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4870" windowHeight="2010" tabRatio="878" firstSheet="7" activeTab="22"/>
  </bookViews>
  <sheets>
    <sheet name="README" sheetId="1" r:id="rId1"/>
    <sheet name="PAGE1" sheetId="2" r:id="rId2"/>
    <sheet name="PAGE2" sheetId="3" r:id="rId3"/>
    <sheet name="PAGE3" sheetId="4" r:id="rId4"/>
    <sheet name="PAGE4" sheetId="5" r:id="rId5"/>
    <sheet name="PAGE5" sheetId="6" r:id="rId6"/>
    <sheet name="PAGE6" sheetId="7" r:id="rId7"/>
    <sheet name="PAGE7" sheetId="8" r:id="rId8"/>
    <sheet name="PAGE8" sheetId="9" r:id="rId9"/>
    <sheet name="PAGE9" sheetId="10" r:id="rId10"/>
    <sheet name="PAGE10" sheetId="11" r:id="rId11"/>
    <sheet name="PAGE11" sheetId="12" r:id="rId12"/>
    <sheet name="PAGE12" sheetId="13" r:id="rId13"/>
    <sheet name="PAGE13" sheetId="14" r:id="rId14"/>
    <sheet name="PAGE14" sheetId="15" r:id="rId15"/>
    <sheet name="PAGE15" sheetId="16" r:id="rId16"/>
    <sheet name="PAGE16" sheetId="17" r:id="rId17"/>
    <sheet name="PAGE17" sheetId="18" r:id="rId18"/>
    <sheet name="PAGE18" sheetId="19" r:id="rId19"/>
    <sheet name="PAGE19" sheetId="20" r:id="rId20"/>
    <sheet name="PAGE20" sheetId="21" r:id="rId21"/>
    <sheet name="PAGE21" sheetId="22" r:id="rId22"/>
    <sheet name="PAGE22" sheetId="23" r:id="rId23"/>
    <sheet name="COMMENTS" sheetId="24" r:id="rId24"/>
  </sheets>
  <definedNames>
    <definedName name="COL_A_C">'PAGE12'!$C$35:$E$35</definedName>
    <definedName name="COL_A_R">'PAGE12'!$C$31:$E$31</definedName>
    <definedName name="COL_B_C">'PAGE12'!$F$35:$H$35</definedName>
    <definedName name="COL_B_R">'PAGE12'!$F$31:$H$31</definedName>
    <definedName name="COL_C_C">#REF!</definedName>
    <definedName name="COL_C_R">#REF!</definedName>
    <definedName name="COL_D_C">#REF!</definedName>
    <definedName name="COL_D_R">#REF!</definedName>
    <definedName name="COL_E_C">'PAGE14'!$C$29:$E$29</definedName>
    <definedName name="COL_E_R">'PAGE14'!$C$27:$E$27</definedName>
    <definedName name="COL_F_C">'PAGE14'!$F$29:$H$29</definedName>
    <definedName name="COL_F_R">'PAGE14'!$F$27:$H$27</definedName>
    <definedName name="COL_G_C" localSheetId="16">'PAGE16'!$B$33:$D$33</definedName>
    <definedName name="COL_G_C">'PAGE15'!$C$29:$E$29</definedName>
    <definedName name="COL_G_R" localSheetId="16">'PAGE16'!$B$31:$D$31</definedName>
    <definedName name="COL_G_R">'PAGE15'!$C$27:$E$27</definedName>
    <definedName name="COL_RACE" localSheetId="18">'PAGE18'!$B$22:$I$22</definedName>
    <definedName name="COL_RACE">'PAGE17'!$B$22:$I$22</definedName>
    <definedName name="COL_RACE_2">#REF!</definedName>
    <definedName name="COL_RACE_2C">#REF!</definedName>
    <definedName name="COL_RACE_C" localSheetId="18">'PAGE18'!#REF!</definedName>
    <definedName name="COL_RACE_C">'PAGE17'!$B$25:$I$25</definedName>
    <definedName name="COL3_5C" localSheetId="10">'PAGE10'!$D$27:$G$27</definedName>
    <definedName name="COL3_5C" localSheetId="11">'PAGE11'!#REF!</definedName>
    <definedName name="COL3_5C" localSheetId="19">'PAGE19'!#REF!</definedName>
    <definedName name="COL3_5C" localSheetId="20">'PAGE20'!#REF!</definedName>
    <definedName name="COL3_5C" localSheetId="21">'PAGE21'!#REF!</definedName>
    <definedName name="COL3_5C" localSheetId="22">'PAGE22'!#REF!</definedName>
    <definedName name="COL3_5C" localSheetId="8">'PAGE8'!$D$27:$G$27</definedName>
    <definedName name="COL3_5C" localSheetId="9">'PAGE9'!#REF!</definedName>
    <definedName name="COL3_5C">'PAGE1'!$D$26:$G$26</definedName>
    <definedName name="COL3_5R" localSheetId="10">'PAGE10'!$D$23:$G$23</definedName>
    <definedName name="COL3_5R" localSheetId="11">'PAGE11'!$D$24:$G$24</definedName>
    <definedName name="COL3_5R" localSheetId="19">'PAGE19'!$D$23:$G$23</definedName>
    <definedName name="COL3_5R" localSheetId="20">'PAGE20'!$D$24:$G$24</definedName>
    <definedName name="COL3_5R" localSheetId="21">'PAGE21'!$D$23:$G$23</definedName>
    <definedName name="COL3_5R" localSheetId="22">'PAGE22'!$D$24:$G$24</definedName>
    <definedName name="COL3_5R" localSheetId="8">'PAGE8'!$D$23:$G$23</definedName>
    <definedName name="COL3_5R" localSheetId="9">'PAGE9'!$D$24:$G$24</definedName>
    <definedName name="COL3_5R">'PAGE1'!$D$23:$G$23</definedName>
    <definedName name="CORR_C">#REF!</definedName>
    <definedName name="CORR_R">#REF!</definedName>
    <definedName name="_xlnm.Print_Area" localSheetId="23">'COMMENTS'!$A$1:$G$37</definedName>
    <definedName name="_xlnm.Print_Area" localSheetId="1">'PAGE1'!$A$1:$H$25</definedName>
    <definedName name="_xlnm.Print_Area" localSheetId="10">'PAGE10'!$A$1:$G$26</definedName>
    <definedName name="_xlnm.Print_Area" localSheetId="11">'PAGE11'!$A$1:$H$30</definedName>
    <definedName name="_xlnm.Print_Area" localSheetId="12">'PAGE12'!$A$1:$I$34</definedName>
    <definedName name="_xlnm.Print_Area" localSheetId="13">'PAGE13'!$A$1:$I$33</definedName>
    <definedName name="_xlnm.Print_Area" localSheetId="14">'PAGE14'!$A$1:$I$34</definedName>
    <definedName name="_xlnm.Print_Area" localSheetId="15">'PAGE15'!$A$1:$I$33</definedName>
    <definedName name="_xlnm.Print_Area" localSheetId="16">'PAGE16'!$A$1:$I$40</definedName>
    <definedName name="_xlnm.Print_Area" localSheetId="17">'PAGE17'!$A$1:$J$24</definedName>
    <definedName name="_xlnm.Print_Area" localSheetId="18">'PAGE18'!$A$1:$J$26</definedName>
    <definedName name="_xlnm.Print_Area" localSheetId="19">'PAGE19'!$A$1:$G$25</definedName>
    <definedName name="_xlnm.Print_Area" localSheetId="2">'PAGE2'!$A$1:$J$36</definedName>
    <definedName name="_xlnm.Print_Area" localSheetId="20">'PAGE20'!$A$1:$H$30</definedName>
    <definedName name="_xlnm.Print_Area" localSheetId="21">'PAGE21'!$A$1:$G$25</definedName>
    <definedName name="_xlnm.Print_Area" localSheetId="22">'PAGE22'!$A$1:$G$29</definedName>
    <definedName name="_xlnm.Print_Area" localSheetId="3">'PAGE3'!$A$1:$I$35</definedName>
    <definedName name="_xlnm.Print_Area" localSheetId="4">'PAGE4'!$A$1:$J$39</definedName>
    <definedName name="_xlnm.Print_Area" localSheetId="5">'PAGE5'!$A$1:$I$37</definedName>
    <definedName name="_xlnm.Print_Area" localSheetId="6">'PAGE6'!$A$1:$K$28</definedName>
    <definedName name="_xlnm.Print_Area" localSheetId="7">'PAGE7'!$A$1:$K$31</definedName>
    <definedName name="_xlnm.Print_Area" localSheetId="8">'PAGE8'!$A$1:$G$26</definedName>
    <definedName name="_xlnm.Print_Area" localSheetId="9">'PAGE9'!$A$1:$I$35</definedName>
    <definedName name="_xlnm.Print_Area" localSheetId="0">'README'!$A$1:$J$27</definedName>
    <definedName name="ROW_C">#REF!</definedName>
    <definedName name="ROW_R">#REF!</definedName>
    <definedName name="ROW_RACE" localSheetId="18">'PAGE18'!$I$14:$I$22</definedName>
    <definedName name="ROW_RACE">'PAGE17'!$I$14:$I$22</definedName>
    <definedName name="ROW_RACE_2">#REF!</definedName>
    <definedName name="ROW_RACE_2C">#REF!</definedName>
    <definedName name="ROW_RACE_C" localSheetId="18">'PAGE18'!$J$14:$J$22</definedName>
    <definedName name="ROW_RACE_C">'PAGE17'!$J$14:$J$22</definedName>
    <definedName name="ROW3_5C" localSheetId="10">'PAGE10'!$I$15:$I$23</definedName>
    <definedName name="ROW3_5C" localSheetId="11">'PAGE11'!$I$16:$I$24</definedName>
    <definedName name="ROW3_5C" localSheetId="19">'PAGE19'!$I$15:$I$23</definedName>
    <definedName name="ROW3_5C" localSheetId="20">'PAGE20'!$I$16:$I$24</definedName>
    <definedName name="ROW3_5C" localSheetId="21">'PAGE21'!$I$15:$I$23</definedName>
    <definedName name="ROW3_5C" localSheetId="22">'PAGE22'!$I$16:$I$24</definedName>
    <definedName name="ROW3_5C" localSheetId="8">'PAGE8'!$I$15:$I$23</definedName>
    <definedName name="ROW3_5C" localSheetId="9">'PAGE9'!$I$16:$I$24</definedName>
    <definedName name="ROW3_5C">'PAGE1'!$I$15:$I$23</definedName>
    <definedName name="ROW3_5R" localSheetId="10">'PAGE10'!$G$15:$G$23</definedName>
    <definedName name="ROW3_5R" localSheetId="11">'PAGE11'!$G$16:$G$24</definedName>
    <definedName name="ROW3_5R" localSheetId="19">'PAGE19'!$G$15:$G$23</definedName>
    <definedName name="ROW3_5R" localSheetId="20">'PAGE20'!$G$16:$G$24</definedName>
    <definedName name="ROW3_5R" localSheetId="21">'PAGE21'!$G$15:$G$23</definedName>
    <definedName name="ROW3_5R" localSheetId="22">'PAGE22'!$G$16:$G$24</definedName>
    <definedName name="ROW3_5R" localSheetId="8">'PAGE8'!$G$15:$G$23</definedName>
    <definedName name="ROW3_5R" localSheetId="9">'PAGE9'!$G$16:$G$24</definedName>
    <definedName name="ROW3_5R">'PAGE1'!$G$15:$G$23</definedName>
    <definedName name="Z_42BAA098_7A52_4D1D_A823_FCD82DBB77F5_.wvu.Cols" localSheetId="23" hidden="1">'COMMENTS'!$M:$M</definedName>
    <definedName name="Z_42BAA098_7A52_4D1D_A823_FCD82DBB77F5_.wvu.Cols" localSheetId="1" hidden="1">'PAGE1'!$L:$M</definedName>
    <definedName name="Z_42BAA098_7A52_4D1D_A823_FCD82DBB77F5_.wvu.Cols" localSheetId="10" hidden="1">'PAGE10'!$L:$M</definedName>
    <definedName name="Z_42BAA098_7A52_4D1D_A823_FCD82DBB77F5_.wvu.Cols" localSheetId="11" hidden="1">'PAGE11'!$L:$M</definedName>
    <definedName name="Z_42BAA098_7A52_4D1D_A823_FCD82DBB77F5_.wvu.Cols" localSheetId="12" hidden="1">'PAGE12'!$M:$M</definedName>
    <definedName name="Z_42BAA098_7A52_4D1D_A823_FCD82DBB77F5_.wvu.Cols" localSheetId="13" hidden="1">#REF!</definedName>
    <definedName name="Z_42BAA098_7A52_4D1D_A823_FCD82DBB77F5_.wvu.Cols" localSheetId="14" hidden="1">'PAGE14'!$M:$M</definedName>
    <definedName name="Z_42BAA098_7A52_4D1D_A823_FCD82DBB77F5_.wvu.Cols" localSheetId="15" hidden="1">'PAGE15'!$M:$M</definedName>
    <definedName name="Z_42BAA098_7A52_4D1D_A823_FCD82DBB77F5_.wvu.Cols" localSheetId="16" hidden="1">'PAGE16'!$L:$L</definedName>
    <definedName name="Z_42BAA098_7A52_4D1D_A823_FCD82DBB77F5_.wvu.Cols" localSheetId="17" hidden="1">'PAGE17'!$O:$O</definedName>
    <definedName name="Z_42BAA098_7A52_4D1D_A823_FCD82DBB77F5_.wvu.Cols" localSheetId="18" hidden="1">'PAGE18'!$N:$N</definedName>
    <definedName name="Z_42BAA098_7A52_4D1D_A823_FCD82DBB77F5_.wvu.Cols" localSheetId="19" hidden="1">'PAGE19'!$L:$M</definedName>
    <definedName name="Z_42BAA098_7A52_4D1D_A823_FCD82DBB77F5_.wvu.Cols" localSheetId="20" hidden="1">'PAGE20'!$L:$M</definedName>
    <definedName name="Z_42BAA098_7A52_4D1D_A823_FCD82DBB77F5_.wvu.Cols" localSheetId="21" hidden="1">'PAGE21'!$L:$M</definedName>
    <definedName name="Z_42BAA098_7A52_4D1D_A823_FCD82DBB77F5_.wvu.Cols" localSheetId="22" hidden="1">'PAGE22'!$L:$M</definedName>
    <definedName name="Z_42BAA098_7A52_4D1D_A823_FCD82DBB77F5_.wvu.Cols" localSheetId="8" hidden="1">'PAGE8'!$L:$M</definedName>
    <definedName name="Z_42BAA098_7A52_4D1D_A823_FCD82DBB77F5_.wvu.Cols" localSheetId="9" hidden="1">'PAGE9'!$L:$M</definedName>
    <definedName name="Z_42BAA098_7A52_4D1D_A823_FCD82DBB77F5_.wvu.PrintArea" localSheetId="23" hidden="1">'COMMENTS'!$A$1:$G$37</definedName>
    <definedName name="Z_42BAA098_7A52_4D1D_A823_FCD82DBB77F5_.wvu.PrintArea" localSheetId="1" hidden="1">'PAGE1'!$A$1:$I$26</definedName>
    <definedName name="Z_42BAA098_7A52_4D1D_A823_FCD82DBB77F5_.wvu.PrintArea" localSheetId="10" hidden="1">'PAGE10'!$A$1:$I$27</definedName>
    <definedName name="Z_42BAA098_7A52_4D1D_A823_FCD82DBB77F5_.wvu.PrintArea" localSheetId="11" hidden="1">'PAGE11'!$A$1:$I$26</definedName>
    <definedName name="Z_42BAA098_7A52_4D1D_A823_FCD82DBB77F5_.wvu.PrintArea" localSheetId="12" hidden="1">'PAGE12'!$A$1:$H$36</definedName>
    <definedName name="Z_42BAA098_7A52_4D1D_A823_FCD82DBB77F5_.wvu.PrintArea" localSheetId="13" hidden="1">#REF!</definedName>
    <definedName name="Z_42BAA098_7A52_4D1D_A823_FCD82DBB77F5_.wvu.PrintArea" localSheetId="14" hidden="1">'PAGE14'!$A$1:$I$35</definedName>
    <definedName name="Z_42BAA098_7A52_4D1D_A823_FCD82DBB77F5_.wvu.PrintArea" localSheetId="15" hidden="1">'PAGE15'!$A$1:$I$34</definedName>
    <definedName name="Z_42BAA098_7A52_4D1D_A823_FCD82DBB77F5_.wvu.PrintArea" localSheetId="16" hidden="1">'PAGE16'!$A$1:$H$37</definedName>
    <definedName name="Z_42BAA098_7A52_4D1D_A823_FCD82DBB77F5_.wvu.PrintArea" localSheetId="17" hidden="1">'PAGE17'!$A$1:$J$28</definedName>
    <definedName name="Z_42BAA098_7A52_4D1D_A823_FCD82DBB77F5_.wvu.PrintArea" localSheetId="18" hidden="1">'PAGE18'!$A$1:$J$29</definedName>
    <definedName name="Z_42BAA098_7A52_4D1D_A823_FCD82DBB77F5_.wvu.PrintArea" localSheetId="19" hidden="1">'PAGE19'!$A$1:$I$26</definedName>
    <definedName name="Z_42BAA098_7A52_4D1D_A823_FCD82DBB77F5_.wvu.PrintArea" localSheetId="20" hidden="1">'PAGE20'!$A$1:$I$25</definedName>
    <definedName name="Z_42BAA098_7A52_4D1D_A823_FCD82DBB77F5_.wvu.PrintArea" localSheetId="21" hidden="1">'PAGE21'!$A$1:$I$26</definedName>
    <definedName name="Z_42BAA098_7A52_4D1D_A823_FCD82DBB77F5_.wvu.PrintArea" localSheetId="22" hidden="1">'PAGE22'!$A$1:$I$25</definedName>
    <definedName name="Z_42BAA098_7A52_4D1D_A823_FCD82DBB77F5_.wvu.PrintArea" localSheetId="8" hidden="1">'PAGE8'!$A$1:$I$25</definedName>
    <definedName name="Z_42BAA098_7A52_4D1D_A823_FCD82DBB77F5_.wvu.PrintArea" localSheetId="9" hidden="1">'PAGE9'!$A$1:$I$27</definedName>
    <definedName name="Z_A8D5DEF8_4F89_11D5_A668_00B0D092E341_.wvu.Cols" localSheetId="23" hidden="1">'COMMENTS'!$M:$M</definedName>
    <definedName name="Z_A8D5DEF8_4F89_11D5_A668_00B0D092E341_.wvu.Cols" localSheetId="1" hidden="1">'PAGE1'!$L:$M</definedName>
    <definedName name="Z_A8D5DEF8_4F89_11D5_A668_00B0D092E341_.wvu.Cols" localSheetId="10" hidden="1">'PAGE10'!$L:$M</definedName>
    <definedName name="Z_A8D5DEF8_4F89_11D5_A668_00B0D092E341_.wvu.Cols" localSheetId="11" hidden="1">'PAGE11'!$L:$M</definedName>
    <definedName name="Z_A8D5DEF8_4F89_11D5_A668_00B0D092E341_.wvu.Cols" localSheetId="12" hidden="1">'PAGE12'!$M:$M</definedName>
    <definedName name="Z_A8D5DEF8_4F89_11D5_A668_00B0D092E341_.wvu.Cols" localSheetId="13" hidden="1">#REF!</definedName>
    <definedName name="Z_A8D5DEF8_4F89_11D5_A668_00B0D092E341_.wvu.Cols" localSheetId="14" hidden="1">'PAGE14'!$M:$M</definedName>
    <definedName name="Z_A8D5DEF8_4F89_11D5_A668_00B0D092E341_.wvu.Cols" localSheetId="15" hidden="1">'PAGE15'!$M:$M</definedName>
    <definedName name="Z_A8D5DEF8_4F89_11D5_A668_00B0D092E341_.wvu.Cols" localSheetId="16" hidden="1">'PAGE16'!$L:$L</definedName>
    <definedName name="Z_A8D5DEF8_4F89_11D5_A668_00B0D092E341_.wvu.Cols" localSheetId="17" hidden="1">'PAGE17'!$O:$O</definedName>
    <definedName name="Z_A8D5DEF8_4F89_11D5_A668_00B0D092E341_.wvu.Cols" localSheetId="18" hidden="1">'PAGE18'!$N:$N</definedName>
    <definedName name="Z_A8D5DEF8_4F89_11D5_A668_00B0D092E341_.wvu.Cols" localSheetId="19" hidden="1">'PAGE19'!$L:$M</definedName>
    <definedName name="Z_A8D5DEF8_4F89_11D5_A668_00B0D092E341_.wvu.Cols" localSheetId="20" hidden="1">'PAGE20'!$L:$M</definedName>
    <definedName name="Z_A8D5DEF8_4F89_11D5_A668_00B0D092E341_.wvu.Cols" localSheetId="21" hidden="1">'PAGE21'!$L:$M</definedName>
    <definedName name="Z_A8D5DEF8_4F89_11D5_A668_00B0D092E341_.wvu.Cols" localSheetId="22" hidden="1">'PAGE22'!$L:$M</definedName>
    <definedName name="Z_A8D5DEF8_4F89_11D5_A668_00B0D092E341_.wvu.Cols" localSheetId="8" hidden="1">'PAGE8'!$L:$M</definedName>
    <definedName name="Z_A8D5DEF8_4F89_11D5_A668_00B0D092E341_.wvu.Cols" localSheetId="9" hidden="1">'PAGE9'!$L:$M</definedName>
    <definedName name="Z_A8D5DEF8_4F89_11D5_A668_00B0D092E341_.wvu.PrintArea" localSheetId="23" hidden="1">'COMMENTS'!$A$1:$G$37</definedName>
    <definedName name="Z_A8D5DEF8_4F89_11D5_A668_00B0D092E341_.wvu.PrintArea" localSheetId="1" hidden="1">'PAGE1'!$A$1:$I$26</definedName>
    <definedName name="Z_A8D5DEF8_4F89_11D5_A668_00B0D092E341_.wvu.PrintArea" localSheetId="10" hidden="1">'PAGE10'!$A$1:$I$27</definedName>
    <definedName name="Z_A8D5DEF8_4F89_11D5_A668_00B0D092E341_.wvu.PrintArea" localSheetId="11" hidden="1">'PAGE11'!$A$1:$I$26</definedName>
    <definedName name="Z_A8D5DEF8_4F89_11D5_A668_00B0D092E341_.wvu.PrintArea" localSheetId="12" hidden="1">'PAGE12'!$A$1:$H$36</definedName>
    <definedName name="Z_A8D5DEF8_4F89_11D5_A668_00B0D092E341_.wvu.PrintArea" localSheetId="13" hidden="1">#REF!</definedName>
    <definedName name="Z_A8D5DEF8_4F89_11D5_A668_00B0D092E341_.wvu.PrintArea" localSheetId="14" hidden="1">'PAGE14'!$A$1:$I$35</definedName>
    <definedName name="Z_A8D5DEF8_4F89_11D5_A668_00B0D092E341_.wvu.PrintArea" localSheetId="15" hidden="1">'PAGE15'!$A$1:$I$34</definedName>
    <definedName name="Z_A8D5DEF8_4F89_11D5_A668_00B0D092E341_.wvu.PrintArea" localSheetId="16" hidden="1">'PAGE16'!$A$1:$H$37</definedName>
    <definedName name="Z_A8D5DEF8_4F89_11D5_A668_00B0D092E341_.wvu.PrintArea" localSheetId="17" hidden="1">'PAGE17'!$A$1:$J$28</definedName>
    <definedName name="Z_A8D5DEF8_4F89_11D5_A668_00B0D092E341_.wvu.PrintArea" localSheetId="18" hidden="1">'PAGE18'!$A$1:$J$29</definedName>
    <definedName name="Z_A8D5DEF8_4F89_11D5_A668_00B0D092E341_.wvu.PrintArea" localSheetId="19" hidden="1">'PAGE19'!$A$1:$I$26</definedName>
    <definedName name="Z_A8D5DEF8_4F89_11D5_A668_00B0D092E341_.wvu.PrintArea" localSheetId="20" hidden="1">'PAGE20'!$A$1:$I$25</definedName>
    <definedName name="Z_A8D5DEF8_4F89_11D5_A668_00B0D092E341_.wvu.PrintArea" localSheetId="21" hidden="1">'PAGE21'!$A$1:$I$26</definedName>
    <definedName name="Z_A8D5DEF8_4F89_11D5_A668_00B0D092E341_.wvu.PrintArea" localSheetId="22" hidden="1">'PAGE22'!$A$1:$I$25</definedName>
    <definedName name="Z_A8D5DEF8_4F89_11D5_A668_00B0D092E341_.wvu.PrintArea" localSheetId="8" hidden="1">'PAGE8'!$A$1:$I$25</definedName>
    <definedName name="Z_A8D5DEF8_4F89_11D5_A668_00B0D092E341_.wvu.PrintArea" localSheetId="9" hidden="1">'PAGE9'!$A$1:$I$27</definedName>
    <definedName name="Z_D365D4ED_8FDA_11D4_90D6_00C09F02E77C_.wvu.Cols" localSheetId="23" hidden="1">'COMMENTS'!$M:$M</definedName>
    <definedName name="Z_D365D4ED_8FDA_11D4_90D6_00C09F02E77C_.wvu.Cols" localSheetId="1" hidden="1">'PAGE1'!$L:$M</definedName>
    <definedName name="Z_D365D4ED_8FDA_11D4_90D6_00C09F02E77C_.wvu.Cols" localSheetId="10" hidden="1">'PAGE10'!$L:$M</definedName>
    <definedName name="Z_D365D4ED_8FDA_11D4_90D6_00C09F02E77C_.wvu.Cols" localSheetId="11" hidden="1">'PAGE11'!$L:$M</definedName>
    <definedName name="Z_D365D4ED_8FDA_11D4_90D6_00C09F02E77C_.wvu.Cols" localSheetId="12" hidden="1">'PAGE12'!$M:$M</definedName>
    <definedName name="Z_D365D4ED_8FDA_11D4_90D6_00C09F02E77C_.wvu.Cols" localSheetId="13" hidden="1">#REF!</definedName>
    <definedName name="Z_D365D4ED_8FDA_11D4_90D6_00C09F02E77C_.wvu.Cols" localSheetId="14" hidden="1">'PAGE14'!$M:$M</definedName>
    <definedName name="Z_D365D4ED_8FDA_11D4_90D6_00C09F02E77C_.wvu.Cols" localSheetId="15" hidden="1">'PAGE15'!$M:$M</definedName>
    <definedName name="Z_D365D4ED_8FDA_11D4_90D6_00C09F02E77C_.wvu.Cols" localSheetId="16" hidden="1">'PAGE16'!$L:$L</definedName>
    <definedName name="Z_D365D4ED_8FDA_11D4_90D6_00C09F02E77C_.wvu.Cols" localSheetId="17" hidden="1">'PAGE17'!$O:$O</definedName>
    <definedName name="Z_D365D4ED_8FDA_11D4_90D6_00C09F02E77C_.wvu.Cols" localSheetId="18" hidden="1">'PAGE18'!$N:$N</definedName>
    <definedName name="Z_D365D4ED_8FDA_11D4_90D6_00C09F02E77C_.wvu.Cols" localSheetId="19" hidden="1">'PAGE19'!$L:$M</definedName>
    <definedName name="Z_D365D4ED_8FDA_11D4_90D6_00C09F02E77C_.wvu.Cols" localSheetId="20" hidden="1">'PAGE20'!$L:$M</definedName>
    <definedName name="Z_D365D4ED_8FDA_11D4_90D6_00C09F02E77C_.wvu.Cols" localSheetId="21" hidden="1">'PAGE21'!$L:$M</definedName>
    <definedName name="Z_D365D4ED_8FDA_11D4_90D6_00C09F02E77C_.wvu.Cols" localSheetId="22" hidden="1">'PAGE22'!$L:$M</definedName>
    <definedName name="Z_D365D4ED_8FDA_11D4_90D6_00C09F02E77C_.wvu.Cols" localSheetId="8" hidden="1">'PAGE8'!$L:$M</definedName>
    <definedName name="Z_D365D4ED_8FDA_11D4_90D6_00C09F02E77C_.wvu.Cols" localSheetId="9" hidden="1">'PAGE9'!$L:$M</definedName>
    <definedName name="Z_D365D4ED_8FDA_11D4_90D6_00C09F02E77C_.wvu.PrintArea" localSheetId="23" hidden="1">'COMMENTS'!$A$1:$G$37</definedName>
    <definedName name="Z_D365D4ED_8FDA_11D4_90D6_00C09F02E77C_.wvu.PrintArea" localSheetId="1" hidden="1">'PAGE1'!$A$1:$G$23</definedName>
    <definedName name="Z_D365D4ED_8FDA_11D4_90D6_00C09F02E77C_.wvu.PrintArea" localSheetId="10" hidden="1">'PAGE10'!$A$1:$G$23</definedName>
    <definedName name="Z_D365D4ED_8FDA_11D4_90D6_00C09F02E77C_.wvu.PrintArea" localSheetId="11" hidden="1">'PAGE11'!$A$1:$G$24</definedName>
    <definedName name="Z_D365D4ED_8FDA_11D4_90D6_00C09F02E77C_.wvu.PrintArea" localSheetId="12" hidden="1">'PAGE12'!$A$1:$H$32</definedName>
    <definedName name="Z_D365D4ED_8FDA_11D4_90D6_00C09F02E77C_.wvu.PrintArea" localSheetId="13" hidden="1">#REF!</definedName>
    <definedName name="Z_D365D4ED_8FDA_11D4_90D6_00C09F02E77C_.wvu.PrintArea" localSheetId="14" hidden="1">'PAGE14'!$A$1:$I$28</definedName>
    <definedName name="Z_D365D4ED_8FDA_11D4_90D6_00C09F02E77C_.wvu.PrintArea" localSheetId="15" hidden="1">'PAGE15'!$A$1:$I$28</definedName>
    <definedName name="Z_D365D4ED_8FDA_11D4_90D6_00C09F02E77C_.wvu.PrintArea" localSheetId="16" hidden="1">'PAGE16'!$A$1:$H$32</definedName>
    <definedName name="Z_D365D4ED_8FDA_11D4_90D6_00C09F02E77C_.wvu.PrintArea" localSheetId="17" hidden="1">'PAGE17'!$A$1:$I$22</definedName>
    <definedName name="Z_D365D4ED_8FDA_11D4_90D6_00C09F02E77C_.wvu.PrintArea" localSheetId="18" hidden="1">'PAGE18'!$A$1:$I$22</definedName>
    <definedName name="Z_D365D4ED_8FDA_11D4_90D6_00C09F02E77C_.wvu.PrintArea" localSheetId="19" hidden="1">'PAGE19'!$A$1:$G$23</definedName>
    <definedName name="Z_D365D4ED_8FDA_11D4_90D6_00C09F02E77C_.wvu.PrintArea" localSheetId="20" hidden="1">'PAGE20'!$A$1:$G$24</definedName>
    <definedName name="Z_D365D4ED_8FDA_11D4_90D6_00C09F02E77C_.wvu.PrintArea" localSheetId="21" hidden="1">'PAGE21'!$A$1:$G$23</definedName>
    <definedName name="Z_D365D4ED_8FDA_11D4_90D6_00C09F02E77C_.wvu.PrintArea" localSheetId="22" hidden="1">'PAGE22'!$A$1:$G$24</definedName>
    <definedName name="Z_D365D4ED_8FDA_11D4_90D6_00C09F02E77C_.wvu.PrintArea" localSheetId="8" hidden="1">'PAGE8'!$A$1:$G$23</definedName>
    <definedName name="Z_D365D4ED_8FDA_11D4_90D6_00C09F02E77C_.wvu.PrintArea" localSheetId="9" hidden="1">'PAGE9'!$A$1:$G$24</definedName>
  </definedNames>
  <calcPr fullCalcOnLoad="1"/>
</workbook>
</file>

<file path=xl/sharedStrings.xml><?xml version="1.0" encoding="utf-8"?>
<sst xmlns="http://schemas.openxmlformats.org/spreadsheetml/2006/main" count="1001" uniqueCount="274">
  <si>
    <t>U.S. DEPARTMENT OF EDUCATION</t>
  </si>
  <si>
    <t>OFFICE OF SPECIAL EDUCATION</t>
  </si>
  <si>
    <t>AND REHABILITATIVE SERVICES</t>
  </si>
  <si>
    <t>PROGRAMS</t>
  </si>
  <si>
    <t>MENTAL RETARDATION</t>
  </si>
  <si>
    <t>HEARING IMPAIRMENTS</t>
  </si>
  <si>
    <t>SPEECH OR LANGUAGE IMPAIRMENTS</t>
  </si>
  <si>
    <t>VISUAL IMPAIRMENTS</t>
  </si>
  <si>
    <t>EMOTIONAL DISTURBANCE</t>
  </si>
  <si>
    <t>ORTHOPEDIC IMPAIRMENTS</t>
  </si>
  <si>
    <t>OTHER HEALTH IMPAIRMENTS</t>
  </si>
  <si>
    <t>SPECIFIC LEARNING DISABILITIES</t>
  </si>
  <si>
    <t>MULTIPLE DISABILITIES</t>
  </si>
  <si>
    <t>AUTISM</t>
  </si>
  <si>
    <t>DEAF-BLINDNESS</t>
  </si>
  <si>
    <t>TRAUMATIC BRAIN INJURY</t>
  </si>
  <si>
    <t>TOTAL:</t>
  </si>
  <si>
    <t xml:space="preserve"> </t>
  </si>
  <si>
    <t>(2)</t>
  </si>
  <si>
    <t>(3)</t>
  </si>
  <si>
    <t>(4)</t>
  </si>
  <si>
    <t>(6)</t>
  </si>
  <si>
    <t>(7)</t>
  </si>
  <si>
    <t>(8)</t>
  </si>
  <si>
    <t>6-11</t>
  </si>
  <si>
    <t>12-17</t>
  </si>
  <si>
    <t>18-21</t>
  </si>
  <si>
    <t>DISABILITY</t>
  </si>
  <si>
    <t>(A)</t>
  </si>
  <si>
    <t>(B)</t>
  </si>
  <si>
    <t>OMB NO.:  1820-0517</t>
  </si>
  <si>
    <t>PART B, INDIVIDUALS WITH DISABILITIES EDUCATION ACT</t>
  </si>
  <si>
    <t>IMPLEMENTATION OF FAPE REQUIREMENT</t>
  </si>
  <si>
    <t>STATE:</t>
  </si>
  <si>
    <t>(D)</t>
  </si>
  <si>
    <t>(C)</t>
  </si>
  <si>
    <t>(E)</t>
  </si>
  <si>
    <t>(F)</t>
  </si>
  <si>
    <t>(G)</t>
  </si>
  <si>
    <t>(H)</t>
  </si>
  <si>
    <t>TOTAL</t>
  </si>
  <si>
    <t>COMPUTED</t>
  </si>
  <si>
    <t>(10)</t>
  </si>
  <si>
    <t>(11)</t>
  </si>
  <si>
    <t>(12)</t>
  </si>
  <si>
    <t>(14)</t>
  </si>
  <si>
    <t>(15)</t>
  </si>
  <si>
    <t>(16)</t>
  </si>
  <si>
    <t>(18)</t>
  </si>
  <si>
    <t>(19)</t>
  </si>
  <si>
    <t>(20)</t>
  </si>
  <si>
    <t>(22)</t>
  </si>
  <si>
    <t>(23)</t>
  </si>
  <si>
    <t>(24)</t>
  </si>
  <si>
    <t>AGE</t>
  </si>
  <si>
    <t>TABLE 3</t>
  </si>
  <si>
    <t>EDUCATIONAL ENVIRONMENT:</t>
  </si>
  <si>
    <t>RACE/ETHNICITY</t>
  </si>
  <si>
    <t xml:space="preserve">  PART B, INDIVIDUALS WITH DISABILITIES EDUCATION ACT</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</si>
  <si>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</si>
  <si>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</si>
  <si>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</si>
  <si>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</si>
  <si>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</si>
  <si>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(1)</t>
  </si>
  <si>
    <t>(5)</t>
  </si>
  <si>
    <t>(9)</t>
  </si>
  <si>
    <t>(13)</t>
  </si>
  <si>
    <t>(17)</t>
  </si>
  <si>
    <t>(21)</t>
  </si>
  <si>
    <t>(E) RESIDENTIAL FACILITY</t>
  </si>
  <si>
    <t>DATE:</t>
  </si>
  <si>
    <t>STATUS:</t>
  </si>
  <si>
    <t>COMPUTED TOTALS</t>
  </si>
  <si>
    <t>SECTION G: RACE/ETHNICITY OF CHILDREN WITH DISABILITIES AGES 6-21 BY EDUCATIONAL ENVIRONMENT</t>
  </si>
  <si>
    <t>IMPLEMENTATION OF FAPE REQUIREMENTS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</si>
  <si>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</si>
  <si>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TOTALS</t>
  </si>
  <si>
    <t>COMMENTS</t>
  </si>
  <si>
    <t>ED FORM: 869-4</t>
  </si>
  <si>
    <t>TABLE 3 (continued)</t>
  </si>
  <si>
    <t xml:space="preserve">STATE: </t>
  </si>
  <si>
    <t>HOME</t>
  </si>
  <si>
    <t>RESIDENTIAL FACILITY</t>
  </si>
  <si>
    <t>SEPARATE SCHOOL</t>
  </si>
  <si>
    <t>SECTION B (continued)</t>
  </si>
  <si>
    <t xml:space="preserve">TOTAL: </t>
  </si>
  <si>
    <t>PAGE 1 OF 22</t>
  </si>
  <si>
    <t>SECTION A: DISCRETE AGE OF CHILDREN WITH DISABILITIES AGES 3-5 BY EDUCATIONAL ENVIRONMENT</t>
  </si>
  <si>
    <t>(A) CHILDREN ATTENDING A REGULAR EARLY CHILDHOOD PROGRAM</t>
  </si>
  <si>
    <t>NOT ATTENDING A SPECIAL EDUCATION PROGRAM:</t>
  </si>
  <si>
    <t>(A1)</t>
  </si>
  <si>
    <t>(A1) IN THE REGULAR EARLY CHILDHOOD PROGRAM AT LEAST 80% OF TIME</t>
  </si>
  <si>
    <t>(A2) IN THE REGULAR EARLY CHILDHOOD PROGRAM 40% TO 79% OF TIME</t>
  </si>
  <si>
    <t>(A3) IN THE REGULAR EARLY CHILDHOOD PROGRAM LESS THAN 40% OF TIME</t>
  </si>
  <si>
    <t>ATTENDING A SPECIAL EDUCATION PROGRAM:</t>
  </si>
  <si>
    <t>(B1) SEPARATE CLASS</t>
  </si>
  <si>
    <t>(B2) SEPARATE SCHOOL</t>
  </si>
  <si>
    <t>(B3)</t>
  </si>
  <si>
    <t>(B3) RESIDENTIAL FACILITY</t>
  </si>
  <si>
    <t>(B4) HOME</t>
  </si>
  <si>
    <t>(B5) SERVICE PROVIDER LOCATION</t>
  </si>
  <si>
    <t>(C) TOTAL (OF ROW A1 -B5)</t>
  </si>
  <si>
    <t>PAGE 2 OF 22</t>
  </si>
  <si>
    <t>SECTION B:  EDUCATIONAL ENVIRONMENT OF CHILDREN WITH DISABILITIES AGES 3-5 BY DISABILITY</t>
  </si>
  <si>
    <t>(A2)</t>
  </si>
  <si>
    <t>(A3)</t>
  </si>
  <si>
    <t>IN REGULAR EARLY</t>
  </si>
  <si>
    <t>IN THE REGULAR EARLY</t>
  </si>
  <si>
    <t>CHILDHOOD PROGRAM 40%</t>
  </si>
  <si>
    <t>CHILDHOOD PROGRAM AT</t>
  </si>
  <si>
    <t>CHILDHOOD PROGRAM LESS</t>
  </si>
  <si>
    <t>(A) CHILDREN ATTENDING A REGULAR EARLY CHILDHOOD PROGRAM OR KINDERGARTEN</t>
  </si>
  <si>
    <t>(B) CHILDREN NOT ATTENDING A REGULAR EARLY CHILDHOOD PROGRAM OR KINDERGARTEN</t>
  </si>
  <si>
    <t>ONLY ATTENDING A SPECIAL EDUCATION PROGRAM</t>
  </si>
  <si>
    <t>NOT ATTENDING A SPECIAL EDUCATION PROGRAM</t>
  </si>
  <si>
    <t>(B1)</t>
  </si>
  <si>
    <t>(B2)</t>
  </si>
  <si>
    <t>(B4)</t>
  </si>
  <si>
    <t>(B5)</t>
  </si>
  <si>
    <t>SEPARATE CLASS</t>
  </si>
  <si>
    <t>SERVICE PROVIDER</t>
  </si>
  <si>
    <t>LOCATION</t>
  </si>
  <si>
    <t>SECTION B (CONTINUED)</t>
  </si>
  <si>
    <t>(PERCENT)</t>
  </si>
  <si>
    <t>SECTION C. RACE/ETHNICITY OF CHILDREN WITH DISABILITIES AGES 3-5 BY EDUCATIONAL ENVIRONMENT</t>
  </si>
  <si>
    <t>AMERICAN</t>
  </si>
  <si>
    <t>INDIAN OR</t>
  </si>
  <si>
    <t>ISLANDER</t>
  </si>
  <si>
    <t>WHITE</t>
  </si>
  <si>
    <t>SECTION C (CONTINUED)</t>
  </si>
  <si>
    <t>PAGE 8 OF 22</t>
  </si>
  <si>
    <t>MALE</t>
  </si>
  <si>
    <t>FEMALE</t>
  </si>
  <si>
    <t>SECTION D: GENDER OF CHILDREN WITH DISABILITIES AGES 3-5 BY EDUCATIONAL ENVIRONMENT</t>
  </si>
  <si>
    <t>SECTION D (CONTINUED)</t>
  </si>
  <si>
    <t>PAGE 9 OF 22</t>
  </si>
  <si>
    <t>GENDER</t>
  </si>
  <si>
    <t>PAGE 10 OF 22</t>
  </si>
  <si>
    <t>LIMITED ENGLISH PROFICIENCY STATUS</t>
  </si>
  <si>
    <t>SECTION E: LIMITED ENGLISH PROFICIENCY STATUS OF CHILDREN WITH DISABILITIES AGES 3-5 BY EDUCATIONAL ENVIRONMENT</t>
  </si>
  <si>
    <t>YES</t>
  </si>
  <si>
    <t>NO</t>
  </si>
  <si>
    <t>SECTION E (CONTINUED)</t>
  </si>
  <si>
    <t>PAGE 11 OF 22</t>
  </si>
  <si>
    <t>SECTION F: EDUCATIONAL ENVIRONMENT AND AGE CATEGORY OF CHILDREN WITH DISABILITIES AGES 6 -21 BY DISABILITY</t>
  </si>
  <si>
    <t>INSIDE THE REGULAR CLASS 80% OR MORE OF DAY</t>
  </si>
  <si>
    <t>INSIDE THE REGULAR CLASS NO MORE THAN 79% OF</t>
  </si>
  <si>
    <t xml:space="preserve"> DAY BUT NO LESS THAN 40% OF DAY</t>
  </si>
  <si>
    <t>SECTION F (CONTINUED)</t>
  </si>
  <si>
    <t>HOMEBOUND/HOSPITAL</t>
  </si>
  <si>
    <t>PAGE 14 OF 22</t>
  </si>
  <si>
    <t>PAGE 13 OF 22</t>
  </si>
  <si>
    <t>PAGE 12 OF 22</t>
  </si>
  <si>
    <t>PAGE 15 OF 22</t>
  </si>
  <si>
    <t xml:space="preserve">CORRECTIONAL FACILITIES </t>
  </si>
  <si>
    <t>(A) INSIDE REGULAR CLASS 80% OR MORE OF DAY</t>
  </si>
  <si>
    <t>(B) INSIDE REGULAR CLASS 40-79% OF DAY</t>
  </si>
  <si>
    <t>(C) INSIDE REGULAR CLASS LESS THAN 40% OF DAY</t>
  </si>
  <si>
    <t>(D) SEPARATE SCHOOL</t>
  </si>
  <si>
    <t>(F) HOMEBOUND/HOSPITAL</t>
  </si>
  <si>
    <t>(G) CORRECTIONAL FACILITIES</t>
  </si>
  <si>
    <t>(H) PARENTALLY PLACED IN PRIVATE SCHOOLS</t>
  </si>
  <si>
    <t>(I) TOTAL(OF ROW A-H)</t>
  </si>
  <si>
    <t>PAGE 17 OF 22</t>
  </si>
  <si>
    <t>PAGE 18 OF 22</t>
  </si>
  <si>
    <t>SECTION G (CONTINUED)</t>
  </si>
  <si>
    <t>SECTION H: GENDER OF CHILDREN WITH DISABILITIES AGES 6-21 BY EDUCATIONAL ENVIRONMENT</t>
  </si>
  <si>
    <t>COMPUTED TOTAL</t>
  </si>
  <si>
    <t>SECTION I: LIMITED ENGLISHPROFICIENCY STATUS OF CHILDREN WITH DISABILITIES AGES 6-21 BY EDUCATIONAL ENVIRONMENT</t>
  </si>
  <si>
    <t>PAGE 21 OF 22</t>
  </si>
  <si>
    <t>PAGE 19 OF 22</t>
  </si>
  <si>
    <t>SECTION H (CONTINUED)</t>
  </si>
  <si>
    <t>PAGE 20 OF 22</t>
  </si>
  <si>
    <t>PAGE 22 OF 22</t>
  </si>
  <si>
    <t>SECTION I (CONTINUED)</t>
  </si>
  <si>
    <t>PAGE 3 OF 22</t>
  </si>
  <si>
    <t>PAGE 4 OF 22</t>
  </si>
  <si>
    <t xml:space="preserve"> (PERCENT)</t>
  </si>
  <si>
    <r>
      <t>DEVELOPMENTAL DELAY</t>
    </r>
    <r>
      <rPr>
        <vertAlign val="superscript"/>
        <sz val="8"/>
        <rFont val="Arial"/>
        <family val="2"/>
      </rPr>
      <t>2</t>
    </r>
  </si>
  <si>
    <r>
      <t xml:space="preserve">2 </t>
    </r>
    <r>
      <rPr>
        <sz val="8"/>
        <rFont val="Arial"/>
        <family val="2"/>
      </rPr>
      <t>States must have defined and established eligibility criteria for developmental delay in order to use this category for reporting.</t>
    </r>
  </si>
  <si>
    <r>
      <t xml:space="preserve">1 </t>
    </r>
    <r>
      <rPr>
        <b/>
        <sz val="8"/>
        <rFont val="Arial"/>
        <family val="2"/>
      </rPr>
      <t>STATES SHOULD NOT PROVIDE PERCENTAGES IN THIS SECTION, AS THEY WILL BE CALCULATED AFTER THE COUNTS ARE SUBMITTED.</t>
    </r>
  </si>
  <si>
    <r>
      <t>DEVELOPMENTAL DELAY</t>
    </r>
    <r>
      <rPr>
        <vertAlign val="superscript"/>
        <sz val="8"/>
        <rFont val="Arial"/>
        <family val="2"/>
      </rPr>
      <t>1</t>
    </r>
  </si>
  <si>
    <r>
      <t>1</t>
    </r>
    <r>
      <rPr>
        <sz val="8"/>
        <rFont val="Arial"/>
        <family val="2"/>
      </rPr>
      <t xml:space="preserve"> States must have defined and established eligibility criteria for developmental delay in order to use this category for reporting.</t>
    </r>
  </si>
  <si>
    <t>PAGE 5 OF 22</t>
  </si>
  <si>
    <t>PAGE 6 OF 22</t>
  </si>
  <si>
    <t>PAGE 7 OF 22</t>
  </si>
  <si>
    <r>
      <t>1</t>
    </r>
    <r>
      <rPr>
        <sz val="8"/>
        <rFont val="Arial"/>
        <family val="2"/>
      </rPr>
      <t>States must have defined and established eligibility criteria for developmental delay in order to use this category for reporting.</t>
    </r>
  </si>
  <si>
    <r>
      <t xml:space="preserve">1 </t>
    </r>
    <r>
      <rPr>
        <sz val="8"/>
        <rFont val="Arial"/>
        <family val="2"/>
      </rPr>
      <t>States must have defined and established eligibility criteria for developmental delay in order to use this category for reporting.</t>
    </r>
  </si>
  <si>
    <t>EDUCATIONAL ENVIRONMENT</t>
  </si>
  <si>
    <t>INSIDE THE</t>
  </si>
  <si>
    <t>REGULAR</t>
  </si>
  <si>
    <t>CLASS 80% OR</t>
  </si>
  <si>
    <t>MORE OF DAY</t>
  </si>
  <si>
    <t>OF DAY</t>
  </si>
  <si>
    <t>CLASS 40-79%</t>
  </si>
  <si>
    <t xml:space="preserve">INSIDE THE </t>
  </si>
  <si>
    <t>CLASS LESS</t>
  </si>
  <si>
    <t>THAN 40% OF</t>
  </si>
  <si>
    <t>DAY</t>
  </si>
  <si>
    <t>SEPARATE</t>
  </si>
  <si>
    <t>SCHOOL</t>
  </si>
  <si>
    <t>HOMEBOUND/</t>
  </si>
  <si>
    <t>HOSPITAL</t>
  </si>
  <si>
    <t>CORRECTIONAL</t>
  </si>
  <si>
    <t>FACILITY</t>
  </si>
  <si>
    <t>SCHOOLS</t>
  </si>
  <si>
    <t>PRIVATE</t>
  </si>
  <si>
    <t>PLACED IN</t>
  </si>
  <si>
    <t>PARENTALLY</t>
  </si>
  <si>
    <t>PAGE 16 OF 22</t>
  </si>
  <si>
    <r>
      <t>(B) CHILDREN NOT ATTENDING A REGULAR EARLY CHILDHOOD PROGRAM OR KINDERGARTEN                                                                                              (PERCENT)</t>
    </r>
    <r>
      <rPr>
        <vertAlign val="superscript"/>
        <sz val="8"/>
        <rFont val="Arial"/>
        <family val="2"/>
      </rPr>
      <t>1</t>
    </r>
  </si>
  <si>
    <r>
      <t>(A) CHILDREN ATTENDING A REGULAR EARLY CHILDHOOD PROGRAM OR KINDERGARTEN                                      (PERCENT)</t>
    </r>
    <r>
      <rPr>
        <vertAlign val="superscript"/>
        <sz val="8"/>
        <rFont val="Arial"/>
        <family val="2"/>
      </rPr>
      <t>1</t>
    </r>
  </si>
  <si>
    <t xml:space="preserve">          NOT ATTENDING A SPECIAL EDUCATION PROGRAM</t>
  </si>
  <si>
    <t>(A)                                                                                                             CHILDREN ATTENDING A REGULAR EARLY CHILDHOOD PROGRAM</t>
  </si>
  <si>
    <t>(B)                                                                 CHILDREN NOT ATTENDING A REGULAR EARLY CHILDHOOD PROGRAM OR KINDERGARTEN</t>
  </si>
  <si>
    <t>(A)                                                                                        CHILDREN ATTENDING A REGULAR EARLY CHILDHOOD PROGRAM</t>
  </si>
  <si>
    <t>(B)                                                              CHILDREN NOT ATTENDING A REGULAR EARLY CHILDHOOD PROGRAM OR KINDERGARTEN</t>
  </si>
  <si>
    <t>(A)                                                                                                              CHILDREN ATTENDING A REGULAR EARLY CHILDHOOD PROGRAM</t>
  </si>
  <si>
    <t>(B)                                                                        CHILDREN NOT ATTENDING REGULAR EARLY CHILDHOOD PROGRAM OR KINDERGARTEN</t>
  </si>
  <si>
    <r>
      <t>LIMITED ENGLISH PROFICIENCY STATUS                                             (PERCENT)</t>
    </r>
    <r>
      <rPr>
        <vertAlign val="superscript"/>
        <sz val="8"/>
        <rFont val="Arial"/>
        <family val="2"/>
      </rPr>
      <t>1</t>
    </r>
  </si>
  <si>
    <r>
      <t>(PERCENT)</t>
    </r>
    <r>
      <rPr>
        <vertAlign val="superscript"/>
        <sz val="8"/>
        <rFont val="Arial"/>
        <family val="2"/>
      </rPr>
      <t>1</t>
    </r>
  </si>
  <si>
    <r>
      <t>GENDER                                                                                                                 (PERCENT)</t>
    </r>
    <r>
      <rPr>
        <vertAlign val="superscript"/>
        <sz val="8"/>
        <rFont val="Arial"/>
        <family val="2"/>
      </rPr>
      <t>1</t>
    </r>
  </si>
  <si>
    <r>
      <t>LIMITED ENGLISH PROFICIENCY STATUS                                                                   (PERCENT)</t>
    </r>
    <r>
      <rPr>
        <vertAlign val="superscript"/>
        <sz val="8"/>
        <rFont val="Arial"/>
        <family val="2"/>
      </rPr>
      <t>1</t>
    </r>
  </si>
  <si>
    <r>
      <t>GENDER                                                                                                            (PERCENT)</t>
    </r>
    <r>
      <rPr>
        <vertAlign val="superscript"/>
        <sz val="8"/>
        <rFont val="Arial"/>
        <family val="2"/>
      </rPr>
      <t>1</t>
    </r>
  </si>
  <si>
    <t>RESIDENTIAL</t>
  </si>
  <si>
    <t xml:space="preserve">AGE 3-5 TOTAL </t>
  </si>
  <si>
    <t>SECTION F</t>
  </si>
  <si>
    <t>AGE 6-21 TOTAL</t>
  </si>
  <si>
    <t>SECTION F AGE 6-21 TOTAL</t>
  </si>
  <si>
    <t>SECTION A, AGE 3-5 TOTAL</t>
  </si>
  <si>
    <t>SECTION A</t>
  </si>
  <si>
    <t>FORM EXPIRES: 8/31/2009</t>
  </si>
  <si>
    <t>PARENTALLY PLACED IN PRIVATE SCHOOLS</t>
  </si>
  <si>
    <t>Version Date:</t>
  </si>
  <si>
    <t>HISPANIC/</t>
  </si>
  <si>
    <t>LATINO</t>
  </si>
  <si>
    <t>ALASKA</t>
  </si>
  <si>
    <t>NATIVE</t>
  </si>
  <si>
    <t>ASIAN</t>
  </si>
  <si>
    <t>BLACK OR</t>
  </si>
  <si>
    <t>AFRICAN</t>
  </si>
  <si>
    <t>HAWAIIAN</t>
  </si>
  <si>
    <t>OR OTHER</t>
  </si>
  <si>
    <t>PACIFIC</t>
  </si>
  <si>
    <t>TWO OR</t>
  </si>
  <si>
    <t>MORE</t>
  </si>
  <si>
    <t>RACES</t>
  </si>
  <si>
    <r>
      <t>RACE/ETHNICITY                                                                                                                                                                                                                                                                                                             ( PERCENT)</t>
    </r>
    <r>
      <rPr>
        <vertAlign val="superscript"/>
        <sz val="8"/>
        <rFont val="Arial"/>
        <family val="2"/>
      </rPr>
      <t>1</t>
    </r>
  </si>
  <si>
    <t>HISPANIC/LATINO</t>
  </si>
  <si>
    <t>AMERICAN INDIAN OR ALASKA NATIVE</t>
  </si>
  <si>
    <t>BLACK OR AFRICAN AMERICAN</t>
  </si>
  <si>
    <t>NATIVE HAWAIIAN OR OTHER PACIFIC ISLANDER</t>
  </si>
  <si>
    <t>TWO OR MORE RACES</t>
  </si>
  <si>
    <r>
      <t>RACE/ETHNICITY                                                                                                                                                                                                                                                                              (PERCENT)</t>
    </r>
    <r>
      <rPr>
        <vertAlign val="superscript"/>
        <sz val="8"/>
        <rFont val="Arial"/>
        <family val="2"/>
      </rPr>
      <t>1</t>
    </r>
  </si>
  <si>
    <t>Race/Ethnicity Categories</t>
  </si>
  <si>
    <t xml:space="preserve">6. Each cell in the attached spreadsheet contains a “-9” value by default.  If you do not enter a count in each cell it will be determined that the State did not collect the requested data element.  In such cases, the State must provide an explanation in the comments section for the missing data.  Note that if the submission is missing a required data element, it will not be entered into DANS and the State will be required to resubmit.
</t>
  </si>
  <si>
    <r>
      <t xml:space="preserve">7. RED cells indicate computational errors. </t>
    </r>
    <r>
      <rPr>
        <b/>
        <sz val="12"/>
        <rFont val="Arial"/>
        <family val="2"/>
      </rPr>
      <t xml:space="preserve">Please make sure there are NO RED CELLS before saving and submitting data.  </t>
    </r>
  </si>
  <si>
    <t>Empty cells not accepted</t>
  </si>
  <si>
    <t>Part B educational environments data are due February 1, 2010.</t>
  </si>
  <si>
    <t>5. Save the completed forms.  Please be sure that your State postal code appears in the file name.  (Example:  Maryland - ENV08RE7MD.XLS)</t>
  </si>
  <si>
    <t>FORM EXPIRES: 7/31/2010</t>
  </si>
  <si>
    <t>(A1) IN THE REGULAR EARLY CHILDHOOD PROGRAM AT LEAST 80% OF THE TIME</t>
  </si>
  <si>
    <t>(A2) IN THE REGULAR EARLY CHILDHOOD PROGRAM 40% TO 79% OF THE TIME</t>
  </si>
  <si>
    <t>(A3) IN THE REGULAR EARLY CHILDHOOD PROGRAM LESS THAN 40% OF THE TIME</t>
  </si>
  <si>
    <t>LEAST 80% OF THE TIME</t>
  </si>
  <si>
    <t>TO 79% OF THE TIME</t>
  </si>
  <si>
    <t>THAN 40% OF THE TIME</t>
  </si>
  <si>
    <t>INSIDE REGULAR CLASS FOR LESS THAN 40% OF THE DAY</t>
  </si>
  <si>
    <t>IDEAData_PartB@westat.com</t>
  </si>
  <si>
    <t xml:space="preserve">8. Please return electronic copies of completed DTS forms to DAC: </t>
  </si>
  <si>
    <t>9. If you have any questions or comments, please contact Shariece Johnson at  (240) 314-2414 .</t>
  </si>
  <si>
    <t>ORIGINAL SUBMISSION</t>
  </si>
  <si>
    <t>NM - NEW MEXICO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</si>
</sst>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m\ d\,\ yyyy"/>
  </numFmts>
  <fonts count="49">
    <font>
      <sz val="10"/>
      <name val="Arial"/>
      <family val="0"/>
    </font>
    <font>
      <b/>
      <sz val="8"/>
      <name val="Arial"/>
      <family val="2"/>
    </font>
    <font>
      <sz val="8"/>
      <name val="Arial"/>
      <family val="2"/>
    </font>
    <font>
      <b/>
      <sz val="7"/>
      <name val="Small Fonts"/>
      <family val="2"/>
    </font>
    <font>
      <sz val="12"/>
      <name val="Arial"/>
      <family val="2"/>
    </font>
    <font>
      <b/>
      <sz val="12"/>
      <name val="Arial"/>
      <family val="2"/>
    </font>
    <font>
      <sz val="7"/>
      <name val="Small Fonts"/>
      <family val="2"/>
    </font>
    <font>
      <b/>
      <sz val="8"/>
      <name val="Small Fonts"/>
      <family val="2"/>
    </font>
    <font>
      <u val="single"/>
      <sz val="10"/>
      <color indexed="12"/>
      <name val="Arial"/>
      <family val="2"/>
    </font>
    <font>
      <u val="single"/>
      <sz val="10"/>
      <color indexed="36"/>
      <name val="Arial"/>
      <family val="2"/>
    </font>
    <font>
      <vertAlign val="superscript"/>
      <sz val="8"/>
      <name val="Arial"/>
      <family val="2"/>
    </font>
    <font>
      <b/>
      <vertAlign val="superscript"/>
      <sz val="8"/>
      <name val="Arial"/>
      <family val="2"/>
    </font>
    <font>
      <sz val="8"/>
      <color indexed="9"/>
      <name val="Arial"/>
      <family val="2"/>
    </font>
    <font>
      <sz val="10"/>
      <color indexed="9"/>
      <name val="Arial"/>
      <family val="2"/>
    </font>
    <font>
      <u val="single"/>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8"/>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6">
    <xf numFmtId="0" fontId="0" fillId="0" borderId="0" xfId="0" applyAlignment="1">
      <alignment/>
    </xf>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0" fontId="1" fillId="0" borderId="0" xfId="0" applyFont="1" applyBorder="1" applyAlignment="1">
      <alignment/>
    </xf>
    <xf numFmtId="0" fontId="0" fillId="0" borderId="0" xfId="0" applyBorder="1" applyAlignment="1">
      <alignment/>
    </xf>
    <xf numFmtId="0" fontId="5" fillId="0" borderId="0" xfId="0" applyFont="1" applyAlignment="1">
      <alignment/>
    </xf>
    <xf numFmtId="0" fontId="0" fillId="0" borderId="0" xfId="0" applyAlignment="1" applyProtection="1">
      <alignment/>
      <protection/>
    </xf>
    <xf numFmtId="0" fontId="5" fillId="0" borderId="0" xfId="0" applyFont="1" applyAlignment="1">
      <alignment horizontal="right"/>
    </xf>
    <xf numFmtId="172" fontId="0" fillId="0" borderId="0" xfId="0" applyNumberFormat="1" applyAlignment="1">
      <alignment horizontal="left"/>
    </xf>
    <xf numFmtId="0" fontId="2" fillId="0" borderId="0" xfId="0" applyFont="1" applyAlignment="1" applyProtection="1">
      <alignment/>
      <protection/>
    </xf>
    <xf numFmtId="172" fontId="0" fillId="0" borderId="0" xfId="0" applyNumberFormat="1" applyAlignment="1" applyProtection="1">
      <alignment horizontal="left"/>
      <protection/>
    </xf>
    <xf numFmtId="0" fontId="0" fillId="0" borderId="0" xfId="0" applyFill="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wrapText="1"/>
      <protection/>
    </xf>
    <xf numFmtId="0" fontId="2" fillId="0" borderId="0" xfId="0" applyFont="1" applyAlignment="1" applyProtection="1">
      <alignment/>
      <protection/>
    </xf>
    <xf numFmtId="0" fontId="0" fillId="0" borderId="0" xfId="0" applyFont="1" applyAlignment="1" applyProtection="1">
      <alignment/>
      <protection/>
    </xf>
    <xf numFmtId="0" fontId="2" fillId="32" borderId="0" xfId="0" applyFont="1" applyFill="1" applyAlignment="1">
      <alignment/>
    </xf>
    <xf numFmtId="0" fontId="2" fillId="0" borderId="0" xfId="0" applyFont="1" applyAlignment="1">
      <alignment horizontal="right"/>
    </xf>
    <xf numFmtId="0" fontId="0" fillId="0" borderId="0" xfId="0" applyFont="1" applyAlignment="1">
      <alignment/>
    </xf>
    <xf numFmtId="0" fontId="2" fillId="0" borderId="0" xfId="0" applyFont="1" applyAlignment="1">
      <alignment horizontal="center"/>
    </xf>
    <xf numFmtId="49" fontId="2" fillId="33" borderId="10" xfId="0" applyNumberFormat="1" applyFont="1" applyFill="1" applyBorder="1" applyAlignment="1" applyProtection="1">
      <alignment horizontal="left"/>
      <protection locked="0"/>
    </xf>
    <xf numFmtId="0" fontId="2" fillId="0" borderId="0" xfId="0" applyFont="1" applyAlignment="1">
      <alignment vertical="top"/>
    </xf>
    <xf numFmtId="0" fontId="2" fillId="0" borderId="0" xfId="0" applyFont="1" applyBorder="1" applyAlignment="1">
      <alignment/>
    </xf>
    <xf numFmtId="0" fontId="1" fillId="0" borderId="0" xfId="0" applyFont="1" applyAlignment="1">
      <alignment/>
    </xf>
    <xf numFmtId="0" fontId="7" fillId="0" borderId="0" xfId="0" applyFont="1" applyAlignment="1">
      <alignment/>
    </xf>
    <xf numFmtId="0" fontId="1" fillId="0" borderId="0" xfId="0" applyFont="1" applyAlignment="1">
      <alignment/>
    </xf>
    <xf numFmtId="0" fontId="2" fillId="0" borderId="10" xfId="0" applyFont="1" applyFill="1" applyBorder="1" applyAlignment="1" applyProtection="1">
      <alignment horizontal="left"/>
      <protection/>
    </xf>
    <xf numFmtId="0" fontId="0" fillId="0" borderId="0" xfId="0" applyFont="1" applyBorder="1" applyAlignment="1">
      <alignment/>
    </xf>
    <xf numFmtId="0" fontId="2" fillId="0" borderId="0" xfId="0" applyFont="1" applyBorder="1" applyAlignment="1" applyProtection="1">
      <alignment horizontal="right"/>
      <protection/>
    </xf>
    <xf numFmtId="0" fontId="0" fillId="0" borderId="10" xfId="0" applyFont="1" applyBorder="1" applyAlignment="1">
      <alignment/>
    </xf>
    <xf numFmtId="0" fontId="2" fillId="0" borderId="0" xfId="0" applyFont="1" applyBorder="1" applyAlignment="1">
      <alignment horizontal="right"/>
    </xf>
    <xf numFmtId="0" fontId="2" fillId="0" borderId="0" xfId="0" applyFont="1" applyFill="1" applyBorder="1" applyAlignment="1" applyProtection="1">
      <alignment horizontal="right"/>
      <protection/>
    </xf>
    <xf numFmtId="49" fontId="2" fillId="0" borderId="0" xfId="0" applyNumberFormat="1" applyFont="1" applyFill="1" applyBorder="1" applyAlignment="1" applyProtection="1">
      <alignment horizontal="left"/>
      <protection/>
    </xf>
    <xf numFmtId="1" fontId="2" fillId="0" borderId="0" xfId="0" applyNumberFormat="1" applyFont="1" applyFill="1" applyBorder="1" applyAlignment="1" applyProtection="1">
      <alignment/>
      <protection/>
    </xf>
    <xf numFmtId="0" fontId="2" fillId="0" borderId="11" xfId="0" applyFont="1" applyBorder="1" applyAlignment="1">
      <alignment wrapText="1"/>
    </xf>
    <xf numFmtId="0" fontId="2" fillId="0" borderId="12" xfId="0" applyFont="1" applyBorder="1" applyAlignment="1">
      <alignment wrapText="1"/>
    </xf>
    <xf numFmtId="49" fontId="2" fillId="0" borderId="10" xfId="0" applyNumberFormat="1" applyFont="1" applyFill="1" applyBorder="1" applyAlignment="1" applyProtection="1">
      <alignment horizontal="left"/>
      <protection/>
    </xf>
    <xf numFmtId="0" fontId="10" fillId="0" borderId="0" xfId="0"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2" fillId="32" borderId="0" xfId="0" applyFont="1" applyFill="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1" fillId="0" borderId="0" xfId="0" applyFont="1" applyAlignment="1" applyProtection="1">
      <alignment/>
      <protection/>
    </xf>
    <xf numFmtId="0" fontId="2" fillId="0" borderId="0" xfId="0" applyFont="1" applyAlignment="1" applyProtection="1">
      <alignment vertical="top"/>
      <protection/>
    </xf>
    <xf numFmtId="0" fontId="1" fillId="0" borderId="0" xfId="0" applyFont="1" applyAlignment="1" applyProtection="1">
      <alignment/>
      <protection/>
    </xf>
    <xf numFmtId="0" fontId="2" fillId="0" borderId="0" xfId="0" applyFont="1" applyFill="1" applyBorder="1" applyAlignment="1" applyProtection="1">
      <alignment/>
      <protection/>
    </xf>
    <xf numFmtId="1" fontId="0" fillId="0" borderId="0" xfId="0" applyNumberFormat="1" applyAlignment="1" applyProtection="1">
      <alignment/>
      <protection/>
    </xf>
    <xf numFmtId="1" fontId="2" fillId="0" borderId="0" xfId="0" applyNumberFormat="1" applyFont="1" applyAlignment="1" applyProtection="1">
      <alignment/>
      <protection/>
    </xf>
    <xf numFmtId="0" fontId="1" fillId="0" borderId="0" xfId="0" applyFont="1" applyAlignment="1" applyProtection="1">
      <alignment horizontal="right"/>
      <protection/>
    </xf>
    <xf numFmtId="0" fontId="2" fillId="0" borderId="0" xfId="0" applyFont="1" applyBorder="1" applyAlignment="1" applyProtection="1">
      <alignment/>
      <protection/>
    </xf>
    <xf numFmtId="172" fontId="2" fillId="0" borderId="0" xfId="0" applyNumberFormat="1" applyFont="1" applyAlignment="1" applyProtection="1">
      <alignment horizontal="left"/>
      <protection/>
    </xf>
    <xf numFmtId="0" fontId="2" fillId="0" borderId="12" xfId="0" applyFont="1" applyBorder="1" applyAlignment="1" applyProtection="1">
      <alignment horizontal="center"/>
      <protection/>
    </xf>
    <xf numFmtId="0" fontId="0" fillId="0" borderId="10" xfId="0" applyFont="1" applyBorder="1" applyAlignment="1" applyProtection="1">
      <alignment/>
      <protection/>
    </xf>
    <xf numFmtId="0" fontId="2" fillId="0" borderId="0" xfId="0" applyFont="1" applyAlignment="1" applyProtection="1">
      <alignment vertical="center"/>
      <protection/>
    </xf>
    <xf numFmtId="0" fontId="2" fillId="0" borderId="13" xfId="0" applyFont="1" applyBorder="1" applyAlignment="1" applyProtection="1">
      <alignment/>
      <protection/>
    </xf>
    <xf numFmtId="0" fontId="2" fillId="0" borderId="14" xfId="0" applyFont="1" applyBorder="1" applyAlignment="1" applyProtection="1">
      <alignment horizontal="centerContinuous"/>
      <protection/>
    </xf>
    <xf numFmtId="0" fontId="2" fillId="0" borderId="15" xfId="0" applyFont="1" applyBorder="1" applyAlignment="1" applyProtection="1">
      <alignment/>
      <protection/>
    </xf>
    <xf numFmtId="0" fontId="2" fillId="0" borderId="16" xfId="0" applyFont="1" applyBorder="1" applyAlignment="1" applyProtection="1">
      <alignment horizontal="center" wrapText="1"/>
      <protection/>
    </xf>
    <xf numFmtId="0" fontId="2" fillId="0" borderId="16" xfId="0" applyFont="1" applyBorder="1" applyAlignment="1" applyProtection="1">
      <alignment horizontal="center"/>
      <protection/>
    </xf>
    <xf numFmtId="0" fontId="2" fillId="0" borderId="0" xfId="0" applyFont="1" applyAlignment="1" applyProtection="1">
      <alignment wrapText="1"/>
      <protection/>
    </xf>
    <xf numFmtId="0" fontId="2" fillId="0" borderId="14" xfId="0" applyFont="1" applyBorder="1" applyAlignment="1" applyProtection="1">
      <alignment wrapText="1"/>
      <protection/>
    </xf>
    <xf numFmtId="0" fontId="0" fillId="0" borderId="0" xfId="0" applyFont="1" applyAlignment="1" applyProtection="1">
      <alignment horizontal="center" wrapText="1"/>
      <protection/>
    </xf>
    <xf numFmtId="1" fontId="2" fillId="0" borderId="0" xfId="0" applyNumberFormat="1" applyFont="1" applyAlignment="1" applyProtection="1">
      <alignment horizontal="right" wrapText="1"/>
      <protection/>
    </xf>
    <xf numFmtId="0" fontId="0" fillId="0" borderId="0" xfId="0" applyFont="1" applyAlignment="1" applyProtection="1">
      <alignment wrapText="1"/>
      <protection/>
    </xf>
    <xf numFmtId="0" fontId="2" fillId="0" borderId="14" xfId="0" applyFont="1" applyBorder="1" applyAlignment="1" applyProtection="1">
      <alignment/>
      <protection/>
    </xf>
    <xf numFmtId="1" fontId="2" fillId="0" borderId="0" xfId="0" applyNumberFormat="1" applyFont="1" applyFill="1" applyBorder="1" applyAlignment="1" applyProtection="1">
      <alignment wrapText="1"/>
      <protection/>
    </xf>
    <xf numFmtId="172" fontId="0" fillId="0" borderId="0" xfId="0" applyNumberFormat="1" applyFont="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7" xfId="0" applyBorder="1" applyAlignment="1" applyProtection="1">
      <alignment/>
      <protection/>
    </xf>
    <xf numFmtId="0" fontId="2" fillId="0" borderId="18" xfId="0" applyFont="1" applyBorder="1" applyAlignment="1" applyProtection="1">
      <alignment horizontal="center"/>
      <protection/>
    </xf>
    <xf numFmtId="0" fontId="2" fillId="0" borderId="18" xfId="0" applyFont="1" applyBorder="1" applyAlignment="1" applyProtection="1">
      <alignment horizontal="center" wrapText="1"/>
      <protection/>
    </xf>
    <xf numFmtId="0" fontId="2" fillId="0" borderId="17" xfId="0" applyFont="1" applyBorder="1" applyAlignment="1" applyProtection="1">
      <alignment horizontal="left"/>
      <protection/>
    </xf>
    <xf numFmtId="0" fontId="2" fillId="0" borderId="19" xfId="0" applyFont="1" applyBorder="1" applyAlignment="1" applyProtection="1">
      <alignment horizontal="center" wrapText="1"/>
      <protection/>
    </xf>
    <xf numFmtId="0" fontId="2" fillId="0" borderId="19" xfId="0" applyFont="1" applyBorder="1" applyAlignment="1" applyProtection="1">
      <alignment horizontal="center"/>
      <protection/>
    </xf>
    <xf numFmtId="49" fontId="2" fillId="0" borderId="19" xfId="0" applyNumberFormat="1" applyFont="1" applyBorder="1" applyAlignment="1" applyProtection="1">
      <alignment horizontal="center"/>
      <protection/>
    </xf>
    <xf numFmtId="0" fontId="0" fillId="0" borderId="19" xfId="0" applyBorder="1" applyAlignment="1" applyProtection="1">
      <alignment horizontal="center"/>
      <protection/>
    </xf>
    <xf numFmtId="0" fontId="0" fillId="0" borderId="15" xfId="0" applyBorder="1" applyAlignment="1" applyProtection="1">
      <alignment/>
      <protection/>
    </xf>
    <xf numFmtId="49" fontId="2" fillId="0" borderId="20" xfId="0" applyNumberFormat="1" applyFont="1" applyBorder="1" applyAlignment="1" applyProtection="1">
      <alignment horizontal="center"/>
      <protection/>
    </xf>
    <xf numFmtId="0" fontId="2" fillId="0" borderId="16" xfId="0" applyFont="1" applyBorder="1" applyAlignment="1" applyProtection="1">
      <alignment/>
      <protection/>
    </xf>
    <xf numFmtId="0" fontId="0" fillId="0" borderId="10" xfId="0" applyBorder="1" applyAlignment="1" applyProtection="1">
      <alignment/>
      <protection/>
    </xf>
    <xf numFmtId="0" fontId="0" fillId="0" borderId="18" xfId="0" applyBorder="1" applyAlignment="1" applyProtection="1">
      <alignment/>
      <protection/>
    </xf>
    <xf numFmtId="0" fontId="0" fillId="0" borderId="21" xfId="0" applyBorder="1" applyAlignment="1" applyProtection="1">
      <alignment/>
      <protection/>
    </xf>
    <xf numFmtId="0" fontId="1" fillId="0" borderId="2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9" xfId="0" applyBorder="1" applyAlignment="1" applyProtection="1">
      <alignment/>
      <protection/>
    </xf>
    <xf numFmtId="0" fontId="2" fillId="0" borderId="0"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17" xfId="0" applyFont="1" applyBorder="1" applyAlignment="1" applyProtection="1">
      <alignment horizontal="center"/>
      <protection/>
    </xf>
    <xf numFmtId="0" fontId="2" fillId="0" borderId="19" xfId="0" applyFont="1" applyBorder="1" applyAlignment="1" applyProtection="1">
      <alignment horizontal="left"/>
      <protection/>
    </xf>
    <xf numFmtId="0" fontId="2" fillId="0" borderId="15" xfId="0" applyFont="1" applyBorder="1" applyAlignment="1" applyProtection="1">
      <alignment horizontal="center"/>
      <protection/>
    </xf>
    <xf numFmtId="0" fontId="2" fillId="0" borderId="23" xfId="0" applyFont="1" applyBorder="1" applyAlignment="1" applyProtection="1">
      <alignment horizontal="center"/>
      <protection/>
    </xf>
    <xf numFmtId="49" fontId="2" fillId="0" borderId="22" xfId="0" applyNumberFormat="1" applyFont="1" applyBorder="1" applyAlignment="1" applyProtection="1">
      <alignment horizontal="center"/>
      <protection/>
    </xf>
    <xf numFmtId="49" fontId="2" fillId="0" borderId="18" xfId="0" applyNumberFormat="1" applyFont="1" applyBorder="1" applyAlignment="1" applyProtection="1">
      <alignment horizontal="center"/>
      <protection/>
    </xf>
    <xf numFmtId="0" fontId="0" fillId="0" borderId="20" xfId="0" applyBorder="1" applyAlignment="1" applyProtection="1">
      <alignment/>
      <protection/>
    </xf>
    <xf numFmtId="49" fontId="2" fillId="0" borderId="23" xfId="0" applyNumberFormat="1" applyFont="1" applyBorder="1" applyAlignment="1" applyProtection="1">
      <alignment horizontal="center"/>
      <protection/>
    </xf>
    <xf numFmtId="0" fontId="2" fillId="0" borderId="18" xfId="0" applyFont="1" applyBorder="1" applyAlignment="1" applyProtection="1">
      <alignment vertical="top"/>
      <protection/>
    </xf>
    <xf numFmtId="0" fontId="1" fillId="0" borderId="21" xfId="0" applyFont="1" applyBorder="1" applyAlignment="1" applyProtection="1">
      <alignment/>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2" fillId="0" borderId="15" xfId="0" applyFont="1" applyBorder="1" applyAlignment="1" applyProtection="1">
      <alignment horizontal="center" wrapText="1"/>
      <protection/>
    </xf>
    <xf numFmtId="0" fontId="2" fillId="0" borderId="10" xfId="0" applyFont="1" applyBorder="1" applyAlignment="1" applyProtection="1">
      <alignment horizontal="center"/>
      <protection/>
    </xf>
    <xf numFmtId="0" fontId="2" fillId="0" borderId="20" xfId="0" applyFont="1" applyBorder="1" applyAlignment="1" applyProtection="1">
      <alignment/>
      <protection/>
    </xf>
    <xf numFmtId="0" fontId="2" fillId="0" borderId="0" xfId="0" applyFont="1" applyFill="1" applyBorder="1" applyAlignment="1" applyProtection="1">
      <alignment horizontal="center"/>
      <protection/>
    </xf>
    <xf numFmtId="0" fontId="2" fillId="0" borderId="11" xfId="0" applyFont="1" applyBorder="1" applyAlignment="1" applyProtection="1">
      <alignment wrapText="1"/>
      <protection/>
    </xf>
    <xf numFmtId="0" fontId="2" fillId="0" borderId="12" xfId="0" applyFont="1" applyBorder="1" applyAlignment="1" applyProtection="1">
      <alignment wrapText="1"/>
      <protection/>
    </xf>
    <xf numFmtId="0" fontId="1" fillId="0" borderId="0" xfId="0" applyFont="1" applyAlignment="1" applyProtection="1">
      <alignment/>
      <protection/>
    </xf>
    <xf numFmtId="0" fontId="7" fillId="0" borderId="0" xfId="0" applyFont="1" applyAlignment="1" applyProtection="1">
      <alignment/>
      <protection/>
    </xf>
    <xf numFmtId="0" fontId="1" fillId="0" borderId="0" xfId="0" applyFont="1" applyAlignment="1" applyProtection="1">
      <alignment/>
      <protection/>
    </xf>
    <xf numFmtId="0" fontId="2" fillId="0" borderId="20" xfId="0" applyFont="1" applyBorder="1" applyAlignment="1" applyProtection="1">
      <alignment horizontal="center"/>
      <protection/>
    </xf>
    <xf numFmtId="0" fontId="0" fillId="0" borderId="18" xfId="0" applyFont="1" applyBorder="1" applyAlignment="1" applyProtection="1">
      <alignment/>
      <protection/>
    </xf>
    <xf numFmtId="0" fontId="2" fillId="0" borderId="19" xfId="0" applyFont="1" applyFill="1" applyBorder="1" applyAlignment="1" applyProtection="1">
      <alignment horizontal="center"/>
      <protection/>
    </xf>
    <xf numFmtId="0" fontId="2" fillId="0" borderId="20" xfId="0" applyFont="1" applyBorder="1" applyAlignment="1" applyProtection="1">
      <alignment horizontal="center" wrapText="1"/>
      <protection/>
    </xf>
    <xf numFmtId="0" fontId="6" fillId="0" borderId="0" xfId="0" applyFont="1" applyAlignment="1" applyProtection="1">
      <alignment/>
      <protection/>
    </xf>
    <xf numFmtId="0" fontId="2" fillId="0" borderId="0" xfId="0" applyFont="1" applyBorder="1" applyAlignment="1" applyProtection="1">
      <alignment vertical="top"/>
      <protection/>
    </xf>
    <xf numFmtId="0" fontId="0" fillId="0" borderId="21" xfId="0" applyFont="1" applyBorder="1" applyAlignment="1" applyProtection="1">
      <alignment/>
      <protection/>
    </xf>
    <xf numFmtId="0" fontId="2" fillId="0" borderId="21" xfId="0" applyFont="1" applyBorder="1" applyAlignment="1" applyProtection="1">
      <alignment/>
      <protection/>
    </xf>
    <xf numFmtId="0" fontId="2" fillId="0" borderId="13"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2" xfId="0" applyFont="1" applyBorder="1" applyAlignment="1" applyProtection="1">
      <alignment horizontal="center" wrapText="1"/>
      <protection/>
    </xf>
    <xf numFmtId="0" fontId="2" fillId="0" borderId="20" xfId="0" applyFont="1" applyFill="1" applyBorder="1" applyAlignment="1" applyProtection="1">
      <alignment horizontal="center"/>
      <protection/>
    </xf>
    <xf numFmtId="0" fontId="0" fillId="0" borderId="17" xfId="0" applyFont="1" applyBorder="1" applyAlignment="1" applyProtection="1">
      <alignment/>
      <protection/>
    </xf>
    <xf numFmtId="0" fontId="2" fillId="0" borderId="17" xfId="0" applyFont="1" applyBorder="1" applyAlignment="1" applyProtection="1">
      <alignment horizontal="center"/>
      <protection/>
    </xf>
    <xf numFmtId="0" fontId="2" fillId="0" borderId="17" xfId="0" applyFont="1" applyBorder="1" applyAlignment="1" applyProtection="1">
      <alignment horizontal="center" wrapText="1"/>
      <protection/>
    </xf>
    <xf numFmtId="0" fontId="2" fillId="0" borderId="24" xfId="0" applyFont="1" applyBorder="1" applyAlignment="1" applyProtection="1">
      <alignment horizontal="centerContinuous"/>
      <protection/>
    </xf>
    <xf numFmtId="0" fontId="0" fillId="0" borderId="0" xfId="0" applyAlignment="1" applyProtection="1">
      <alignment/>
      <protection locked="0"/>
    </xf>
    <xf numFmtId="1" fontId="0" fillId="33" borderId="11" xfId="0" applyNumberFormat="1" applyFont="1" applyFill="1" applyBorder="1" applyAlignment="1" applyProtection="1">
      <alignment/>
      <protection locked="0"/>
    </xf>
    <xf numFmtId="1" fontId="0" fillId="0" borderId="0" xfId="0" applyNumberFormat="1" applyFont="1" applyAlignment="1" applyProtection="1">
      <alignment/>
      <protection/>
    </xf>
    <xf numFmtId="1" fontId="0" fillId="33" borderId="20" xfId="0" applyNumberFormat="1" applyFont="1" applyFill="1" applyBorder="1" applyAlignment="1" applyProtection="1">
      <alignment/>
      <protection locked="0"/>
    </xf>
    <xf numFmtId="1" fontId="0" fillId="33" borderId="16" xfId="0" applyNumberFormat="1" applyFont="1" applyFill="1" applyBorder="1" applyAlignment="1" applyProtection="1">
      <alignment/>
      <protection locked="0"/>
    </xf>
    <xf numFmtId="9" fontId="0" fillId="34" borderId="20" xfId="0" applyNumberFormat="1" applyFont="1" applyFill="1" applyBorder="1" applyAlignment="1" applyProtection="1">
      <alignment/>
      <protection/>
    </xf>
    <xf numFmtId="9" fontId="0" fillId="0" borderId="16" xfId="0" applyNumberFormat="1" applyFont="1" applyFill="1" applyBorder="1" applyAlignment="1" applyProtection="1">
      <alignment/>
      <protection/>
    </xf>
    <xf numFmtId="9" fontId="0" fillId="34" borderId="16" xfId="0" applyNumberFormat="1"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Alignment="1">
      <alignment/>
    </xf>
    <xf numFmtId="0" fontId="2" fillId="0" borderId="18"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2" fillId="0" borderId="19" xfId="0" applyFont="1" applyFill="1" applyBorder="1" applyAlignment="1">
      <alignment horizontal="center"/>
    </xf>
    <xf numFmtId="0" fontId="2" fillId="0" borderId="15" xfId="0" applyFont="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9" fontId="0" fillId="34" borderId="23" xfId="0" applyNumberFormat="1" applyFont="1" applyFill="1" applyBorder="1" applyAlignment="1" applyProtection="1">
      <alignment/>
      <protection/>
    </xf>
    <xf numFmtId="9" fontId="0" fillId="0" borderId="23" xfId="0" applyNumberFormat="1" applyFont="1" applyFill="1" applyBorder="1" applyAlignment="1" applyProtection="1">
      <alignment/>
      <protection/>
    </xf>
    <xf numFmtId="9" fontId="0" fillId="0" borderId="20" xfId="0" applyNumberFormat="1" applyFont="1" applyFill="1" applyBorder="1" applyAlignment="1" applyProtection="1">
      <alignment/>
      <protection/>
    </xf>
    <xf numFmtId="1" fontId="0" fillId="0" borderId="0" xfId="0" applyNumberFormat="1" applyFont="1" applyAlignment="1" applyProtection="1">
      <alignment/>
      <protection/>
    </xf>
    <xf numFmtId="1" fontId="0" fillId="33" borderId="16" xfId="0" applyNumberFormat="1" applyFont="1" applyFill="1" applyBorder="1" applyAlignment="1" applyProtection="1">
      <alignment/>
      <protection locked="0"/>
    </xf>
    <xf numFmtId="1" fontId="0" fillId="35" borderId="16" xfId="0" applyNumberFormat="1" applyFont="1" applyFill="1" applyBorder="1" applyAlignment="1" applyProtection="1">
      <alignment/>
      <protection/>
    </xf>
    <xf numFmtId="0" fontId="0" fillId="0" borderId="0" xfId="0" applyFont="1" applyAlignment="1" applyProtection="1">
      <alignment/>
      <protection/>
    </xf>
    <xf numFmtId="9" fontId="0" fillId="34" borderId="20" xfId="0" applyNumberFormat="1" applyFont="1" applyFill="1" applyBorder="1" applyAlignment="1" applyProtection="1">
      <alignment/>
      <protection/>
    </xf>
    <xf numFmtId="0" fontId="2" fillId="0" borderId="11" xfId="0" applyFont="1" applyBorder="1" applyAlignment="1" applyProtection="1">
      <alignment horizontal="centerContinuous"/>
      <protection/>
    </xf>
    <xf numFmtId="1" fontId="0" fillId="33" borderId="16" xfId="0" applyNumberFormat="1" applyFont="1" applyFill="1" applyBorder="1" applyAlignment="1" applyProtection="1">
      <alignment wrapText="1"/>
      <protection locked="0"/>
    </xf>
    <xf numFmtId="9" fontId="0" fillId="34" borderId="16" xfId="0" applyNumberFormat="1" applyFont="1" applyFill="1" applyBorder="1" applyAlignment="1" applyProtection="1">
      <alignment wrapText="1"/>
      <protection/>
    </xf>
    <xf numFmtId="1" fontId="0" fillId="0" borderId="0" xfId="0" applyNumberFormat="1" applyFont="1" applyAlignment="1">
      <alignment/>
    </xf>
    <xf numFmtId="0" fontId="2" fillId="0" borderId="12" xfId="0" applyFont="1" applyBorder="1" applyAlignment="1" applyProtection="1">
      <alignment horizontal="center"/>
      <protection/>
    </xf>
    <xf numFmtId="0" fontId="2" fillId="0" borderId="18" xfId="0" applyFont="1" applyBorder="1" applyAlignment="1" applyProtection="1">
      <alignment horizontal="center"/>
      <protection/>
    </xf>
    <xf numFmtId="49" fontId="12" fillId="0" borderId="0" xfId="0" applyNumberFormat="1" applyFont="1" applyFill="1" applyBorder="1" applyAlignment="1" applyProtection="1">
      <alignment horizontal="left"/>
      <protection/>
    </xf>
    <xf numFmtId="0" fontId="2" fillId="0" borderId="0" xfId="0" applyFont="1" applyBorder="1" applyAlignment="1" applyProtection="1">
      <alignment/>
      <protection/>
    </xf>
    <xf numFmtId="1" fontId="0" fillId="0" borderId="0" xfId="0" applyNumberFormat="1" applyFont="1" applyFill="1" applyBorder="1" applyAlignment="1" applyProtection="1">
      <alignment/>
      <protection/>
    </xf>
    <xf numFmtId="1" fontId="0" fillId="0" borderId="0" xfId="0" applyNumberFormat="1" applyFont="1" applyAlignment="1" applyProtection="1">
      <alignment wrapText="1"/>
      <protection/>
    </xf>
    <xf numFmtId="0" fontId="2" fillId="0" borderId="0" xfId="0" applyFont="1" applyAlignment="1" applyProtection="1">
      <alignment horizontal="right"/>
      <protection/>
    </xf>
    <xf numFmtId="1" fontId="0" fillId="0" borderId="0" xfId="0" applyNumberFormat="1" applyFont="1" applyAlignment="1" applyProtection="1">
      <alignment horizontal="righ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14" fontId="4" fillId="0" borderId="0" xfId="0" applyNumberFormat="1" applyFont="1" applyAlignment="1">
      <alignment/>
    </xf>
    <xf numFmtId="1" fontId="0" fillId="0" borderId="0" xfId="0" applyNumberFormat="1" applyFont="1" applyAlignment="1" applyProtection="1">
      <alignment/>
      <protection/>
    </xf>
    <xf numFmtId="9" fontId="0" fillId="0" borderId="20" xfId="0" applyNumberFormat="1" applyFont="1" applyFill="1" applyBorder="1" applyAlignment="1" applyProtection="1">
      <alignment/>
      <protection/>
    </xf>
    <xf numFmtId="9" fontId="0" fillId="0" borderId="16" xfId="0" applyNumberFormat="1" applyFont="1" applyFill="1" applyBorder="1" applyAlignment="1" applyProtection="1">
      <alignment wrapText="1"/>
      <protection/>
    </xf>
    <xf numFmtId="0" fontId="0" fillId="0" borderId="0" xfId="0" applyAlignment="1" applyProtection="1">
      <alignment wrapText="1"/>
      <protection locked="0"/>
    </xf>
    <xf numFmtId="0" fontId="14" fillId="0" borderId="0" xfId="53" applyFont="1" applyAlignment="1" applyProtection="1">
      <alignment/>
      <protection/>
    </xf>
    <xf numFmtId="0" fontId="4" fillId="36" borderId="0" xfId="0" applyFont="1" applyFill="1" applyAlignment="1" applyProtection="1">
      <alignment/>
      <protection locked="0"/>
    </xf>
    <xf numFmtId="0" fontId="4" fillId="0" borderId="0" xfId="0" applyFont="1" applyAlignment="1">
      <alignment wrapText="1"/>
    </xf>
    <xf numFmtId="0" fontId="4" fillId="0" borderId="0" xfId="0" applyFont="1" applyAlignment="1">
      <alignment horizontal="left" wrapText="1"/>
    </xf>
    <xf numFmtId="172" fontId="4" fillId="36" borderId="0" xfId="0" applyNumberFormat="1" applyFont="1" applyFill="1" applyAlignment="1" applyProtection="1">
      <alignment horizontal="left"/>
      <protection locked="0"/>
    </xf>
    <xf numFmtId="0" fontId="4" fillId="0" borderId="0" xfId="0" applyFont="1" applyAlignment="1">
      <alignment horizontal="center"/>
    </xf>
    <xf numFmtId="0" fontId="0" fillId="0" borderId="0" xfId="0" applyAlignment="1">
      <alignment/>
    </xf>
    <xf numFmtId="0" fontId="5" fillId="0" borderId="0" xfId="0" applyFont="1" applyAlignment="1">
      <alignment wrapText="1"/>
    </xf>
    <xf numFmtId="0" fontId="13" fillId="0" borderId="0" xfId="0" applyFont="1" applyAlignment="1" applyProtection="1">
      <alignment horizontal="center"/>
      <protection/>
    </xf>
    <xf numFmtId="0" fontId="2" fillId="0" borderId="14"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3" xfId="0" applyFont="1" applyBorder="1" applyAlignment="1" applyProtection="1">
      <alignment horizontal="left"/>
      <protection/>
    </xf>
    <xf numFmtId="0" fontId="2" fillId="0" borderId="2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23" xfId="0" applyFont="1" applyBorder="1" applyAlignment="1" applyProtection="1">
      <alignment horizontal="left"/>
      <protection/>
    </xf>
    <xf numFmtId="0" fontId="2" fillId="0" borderId="14" xfId="0" applyFont="1" applyBorder="1" applyAlignment="1" applyProtection="1">
      <alignment horizontal="left" vertical="top" wrapText="1"/>
      <protection/>
    </xf>
    <xf numFmtId="0" fontId="2" fillId="0" borderId="24"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18"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14" xfId="0" applyFont="1" applyBorder="1" applyAlignment="1" applyProtection="1">
      <alignment/>
      <protection/>
    </xf>
    <xf numFmtId="0" fontId="2" fillId="0" borderId="24" xfId="0" applyFont="1" applyBorder="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22"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24"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14" xfId="0" applyFont="1" applyBorder="1" applyAlignment="1" applyProtection="1">
      <alignment horizontal="center" wrapText="1"/>
      <protection/>
    </xf>
    <xf numFmtId="0" fontId="2" fillId="0" borderId="24"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13" fillId="0" borderId="0" xfId="0" applyFont="1" applyAlignment="1" applyProtection="1">
      <alignment horizontal="center"/>
      <protection/>
    </xf>
    <xf numFmtId="0" fontId="2" fillId="0" borderId="14"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3"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14" xfId="0" applyFont="1" applyBorder="1" applyAlignment="1">
      <alignment horizont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left" vertical="top" wrapText="1"/>
    </xf>
    <xf numFmtId="0" fontId="2" fillId="0" borderId="24"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7"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23" xfId="0" applyFont="1" applyBorder="1" applyAlignment="1">
      <alignment horizontal="left" vertical="center"/>
    </xf>
    <xf numFmtId="0" fontId="2" fillId="0" borderId="10" xfId="0" applyFont="1" applyBorder="1" applyAlignment="1" applyProtection="1">
      <alignment horizontal="center" wrapText="1"/>
      <protection/>
    </xf>
    <xf numFmtId="0" fontId="2" fillId="0" borderId="23"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0" xfId="0" applyFont="1" applyAlignment="1">
      <alignment horizontal="center"/>
    </xf>
    <xf numFmtId="0" fontId="2" fillId="0" borderId="16" xfId="0" applyFont="1" applyBorder="1" applyAlignment="1">
      <alignment horizontal="left" wrapText="1"/>
    </xf>
    <xf numFmtId="0" fontId="2" fillId="0" borderId="16" xfId="0" applyFont="1" applyBorder="1" applyAlignment="1">
      <alignment horizontal="left"/>
    </xf>
    <xf numFmtId="0" fontId="13" fillId="0" borderId="0" xfId="0" applyFont="1" applyAlignment="1">
      <alignment horizontal="center"/>
    </xf>
    <xf numFmtId="0" fontId="2" fillId="0" borderId="24"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left"/>
    </xf>
    <xf numFmtId="0" fontId="2" fillId="0" borderId="16" xfId="0" applyFont="1" applyBorder="1" applyAlignment="1" applyProtection="1">
      <alignment horizontal="left" wrapText="1"/>
      <protection/>
    </xf>
    <xf numFmtId="0" fontId="2" fillId="0" borderId="13" xfId="0" applyFont="1" applyBorder="1" applyAlignment="1" applyProtection="1">
      <alignment horizontal="left"/>
      <protection/>
    </xf>
    <xf numFmtId="0" fontId="2" fillId="0" borderId="2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22"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23" xfId="0" applyFont="1" applyBorder="1" applyAlignment="1" applyProtection="1">
      <alignment horizontal="left"/>
      <protection/>
    </xf>
    <xf numFmtId="0" fontId="2" fillId="0" borderId="16" xfId="0" applyFont="1" applyBorder="1" applyAlignment="1" applyProtection="1">
      <alignment horizontal="left"/>
      <protection/>
    </xf>
    <xf numFmtId="0" fontId="12" fillId="0" borderId="0" xfId="0" applyFont="1" applyAlignment="1" applyProtection="1">
      <alignment horizontal="center"/>
      <protection/>
    </xf>
    <xf numFmtId="0" fontId="2" fillId="0" borderId="16" xfId="0" applyFont="1" applyBorder="1" applyAlignment="1" applyProtection="1">
      <alignment horizontal="left"/>
      <protection/>
    </xf>
    <xf numFmtId="0" fontId="1" fillId="33" borderId="10" xfId="0" applyFont="1" applyFill="1" applyBorder="1" applyAlignment="1" applyProtection="1">
      <alignment horizontal="left"/>
      <protection locked="0"/>
    </xf>
    <xf numFmtId="0" fontId="0" fillId="0" borderId="10"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5">
    <dxf>
      <font>
        <color indexed="8"/>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9.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0.xml.rels><?xml version="1.0" encoding="utf-8" standalone="yes"?><Relationships xmlns="http://schemas.openxmlformats.org/package/2006/relationships"><Relationship Id="rId1" Type="http://schemas.openxmlformats.org/officeDocument/2006/relationships/image" Target="../media/image5.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2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1000125</xdr:colOff>
      <xdr:row>8</xdr:row>
      <xdr:rowOff>28575</xdr:rowOff>
    </xdr:from>
    <xdr:to>
      <xdr:col>10</xdr:col>
      <xdr:colOff>114300</xdr:colOff>
      <xdr:row>12</xdr:row>
      <xdr:rowOff>19050</xdr:rowOff>
    </xdr:to>
    <xdr:pic>
      <xdr:nvPicPr>
        <xdr:cNvPr id="1" name="ListBox1"/>
        <xdr:cNvPicPr preferRelativeResize="1">
          <a:picLocks noChangeAspect="1"/>
        </xdr:cNvPicPr>
      </xdr:nvPicPr>
      <xdr:blipFill>
        <a:blip r:embed="rId1"/>
        <a:stretch>
          <a:fillRect/>
        </a:stretch>
      </xdr:blipFill>
      <xdr:spPr>
        <a:xfrm>
          <a:off x="7591425" y="942975"/>
          <a:ext cx="2562225" cy="619125"/>
        </a:xfrm>
        <a:prstGeom prst="rect">
          <a:avLst/>
        </a:prstGeom>
        <a:noFill/>
        <a:ln w="9525" cmpd="sng">
          <a:noFill/>
        </a:ln>
      </xdr:spPr>
    </xdr:pic>
    <xdr:clientData fPrintsWithSheet="0"/>
  </xdr:twoCellAnchor>
  <xdr:twoCellAnchor editAs="oneCell">
    <xdr:from>
      <xdr:col>0</xdr:col>
      <xdr:colOff>352425</xdr:colOff>
      <xdr:row>8</xdr:row>
      <xdr:rowOff>0</xdr:rowOff>
    </xdr:from>
    <xdr:to>
      <xdr:col>1</xdr:col>
      <xdr:colOff>142875</xdr:colOff>
      <xdr:row>10</xdr:row>
      <xdr:rowOff>66675</xdr:rowOff>
    </xdr:to>
    <xdr:pic>
      <xdr:nvPicPr>
        <xdr:cNvPr id="2" name="CommandButton1"/>
        <xdr:cNvPicPr preferRelativeResize="1">
          <a:picLocks noChangeAspect="1"/>
        </xdr:cNvPicPr>
      </xdr:nvPicPr>
      <xdr:blipFill>
        <a:blip r:embed="rId2"/>
        <a:stretch>
          <a:fillRect/>
        </a:stretch>
      </xdr:blipFill>
      <xdr:spPr>
        <a:xfrm>
          <a:off x="352425" y="914400"/>
          <a:ext cx="1619250" cy="3143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66675</xdr:rowOff>
    </xdr:to>
    <xdr:pic>
      <xdr:nvPicPr>
        <xdr:cNvPr id="1" name="CommandButton1"/>
        <xdr:cNvPicPr preferRelativeResize="1">
          <a:picLocks noChangeAspect="1"/>
        </xdr:cNvPicPr>
      </xdr:nvPicPr>
      <xdr:blipFill>
        <a:blip r:embed="rId1"/>
        <a:stretch>
          <a:fillRect/>
        </a:stretch>
      </xdr:blipFill>
      <xdr:spPr>
        <a:xfrm>
          <a:off x="352425" y="914400"/>
          <a:ext cx="1619250" cy="3238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14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6</xdr:row>
      <xdr:rowOff>38100</xdr:rowOff>
    </xdr:from>
    <xdr:to>
      <xdr:col>1</xdr:col>
      <xdr:colOff>1600200</xdr:colOff>
      <xdr:row>8</xdr:row>
      <xdr:rowOff>123825</xdr:rowOff>
    </xdr:to>
    <xdr:pic>
      <xdr:nvPicPr>
        <xdr:cNvPr id="1" name="CommandButton1"/>
        <xdr:cNvPicPr preferRelativeResize="1">
          <a:picLocks noChangeAspect="1"/>
        </xdr:cNvPicPr>
      </xdr:nvPicPr>
      <xdr:blipFill>
        <a:blip r:embed="rId1"/>
        <a:stretch>
          <a:fillRect/>
        </a:stretch>
      </xdr:blipFill>
      <xdr:spPr>
        <a:xfrm>
          <a:off x="419100" y="723900"/>
          <a:ext cx="1609725" cy="3143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6</xdr:row>
      <xdr:rowOff>85725</xdr:rowOff>
    </xdr:from>
    <xdr:to>
      <xdr:col>2</xdr:col>
      <xdr:colOff>19050</xdr:colOff>
      <xdr:row>9</xdr:row>
      <xdr:rowOff>85725</xdr:rowOff>
    </xdr:to>
    <xdr:pic>
      <xdr:nvPicPr>
        <xdr:cNvPr id="1" name="CommandButton1"/>
        <xdr:cNvPicPr preferRelativeResize="1">
          <a:picLocks noChangeAspect="1"/>
        </xdr:cNvPicPr>
      </xdr:nvPicPr>
      <xdr:blipFill>
        <a:blip r:embed="rId1"/>
        <a:stretch>
          <a:fillRect/>
        </a:stretch>
      </xdr:blipFill>
      <xdr:spPr>
        <a:xfrm>
          <a:off x="781050" y="847725"/>
          <a:ext cx="1695450" cy="3810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7</xdr:row>
      <xdr:rowOff>9525</xdr:rowOff>
    </xdr:from>
    <xdr:to>
      <xdr:col>1</xdr:col>
      <xdr:colOff>1771650</xdr:colOff>
      <xdr:row>9</xdr:row>
      <xdr:rowOff>66675</xdr:rowOff>
    </xdr:to>
    <xdr:pic>
      <xdr:nvPicPr>
        <xdr:cNvPr id="1" name="CommandButton1"/>
        <xdr:cNvPicPr preferRelativeResize="1">
          <a:picLocks noChangeAspect="1"/>
        </xdr:cNvPicPr>
      </xdr:nvPicPr>
      <xdr:blipFill>
        <a:blip r:embed="rId1"/>
        <a:stretch>
          <a:fillRect/>
        </a:stretch>
      </xdr:blipFill>
      <xdr:spPr>
        <a:xfrm>
          <a:off x="581025" y="809625"/>
          <a:ext cx="1619250" cy="3238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6</xdr:row>
      <xdr:rowOff>28575</xdr:rowOff>
    </xdr:from>
    <xdr:to>
      <xdr:col>1</xdr:col>
      <xdr:colOff>1885950</xdr:colOff>
      <xdr:row>9</xdr:row>
      <xdr:rowOff>57150</xdr:rowOff>
    </xdr:to>
    <xdr:pic>
      <xdr:nvPicPr>
        <xdr:cNvPr id="1" name="CommandButton1"/>
        <xdr:cNvPicPr preferRelativeResize="1">
          <a:picLocks noChangeAspect="1"/>
        </xdr:cNvPicPr>
      </xdr:nvPicPr>
      <xdr:blipFill>
        <a:blip r:embed="rId1"/>
        <a:stretch>
          <a:fillRect/>
        </a:stretch>
      </xdr:blipFill>
      <xdr:spPr>
        <a:xfrm>
          <a:off x="619125" y="714375"/>
          <a:ext cx="1695450" cy="4000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6</xdr:row>
      <xdr:rowOff>28575</xdr:rowOff>
    </xdr:from>
    <xdr:to>
      <xdr:col>0</xdr:col>
      <xdr:colOff>1885950</xdr:colOff>
      <xdr:row>9</xdr:row>
      <xdr:rowOff>85725</xdr:rowOff>
    </xdr:to>
    <xdr:pic>
      <xdr:nvPicPr>
        <xdr:cNvPr id="1" name="CommandButton1"/>
        <xdr:cNvPicPr preferRelativeResize="1">
          <a:picLocks noChangeAspect="1"/>
        </xdr:cNvPicPr>
      </xdr:nvPicPr>
      <xdr:blipFill>
        <a:blip r:embed="rId1"/>
        <a:stretch>
          <a:fillRect/>
        </a:stretch>
      </xdr:blipFill>
      <xdr:spPr>
        <a:xfrm>
          <a:off x="190500" y="714375"/>
          <a:ext cx="1695450" cy="4000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57150</xdr:rowOff>
    </xdr:from>
    <xdr:to>
      <xdr:col>0</xdr:col>
      <xdr:colOff>1790700</xdr:colOff>
      <xdr:row>9</xdr:row>
      <xdr:rowOff>0</xdr:rowOff>
    </xdr:to>
    <xdr:pic>
      <xdr:nvPicPr>
        <xdr:cNvPr id="1" name="CommandButton1"/>
        <xdr:cNvPicPr preferRelativeResize="1">
          <a:picLocks noChangeAspect="1"/>
        </xdr:cNvPicPr>
      </xdr:nvPicPr>
      <xdr:blipFill>
        <a:blip r:embed="rId1"/>
        <a:stretch>
          <a:fillRect/>
        </a:stretch>
      </xdr:blipFill>
      <xdr:spPr>
        <a:xfrm>
          <a:off x="171450" y="742950"/>
          <a:ext cx="1619250" cy="31432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8</xdr:row>
      <xdr:rowOff>0</xdr:rowOff>
    </xdr:from>
    <xdr:to>
      <xdr:col>0</xdr:col>
      <xdr:colOff>1905000</xdr:colOff>
      <xdr:row>10</xdr:row>
      <xdr:rowOff>66675</xdr:rowOff>
    </xdr:to>
    <xdr:pic>
      <xdr:nvPicPr>
        <xdr:cNvPr id="1" name="CommandButton1"/>
        <xdr:cNvPicPr preferRelativeResize="1">
          <a:picLocks noChangeAspect="1"/>
        </xdr:cNvPicPr>
      </xdr:nvPicPr>
      <xdr:blipFill>
        <a:blip r:embed="rId1"/>
        <a:stretch>
          <a:fillRect/>
        </a:stretch>
      </xdr:blipFill>
      <xdr:spPr>
        <a:xfrm>
          <a:off x="285750" y="914400"/>
          <a:ext cx="1619250" cy="3238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238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7</xdr:row>
      <xdr:rowOff>38100</xdr:rowOff>
    </xdr:from>
    <xdr:to>
      <xdr:col>0</xdr:col>
      <xdr:colOff>1866900</xdr:colOff>
      <xdr:row>9</xdr:row>
      <xdr:rowOff>123825</xdr:rowOff>
    </xdr:to>
    <xdr:pic>
      <xdr:nvPicPr>
        <xdr:cNvPr id="1" name="CommandButton1"/>
        <xdr:cNvPicPr preferRelativeResize="1">
          <a:picLocks noChangeAspect="1"/>
        </xdr:cNvPicPr>
      </xdr:nvPicPr>
      <xdr:blipFill>
        <a:blip r:embed="rId1"/>
        <a:stretch>
          <a:fillRect/>
        </a:stretch>
      </xdr:blipFill>
      <xdr:spPr>
        <a:xfrm>
          <a:off x="247650" y="838200"/>
          <a:ext cx="1619250" cy="31432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1432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238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1432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8</xdr:row>
      <xdr:rowOff>57150</xdr:rowOff>
    </xdr:from>
    <xdr:to>
      <xdr:col>0</xdr:col>
      <xdr:colOff>1752600</xdr:colOff>
      <xdr:row>11</xdr:row>
      <xdr:rowOff>19050</xdr:rowOff>
    </xdr:to>
    <xdr:pic>
      <xdr:nvPicPr>
        <xdr:cNvPr id="1" name="CommandButton1"/>
        <xdr:cNvPicPr preferRelativeResize="1">
          <a:picLocks noChangeAspect="1"/>
        </xdr:cNvPicPr>
      </xdr:nvPicPr>
      <xdr:blipFill>
        <a:blip r:embed="rId1"/>
        <a:stretch>
          <a:fillRect/>
        </a:stretch>
      </xdr:blipFill>
      <xdr:spPr>
        <a:xfrm>
          <a:off x="133350" y="971550"/>
          <a:ext cx="1619250"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6</xdr:row>
      <xdr:rowOff>85725</xdr:rowOff>
    </xdr:from>
    <xdr:to>
      <xdr:col>0</xdr:col>
      <xdr:colOff>1914525</xdr:colOff>
      <xdr:row>10</xdr:row>
      <xdr:rowOff>0</xdr:rowOff>
    </xdr:to>
    <xdr:pic>
      <xdr:nvPicPr>
        <xdr:cNvPr id="1" name="CommandButton1"/>
        <xdr:cNvPicPr preferRelativeResize="1">
          <a:picLocks noChangeAspect="1"/>
        </xdr:cNvPicPr>
      </xdr:nvPicPr>
      <xdr:blipFill>
        <a:blip r:embed="rId1"/>
        <a:stretch>
          <a:fillRect/>
        </a:stretch>
      </xdr:blipFill>
      <xdr:spPr>
        <a:xfrm>
          <a:off x="219075" y="771525"/>
          <a:ext cx="1695450" cy="3905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7</xdr:row>
      <xdr:rowOff>38100</xdr:rowOff>
    </xdr:from>
    <xdr:to>
      <xdr:col>0</xdr:col>
      <xdr:colOff>1866900</xdr:colOff>
      <xdr:row>10</xdr:row>
      <xdr:rowOff>0</xdr:rowOff>
    </xdr:to>
    <xdr:pic>
      <xdr:nvPicPr>
        <xdr:cNvPr id="1" name="CommandButton1"/>
        <xdr:cNvPicPr preferRelativeResize="1">
          <a:picLocks noChangeAspect="1"/>
        </xdr:cNvPicPr>
      </xdr:nvPicPr>
      <xdr:blipFill>
        <a:blip r:embed="rId1"/>
        <a:stretch>
          <a:fillRect/>
        </a:stretch>
      </xdr:blipFill>
      <xdr:spPr>
        <a:xfrm>
          <a:off x="247650" y="838200"/>
          <a:ext cx="1619250" cy="3048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6</xdr:row>
      <xdr:rowOff>85725</xdr:rowOff>
    </xdr:from>
    <xdr:to>
      <xdr:col>0</xdr:col>
      <xdr:colOff>1914525</xdr:colOff>
      <xdr:row>10</xdr:row>
      <xdr:rowOff>19050</xdr:rowOff>
    </xdr:to>
    <xdr:pic>
      <xdr:nvPicPr>
        <xdr:cNvPr id="1" name="CommandButton1"/>
        <xdr:cNvPicPr preferRelativeResize="1">
          <a:picLocks noChangeAspect="1"/>
        </xdr:cNvPicPr>
      </xdr:nvPicPr>
      <xdr:blipFill>
        <a:blip r:embed="rId1"/>
        <a:stretch>
          <a:fillRect/>
        </a:stretch>
      </xdr:blipFill>
      <xdr:spPr>
        <a:xfrm>
          <a:off x="219075" y="771525"/>
          <a:ext cx="1695450"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5</xdr:row>
      <xdr:rowOff>66675</xdr:rowOff>
    </xdr:from>
    <xdr:to>
      <xdr:col>1</xdr:col>
      <xdr:colOff>1028700</xdr:colOff>
      <xdr:row>8</xdr:row>
      <xdr:rowOff>104775</xdr:rowOff>
    </xdr:to>
    <xdr:pic>
      <xdr:nvPicPr>
        <xdr:cNvPr id="1" name="CommandButton1"/>
        <xdr:cNvPicPr preferRelativeResize="1">
          <a:picLocks noChangeAspect="1"/>
        </xdr:cNvPicPr>
      </xdr:nvPicPr>
      <xdr:blipFill>
        <a:blip r:embed="rId1"/>
        <a:stretch>
          <a:fillRect/>
        </a:stretch>
      </xdr:blipFill>
      <xdr:spPr>
        <a:xfrm>
          <a:off x="619125" y="638175"/>
          <a:ext cx="1619250" cy="3810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5</xdr:row>
      <xdr:rowOff>76200</xdr:rowOff>
    </xdr:from>
    <xdr:to>
      <xdr:col>1</xdr:col>
      <xdr:colOff>733425</xdr:colOff>
      <xdr:row>8</xdr:row>
      <xdr:rowOff>38100</xdr:rowOff>
    </xdr:to>
    <xdr:pic>
      <xdr:nvPicPr>
        <xdr:cNvPr id="1" name="CommandButton1"/>
        <xdr:cNvPicPr preferRelativeResize="1">
          <a:picLocks noChangeAspect="1"/>
        </xdr:cNvPicPr>
      </xdr:nvPicPr>
      <xdr:blipFill>
        <a:blip r:embed="rId1"/>
        <a:stretch>
          <a:fillRect/>
        </a:stretch>
      </xdr:blipFill>
      <xdr:spPr>
        <a:xfrm>
          <a:off x="400050" y="647700"/>
          <a:ext cx="1543050" cy="314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180975</xdr:colOff>
      <xdr:row>10</xdr:row>
      <xdr:rowOff>66675</xdr:rowOff>
    </xdr:to>
    <xdr:pic>
      <xdr:nvPicPr>
        <xdr:cNvPr id="1" name="CommandButton1"/>
        <xdr:cNvPicPr preferRelativeResize="1">
          <a:picLocks noChangeAspect="1"/>
        </xdr:cNvPicPr>
      </xdr:nvPicPr>
      <xdr:blipFill>
        <a:blip r:embed="rId1"/>
        <a:stretch>
          <a:fillRect/>
        </a:stretch>
      </xdr:blipFill>
      <xdr:spPr>
        <a:xfrm>
          <a:off x="352425" y="914400"/>
          <a:ext cx="1619250" cy="3238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8</xdr:row>
      <xdr:rowOff>0</xdr:rowOff>
    </xdr:from>
    <xdr:to>
      <xdr:col>1</xdr:col>
      <xdr:colOff>142875</xdr:colOff>
      <xdr:row>10</xdr:row>
      <xdr:rowOff>85725</xdr:rowOff>
    </xdr:to>
    <xdr:pic>
      <xdr:nvPicPr>
        <xdr:cNvPr id="1" name="CommandButton1"/>
        <xdr:cNvPicPr preferRelativeResize="1">
          <a:picLocks noChangeAspect="1"/>
        </xdr:cNvPicPr>
      </xdr:nvPicPr>
      <xdr:blipFill>
        <a:blip r:embed="rId1"/>
        <a:stretch>
          <a:fillRect/>
        </a:stretch>
      </xdr:blipFill>
      <xdr:spPr>
        <a:xfrm>
          <a:off x="352425" y="914400"/>
          <a:ext cx="1619250" cy="314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DEAData_PartB@westa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7"/>
  <sheetViews>
    <sheetView showGridLines="0" zoomScale="75" zoomScaleNormal="75" zoomScalePageLayoutView="0" workbookViewId="0" topLeftCell="A1">
      <selection activeCell="F3" sqref="F3"/>
    </sheetView>
  </sheetViews>
  <sheetFormatPr defaultColWidth="9.140625" defaultRowHeight="12.75"/>
  <cols>
    <col min="1" max="1" width="8.421875" style="8" customWidth="1"/>
    <col min="2" max="2" width="23.28125" style="8" customWidth="1"/>
    <col min="3" max="3" width="13.421875" style="8" customWidth="1"/>
    <col min="4" max="4" width="2.140625" style="8" customWidth="1"/>
    <col min="5" max="5" width="10.421875" style="8" customWidth="1"/>
    <col min="6" max="6" width="14.421875" style="8" customWidth="1"/>
    <col min="7" max="7" width="7.00390625" style="8" customWidth="1"/>
    <col min="8" max="8" width="6.140625" style="8" customWidth="1"/>
    <col min="9" max="9" width="6.00390625" style="8" customWidth="1"/>
    <col min="10" max="10" width="5.00390625" style="8" customWidth="1"/>
    <col min="11" max="16384" width="9.140625" style="8" customWidth="1"/>
  </cols>
  <sheetData>
    <row r="1" spans="1:10" ht="15">
      <c r="A1" s="190" t="s">
        <v>59</v>
      </c>
      <c r="B1" s="191"/>
      <c r="C1" s="191"/>
      <c r="D1" s="191"/>
      <c r="E1" s="191"/>
      <c r="F1" s="191"/>
      <c r="G1" s="191"/>
      <c r="H1" s="191"/>
      <c r="I1" s="191"/>
      <c r="J1" s="191"/>
    </row>
    <row r="3" spans="1:6" ht="15">
      <c r="A3" s="14" t="s">
        <v>71</v>
      </c>
      <c r="B3" s="189">
        <v>40205</v>
      </c>
      <c r="C3" s="189"/>
      <c r="D3" s="189"/>
      <c r="E3" s="14" t="s">
        <v>72</v>
      </c>
      <c r="F3" s="186" t="s">
        <v>272</v>
      </c>
    </row>
    <row r="5" ht="15">
      <c r="A5" s="12" t="s">
        <v>259</v>
      </c>
    </row>
    <row r="6" spans="1:2" ht="15">
      <c r="A6" s="8">
        <v>7</v>
      </c>
      <c r="B6" s="8" t="s">
        <v>255</v>
      </c>
    </row>
    <row r="7" spans="1:11" ht="30.75" customHeight="1">
      <c r="A7" s="192" t="s">
        <v>60</v>
      </c>
      <c r="B7" s="187"/>
      <c r="C7" s="187"/>
      <c r="D7" s="187"/>
      <c r="E7" s="187"/>
      <c r="F7" s="187"/>
      <c r="G7" s="187"/>
      <c r="H7" s="187"/>
      <c r="I7" s="187"/>
      <c r="J7" s="187"/>
      <c r="K7" s="9"/>
    </row>
    <row r="9" spans="1:10" ht="28.5" customHeight="1">
      <c r="A9" s="187" t="s">
        <v>61</v>
      </c>
      <c r="B9" s="187"/>
      <c r="C9" s="187"/>
      <c r="D9" s="187"/>
      <c r="E9" s="187"/>
      <c r="F9" s="187"/>
      <c r="G9" s="187"/>
      <c r="H9" s="187"/>
      <c r="I9" s="187"/>
      <c r="J9" s="187"/>
    </row>
    <row r="10" spans="1:10" ht="15" customHeight="1">
      <c r="A10" s="9"/>
      <c r="B10" s="9"/>
      <c r="C10" s="9"/>
      <c r="D10" s="9"/>
      <c r="E10" s="9"/>
      <c r="F10" s="9"/>
      <c r="G10" s="9"/>
      <c r="H10" s="9"/>
      <c r="I10" s="9"/>
      <c r="J10" s="9"/>
    </row>
    <row r="11" spans="1:10" ht="90.75" customHeight="1">
      <c r="A11" s="187" t="s">
        <v>76</v>
      </c>
      <c r="B11" s="187"/>
      <c r="C11" s="187"/>
      <c r="D11" s="187"/>
      <c r="E11" s="187"/>
      <c r="F11" s="187"/>
      <c r="G11" s="187"/>
      <c r="H11" s="187"/>
      <c r="I11" s="187"/>
      <c r="J11" s="187"/>
    </row>
    <row r="12" spans="1:10" ht="15" customHeight="1">
      <c r="A12" s="9"/>
      <c r="B12" s="9"/>
      <c r="C12" s="9"/>
      <c r="D12" s="9"/>
      <c r="E12" s="9"/>
      <c r="F12" s="9"/>
      <c r="G12" s="9"/>
      <c r="H12" s="9"/>
      <c r="I12" s="9"/>
      <c r="J12" s="9"/>
    </row>
    <row r="13" spans="1:10" ht="30.75" customHeight="1">
      <c r="A13" s="187" t="s">
        <v>62</v>
      </c>
      <c r="B13" s="187"/>
      <c r="C13" s="187"/>
      <c r="D13" s="187"/>
      <c r="E13" s="187"/>
      <c r="F13" s="187"/>
      <c r="G13" s="187"/>
      <c r="H13" s="187"/>
      <c r="I13" s="187"/>
      <c r="J13" s="187"/>
    </row>
    <row r="14" spans="1:10" ht="12.75" customHeight="1">
      <c r="A14" s="9"/>
      <c r="B14" s="9"/>
      <c r="C14" s="9"/>
      <c r="D14" s="9"/>
      <c r="E14" s="9"/>
      <c r="F14" s="9"/>
      <c r="G14" s="9"/>
      <c r="H14" s="9"/>
      <c r="I14" s="9"/>
      <c r="J14" s="9"/>
    </row>
    <row r="15" spans="1:10" ht="32.25" customHeight="1">
      <c r="A15" s="187" t="s">
        <v>63</v>
      </c>
      <c r="B15" s="187"/>
      <c r="C15" s="187"/>
      <c r="D15" s="187"/>
      <c r="E15" s="187"/>
      <c r="F15" s="187"/>
      <c r="G15" s="187"/>
      <c r="H15" s="187"/>
      <c r="I15" s="187"/>
      <c r="J15" s="187"/>
    </row>
    <row r="16" spans="1:10" ht="12.75" customHeight="1">
      <c r="A16" s="9"/>
      <c r="B16" s="9"/>
      <c r="C16" s="9"/>
      <c r="D16" s="9"/>
      <c r="E16" s="9"/>
      <c r="F16" s="9"/>
      <c r="G16" s="9"/>
      <c r="H16" s="9"/>
      <c r="I16" s="9"/>
      <c r="J16" s="9"/>
    </row>
    <row r="17" spans="1:10" ht="30" customHeight="1">
      <c r="A17" s="187" t="s">
        <v>260</v>
      </c>
      <c r="B17" s="187"/>
      <c r="C17" s="187"/>
      <c r="D17" s="187"/>
      <c r="E17" s="187"/>
      <c r="F17" s="187"/>
      <c r="G17" s="187"/>
      <c r="H17" s="187"/>
      <c r="I17" s="187"/>
      <c r="J17" s="187"/>
    </row>
    <row r="18" ht="14.25" customHeight="1"/>
    <row r="19" spans="1:10" ht="96.75" customHeight="1">
      <c r="A19" s="187" t="s">
        <v>256</v>
      </c>
      <c r="B19" s="187"/>
      <c r="C19" s="187"/>
      <c r="D19" s="187"/>
      <c r="E19" s="187"/>
      <c r="F19" s="187"/>
      <c r="G19" s="187"/>
      <c r="H19" s="187"/>
      <c r="I19" s="187"/>
      <c r="J19" s="187"/>
    </row>
    <row r="20" ht="8.25" customHeight="1"/>
    <row r="21" spans="1:10" ht="29.25" customHeight="1">
      <c r="A21" s="187" t="s">
        <v>257</v>
      </c>
      <c r="B21" s="187"/>
      <c r="C21" s="187"/>
      <c r="D21" s="187"/>
      <c r="E21" s="187"/>
      <c r="F21" s="187"/>
      <c r="G21" s="187"/>
      <c r="H21" s="187"/>
      <c r="I21" s="187"/>
      <c r="J21" s="187"/>
    </row>
    <row r="22" spans="1:10" ht="26.25" customHeight="1">
      <c r="A22" s="188" t="s">
        <v>270</v>
      </c>
      <c r="B22" s="188"/>
      <c r="C22" s="188"/>
      <c r="D22" s="188"/>
      <c r="E22" s="188"/>
      <c r="F22" s="188"/>
      <c r="G22" s="185" t="s">
        <v>269</v>
      </c>
      <c r="H22" s="9"/>
      <c r="I22" s="9"/>
      <c r="J22" s="9"/>
    </row>
    <row r="24" ht="15">
      <c r="A24" s="8" t="s">
        <v>271</v>
      </c>
    </row>
    <row r="27" spans="2:3" ht="15">
      <c r="B27" s="8" t="s">
        <v>234</v>
      </c>
      <c r="C27" s="180">
        <v>40169</v>
      </c>
    </row>
  </sheetData>
  <sheetProtection password="CDE0" sheet="1" objects="1" scenarios="1"/>
  <mergeCells count="11">
    <mergeCell ref="A1:J1"/>
    <mergeCell ref="A7:J7"/>
    <mergeCell ref="A9:J9"/>
    <mergeCell ref="A11:J11"/>
    <mergeCell ref="A21:J21"/>
    <mergeCell ref="A19:J19"/>
    <mergeCell ref="A22:F22"/>
    <mergeCell ref="B3:D3"/>
    <mergeCell ref="A13:J13"/>
    <mergeCell ref="A15:J15"/>
    <mergeCell ref="A17:J17"/>
  </mergeCells>
  <hyperlinks>
    <hyperlink ref="G22" r:id="rId1" display="IDEAData_PartB@westat.com"/>
  </hyperlinks>
  <printOptions/>
  <pageMargins left="0.25" right="0.25" top="0.5" bottom="1" header="0.5" footer="0.5"/>
  <pageSetup fitToHeight="1" fitToWidth="1" horizontalDpi="600" verticalDpi="600" orientation="portrait" r:id="rId2"/>
</worksheet>
</file>

<file path=xl/worksheets/sheet10.xml><?xml version="1.0" encoding="utf-8"?>
<worksheet xmlns="http://schemas.openxmlformats.org/spreadsheetml/2006/main" xmlns:r="http://schemas.openxmlformats.org/officeDocument/2006/relationships">
  <sheetPr codeName="Sheet18">
    <pageSetUpPr fitToPage="1"/>
  </sheetPr>
  <dimension ref="A1:M35"/>
  <sheetViews>
    <sheetView zoomScale="75" zoomScaleNormal="75" zoomScalePageLayoutView="0" workbookViewId="0" topLeftCell="A1">
      <selection activeCell="H22" sqref="H22"/>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4.57421875" style="13" customWidth="1"/>
    <col min="7" max="7" width="14.00390625" style="13" customWidth="1"/>
    <col min="8" max="8" width="8.7109375" style="13" customWidth="1"/>
    <col min="9" max="9" width="9.00390625" style="13" customWidth="1"/>
    <col min="10" max="10" width="8.57421875" style="13" customWidth="1"/>
    <col min="11" max="11" width="8.140625" style="13" customWidth="1"/>
    <col min="12" max="12" width="5.7109375" style="13" customWidth="1"/>
    <col min="13" max="13" width="3.421875" style="13" hidden="1" customWidth="1"/>
    <col min="14" max="14" width="8.8515625" style="13" customWidth="1"/>
    <col min="15" max="16384" width="9.140625" style="13" customWidth="1"/>
  </cols>
  <sheetData>
    <row r="1" spans="1:7" s="24" customFormat="1" ht="9" customHeight="1">
      <c r="A1" s="49" t="s">
        <v>0</v>
      </c>
      <c r="C1" s="16"/>
      <c r="D1" s="23"/>
      <c r="E1" s="16"/>
      <c r="F1" s="16"/>
      <c r="G1" s="50" t="s">
        <v>136</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tr">
        <f>PAGE1!G5</f>
        <v>FORM EXPIRES: 7/31/2010</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9" customHeight="1">
      <c r="A10" s="16"/>
      <c r="B10" s="52"/>
      <c r="C10" s="52"/>
      <c r="D10" s="23"/>
      <c r="F10" s="50" t="s">
        <v>33</v>
      </c>
      <c r="G10" s="45" t="str">
        <f>PAGE1!G8</f>
        <v>NM - NEW MEXICO</v>
      </c>
      <c r="H10" s="41"/>
    </row>
    <row r="11" ht="15" customHeight="1"/>
    <row r="12" spans="1:3" ht="15" customHeight="1">
      <c r="A12" s="53" t="s">
        <v>135</v>
      </c>
      <c r="C12" s="54"/>
    </row>
    <row r="13" spans="1:8" ht="26.25" customHeight="1">
      <c r="A13" s="197" t="s">
        <v>56</v>
      </c>
      <c r="B13" s="198"/>
      <c r="C13" s="199"/>
      <c r="D13" s="225" t="s">
        <v>224</v>
      </c>
      <c r="E13" s="226"/>
      <c r="F13" s="227"/>
      <c r="G13" s="55"/>
      <c r="H13" s="16"/>
    </row>
    <row r="14" spans="1:8" ht="15" customHeight="1">
      <c r="A14" s="219"/>
      <c r="B14" s="218"/>
      <c r="C14" s="218"/>
      <c r="D14" s="81" t="s">
        <v>132</v>
      </c>
      <c r="E14" s="81" t="s">
        <v>133</v>
      </c>
      <c r="F14" s="81" t="s">
        <v>40</v>
      </c>
      <c r="G14" s="55"/>
      <c r="H14" s="16"/>
    </row>
    <row r="15" spans="1:13" ht="15" customHeight="1">
      <c r="A15" s="200"/>
      <c r="B15" s="201"/>
      <c r="C15" s="201"/>
      <c r="D15" s="121" t="s">
        <v>124</v>
      </c>
      <c r="E15" s="121" t="s">
        <v>124</v>
      </c>
      <c r="F15" s="121" t="s">
        <v>124</v>
      </c>
      <c r="G15" s="115"/>
      <c r="H15" s="16"/>
      <c r="M15" s="13">
        <v>10</v>
      </c>
    </row>
    <row r="16" spans="1:9" ht="38.25" customHeight="1">
      <c r="A16" s="206" t="s">
        <v>214</v>
      </c>
      <c r="B16" s="207"/>
      <c r="C16" s="116" t="s">
        <v>92</v>
      </c>
      <c r="D16" s="158">
        <f>IF(MIN(PAGE8!D15,PAGE8!F15)&lt;=0,0,PAGE8!D15/PAGE8!F15)</f>
        <v>0.6541984732824427</v>
      </c>
      <c r="E16" s="158">
        <f>IF(MIN(PAGE8!E15,PAGE8!F15)&lt;=0,0,PAGE8!E15/PAGE8!F15)</f>
        <v>0.34580152671755726</v>
      </c>
      <c r="F16" s="159">
        <f>IF(PAGE8!F15&lt;=0,0,PAGE8!F15/PAGE8!F15)</f>
        <v>1</v>
      </c>
      <c r="G16" s="42"/>
      <c r="H16" s="56"/>
      <c r="I16" s="57"/>
    </row>
    <row r="17" spans="1:9" ht="39" customHeight="1">
      <c r="A17" s="208"/>
      <c r="B17" s="209"/>
      <c r="C17" s="116" t="s">
        <v>93</v>
      </c>
      <c r="D17" s="158">
        <f>IF(MIN(PAGE8!D16,PAGE8!F16)&lt;=0,0,PAGE8!D16/PAGE8!F16)</f>
        <v>0.6760355029585798</v>
      </c>
      <c r="E17" s="158">
        <f>IF(MIN(PAGE8!E16,PAGE8!F16)&lt;=0,0,PAGE8!E16/PAGE8!F16)</f>
        <v>0.3239644970414201</v>
      </c>
      <c r="F17" s="159">
        <f>IF(PAGE8!F16&lt;=0,0,PAGE8!F16/PAGE8!F16)</f>
        <v>1</v>
      </c>
      <c r="G17" s="42"/>
      <c r="H17" s="56"/>
      <c r="I17" s="57"/>
    </row>
    <row r="18" spans="1:9" ht="42.75" customHeight="1">
      <c r="A18" s="210"/>
      <c r="B18" s="211"/>
      <c r="C18" s="116" t="s">
        <v>94</v>
      </c>
      <c r="D18" s="158">
        <f>IF(MIN(PAGE8!D17,PAGE8!F17)&lt;=0,0,PAGE8!D17/PAGE8!F17)</f>
        <v>0.6737064413938754</v>
      </c>
      <c r="E18" s="158">
        <f>IF(MIN(PAGE8!E17,PAGE8!F17)&lt;=0,0,PAGE8!E17/PAGE8!F17)</f>
        <v>0.3262935586061246</v>
      </c>
      <c r="F18" s="159">
        <f>IF(PAGE8!F17&lt;=0,0,PAGE8!F17/PAGE8!F17)</f>
        <v>1</v>
      </c>
      <c r="G18" s="42"/>
      <c r="H18" s="56"/>
      <c r="I18" s="57"/>
    </row>
    <row r="19" spans="1:9" ht="30" customHeight="1">
      <c r="A19" s="212" t="s">
        <v>215</v>
      </c>
      <c r="B19" s="212" t="s">
        <v>95</v>
      </c>
      <c r="C19" s="116" t="s">
        <v>96</v>
      </c>
      <c r="D19" s="158">
        <f>IF(MIN(PAGE8!D18,PAGE8!F18)&lt;=0,0,PAGE8!D18/PAGE8!F18)</f>
        <v>0.7300215982721382</v>
      </c>
      <c r="E19" s="158">
        <f>IF(MIN(PAGE8!E18,PAGE8!F18)&lt;=0,0,PAGE8!E18/PAGE8!F18)</f>
        <v>0.26997840172786175</v>
      </c>
      <c r="F19" s="159">
        <f>IF(PAGE8!F18&lt;=0,0,PAGE8!F18/PAGE8!F18)</f>
        <v>1</v>
      </c>
      <c r="G19" s="42"/>
      <c r="H19" s="56"/>
      <c r="I19" s="57"/>
    </row>
    <row r="20" spans="1:9" ht="26.25" customHeight="1">
      <c r="A20" s="213"/>
      <c r="B20" s="213"/>
      <c r="C20" s="116" t="s">
        <v>97</v>
      </c>
      <c r="D20" s="158">
        <f>IF(MIN(PAGE8!D19,PAGE8!F19)&lt;=0,0,PAGE8!D19/PAGE8!F19)</f>
        <v>0.6277372262773723</v>
      </c>
      <c r="E20" s="158">
        <f>IF(MIN(PAGE8!E19,PAGE8!F19)&lt;=0,0,PAGE8!E19/PAGE8!F19)</f>
        <v>0.3722627737226277</v>
      </c>
      <c r="F20" s="159">
        <f>IF(PAGE8!F19&lt;=0,0,PAGE8!F19/PAGE8!F19)</f>
        <v>1</v>
      </c>
      <c r="G20" s="42"/>
      <c r="H20" s="56"/>
      <c r="I20" s="57"/>
    </row>
    <row r="21" spans="1:9" ht="26.25" customHeight="1">
      <c r="A21" s="213"/>
      <c r="B21" s="214"/>
      <c r="C21" s="116" t="s">
        <v>99</v>
      </c>
      <c r="D21" s="158">
        <f>IF(MIN(PAGE8!D20,PAGE8!F20)&lt;=0,0,PAGE8!D20/PAGE8!F20)</f>
        <v>0</v>
      </c>
      <c r="E21" s="158">
        <f>IF(MIN(PAGE8!E20,PAGE8!F20)&lt;=0,0,PAGE8!E20/PAGE8!F20)</f>
        <v>0</v>
      </c>
      <c r="F21" s="159">
        <f>IF(PAGE8!F20&lt;=0,0,PAGE8!F20/PAGE8!F20)</f>
        <v>0</v>
      </c>
      <c r="G21" s="42"/>
      <c r="H21" s="56"/>
      <c r="I21" s="57"/>
    </row>
    <row r="22" spans="1:9" ht="29.25" customHeight="1">
      <c r="A22" s="213"/>
      <c r="B22" s="212" t="s">
        <v>90</v>
      </c>
      <c r="C22" s="116" t="s">
        <v>100</v>
      </c>
      <c r="D22" s="158">
        <f>IF(MIN(PAGE8!D21,PAGE8!F21)&lt;=0,0,PAGE8!D21/PAGE8!F21)</f>
        <v>0.8666666666666667</v>
      </c>
      <c r="E22" s="158">
        <f>IF(MIN(PAGE8!E21,PAGE8!F21)&lt;=0,0,PAGE8!E21/PAGE8!F21)</f>
        <v>0.13333333333333333</v>
      </c>
      <c r="F22" s="159">
        <f>IF(PAGE8!F21&lt;=0,0,PAGE8!F21/PAGE8!F21)</f>
        <v>1</v>
      </c>
      <c r="G22" s="42"/>
      <c r="H22" s="56"/>
      <c r="I22" s="57"/>
    </row>
    <row r="23" spans="1:9" ht="30.75" customHeight="1">
      <c r="A23" s="214"/>
      <c r="B23" s="214"/>
      <c r="C23" s="117" t="s">
        <v>101</v>
      </c>
      <c r="D23" s="158">
        <f>IF(MIN(PAGE8!D22,PAGE8!F22)&lt;=0,0,PAGE8!D22/PAGE8!F22)</f>
        <v>0.6474820143884892</v>
      </c>
      <c r="E23" s="158">
        <f>IF(MIN(PAGE8!E22,PAGE8!F22)&lt;=0,0,PAGE8!E22/PAGE8!F22)</f>
        <v>0.35251798561151076</v>
      </c>
      <c r="F23" s="159">
        <f>IF(PAGE8!F22&lt;=0,0,PAGE8!F22/PAGE8!F22)</f>
        <v>1</v>
      </c>
      <c r="G23" s="42"/>
      <c r="H23" s="56"/>
      <c r="I23" s="57"/>
    </row>
    <row r="24" spans="1:9" ht="19.5" customHeight="1">
      <c r="A24" s="203" t="s">
        <v>102</v>
      </c>
      <c r="B24" s="204"/>
      <c r="C24" s="205"/>
      <c r="D24" s="158">
        <f>IF(MIN(PAGE8!D23,PAGE8!F23)&lt;=0,0,PAGE8!D23/PAGE8!F23)</f>
        <v>0.6640850417615793</v>
      </c>
      <c r="E24" s="158">
        <f>IF(MIN(PAGE8!E23,PAGE8!F23)&lt;=0,0,PAGE8!E23/PAGE8!F23)</f>
        <v>0.33591495823842066</v>
      </c>
      <c r="F24" s="159">
        <f>IF(PAGE8!F23&lt;=0,0,PAGE8!F23/PAGE8!F23)</f>
        <v>1</v>
      </c>
      <c r="G24" s="42"/>
      <c r="H24" s="56"/>
      <c r="I24" s="57"/>
    </row>
    <row r="25" ht="12">
      <c r="A25" s="16"/>
    </row>
    <row r="26" ht="12">
      <c r="A26" s="47" t="s">
        <v>181</v>
      </c>
    </row>
    <row r="27" ht="12">
      <c r="A27" s="16"/>
    </row>
    <row r="28" ht="12">
      <c r="A28" s="59" t="s">
        <v>79</v>
      </c>
    </row>
    <row r="30" spans="2:7" ht="12">
      <c r="B30" s="17"/>
      <c r="G30" s="17"/>
    </row>
    <row r="33" spans="7:10" ht="12">
      <c r="G33" s="16"/>
      <c r="J33" s="17"/>
    </row>
    <row r="34" ht="12">
      <c r="G34" s="60"/>
    </row>
    <row r="35" ht="12">
      <c r="G35" s="60"/>
    </row>
  </sheetData>
  <sheetProtection password="CDE0" sheet="1" objects="1" scenarios="1"/>
  <mergeCells count="7">
    <mergeCell ref="D13:F13"/>
    <mergeCell ref="A13:C15"/>
    <mergeCell ref="A24:C24"/>
    <mergeCell ref="A16:B18"/>
    <mergeCell ref="A19:A23"/>
    <mergeCell ref="B19:B21"/>
    <mergeCell ref="B22:B23"/>
  </mergeCells>
  <printOptions/>
  <pageMargins left="0.8" right="0.3" top="0.9" bottom="0" header="0.5" footer="0.5"/>
  <pageSetup fitToHeight="1" fitToWidth="1" horizontalDpi="600" verticalDpi="600" orientation="landscape" scale="86" r:id="rId2"/>
  <headerFooter alignWithMargins="0">
    <oddFooter>&amp;L&amp;8ORIGINAL SUBMISSION
CURRENT DATE: &amp;U February 01, 2010&amp;U
&amp;9Version Date: &amp;U</oddFooter>
  </headerFooter>
  <drawing r:id="rId1"/>
</worksheet>
</file>

<file path=xl/worksheets/sheet11.xml><?xml version="1.0" encoding="utf-8"?>
<worksheet xmlns="http://schemas.openxmlformats.org/spreadsheetml/2006/main" xmlns:r="http://schemas.openxmlformats.org/officeDocument/2006/relationships">
  <sheetPr codeName="Sheet19">
    <pageSetUpPr fitToPage="1"/>
  </sheetPr>
  <dimension ref="A1:R34"/>
  <sheetViews>
    <sheetView zoomScale="75" zoomScaleNormal="75" zoomScalePageLayoutView="0" workbookViewId="0" topLeftCell="A1">
      <selection activeCell="G23" sqref="G23"/>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7.8515625" style="13" customWidth="1"/>
    <col min="7" max="7" width="13.140625" style="13" customWidth="1"/>
    <col min="8" max="8" width="9.8515625" style="13" customWidth="1"/>
    <col min="9" max="9" width="13.140625" style="13" customWidth="1"/>
    <col min="10" max="10" width="8.57421875" style="13" customWidth="1"/>
    <col min="11" max="11" width="8.140625" style="13" customWidth="1"/>
    <col min="12" max="12" width="5.8515625" style="13" customWidth="1"/>
    <col min="13" max="13" width="3.421875" style="13" hidden="1" customWidth="1"/>
    <col min="14" max="14" width="8.8515625" style="13" customWidth="1"/>
    <col min="15" max="17" width="9.140625" style="13" customWidth="1"/>
    <col min="18" max="18" width="9.140625" style="13" hidden="1" customWidth="1"/>
    <col min="19" max="16384" width="9.140625" style="13" customWidth="1"/>
  </cols>
  <sheetData>
    <row r="1" spans="1:7" s="24" customFormat="1" ht="9" customHeight="1">
      <c r="A1" s="49" t="s">
        <v>0</v>
      </c>
      <c r="C1" s="16"/>
      <c r="D1" s="23"/>
      <c r="E1" s="16"/>
      <c r="F1" s="16"/>
      <c r="G1" s="50" t="s">
        <v>138</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tr">
        <f>PAGE1!G5</f>
        <v>FORM EXPIRES: 7/31/2010</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11.25" customHeight="1">
      <c r="A10" s="16"/>
      <c r="B10" s="52"/>
      <c r="C10" s="193" t="s">
        <v>258</v>
      </c>
      <c r="D10" s="193"/>
      <c r="E10" s="193"/>
      <c r="F10" s="50" t="s">
        <v>33</v>
      </c>
      <c r="G10" s="45" t="str">
        <f>PAGE1!G8</f>
        <v>NM - NEW MEXICO</v>
      </c>
      <c r="H10" s="41"/>
    </row>
    <row r="11" ht="15" customHeight="1"/>
    <row r="12" spans="1:3" ht="15" customHeight="1">
      <c r="A12" s="53" t="s">
        <v>140</v>
      </c>
      <c r="C12" s="54"/>
    </row>
    <row r="13" spans="1:9" ht="15" customHeight="1">
      <c r="A13" s="197" t="s">
        <v>56</v>
      </c>
      <c r="B13" s="198"/>
      <c r="C13" s="199"/>
      <c r="D13" s="194" t="s">
        <v>139</v>
      </c>
      <c r="E13" s="195"/>
      <c r="F13" s="196"/>
      <c r="G13" s="55"/>
      <c r="H13" s="16" t="s">
        <v>41</v>
      </c>
      <c r="I13" s="16" t="s">
        <v>231</v>
      </c>
    </row>
    <row r="14" spans="1:9" ht="15" customHeight="1">
      <c r="A14" s="200"/>
      <c r="B14" s="201"/>
      <c r="C14" s="202"/>
      <c r="D14" s="103" t="s">
        <v>141</v>
      </c>
      <c r="E14" s="121" t="s">
        <v>142</v>
      </c>
      <c r="F14" s="68" t="s">
        <v>40</v>
      </c>
      <c r="G14" s="115"/>
      <c r="H14" s="16" t="s">
        <v>77</v>
      </c>
      <c r="I14" s="16" t="s">
        <v>226</v>
      </c>
    </row>
    <row r="15" spans="1:18" ht="33.75" customHeight="1">
      <c r="A15" s="206" t="s">
        <v>214</v>
      </c>
      <c r="B15" s="207"/>
      <c r="C15" s="116" t="s">
        <v>92</v>
      </c>
      <c r="D15" s="138">
        <v>226</v>
      </c>
      <c r="E15" s="138">
        <v>3704</v>
      </c>
      <c r="F15" s="138">
        <v>3930</v>
      </c>
      <c r="G15" s="42"/>
      <c r="H15" s="161">
        <f aca="true" t="shared" si="0" ref="H15:H23">MAX(D15,0)+MAX(E15,0)</f>
        <v>3930</v>
      </c>
      <c r="I15" s="139">
        <f>PAGE1!G15</f>
        <v>3930</v>
      </c>
      <c r="M15" s="13">
        <v>11</v>
      </c>
      <c r="R15" s="13">
        <f aca="true" t="shared" si="1" ref="R15:R23">MIN(LEN(TRIM(D15)),LEN(TRIM(E15)),LEN(TRIM(F15)))</f>
        <v>3</v>
      </c>
    </row>
    <row r="16" spans="1:18" ht="35.25" customHeight="1">
      <c r="A16" s="208"/>
      <c r="B16" s="209"/>
      <c r="C16" s="116" t="s">
        <v>93</v>
      </c>
      <c r="D16" s="138">
        <v>24</v>
      </c>
      <c r="E16" s="138">
        <v>652</v>
      </c>
      <c r="F16" s="138">
        <v>676</v>
      </c>
      <c r="G16" s="42"/>
      <c r="H16" s="161">
        <f t="shared" si="0"/>
        <v>676</v>
      </c>
      <c r="I16" s="139">
        <f>PAGE1!G16</f>
        <v>676</v>
      </c>
      <c r="R16" s="13">
        <f t="shared" si="1"/>
        <v>2</v>
      </c>
    </row>
    <row r="17" spans="1:18" ht="35.25" customHeight="1">
      <c r="A17" s="210"/>
      <c r="B17" s="211"/>
      <c r="C17" s="116" t="s">
        <v>94</v>
      </c>
      <c r="D17" s="138">
        <v>19</v>
      </c>
      <c r="E17" s="138">
        <v>928</v>
      </c>
      <c r="F17" s="138">
        <v>947</v>
      </c>
      <c r="G17" s="42"/>
      <c r="H17" s="161">
        <f t="shared" si="0"/>
        <v>947</v>
      </c>
      <c r="I17" s="139">
        <f>PAGE1!G17</f>
        <v>947</v>
      </c>
      <c r="R17" s="13">
        <f t="shared" si="1"/>
        <v>2</v>
      </c>
    </row>
    <row r="18" spans="1:18" ht="30" customHeight="1">
      <c r="A18" s="212" t="s">
        <v>215</v>
      </c>
      <c r="B18" s="212" t="s">
        <v>95</v>
      </c>
      <c r="C18" s="116" t="s">
        <v>96</v>
      </c>
      <c r="D18" s="138">
        <v>0</v>
      </c>
      <c r="E18" s="138">
        <v>463</v>
      </c>
      <c r="F18" s="138">
        <v>463</v>
      </c>
      <c r="G18" s="42"/>
      <c r="H18" s="161">
        <f t="shared" si="0"/>
        <v>463</v>
      </c>
      <c r="I18" s="139">
        <f>PAGE1!G18</f>
        <v>463</v>
      </c>
      <c r="R18" s="13">
        <f t="shared" si="1"/>
        <v>1</v>
      </c>
    </row>
    <row r="19" spans="1:18" ht="26.25" customHeight="1">
      <c r="A19" s="213"/>
      <c r="B19" s="213"/>
      <c r="C19" s="116" t="s">
        <v>97</v>
      </c>
      <c r="D19" s="138">
        <v>1</v>
      </c>
      <c r="E19" s="138">
        <v>136</v>
      </c>
      <c r="F19" s="138">
        <v>137</v>
      </c>
      <c r="G19" s="42"/>
      <c r="H19" s="161">
        <f t="shared" si="0"/>
        <v>137</v>
      </c>
      <c r="I19" s="139">
        <f>PAGE1!G19</f>
        <v>137</v>
      </c>
      <c r="R19" s="13">
        <f t="shared" si="1"/>
        <v>1</v>
      </c>
    </row>
    <row r="20" spans="1:18" ht="26.25" customHeight="1">
      <c r="A20" s="213"/>
      <c r="B20" s="214"/>
      <c r="C20" s="116" t="s">
        <v>99</v>
      </c>
      <c r="D20" s="138">
        <v>0</v>
      </c>
      <c r="E20" s="138">
        <v>0</v>
      </c>
      <c r="F20" s="138">
        <v>0</v>
      </c>
      <c r="G20" s="42"/>
      <c r="H20" s="161">
        <f t="shared" si="0"/>
        <v>0</v>
      </c>
      <c r="I20" s="139">
        <f>PAGE1!G20</f>
        <v>0</v>
      </c>
      <c r="R20" s="13">
        <f t="shared" si="1"/>
        <v>1</v>
      </c>
    </row>
    <row r="21" spans="1:18" ht="29.25" customHeight="1">
      <c r="A21" s="213"/>
      <c r="B21" s="212" t="s">
        <v>90</v>
      </c>
      <c r="C21" s="116" t="s">
        <v>100</v>
      </c>
      <c r="D21" s="138">
        <v>0</v>
      </c>
      <c r="E21" s="138">
        <v>15</v>
      </c>
      <c r="F21" s="138">
        <v>15</v>
      </c>
      <c r="G21" s="42"/>
      <c r="H21" s="161">
        <f t="shared" si="0"/>
        <v>15</v>
      </c>
      <c r="I21" s="139">
        <f>PAGE1!G21</f>
        <v>15</v>
      </c>
      <c r="R21" s="13">
        <f t="shared" si="1"/>
        <v>1</v>
      </c>
    </row>
    <row r="22" spans="1:18" ht="30.75" customHeight="1">
      <c r="A22" s="214"/>
      <c r="B22" s="214"/>
      <c r="C22" s="117" t="s">
        <v>101</v>
      </c>
      <c r="D22" s="138">
        <v>1</v>
      </c>
      <c r="E22" s="138">
        <v>416</v>
      </c>
      <c r="F22" s="138">
        <v>417</v>
      </c>
      <c r="G22" s="42"/>
      <c r="H22" s="161">
        <f t="shared" si="0"/>
        <v>417</v>
      </c>
      <c r="I22" s="139">
        <f>PAGE1!G22</f>
        <v>417</v>
      </c>
      <c r="R22" s="13">
        <f t="shared" si="1"/>
        <v>1</v>
      </c>
    </row>
    <row r="23" spans="1:18" ht="22.5" customHeight="1">
      <c r="A23" s="203" t="s">
        <v>102</v>
      </c>
      <c r="B23" s="204"/>
      <c r="C23" s="205"/>
      <c r="D23" s="138">
        <v>271</v>
      </c>
      <c r="E23" s="138">
        <v>6314</v>
      </c>
      <c r="F23" s="138">
        <v>6585</v>
      </c>
      <c r="G23" s="42"/>
      <c r="H23" s="161">
        <f t="shared" si="0"/>
        <v>6585</v>
      </c>
      <c r="I23" s="139">
        <f>PAGE1!G23</f>
        <v>6585</v>
      </c>
      <c r="R23" s="13">
        <f t="shared" si="1"/>
        <v>3</v>
      </c>
    </row>
    <row r="24" ht="12">
      <c r="A24" s="16"/>
    </row>
    <row r="25" ht="12">
      <c r="C25" s="58"/>
    </row>
    <row r="26" ht="12">
      <c r="A26" s="59" t="s">
        <v>79</v>
      </c>
    </row>
    <row r="27" spans="3:7" ht="12">
      <c r="C27" s="50" t="s">
        <v>73</v>
      </c>
      <c r="D27" s="139">
        <f>MAX(D15,0)+MAX(D16,0)+MAX(D17,0)+MAX(D18,0)+MAX(D19,0)+MAX(D20,0)+MAX(D21,0)+MAX(D22,0)</f>
        <v>271</v>
      </c>
      <c r="E27" s="24">
        <f>MAX(E15,0)+MAX(E16,0)+MAX(E17,0)+MAX(E18,0)+MAX(E19,0)+MAX(E20,0)+MAX(E21,0)+MAX(E22,0)</f>
        <v>6314</v>
      </c>
      <c r="F27" s="24">
        <f>MAX(F15,0)+MAX(F16,0)+MAX(F17,0)+MAX(F18,0)+MAX(F19,0)+MAX(F20,0)+MAX(F21,0)+MAX(F22,0)</f>
        <v>6585</v>
      </c>
      <c r="G27" s="16"/>
    </row>
    <row r="29" spans="2:7" ht="12">
      <c r="B29" s="17"/>
      <c r="G29" s="17"/>
    </row>
    <row r="32" spans="7:10" ht="12">
      <c r="G32" s="16"/>
      <c r="J32" s="17"/>
    </row>
    <row r="33" ht="12">
      <c r="G33" s="60"/>
    </row>
    <row r="34" ht="12">
      <c r="G34" s="60"/>
    </row>
  </sheetData>
  <sheetProtection password="CDE0" sheet="1" objects="1" scenarios="1"/>
  <mergeCells count="8">
    <mergeCell ref="C10:E10"/>
    <mergeCell ref="D13:F13"/>
    <mergeCell ref="A13:C14"/>
    <mergeCell ref="A23:C23"/>
    <mergeCell ref="A15:B17"/>
    <mergeCell ref="A18:A22"/>
    <mergeCell ref="B18:B20"/>
    <mergeCell ref="B21:B22"/>
  </mergeCells>
  <conditionalFormatting sqref="D25:G25">
    <cfRule type="expression" priority="1" dxfId="0" stopIfTrue="1">
      <formula>AND(D25&gt;=0,D25&lt;&gt;D24)</formula>
    </cfRule>
  </conditionalFormatting>
  <conditionalFormatting sqref="E27:F27">
    <cfRule type="expression" priority="2" dxfId="0" stopIfTrue="1">
      <formula>MAX(E23,0)&lt;&gt;E27</formula>
    </cfRule>
  </conditionalFormatting>
  <conditionalFormatting sqref="H15:H23">
    <cfRule type="expression" priority="3" dxfId="0" stopIfTrue="1">
      <formula>MAX(F15,0)&lt;&gt;H15</formula>
    </cfRule>
  </conditionalFormatting>
  <conditionalFormatting sqref="D27">
    <cfRule type="expression" priority="4" dxfId="0" stopIfTrue="1">
      <formula>MAX(D23,0)&lt;&gt;D27</formula>
    </cfRule>
  </conditionalFormatting>
  <conditionalFormatting sqref="I15:I23">
    <cfRule type="expression" priority="5" dxfId="1" stopIfTrue="1">
      <formula>AND(OR(I15&lt;&gt;-9,F15&lt;&gt;-9),I15&lt;&gt;F15)</formula>
    </cfRule>
  </conditionalFormatting>
  <conditionalFormatting sqref="D15:F23">
    <cfRule type="expression" priority="6" dxfId="1" stopIfTrue="1">
      <formula>LEN(TRIM(D15))=0</formula>
    </cfRule>
  </conditionalFormatting>
  <conditionalFormatting sqref="C10:E10">
    <cfRule type="expression" priority="7" dxfId="1" stopIfTrue="1">
      <formula>MIN(R15:R23)=0</formula>
    </cfRule>
  </conditionalFormatting>
  <printOptions/>
  <pageMargins left="0.8" right="0.3" top="0.9" bottom="0" header="0.5" footer="0.5"/>
  <pageSetup fitToHeight="1" fitToWidth="1" horizontalDpi="600" verticalDpi="600" orientation="landscape" scale="97" r:id="rId2"/>
  <headerFooter alignWithMargins="0">
    <oddFooter>&amp;L&amp;8ORIGINAL SUBMISSION
CURRENT DATE: &amp;U February 01, 2010&amp;U
&amp;9Version Date: &amp;U</oddFooter>
  </headerFooter>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M35"/>
  <sheetViews>
    <sheetView zoomScale="75" zoomScaleNormal="75" zoomScalePageLayoutView="0" workbookViewId="0" topLeftCell="A1">
      <selection activeCell="H22" sqref="H22"/>
    </sheetView>
  </sheetViews>
  <sheetFormatPr defaultColWidth="9.140625" defaultRowHeight="12.75"/>
  <cols>
    <col min="1" max="1" width="27.421875" style="13" customWidth="1"/>
    <col min="2" max="2" width="15.28125" style="13" customWidth="1"/>
    <col min="3" max="3" width="25.00390625" style="13" customWidth="1"/>
    <col min="4" max="4" width="16.00390625" style="13" customWidth="1"/>
    <col min="5" max="5" width="15.57421875" style="13" customWidth="1"/>
    <col min="6" max="6" width="14.57421875" style="13" customWidth="1"/>
    <col min="7" max="7" width="14.00390625" style="13" customWidth="1"/>
    <col min="8" max="8" width="8.7109375" style="13" customWidth="1"/>
    <col min="9" max="9" width="9.00390625" style="13" customWidth="1"/>
    <col min="10" max="10" width="8.57421875" style="13" customWidth="1"/>
    <col min="11" max="11" width="8.140625" style="13" customWidth="1"/>
    <col min="12" max="12" width="5.8515625" style="13" customWidth="1"/>
    <col min="13" max="13" width="2.140625" style="13" hidden="1" customWidth="1"/>
    <col min="14" max="14" width="8.8515625" style="13" customWidth="1"/>
    <col min="15" max="16384" width="9.140625" style="13" customWidth="1"/>
  </cols>
  <sheetData>
    <row r="1" spans="1:7" s="24" customFormat="1" ht="9" customHeight="1">
      <c r="A1" s="49" t="s">
        <v>0</v>
      </c>
      <c r="C1" s="16"/>
      <c r="D1" s="23"/>
      <c r="E1" s="16"/>
      <c r="F1" s="16"/>
      <c r="G1" s="50" t="s">
        <v>144</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tr">
        <f>PAGE1!G5</f>
        <v>FORM EXPIRES: 7/31/2010</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9" customHeight="1">
      <c r="A10" s="16"/>
      <c r="B10" s="52"/>
      <c r="C10" s="52"/>
      <c r="D10" s="23"/>
      <c r="F10" s="50" t="s">
        <v>33</v>
      </c>
      <c r="G10" s="45" t="str">
        <f>PAGE1!G8</f>
        <v>NM - NEW MEXICO</v>
      </c>
      <c r="H10" s="41"/>
    </row>
    <row r="11" ht="15" customHeight="1"/>
    <row r="12" spans="1:3" ht="15" customHeight="1">
      <c r="A12" s="53" t="s">
        <v>143</v>
      </c>
      <c r="C12" s="54"/>
    </row>
    <row r="13" spans="1:8" ht="24.75" customHeight="1">
      <c r="A13" s="197" t="s">
        <v>56</v>
      </c>
      <c r="B13" s="198"/>
      <c r="C13" s="199"/>
      <c r="D13" s="225" t="s">
        <v>220</v>
      </c>
      <c r="E13" s="226"/>
      <c r="F13" s="227"/>
      <c r="G13" s="55"/>
      <c r="H13" s="16"/>
    </row>
    <row r="14" spans="1:8" ht="15" customHeight="1">
      <c r="A14" s="219"/>
      <c r="B14" s="218"/>
      <c r="C14" s="218"/>
      <c r="D14" s="81" t="s">
        <v>141</v>
      </c>
      <c r="E14" s="81" t="s">
        <v>142</v>
      </c>
      <c r="F14" s="81" t="s">
        <v>40</v>
      </c>
      <c r="G14" s="55"/>
      <c r="H14" s="16"/>
    </row>
    <row r="15" spans="1:13" ht="15" customHeight="1">
      <c r="A15" s="200"/>
      <c r="B15" s="201"/>
      <c r="C15" s="201"/>
      <c r="D15" s="121" t="s">
        <v>124</v>
      </c>
      <c r="E15" s="121" t="s">
        <v>124</v>
      </c>
      <c r="F15" s="121" t="s">
        <v>124</v>
      </c>
      <c r="G15" s="115"/>
      <c r="H15" s="16"/>
      <c r="M15" s="13">
        <v>12</v>
      </c>
    </row>
    <row r="16" spans="1:9" ht="38.25" customHeight="1">
      <c r="A16" s="206" t="s">
        <v>214</v>
      </c>
      <c r="B16" s="207"/>
      <c r="C16" s="116" t="s">
        <v>92</v>
      </c>
      <c r="D16" s="158">
        <f>IF(MIN(PAGE10!D15,PAGE10!F15)&lt;=0,0,PAGE10!D15/PAGE10!F15)</f>
        <v>0.05750636132315522</v>
      </c>
      <c r="E16" s="158">
        <f>IF(MIN(PAGE10!E15,PAGE10!F15)&lt;=0,0,PAGE10!E15/PAGE10!F15)</f>
        <v>0.9424936386768448</v>
      </c>
      <c r="F16" s="159">
        <f>IF(PAGE10!F15&lt;=0,0,PAGE10!F15/PAGE10!F15)</f>
        <v>1</v>
      </c>
      <c r="G16" s="42"/>
      <c r="H16" s="56"/>
      <c r="I16" s="57"/>
    </row>
    <row r="17" spans="1:9" ht="39" customHeight="1">
      <c r="A17" s="208"/>
      <c r="B17" s="209"/>
      <c r="C17" s="116" t="s">
        <v>93</v>
      </c>
      <c r="D17" s="158">
        <f>IF(MIN(PAGE10!D16,PAGE10!F16)&lt;=0,0,PAGE10!D16/PAGE10!F16)</f>
        <v>0.03550295857988166</v>
      </c>
      <c r="E17" s="158">
        <f>IF(MIN(PAGE10!E16,PAGE10!F16)&lt;=0,0,PAGE10!E16/PAGE10!F16)</f>
        <v>0.9644970414201184</v>
      </c>
      <c r="F17" s="159">
        <f>IF(PAGE10!F16&lt;=0,0,PAGE10!F16/PAGE10!F16)</f>
        <v>1</v>
      </c>
      <c r="G17" s="42"/>
      <c r="H17" s="56"/>
      <c r="I17" s="57"/>
    </row>
    <row r="18" spans="1:9" ht="42.75" customHeight="1">
      <c r="A18" s="210"/>
      <c r="B18" s="211"/>
      <c r="C18" s="116" t="s">
        <v>94</v>
      </c>
      <c r="D18" s="158">
        <f>IF(MIN(PAGE10!D17,PAGE10!F17)&lt;=0,0,PAGE10!D17/PAGE10!F17)</f>
        <v>0.02006335797254488</v>
      </c>
      <c r="E18" s="158">
        <f>IF(MIN(PAGE10!E17,PAGE10!F17)&lt;=0,0,PAGE10!E17/PAGE10!F17)</f>
        <v>0.9799366420274551</v>
      </c>
      <c r="F18" s="159">
        <f>IF(PAGE10!F17&lt;=0,0,PAGE10!F17/PAGE10!F17)</f>
        <v>1</v>
      </c>
      <c r="G18" s="42"/>
      <c r="H18" s="56"/>
      <c r="I18" s="57"/>
    </row>
    <row r="19" spans="1:9" ht="30" customHeight="1">
      <c r="A19" s="212" t="s">
        <v>215</v>
      </c>
      <c r="B19" s="212" t="s">
        <v>95</v>
      </c>
      <c r="C19" s="116" t="s">
        <v>96</v>
      </c>
      <c r="D19" s="158">
        <f>IF(MIN(PAGE10!D18,PAGE10!F18)&lt;=0,0,PAGE10!D18/PAGE10!F18)</f>
        <v>0</v>
      </c>
      <c r="E19" s="158">
        <f>IF(MIN(PAGE10!E18,PAGE10!F18)&lt;=0,0,PAGE10!E18/PAGE10!F18)</f>
        <v>1</v>
      </c>
      <c r="F19" s="159">
        <f>IF(PAGE10!F18&lt;=0,0,PAGE10!F18/PAGE10!F18)</f>
        <v>1</v>
      </c>
      <c r="G19" s="42"/>
      <c r="H19" s="56"/>
      <c r="I19" s="57"/>
    </row>
    <row r="20" spans="1:9" ht="26.25" customHeight="1">
      <c r="A20" s="213"/>
      <c r="B20" s="213"/>
      <c r="C20" s="116" t="s">
        <v>97</v>
      </c>
      <c r="D20" s="158">
        <f>IF(MIN(PAGE10!D19,PAGE10!F19)&lt;=0,0,PAGE10!D19/PAGE10!F19)</f>
        <v>0.0072992700729927005</v>
      </c>
      <c r="E20" s="158">
        <f>IF(MIN(PAGE10!E19,PAGE10!F19)&lt;=0,0,PAGE10!E19/PAGE10!F19)</f>
        <v>0.9927007299270073</v>
      </c>
      <c r="F20" s="159">
        <f>IF(PAGE10!F19&lt;=0,0,PAGE10!F19/PAGE10!F19)</f>
        <v>1</v>
      </c>
      <c r="G20" s="42"/>
      <c r="H20" s="56"/>
      <c r="I20" s="57"/>
    </row>
    <row r="21" spans="1:9" ht="26.25" customHeight="1">
      <c r="A21" s="213"/>
      <c r="B21" s="214"/>
      <c r="C21" s="116" t="s">
        <v>99</v>
      </c>
      <c r="D21" s="158">
        <f>IF(MIN(PAGE10!D20,PAGE10!F20)&lt;=0,0,PAGE10!D20/PAGE10!F20)</f>
        <v>0</v>
      </c>
      <c r="E21" s="158">
        <f>IF(MIN(PAGE10!E20,PAGE10!F20)&lt;=0,0,PAGE10!E20/PAGE10!F20)</f>
        <v>0</v>
      </c>
      <c r="F21" s="159">
        <f>IF(PAGE10!F20&lt;=0,0,PAGE10!F20/PAGE10!F20)</f>
        <v>0</v>
      </c>
      <c r="G21" s="42"/>
      <c r="H21" s="56"/>
      <c r="I21" s="57"/>
    </row>
    <row r="22" spans="1:9" ht="29.25" customHeight="1">
      <c r="A22" s="213"/>
      <c r="B22" s="212" t="s">
        <v>90</v>
      </c>
      <c r="C22" s="116" t="s">
        <v>100</v>
      </c>
      <c r="D22" s="158">
        <f>IF(MIN(PAGE10!D21,PAGE10!F21)&lt;=0,0,PAGE10!D21/PAGE10!F21)</f>
        <v>0</v>
      </c>
      <c r="E22" s="158">
        <f>IF(MIN(PAGE10!E21,PAGE10!F21)&lt;=0,0,PAGE10!E21/PAGE10!F21)</f>
        <v>1</v>
      </c>
      <c r="F22" s="159">
        <f>IF(PAGE10!F21&lt;=0,0,PAGE10!F21/PAGE10!F21)</f>
        <v>1</v>
      </c>
      <c r="G22" s="42"/>
      <c r="H22" s="56"/>
      <c r="I22" s="57"/>
    </row>
    <row r="23" spans="1:9" ht="30.75" customHeight="1">
      <c r="A23" s="214"/>
      <c r="B23" s="214"/>
      <c r="C23" s="117" t="s">
        <v>101</v>
      </c>
      <c r="D23" s="158">
        <f>IF(MIN(PAGE10!D22,PAGE10!F22)&lt;=0,0,PAGE10!D22/PAGE10!F22)</f>
        <v>0.002398081534772182</v>
      </c>
      <c r="E23" s="158">
        <f>IF(MIN(PAGE10!E22,PAGE10!F22)&lt;=0,0,PAGE10!E22/PAGE10!F22)</f>
        <v>0.9976019184652278</v>
      </c>
      <c r="F23" s="159">
        <f>IF(PAGE10!F22&lt;=0,0,PAGE10!F22/PAGE10!F22)</f>
        <v>1</v>
      </c>
      <c r="G23" s="42"/>
      <c r="H23" s="56"/>
      <c r="I23" s="57"/>
    </row>
    <row r="24" spans="1:9" ht="19.5" customHeight="1">
      <c r="A24" s="203" t="s">
        <v>102</v>
      </c>
      <c r="B24" s="204"/>
      <c r="C24" s="205"/>
      <c r="D24" s="158">
        <f>IF(MIN(PAGE10!D23,PAGE10!F23)&lt;=0,0,PAGE10!D23/PAGE10!F23)</f>
        <v>0.041154138192862566</v>
      </c>
      <c r="E24" s="158">
        <f>IF(MIN(PAGE10!E23,PAGE10!F23)&lt;=0,0,PAGE10!E23/PAGE10!F23)</f>
        <v>0.9588458618071374</v>
      </c>
      <c r="F24" s="159">
        <f>IF(PAGE10!F23&lt;=0,0,PAGE10!F23/PAGE10!F23)</f>
        <v>1</v>
      </c>
      <c r="G24" s="42"/>
      <c r="H24" s="56"/>
      <c r="I24" s="57"/>
    </row>
    <row r="25" ht="12">
      <c r="A25" s="16"/>
    </row>
    <row r="26" ht="12">
      <c r="A26" s="47" t="s">
        <v>181</v>
      </c>
    </row>
    <row r="27" ht="12">
      <c r="C27" s="58"/>
    </row>
    <row r="28" ht="12">
      <c r="A28" s="59" t="s">
        <v>79</v>
      </c>
    </row>
    <row r="30" spans="2:7" ht="12">
      <c r="B30" s="17"/>
      <c r="G30" s="17"/>
    </row>
    <row r="33" spans="7:10" ht="12">
      <c r="G33" s="16"/>
      <c r="J33" s="17"/>
    </row>
    <row r="34" ht="12">
      <c r="G34" s="60"/>
    </row>
    <row r="35" ht="12">
      <c r="G35" s="60"/>
    </row>
  </sheetData>
  <sheetProtection password="CDE0" sheet="1" objects="1" scenarios="1"/>
  <mergeCells count="7">
    <mergeCell ref="D13:F13"/>
    <mergeCell ref="A13:C15"/>
    <mergeCell ref="A24:C24"/>
    <mergeCell ref="A16:B18"/>
    <mergeCell ref="A19:A23"/>
    <mergeCell ref="B19:B21"/>
    <mergeCell ref="B22:B23"/>
  </mergeCells>
  <conditionalFormatting sqref="D27:G27">
    <cfRule type="expression" priority="1" dxfId="0" stopIfTrue="1">
      <formula>AND(D27&gt;=0,D27&lt;&gt;D25)</formula>
    </cfRule>
  </conditionalFormatting>
  <printOptions/>
  <pageMargins left="0.8" right="0.3" top="0.9" bottom="0" header="0.5" footer="0.5"/>
  <pageSetup fitToHeight="1" fitToWidth="1" horizontalDpi="600" verticalDpi="600" orientation="landscape" scale="94" r:id="rId2"/>
  <headerFooter alignWithMargins="0">
    <oddFooter>&amp;L&amp;8ORIGINAL SUBMISSION
CURRENT DATE: &amp;U February 01, 2010&amp;U
&amp;9Version Date: &amp;U</oddFooter>
  </headerFooter>
  <drawing r:id="rId1"/>
</worksheet>
</file>

<file path=xl/worksheets/sheet13.xml><?xml version="1.0" encoding="utf-8"?>
<worksheet xmlns="http://schemas.openxmlformats.org/spreadsheetml/2006/main" xmlns:r="http://schemas.openxmlformats.org/officeDocument/2006/relationships">
  <sheetPr codeName="Sheet5">
    <pageSetUpPr fitToPage="1"/>
  </sheetPr>
  <dimension ref="A1:R37"/>
  <sheetViews>
    <sheetView zoomScale="75" zoomScaleNormal="75" zoomScalePageLayoutView="0" workbookViewId="0" topLeftCell="A1">
      <selection activeCell="I31" sqref="I31"/>
    </sheetView>
  </sheetViews>
  <sheetFormatPr defaultColWidth="9.140625" defaultRowHeight="12.75"/>
  <cols>
    <col min="1" max="1" width="6.421875" style="13" customWidth="1"/>
    <col min="2" max="2" width="30.421875" style="13" customWidth="1"/>
    <col min="3" max="6" width="13.7109375" style="13" customWidth="1"/>
    <col min="7" max="7" width="13.28125" style="13" customWidth="1"/>
    <col min="8" max="8" width="16.421875" style="13" customWidth="1"/>
    <col min="9" max="9" width="4.421875" style="13" customWidth="1"/>
    <col min="10" max="11" width="9.140625" style="13" customWidth="1"/>
    <col min="12" max="12" width="8.8515625" style="13" customWidth="1"/>
    <col min="13" max="13" width="3.140625" style="13" hidden="1" customWidth="1"/>
    <col min="14" max="14" width="7.140625" style="13" customWidth="1"/>
    <col min="15" max="17" width="9.140625" style="13" customWidth="1"/>
    <col min="18" max="18" width="9.140625" style="13" hidden="1" customWidth="1"/>
    <col min="19" max="16384" width="9.140625" style="13" customWidth="1"/>
  </cols>
  <sheetData>
    <row r="1" spans="1:8" s="16" customFormat="1" ht="9" customHeight="1">
      <c r="A1" s="49" t="s">
        <v>0</v>
      </c>
      <c r="C1" s="23"/>
      <c r="D1" s="23"/>
      <c r="E1" s="23"/>
      <c r="F1" s="23"/>
      <c r="H1" s="50" t="s">
        <v>153</v>
      </c>
    </row>
    <row r="2" spans="1:8" s="16" customFormat="1" ht="9" customHeight="1">
      <c r="A2" s="23" t="s">
        <v>1</v>
      </c>
      <c r="C2" s="23"/>
      <c r="E2" s="51" t="s">
        <v>80</v>
      </c>
      <c r="F2" s="23"/>
      <c r="H2" s="23"/>
    </row>
    <row r="3" spans="1:8" s="16" customFormat="1" ht="9" customHeight="1">
      <c r="A3" s="23" t="s">
        <v>2</v>
      </c>
      <c r="E3" s="51"/>
      <c r="F3" s="51"/>
      <c r="H3" s="50" t="s">
        <v>30</v>
      </c>
    </row>
    <row r="4" spans="1:8" s="16" customFormat="1" ht="9" customHeight="1">
      <c r="A4" s="23" t="s">
        <v>1</v>
      </c>
      <c r="E4" s="51" t="s">
        <v>31</v>
      </c>
      <c r="F4" s="23"/>
      <c r="H4" s="23"/>
    </row>
    <row r="5" spans="1:8" s="16" customFormat="1" ht="9" customHeight="1">
      <c r="A5" s="23" t="s">
        <v>3</v>
      </c>
      <c r="E5" s="51" t="s">
        <v>75</v>
      </c>
      <c r="F5" s="23"/>
      <c r="H5" s="50" t="str">
        <f>PAGE1!G5</f>
        <v>FORM EXPIRES: 7/31/2010</v>
      </c>
    </row>
    <row r="6" spans="2:8" s="16" customFormat="1" ht="9" customHeight="1">
      <c r="B6" s="23"/>
      <c r="E6" s="51"/>
      <c r="F6" s="51"/>
      <c r="G6" s="23"/>
      <c r="H6" s="23"/>
    </row>
    <row r="7" spans="2:8" s="16" customFormat="1" ht="9" customHeight="1">
      <c r="B7" s="23"/>
      <c r="E7" s="51">
        <f>PAGE1!D7</f>
        <v>2009</v>
      </c>
      <c r="F7" s="51"/>
      <c r="G7" s="23"/>
      <c r="H7" s="23"/>
    </row>
    <row r="8" spans="2:8" s="16" customFormat="1" ht="9" customHeight="1">
      <c r="B8" s="23"/>
      <c r="F8" s="51"/>
      <c r="G8" s="23"/>
      <c r="H8" s="23"/>
    </row>
    <row r="9" spans="2:9" ht="10.5" customHeight="1">
      <c r="B9" s="77"/>
      <c r="C9" s="78"/>
      <c r="D9" s="228" t="s">
        <v>258</v>
      </c>
      <c r="E9" s="228"/>
      <c r="F9" s="228"/>
      <c r="G9" s="50" t="s">
        <v>33</v>
      </c>
      <c r="H9" s="35" t="str">
        <f>PAGE1!G8</f>
        <v>NM - NEW MEXICO</v>
      </c>
      <c r="I9" s="91"/>
    </row>
    <row r="10" spans="2:8" ht="12">
      <c r="B10" s="77"/>
      <c r="C10" s="78"/>
      <c r="D10" s="78"/>
      <c r="E10" s="78"/>
      <c r="F10" s="78"/>
      <c r="G10" s="78"/>
      <c r="H10" s="78"/>
    </row>
    <row r="11" spans="2:8" ht="15" customHeight="1">
      <c r="B11" s="53" t="s">
        <v>145</v>
      </c>
      <c r="D11" s="52"/>
      <c r="E11" s="52"/>
      <c r="F11" s="52"/>
      <c r="G11" s="52"/>
      <c r="H11" s="52"/>
    </row>
    <row r="12" spans="2:8" ht="12" customHeight="1">
      <c r="B12" s="92"/>
      <c r="C12" s="93"/>
      <c r="D12" s="94" t="s">
        <v>17</v>
      </c>
      <c r="E12" s="95"/>
      <c r="F12" s="96"/>
      <c r="G12" s="94" t="s">
        <v>17</v>
      </c>
      <c r="H12" s="95"/>
    </row>
    <row r="13" spans="2:8" ht="12" customHeight="1">
      <c r="B13" s="97"/>
      <c r="C13" s="19"/>
      <c r="D13" s="98"/>
      <c r="E13" s="99"/>
      <c r="F13" s="100"/>
      <c r="G13" s="98" t="s">
        <v>29</v>
      </c>
      <c r="H13" s="99"/>
    </row>
    <row r="14" spans="2:8" ht="12" customHeight="1">
      <c r="B14" s="97"/>
      <c r="C14" s="19"/>
      <c r="D14" s="98" t="s">
        <v>28</v>
      </c>
      <c r="E14" s="99"/>
      <c r="F14" s="100"/>
      <c r="G14" s="98" t="s">
        <v>147</v>
      </c>
      <c r="H14" s="99"/>
    </row>
    <row r="15" spans="2:8" ht="12" customHeight="1">
      <c r="B15" s="101"/>
      <c r="C15" s="265" t="s">
        <v>146</v>
      </c>
      <c r="D15" s="265"/>
      <c r="E15" s="266"/>
      <c r="F15" s="267" t="s">
        <v>148</v>
      </c>
      <c r="G15" s="265"/>
      <c r="H15" s="266"/>
    </row>
    <row r="16" spans="2:13" ht="15" customHeight="1">
      <c r="B16" s="101" t="s">
        <v>27</v>
      </c>
      <c r="C16" s="104" t="s">
        <v>64</v>
      </c>
      <c r="D16" s="86" t="s">
        <v>18</v>
      </c>
      <c r="E16" s="86" t="s">
        <v>19</v>
      </c>
      <c r="F16" s="86" t="s">
        <v>20</v>
      </c>
      <c r="G16" s="86" t="s">
        <v>65</v>
      </c>
      <c r="H16" s="86" t="s">
        <v>21</v>
      </c>
      <c r="M16" s="13">
        <v>13</v>
      </c>
    </row>
    <row r="17" spans="2:8" ht="15" customHeight="1">
      <c r="B17" s="106"/>
      <c r="C17" s="107" t="s">
        <v>24</v>
      </c>
      <c r="D17" s="89" t="s">
        <v>25</v>
      </c>
      <c r="E17" s="89" t="s">
        <v>26</v>
      </c>
      <c r="F17" s="89" t="s">
        <v>24</v>
      </c>
      <c r="G17" s="89" t="s">
        <v>25</v>
      </c>
      <c r="H17" s="89" t="s">
        <v>26</v>
      </c>
    </row>
    <row r="18" spans="2:18" ht="18" customHeight="1">
      <c r="B18" s="114" t="s">
        <v>4</v>
      </c>
      <c r="C18" s="162">
        <v>83</v>
      </c>
      <c r="D18" s="162">
        <v>105</v>
      </c>
      <c r="E18" s="162">
        <v>104</v>
      </c>
      <c r="F18" s="162">
        <v>126</v>
      </c>
      <c r="G18" s="162">
        <v>188</v>
      </c>
      <c r="H18" s="162">
        <v>29</v>
      </c>
      <c r="K18" s="13" t="s">
        <v>17</v>
      </c>
      <c r="M18" s="13" t="s">
        <v>17</v>
      </c>
      <c r="R18" s="13">
        <f aca="true" t="shared" si="0" ref="R18:R29">MIN(LEN(TRIM(C18)),LEN(TRIM(D18)),LEN(TRIM(E18)),LEN(TRIM(F18)),LEN(TRIM(G18)),LEN(TRIM(H18)))</f>
        <v>2</v>
      </c>
    </row>
    <row r="19" spans="2:18" ht="18" customHeight="1">
      <c r="B19" s="90" t="s">
        <v>5</v>
      </c>
      <c r="C19" s="162">
        <v>115</v>
      </c>
      <c r="D19" s="162">
        <v>106</v>
      </c>
      <c r="E19" s="162">
        <v>15</v>
      </c>
      <c r="F19" s="162">
        <v>47</v>
      </c>
      <c r="G19" s="162">
        <v>41</v>
      </c>
      <c r="H19" s="162">
        <v>1</v>
      </c>
      <c r="R19" s="13">
        <f t="shared" si="0"/>
        <v>1</v>
      </c>
    </row>
    <row r="20" spans="2:18" ht="18" customHeight="1">
      <c r="B20" s="90" t="s">
        <v>6</v>
      </c>
      <c r="C20" s="162">
        <v>5998</v>
      </c>
      <c r="D20" s="162">
        <v>1017</v>
      </c>
      <c r="E20" s="162">
        <v>60</v>
      </c>
      <c r="F20" s="162">
        <v>837</v>
      </c>
      <c r="G20" s="162">
        <v>332</v>
      </c>
      <c r="H20" s="162">
        <v>14</v>
      </c>
      <c r="R20" s="13">
        <f t="shared" si="0"/>
        <v>2</v>
      </c>
    </row>
    <row r="21" spans="2:18" ht="18" customHeight="1">
      <c r="B21" s="90" t="s">
        <v>7</v>
      </c>
      <c r="C21" s="162">
        <v>37</v>
      </c>
      <c r="D21" s="162">
        <v>49</v>
      </c>
      <c r="E21" s="162">
        <v>7</v>
      </c>
      <c r="F21" s="162">
        <v>25</v>
      </c>
      <c r="G21" s="162">
        <v>15</v>
      </c>
      <c r="H21" s="162">
        <v>2</v>
      </c>
      <c r="R21" s="13">
        <f t="shared" si="0"/>
        <v>1</v>
      </c>
    </row>
    <row r="22" spans="2:18" ht="18" customHeight="1">
      <c r="B22" s="90" t="s">
        <v>8</v>
      </c>
      <c r="C22" s="162">
        <v>284</v>
      </c>
      <c r="D22" s="162">
        <v>542</v>
      </c>
      <c r="E22" s="162">
        <v>82</v>
      </c>
      <c r="F22" s="162">
        <v>109</v>
      </c>
      <c r="G22" s="162">
        <v>200</v>
      </c>
      <c r="H22" s="162">
        <v>31</v>
      </c>
      <c r="R22" s="13">
        <f t="shared" si="0"/>
        <v>2</v>
      </c>
    </row>
    <row r="23" spans="2:18" ht="18" customHeight="1">
      <c r="B23" s="90" t="s">
        <v>9</v>
      </c>
      <c r="C23" s="162">
        <v>82</v>
      </c>
      <c r="D23" s="162">
        <v>51</v>
      </c>
      <c r="E23" s="162">
        <v>4</v>
      </c>
      <c r="F23" s="162">
        <v>22</v>
      </c>
      <c r="G23" s="162">
        <v>21</v>
      </c>
      <c r="H23" s="162">
        <v>0</v>
      </c>
      <c r="R23" s="13">
        <f t="shared" si="0"/>
        <v>1</v>
      </c>
    </row>
    <row r="24" spans="2:18" ht="18" customHeight="1">
      <c r="B24" s="90" t="s">
        <v>10</v>
      </c>
      <c r="C24" s="162">
        <v>587</v>
      </c>
      <c r="D24" s="162">
        <v>1024</v>
      </c>
      <c r="E24" s="162">
        <v>103</v>
      </c>
      <c r="F24" s="162">
        <v>305</v>
      </c>
      <c r="G24" s="162">
        <v>401</v>
      </c>
      <c r="H24" s="162">
        <v>37</v>
      </c>
      <c r="R24" s="13">
        <f t="shared" si="0"/>
        <v>2</v>
      </c>
    </row>
    <row r="25" spans="2:18" ht="18" customHeight="1">
      <c r="B25" s="90" t="s">
        <v>11</v>
      </c>
      <c r="C25" s="162">
        <v>2608</v>
      </c>
      <c r="D25" s="162">
        <v>5733</v>
      </c>
      <c r="E25" s="162">
        <v>834</v>
      </c>
      <c r="F25" s="162">
        <v>2080</v>
      </c>
      <c r="G25" s="162">
        <v>2990</v>
      </c>
      <c r="H25" s="162">
        <v>326</v>
      </c>
      <c r="R25" s="13">
        <f t="shared" si="0"/>
        <v>3</v>
      </c>
    </row>
    <row r="26" spans="2:18" ht="18" customHeight="1">
      <c r="B26" s="90" t="s">
        <v>14</v>
      </c>
      <c r="C26" s="162">
        <v>0</v>
      </c>
      <c r="D26" s="162">
        <v>1</v>
      </c>
      <c r="E26" s="162">
        <v>0</v>
      </c>
      <c r="F26" s="162">
        <v>2</v>
      </c>
      <c r="G26" s="162">
        <v>0</v>
      </c>
      <c r="H26" s="162">
        <v>0</v>
      </c>
      <c r="R26" s="13">
        <f t="shared" si="0"/>
        <v>1</v>
      </c>
    </row>
    <row r="27" spans="2:18" ht="18" customHeight="1">
      <c r="B27" s="90" t="s">
        <v>12</v>
      </c>
      <c r="C27" s="162">
        <v>44</v>
      </c>
      <c r="D27" s="162">
        <v>57</v>
      </c>
      <c r="E27" s="162">
        <v>22</v>
      </c>
      <c r="F27" s="162">
        <v>30</v>
      </c>
      <c r="G27" s="162">
        <v>69</v>
      </c>
      <c r="H27" s="162">
        <v>10</v>
      </c>
      <c r="R27" s="13">
        <f t="shared" si="0"/>
        <v>2</v>
      </c>
    </row>
    <row r="28" spans="2:18" ht="18" customHeight="1">
      <c r="B28" s="90" t="s">
        <v>13</v>
      </c>
      <c r="C28" s="162">
        <v>225</v>
      </c>
      <c r="D28" s="162">
        <v>159</v>
      </c>
      <c r="E28" s="162">
        <v>32</v>
      </c>
      <c r="F28" s="162">
        <v>110</v>
      </c>
      <c r="G28" s="162">
        <v>91</v>
      </c>
      <c r="H28" s="162">
        <v>7</v>
      </c>
      <c r="R28" s="13">
        <f t="shared" si="0"/>
        <v>1</v>
      </c>
    </row>
    <row r="29" spans="2:18" ht="18" customHeight="1">
      <c r="B29" s="90" t="s">
        <v>15</v>
      </c>
      <c r="C29" s="162">
        <v>16</v>
      </c>
      <c r="D29" s="162">
        <v>53</v>
      </c>
      <c r="E29" s="162">
        <v>8</v>
      </c>
      <c r="F29" s="162">
        <v>14</v>
      </c>
      <c r="G29" s="162">
        <v>18</v>
      </c>
      <c r="H29" s="162">
        <v>6</v>
      </c>
      <c r="R29" s="13">
        <f t="shared" si="0"/>
        <v>1</v>
      </c>
    </row>
    <row r="30" spans="2:18" ht="18" customHeight="1">
      <c r="B30" s="90" t="s">
        <v>182</v>
      </c>
      <c r="C30" s="162">
        <v>1267</v>
      </c>
      <c r="D30" s="163"/>
      <c r="E30" s="163"/>
      <c r="F30" s="162">
        <v>448</v>
      </c>
      <c r="G30" s="163"/>
      <c r="H30" s="163"/>
      <c r="R30" s="13">
        <f>MIN(LEN(TRIM(C30)),LEN(TRIM(F30)))</f>
        <v>3</v>
      </c>
    </row>
    <row r="31" spans="2:18" ht="18" customHeight="1">
      <c r="B31" s="90" t="s">
        <v>16</v>
      </c>
      <c r="C31" s="162">
        <v>11346</v>
      </c>
      <c r="D31" s="162">
        <v>8897</v>
      </c>
      <c r="E31" s="162">
        <v>1271</v>
      </c>
      <c r="F31" s="162">
        <v>4155</v>
      </c>
      <c r="G31" s="162">
        <v>4366</v>
      </c>
      <c r="H31" s="162">
        <v>463</v>
      </c>
      <c r="R31" s="13">
        <f>MIN(LEN(TRIM(C31)),LEN(TRIM(D31)),LEN(TRIM(E31)),LEN(TRIM(F31)),LEN(TRIM(G31)),LEN(TRIM(H31)))</f>
        <v>3</v>
      </c>
    </row>
    <row r="32" spans="2:8" ht="15" customHeight="1">
      <c r="B32" s="48" t="s">
        <v>187</v>
      </c>
      <c r="C32" s="18"/>
      <c r="D32" s="18"/>
      <c r="E32" s="18"/>
      <c r="F32" s="18"/>
      <c r="G32" s="18"/>
      <c r="H32" s="18"/>
    </row>
    <row r="33" ht="9" customHeight="1"/>
    <row r="34" ht="12">
      <c r="B34" s="16" t="s">
        <v>79</v>
      </c>
    </row>
    <row r="35" spans="2:8" ht="13.5" customHeight="1">
      <c r="B35" s="50" t="s">
        <v>73</v>
      </c>
      <c r="C35" s="164">
        <f>MAX(C18,0)+MAX(C19,0)+MAX(C20,0)+MAX(C21,0)+MAX(C22,0)+MAX(C23,0)+MAX(C24,0)+MAX(C25,0)+MAX(C26,0)+MAX(C27,0)+MAX(C28,0)+MAX(C29,0)+MAX(C30,0)</f>
        <v>11346</v>
      </c>
      <c r="D35" s="181">
        <f>MAX(D18,0)+MAX(D19,0)+MAX(D20,0)+MAX(D21,0)+MAX(D22,0)+MAX(D23,0)+MAX(D24,0)+MAX(D25,0)+MAX(D26,0)+MAX(D27,0)+MAX(D28,0)+MAX(D29,0)</f>
        <v>8897</v>
      </c>
      <c r="E35" s="181">
        <f>MAX(E18,0)+MAX(E19,0)+MAX(E20,0)+MAX(E21,0)+MAX(E22,0)+MAX(E23,0)+MAX(E24,0)+MAX(E25,0)+MAX(E26,0)+MAX(E27,0)+MAX(E28,0)+MAX(E29,0)</f>
        <v>1271</v>
      </c>
      <c r="F35" s="164">
        <f>MAX(F18,0)+MAX(F19,0)+MAX(F20,0)+MAX(F21,0)+MAX(F22,0)+MAX(F23,0)+MAX(F24,0)+MAX(F25,0)+MAX(F26,0)+MAX(F27,0)+MAX(F28,0)+MAX(F29,0)+MAX(F30,0)</f>
        <v>4155</v>
      </c>
      <c r="G35" s="181">
        <f>MAX(G18,0)+MAX(G19,0)+MAX(G20,0)+MAX(G21,0)+MAX(G22,0)+MAX(G23,0)+MAX(G24,0)+MAX(G25,0)+MAX(G26,0)+MAX(G27,0)+MAX(G28,0)+MAX(G29,0)</f>
        <v>4366</v>
      </c>
      <c r="H35" s="181">
        <f>MAX(H18,0)+MAX(H19,0)+MAX(H20,0)+MAX(H21,0)+MAX(H22,0)+MAX(H23,0)+MAX(H24,0)+MAX(H25,0)+MAX(H26,0)+MAX(H27,0)+MAX(H28,0)+MAX(H29,0)</f>
        <v>463</v>
      </c>
    </row>
    <row r="36" spans="2:8" ht="12">
      <c r="B36" s="17"/>
      <c r="H36" s="16"/>
    </row>
    <row r="37" ht="12">
      <c r="H37" s="60"/>
    </row>
  </sheetData>
  <sheetProtection password="CDE0" sheet="1" objects="1" scenarios="1"/>
  <mergeCells count="3">
    <mergeCell ref="C15:E15"/>
    <mergeCell ref="F15:H15"/>
    <mergeCell ref="D9:F9"/>
  </mergeCells>
  <conditionalFormatting sqref="C35:H35">
    <cfRule type="expression" priority="1" dxfId="0" stopIfTrue="1">
      <formula>MAX(C31,0)&lt;&gt;C35</formula>
    </cfRule>
  </conditionalFormatting>
  <conditionalFormatting sqref="C18:H29 C31:H31 C30 F30">
    <cfRule type="expression" priority="2" dxfId="0" stopIfTrue="1">
      <formula>LEN(TRIM(C18))=0</formula>
    </cfRule>
  </conditionalFormatting>
  <conditionalFormatting sqref="D9:F9">
    <cfRule type="expression" priority="3" dxfId="1" stopIfTrue="1">
      <formula>MIN(R18:R31)=0</formula>
    </cfRule>
  </conditionalFormatting>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xl/worksheets/sheet14.xml><?xml version="1.0" encoding="utf-8"?>
<worksheet xmlns="http://schemas.openxmlformats.org/spreadsheetml/2006/main" xmlns:r="http://schemas.openxmlformats.org/officeDocument/2006/relationships">
  <sheetPr codeName="Sheet6">
    <pageSetUpPr fitToPage="1"/>
  </sheetPr>
  <dimension ref="A1:R36"/>
  <sheetViews>
    <sheetView zoomScale="75" zoomScaleNormal="75" zoomScalePageLayoutView="0" workbookViewId="0" topLeftCell="A1">
      <selection activeCell="F17" sqref="F17"/>
    </sheetView>
  </sheetViews>
  <sheetFormatPr defaultColWidth="9.140625" defaultRowHeight="12.75"/>
  <cols>
    <col min="1" max="1" width="6.421875" style="13" customWidth="1"/>
    <col min="2" max="2" width="30.421875" style="13" customWidth="1"/>
    <col min="3" max="3" width="15.140625" style="13" customWidth="1"/>
    <col min="4" max="4" width="16.140625" style="13" customWidth="1"/>
    <col min="5" max="5" width="15.140625" style="13" customWidth="1"/>
    <col min="6" max="6" width="15.7109375" style="13" customWidth="1"/>
    <col min="7" max="7" width="15.140625" style="13" customWidth="1"/>
    <col min="8" max="8" width="16.421875" style="13" customWidth="1"/>
    <col min="9" max="11" width="9.140625" style="13" customWidth="1"/>
    <col min="12" max="12" width="7.57421875" style="13" customWidth="1"/>
    <col min="13" max="13" width="4.140625" style="13" hidden="1" customWidth="1"/>
    <col min="14" max="14" width="8.8515625" style="13" customWidth="1"/>
    <col min="15" max="17" width="9.140625" style="13" customWidth="1"/>
    <col min="18" max="18" width="9.140625" style="13" hidden="1" customWidth="1"/>
    <col min="19" max="16384" width="9.140625" style="13" customWidth="1"/>
  </cols>
  <sheetData>
    <row r="1" spans="1:8" s="16" customFormat="1" ht="11.25" customHeight="1">
      <c r="A1" s="49" t="s">
        <v>0</v>
      </c>
      <c r="C1" s="23"/>
      <c r="D1" s="23"/>
      <c r="E1" s="23"/>
      <c r="F1" s="23"/>
      <c r="H1" s="50" t="s">
        <v>152</v>
      </c>
    </row>
    <row r="2" spans="1:8" s="16" customFormat="1" ht="12.75" customHeight="1">
      <c r="A2" s="23" t="s">
        <v>1</v>
      </c>
      <c r="C2" s="23"/>
      <c r="E2" s="51" t="s">
        <v>80</v>
      </c>
      <c r="F2" s="23"/>
      <c r="H2" s="23"/>
    </row>
    <row r="3" spans="1:8" s="16" customFormat="1" ht="9" customHeight="1">
      <c r="A3" s="23" t="s">
        <v>2</v>
      </c>
      <c r="E3" s="51"/>
      <c r="F3" s="51"/>
      <c r="H3" s="50" t="s">
        <v>30</v>
      </c>
    </row>
    <row r="4" spans="1:8" s="16" customFormat="1" ht="9" customHeight="1">
      <c r="A4" s="23" t="s">
        <v>1</v>
      </c>
      <c r="E4" s="51" t="s">
        <v>31</v>
      </c>
      <c r="F4" s="23"/>
      <c r="H4" s="23"/>
    </row>
    <row r="5" spans="1:8" s="16" customFormat="1" ht="9" customHeight="1">
      <c r="A5" s="23" t="s">
        <v>3</v>
      </c>
      <c r="E5" s="51" t="s">
        <v>75</v>
      </c>
      <c r="F5" s="23"/>
      <c r="H5" s="50" t="str">
        <f>PAGE1!G5</f>
        <v>FORM EXPIRES: 7/31/2010</v>
      </c>
    </row>
    <row r="6" spans="2:8" s="16" customFormat="1" ht="9" customHeight="1">
      <c r="B6" s="23"/>
      <c r="E6" s="51"/>
      <c r="F6" s="51"/>
      <c r="G6" s="23"/>
      <c r="H6" s="23"/>
    </row>
    <row r="7" spans="2:8" s="16" customFormat="1" ht="9" customHeight="1">
      <c r="B7" s="23"/>
      <c r="E7" s="51">
        <f>PAGE1!D7</f>
        <v>2009</v>
      </c>
      <c r="F7" s="51"/>
      <c r="G7" s="23"/>
      <c r="H7" s="23"/>
    </row>
    <row r="8" spans="2:8" s="16" customFormat="1" ht="9" customHeight="1">
      <c r="B8" s="23"/>
      <c r="F8" s="51"/>
      <c r="G8" s="23"/>
      <c r="H8" s="23"/>
    </row>
    <row r="9" spans="2:9" ht="12" customHeight="1">
      <c r="B9" s="77"/>
      <c r="C9" s="78"/>
      <c r="D9" s="228" t="s">
        <v>258</v>
      </c>
      <c r="E9" s="228"/>
      <c r="F9" s="228"/>
      <c r="G9" s="50" t="s">
        <v>33</v>
      </c>
      <c r="H9" s="35" t="str">
        <f>PAGE1!G8</f>
        <v>NM - NEW MEXICO</v>
      </c>
      <c r="I9" s="91"/>
    </row>
    <row r="10" spans="2:8" ht="12.75">
      <c r="B10" s="77"/>
      <c r="C10" s="78"/>
      <c r="D10" s="78"/>
      <c r="E10" s="78"/>
      <c r="F10" s="78"/>
      <c r="G10" s="78"/>
      <c r="H10" s="78"/>
    </row>
    <row r="11" spans="2:8" ht="15" customHeight="1">
      <c r="B11" s="53" t="s">
        <v>149</v>
      </c>
      <c r="D11" s="52"/>
      <c r="E11" s="52"/>
      <c r="F11" s="52"/>
      <c r="G11" s="52"/>
      <c r="H11" s="52"/>
    </row>
    <row r="12" spans="2:8" ht="12" customHeight="1">
      <c r="B12" s="92"/>
      <c r="C12" s="93"/>
      <c r="D12" s="94" t="s">
        <v>17</v>
      </c>
      <c r="E12" s="95"/>
      <c r="F12" s="96"/>
      <c r="G12" s="94" t="s">
        <v>17</v>
      </c>
      <c r="H12" s="95"/>
    </row>
    <row r="13" spans="2:8" ht="12" customHeight="1">
      <c r="B13" s="97"/>
      <c r="C13" s="19"/>
      <c r="D13" s="98" t="s">
        <v>35</v>
      </c>
      <c r="E13" s="99"/>
      <c r="F13" s="100"/>
      <c r="G13" s="98" t="s">
        <v>34</v>
      </c>
      <c r="H13" s="99"/>
    </row>
    <row r="14" spans="2:8" ht="12" customHeight="1">
      <c r="B14" s="101" t="s">
        <v>17</v>
      </c>
      <c r="C14" s="265" t="s">
        <v>268</v>
      </c>
      <c r="D14" s="265"/>
      <c r="E14" s="266"/>
      <c r="F14" s="102"/>
      <c r="G14" s="98" t="s">
        <v>84</v>
      </c>
      <c r="H14" s="103"/>
    </row>
    <row r="15" spans="2:8" ht="15" customHeight="1">
      <c r="B15" s="101" t="s">
        <v>27</v>
      </c>
      <c r="C15" s="104" t="s">
        <v>22</v>
      </c>
      <c r="D15" s="86" t="s">
        <v>23</v>
      </c>
      <c r="E15" s="86" t="s">
        <v>66</v>
      </c>
      <c r="F15" s="86" t="s">
        <v>42</v>
      </c>
      <c r="G15" s="105" t="s">
        <v>43</v>
      </c>
      <c r="H15" s="86" t="s">
        <v>44</v>
      </c>
    </row>
    <row r="16" spans="2:13" ht="15" customHeight="1">
      <c r="B16" s="106"/>
      <c r="C16" s="107" t="s">
        <v>24</v>
      </c>
      <c r="D16" s="89" t="s">
        <v>25</v>
      </c>
      <c r="E16" s="89" t="s">
        <v>26</v>
      </c>
      <c r="F16" s="89" t="s">
        <v>24</v>
      </c>
      <c r="G16" s="89" t="s">
        <v>25</v>
      </c>
      <c r="H16" s="89" t="s">
        <v>26</v>
      </c>
      <c r="M16" s="13">
        <v>14</v>
      </c>
    </row>
    <row r="17" spans="2:18" ht="18" customHeight="1">
      <c r="B17" s="114" t="s">
        <v>4</v>
      </c>
      <c r="C17" s="162">
        <v>333</v>
      </c>
      <c r="D17" s="162">
        <v>608</v>
      </c>
      <c r="E17" s="162">
        <v>200</v>
      </c>
      <c r="F17" s="162">
        <v>0</v>
      </c>
      <c r="G17" s="162">
        <v>3</v>
      </c>
      <c r="H17" s="162">
        <v>0</v>
      </c>
      <c r="K17" s="13" t="s">
        <v>17</v>
      </c>
      <c r="M17" s="13" t="s">
        <v>17</v>
      </c>
      <c r="R17" s="13">
        <f aca="true" t="shared" si="0" ref="R17:R28">MIN(LEN(TRIM(C17)),LEN(TRIM(D17)),LEN(TRIM(E17)),LEN(TRIM(F17)),LEN(TRIM(G17)),LEN(TRIM(H17)))</f>
        <v>1</v>
      </c>
    </row>
    <row r="18" spans="2:18" ht="18" customHeight="1">
      <c r="B18" s="90" t="s">
        <v>5</v>
      </c>
      <c r="C18" s="162">
        <v>40</v>
      </c>
      <c r="D18" s="162">
        <v>34</v>
      </c>
      <c r="E18" s="162">
        <v>8</v>
      </c>
      <c r="F18" s="162">
        <v>18</v>
      </c>
      <c r="G18" s="162">
        <v>64</v>
      </c>
      <c r="H18" s="162">
        <v>10</v>
      </c>
      <c r="R18" s="13">
        <f t="shared" si="0"/>
        <v>1</v>
      </c>
    </row>
    <row r="19" spans="2:18" ht="18" customHeight="1">
      <c r="B19" s="90" t="s">
        <v>6</v>
      </c>
      <c r="C19" s="162">
        <v>452</v>
      </c>
      <c r="D19" s="162">
        <v>196</v>
      </c>
      <c r="E19" s="162">
        <v>16</v>
      </c>
      <c r="F19" s="162">
        <v>3</v>
      </c>
      <c r="G19" s="162">
        <v>3</v>
      </c>
      <c r="H19" s="162">
        <v>0</v>
      </c>
      <c r="R19" s="13">
        <f t="shared" si="0"/>
        <v>1</v>
      </c>
    </row>
    <row r="20" spans="2:18" ht="18" customHeight="1">
      <c r="B20" s="90" t="s">
        <v>7</v>
      </c>
      <c r="C20" s="162">
        <v>18</v>
      </c>
      <c r="D20" s="162">
        <v>10</v>
      </c>
      <c r="E20" s="162">
        <v>4</v>
      </c>
      <c r="F20" s="162">
        <v>4</v>
      </c>
      <c r="G20" s="162">
        <v>9</v>
      </c>
      <c r="H20" s="162">
        <v>5</v>
      </c>
      <c r="R20" s="13">
        <f t="shared" si="0"/>
        <v>1</v>
      </c>
    </row>
    <row r="21" spans="2:18" ht="18" customHeight="1">
      <c r="B21" s="90" t="s">
        <v>8</v>
      </c>
      <c r="C21" s="162">
        <v>275</v>
      </c>
      <c r="D21" s="162">
        <v>447</v>
      </c>
      <c r="E21" s="162">
        <v>58</v>
      </c>
      <c r="F21" s="162">
        <v>1</v>
      </c>
      <c r="G21" s="162">
        <v>11</v>
      </c>
      <c r="H21" s="162">
        <v>2</v>
      </c>
      <c r="R21" s="13">
        <f t="shared" si="0"/>
        <v>1</v>
      </c>
    </row>
    <row r="22" spans="2:18" ht="18" customHeight="1">
      <c r="B22" s="90" t="s">
        <v>9</v>
      </c>
      <c r="C22" s="162">
        <v>22</v>
      </c>
      <c r="D22" s="162">
        <v>26</v>
      </c>
      <c r="E22" s="162">
        <v>3</v>
      </c>
      <c r="F22" s="162">
        <v>1</v>
      </c>
      <c r="G22" s="162">
        <v>0</v>
      </c>
      <c r="H22" s="162">
        <v>0</v>
      </c>
      <c r="R22" s="13">
        <f t="shared" si="0"/>
        <v>1</v>
      </c>
    </row>
    <row r="23" spans="2:18" ht="18" customHeight="1">
      <c r="B23" s="90" t="s">
        <v>10</v>
      </c>
      <c r="C23" s="162">
        <v>249</v>
      </c>
      <c r="D23" s="162">
        <v>341</v>
      </c>
      <c r="E23" s="162">
        <v>38</v>
      </c>
      <c r="F23" s="162">
        <v>5</v>
      </c>
      <c r="G23" s="162">
        <v>9</v>
      </c>
      <c r="H23" s="162">
        <v>0</v>
      </c>
      <c r="R23" s="13">
        <f t="shared" si="0"/>
        <v>1</v>
      </c>
    </row>
    <row r="24" spans="2:18" ht="18" customHeight="1">
      <c r="B24" s="90" t="s">
        <v>11</v>
      </c>
      <c r="C24" s="162">
        <v>918</v>
      </c>
      <c r="D24" s="162">
        <v>1858</v>
      </c>
      <c r="E24" s="162">
        <v>213</v>
      </c>
      <c r="F24" s="162">
        <v>1</v>
      </c>
      <c r="G24" s="162">
        <v>44</v>
      </c>
      <c r="H24" s="162">
        <v>5</v>
      </c>
      <c r="R24" s="13">
        <f t="shared" si="0"/>
        <v>1</v>
      </c>
    </row>
    <row r="25" spans="2:18" ht="18" customHeight="1">
      <c r="B25" s="90" t="s">
        <v>14</v>
      </c>
      <c r="C25" s="162">
        <v>0</v>
      </c>
      <c r="D25" s="162">
        <v>0</v>
      </c>
      <c r="E25" s="162">
        <v>1</v>
      </c>
      <c r="F25" s="162">
        <v>0</v>
      </c>
      <c r="G25" s="162">
        <v>1</v>
      </c>
      <c r="H25" s="162">
        <v>0</v>
      </c>
      <c r="R25" s="13">
        <f t="shared" si="0"/>
        <v>1</v>
      </c>
    </row>
    <row r="26" spans="2:18" ht="18" customHeight="1">
      <c r="B26" s="90" t="s">
        <v>12</v>
      </c>
      <c r="C26" s="162">
        <v>171</v>
      </c>
      <c r="D26" s="162">
        <v>282</v>
      </c>
      <c r="E26" s="162">
        <v>114</v>
      </c>
      <c r="F26" s="162">
        <v>10</v>
      </c>
      <c r="G26" s="162">
        <v>16</v>
      </c>
      <c r="H26" s="162">
        <v>7</v>
      </c>
      <c r="R26" s="13">
        <f t="shared" si="0"/>
        <v>1</v>
      </c>
    </row>
    <row r="27" spans="2:18" ht="18" customHeight="1">
      <c r="B27" s="90" t="s">
        <v>13</v>
      </c>
      <c r="C27" s="162">
        <v>302</v>
      </c>
      <c r="D27" s="162">
        <v>176</v>
      </c>
      <c r="E27" s="162">
        <v>32</v>
      </c>
      <c r="F27" s="162">
        <v>1</v>
      </c>
      <c r="G27" s="162">
        <v>1</v>
      </c>
      <c r="H27" s="162">
        <v>0</v>
      </c>
      <c r="R27" s="13">
        <f t="shared" si="0"/>
        <v>1</v>
      </c>
    </row>
    <row r="28" spans="2:18" ht="18" customHeight="1">
      <c r="B28" s="90" t="s">
        <v>15</v>
      </c>
      <c r="C28" s="162">
        <v>25</v>
      </c>
      <c r="D28" s="162">
        <v>27</v>
      </c>
      <c r="E28" s="162">
        <v>13</v>
      </c>
      <c r="F28" s="162">
        <v>1</v>
      </c>
      <c r="G28" s="162">
        <v>1</v>
      </c>
      <c r="H28" s="162">
        <v>1</v>
      </c>
      <c r="R28" s="13">
        <f t="shared" si="0"/>
        <v>1</v>
      </c>
    </row>
    <row r="29" spans="2:18" ht="18" customHeight="1">
      <c r="B29" s="90" t="s">
        <v>182</v>
      </c>
      <c r="C29" s="162">
        <v>403</v>
      </c>
      <c r="D29" s="163"/>
      <c r="E29" s="163"/>
      <c r="F29" s="162">
        <v>1</v>
      </c>
      <c r="G29" s="163"/>
      <c r="H29" s="163"/>
      <c r="R29" s="13">
        <f>MIN(LEN(TRIM(C29)),LEN(TRIM(F29)))</f>
        <v>1</v>
      </c>
    </row>
    <row r="30" spans="2:18" ht="18" customHeight="1">
      <c r="B30" s="90" t="s">
        <v>16</v>
      </c>
      <c r="C30" s="162">
        <v>3208</v>
      </c>
      <c r="D30" s="162">
        <v>4005</v>
      </c>
      <c r="E30" s="162">
        <v>700</v>
      </c>
      <c r="F30" s="162">
        <v>46</v>
      </c>
      <c r="G30" s="162">
        <v>162</v>
      </c>
      <c r="H30" s="162">
        <v>30</v>
      </c>
      <c r="R30" s="13">
        <f>MIN(LEN(TRIM(C30)),LEN(TRIM(D30)),LEN(TRIM(E30)),LEN(TRIM(F30)),LEN(TRIM(G30)),LEN(TRIM(H30)))</f>
        <v>2</v>
      </c>
    </row>
    <row r="31" spans="2:8" ht="15" customHeight="1">
      <c r="B31" s="48" t="s">
        <v>187</v>
      </c>
      <c r="C31" s="18"/>
      <c r="D31" s="18"/>
      <c r="E31" s="18"/>
      <c r="F31" s="18"/>
      <c r="G31" s="18"/>
      <c r="H31" s="18"/>
    </row>
    <row r="33" ht="12">
      <c r="B33" s="16" t="s">
        <v>79</v>
      </c>
    </row>
    <row r="34" spans="2:8" ht="14.25" customHeight="1">
      <c r="B34" s="50" t="s">
        <v>73</v>
      </c>
      <c r="C34" s="164">
        <f>MAX(C17,0)+MAX(C18,0)+MAX(C19,0)+MAX(C20,0)+MAX(C21,0)+MAX(C22,0)+MAX(C23,0)+MAX(C24,0)+MAX(C25,0)+MAX(C26,0)+MAX(C27,0)+MAX(C28,0)+MAX(C29,0)</f>
        <v>3208</v>
      </c>
      <c r="D34" s="181">
        <f>MAX(D17,0)+MAX(D18,0)+MAX(D19,0)+MAX(D20,0)+MAX(D21,0)+MAX(D22,0)+MAX(D23,0)+MAX(D24,0)+MAX(D25,0)+MAX(D26,0)+MAX(D27,0)+MAX(D28,0)</f>
        <v>4005</v>
      </c>
      <c r="E34" s="181">
        <f>MAX(E17,0)+MAX(E18,0)+MAX(E19,0)+MAX(E20,0)+MAX(E21,0)+MAX(E22,0)+MAX(E23,0)+MAX(E24,0)+MAX(E25,0)+MAX(E26,0)+MAX(E27,0)+MAX(E28,0)</f>
        <v>700</v>
      </c>
      <c r="F34" s="164">
        <f>MAX(F17,0)+MAX(F18,0)+MAX(F19,0)+MAX(F20,0)+MAX(F21,0)+MAX(F22,0)+MAX(F23,0)+MAX(F24,0)+MAX(F25,0)+MAX(F26,0)+MAX(F27,0)+MAX(F28,0)+MAX(F29,0)</f>
        <v>46</v>
      </c>
      <c r="G34" s="181">
        <f>MAX(G17,0)+MAX(G18,0)+MAX(G19,0)+MAX(G20,0)+MAX(G21,0)+MAX(G22,0)+MAX(G23,0)+MAX(G24,0)+MAX(G25,0)+MAX(G26,0)+MAX(G27,0)+MAX(G28,0)</f>
        <v>162</v>
      </c>
      <c r="H34" s="181">
        <f>MAX(H17,0)+MAX(H18,0)+MAX(H19,0)+MAX(H20,0)+MAX(H21,0)+MAX(H22,0)+MAX(H23,0)+MAX(H24,0)+MAX(H25,0)+MAX(H26,0)+MAX(H27,0)+MAX(H28,0)</f>
        <v>30</v>
      </c>
    </row>
    <row r="35" spans="2:8" ht="12">
      <c r="B35" s="17"/>
      <c r="H35" s="16"/>
    </row>
    <row r="36" ht="12">
      <c r="H36" s="60"/>
    </row>
  </sheetData>
  <sheetProtection password="CDE0" sheet="1" objects="1" scenarios="1"/>
  <mergeCells count="2">
    <mergeCell ref="C14:E14"/>
    <mergeCell ref="D9:F9"/>
  </mergeCells>
  <conditionalFormatting sqref="C34:H34">
    <cfRule type="expression" priority="1" dxfId="0" stopIfTrue="1">
      <formula>MAX(C30,0)&lt;&gt;C34</formula>
    </cfRule>
  </conditionalFormatting>
  <conditionalFormatting sqref="C17:H28 C30:H30 C29 F29">
    <cfRule type="expression" priority="2" dxfId="0" stopIfTrue="1">
      <formula>LEN(TRIM(C17))=0</formula>
    </cfRule>
  </conditionalFormatting>
  <conditionalFormatting sqref="D9:F9">
    <cfRule type="expression" priority="3" dxfId="1" stopIfTrue="1">
      <formula>MIN(R17:R30)=0</formula>
    </cfRule>
  </conditionalFormatting>
  <printOptions/>
  <pageMargins left="0.8" right="0.3" top="0.9" bottom="0" header="0.5" footer="0.5"/>
  <pageSetup fitToHeight="1" fitToWidth="1" horizontalDpi="600" verticalDpi="600" orientation="landscape" scale="91" r:id="rId2"/>
  <headerFooter alignWithMargins="0">
    <oddFooter>&amp;L&amp;8ORIGINAL SUBMISSION
CURRENT DATE: &amp;U February 01, 2010&amp;U
&amp;9Version Date: &amp;U</oddFooter>
  </headerFooter>
  <drawing r:id="rId1"/>
</worksheet>
</file>

<file path=xl/worksheets/sheet15.xml><?xml version="1.0" encoding="utf-8"?>
<worksheet xmlns="http://schemas.openxmlformats.org/spreadsheetml/2006/main" xmlns:r="http://schemas.openxmlformats.org/officeDocument/2006/relationships">
  <sheetPr codeName="Sheet7">
    <pageSetUpPr fitToPage="1"/>
  </sheetPr>
  <dimension ref="A1:R36"/>
  <sheetViews>
    <sheetView zoomScale="75" zoomScaleNormal="75" zoomScalePageLayoutView="0" workbookViewId="0" topLeftCell="A1">
      <selection activeCell="H24" sqref="H24"/>
    </sheetView>
  </sheetViews>
  <sheetFormatPr defaultColWidth="9.140625" defaultRowHeight="12.75"/>
  <cols>
    <col min="1" max="1" width="6.421875" style="13" customWidth="1"/>
    <col min="2" max="2" width="30.421875" style="13" customWidth="1"/>
    <col min="3" max="3" width="15.140625" style="13" customWidth="1"/>
    <col min="4" max="4" width="16.140625" style="13" customWidth="1"/>
    <col min="5" max="5" width="15.140625" style="13" customWidth="1"/>
    <col min="6" max="6" width="15.7109375" style="13" customWidth="1"/>
    <col min="7" max="7" width="15.140625" style="13" customWidth="1"/>
    <col min="8" max="8" width="16.421875" style="13" customWidth="1"/>
    <col min="9" max="11" width="9.140625" style="13" customWidth="1"/>
    <col min="12" max="12" width="9.00390625" style="13" customWidth="1"/>
    <col min="13" max="13" width="4.00390625" style="13" hidden="1" customWidth="1"/>
    <col min="14" max="14" width="8.8515625" style="13" customWidth="1"/>
    <col min="15" max="17" width="9.140625" style="13" customWidth="1"/>
    <col min="18" max="18" width="9.140625" style="13" hidden="1" customWidth="1"/>
    <col min="19" max="16384" width="9.140625" style="13" customWidth="1"/>
  </cols>
  <sheetData>
    <row r="1" spans="1:8" s="16" customFormat="1" ht="9" customHeight="1">
      <c r="A1" s="49" t="s">
        <v>0</v>
      </c>
      <c r="C1" s="23"/>
      <c r="D1" s="23"/>
      <c r="E1" s="23"/>
      <c r="F1" s="23"/>
      <c r="H1" s="50" t="s">
        <v>151</v>
      </c>
    </row>
    <row r="2" spans="1:8" s="16" customFormat="1" ht="9" customHeight="1">
      <c r="A2" s="23" t="s">
        <v>1</v>
      </c>
      <c r="C2" s="23"/>
      <c r="E2" s="51" t="s">
        <v>80</v>
      </c>
      <c r="F2" s="23"/>
      <c r="H2" s="23"/>
    </row>
    <row r="3" spans="1:8" s="16" customFormat="1" ht="9" customHeight="1">
      <c r="A3" s="23" t="s">
        <v>2</v>
      </c>
      <c r="E3" s="51"/>
      <c r="F3" s="51"/>
      <c r="H3" s="50" t="s">
        <v>30</v>
      </c>
    </row>
    <row r="4" spans="1:8" s="16" customFormat="1" ht="9" customHeight="1">
      <c r="A4" s="23" t="s">
        <v>1</v>
      </c>
      <c r="E4" s="51" t="s">
        <v>31</v>
      </c>
      <c r="F4" s="23"/>
      <c r="H4" s="23"/>
    </row>
    <row r="5" spans="1:8" s="16" customFormat="1" ht="9" customHeight="1">
      <c r="A5" s="23" t="s">
        <v>3</v>
      </c>
      <c r="E5" s="51" t="s">
        <v>75</v>
      </c>
      <c r="F5" s="23"/>
      <c r="H5" s="50" t="str">
        <f>PAGE1!G5</f>
        <v>FORM EXPIRES: 7/31/2010</v>
      </c>
    </row>
    <row r="6" spans="2:8" s="16" customFormat="1" ht="9" customHeight="1">
      <c r="B6" s="23"/>
      <c r="E6" s="51"/>
      <c r="F6" s="51"/>
      <c r="G6" s="23"/>
      <c r="H6" s="23"/>
    </row>
    <row r="7" spans="2:8" s="16" customFormat="1" ht="9" customHeight="1">
      <c r="B7" s="23"/>
      <c r="E7" s="51">
        <f>PAGE1!D7</f>
        <v>2009</v>
      </c>
      <c r="F7" s="51"/>
      <c r="G7" s="23"/>
      <c r="H7" s="23"/>
    </row>
    <row r="8" spans="2:8" ht="9" customHeight="1">
      <c r="B8" s="77"/>
      <c r="C8" s="78"/>
      <c r="E8" s="78"/>
      <c r="F8" s="78"/>
      <c r="G8" s="78"/>
      <c r="H8" s="78"/>
    </row>
    <row r="9" spans="2:9" ht="12" customHeight="1">
      <c r="B9" s="77"/>
      <c r="C9" s="78"/>
      <c r="D9" s="228" t="s">
        <v>258</v>
      </c>
      <c r="E9" s="228"/>
      <c r="F9" s="228"/>
      <c r="G9" s="50" t="s">
        <v>33</v>
      </c>
      <c r="H9" s="35" t="str">
        <f>PAGE1!G8</f>
        <v>NM - NEW MEXICO</v>
      </c>
      <c r="I9" s="91"/>
    </row>
    <row r="10" spans="2:8" ht="12.75">
      <c r="B10" s="77"/>
      <c r="C10" s="78"/>
      <c r="D10" s="78"/>
      <c r="E10" s="78"/>
      <c r="F10" s="78"/>
      <c r="G10" s="78"/>
      <c r="H10" s="78"/>
    </row>
    <row r="11" spans="2:8" ht="13.5" customHeight="1">
      <c r="B11" s="53" t="s">
        <v>149</v>
      </c>
      <c r="D11" s="52"/>
      <c r="E11" s="52"/>
      <c r="F11" s="52"/>
      <c r="G11" s="52"/>
      <c r="H11" s="52"/>
    </row>
    <row r="12" spans="2:8" ht="13.5" customHeight="1">
      <c r="B12" s="108"/>
      <c r="C12" s="79"/>
      <c r="D12" s="109"/>
      <c r="E12" s="110"/>
      <c r="F12" s="111"/>
      <c r="G12" s="109"/>
      <c r="H12" s="110"/>
    </row>
    <row r="13" spans="2:8" ht="12" customHeight="1">
      <c r="B13" s="97"/>
      <c r="C13" s="80"/>
      <c r="D13" s="98" t="s">
        <v>36</v>
      </c>
      <c r="E13" s="99"/>
      <c r="F13" s="100"/>
      <c r="G13" s="98" t="s">
        <v>37</v>
      </c>
      <c r="H13" s="99"/>
    </row>
    <row r="14" spans="2:8" ht="12" customHeight="1">
      <c r="B14" s="101"/>
      <c r="C14" s="267" t="s">
        <v>83</v>
      </c>
      <c r="D14" s="265"/>
      <c r="E14" s="266"/>
      <c r="F14" s="102"/>
      <c r="G14" s="113" t="s">
        <v>150</v>
      </c>
      <c r="H14" s="103"/>
    </row>
    <row r="15" spans="2:13" ht="15" customHeight="1">
      <c r="B15" s="101" t="s">
        <v>27</v>
      </c>
      <c r="C15" s="104" t="s">
        <v>67</v>
      </c>
      <c r="D15" s="86" t="s">
        <v>45</v>
      </c>
      <c r="E15" s="86" t="s">
        <v>46</v>
      </c>
      <c r="F15" s="86" t="s">
        <v>47</v>
      </c>
      <c r="G15" s="105" t="s">
        <v>68</v>
      </c>
      <c r="H15" s="86" t="s">
        <v>48</v>
      </c>
      <c r="M15" s="13">
        <v>15</v>
      </c>
    </row>
    <row r="16" spans="2:8" ht="15" customHeight="1">
      <c r="B16" s="106"/>
      <c r="C16" s="107" t="s">
        <v>24</v>
      </c>
      <c r="D16" s="89" t="s">
        <v>25</v>
      </c>
      <c r="E16" s="89" t="s">
        <v>26</v>
      </c>
      <c r="F16" s="89" t="s">
        <v>24</v>
      </c>
      <c r="G16" s="89" t="s">
        <v>25</v>
      </c>
      <c r="H16" s="89" t="s">
        <v>26</v>
      </c>
    </row>
    <row r="17" spans="2:18" ht="18" customHeight="1">
      <c r="B17" s="90" t="s">
        <v>4</v>
      </c>
      <c r="C17" s="162">
        <v>4</v>
      </c>
      <c r="D17" s="162">
        <v>2</v>
      </c>
      <c r="E17" s="162">
        <v>1</v>
      </c>
      <c r="F17" s="162">
        <v>2</v>
      </c>
      <c r="G17" s="162">
        <v>3</v>
      </c>
      <c r="H17" s="162">
        <v>2</v>
      </c>
      <c r="K17" s="13" t="s">
        <v>17</v>
      </c>
      <c r="M17" s="13" t="s">
        <v>17</v>
      </c>
      <c r="R17" s="13">
        <f aca="true" t="shared" si="0" ref="R17:R28">MIN(LEN(TRIM(C17)),LEN(TRIM(D17)),LEN(TRIM(E17)),LEN(TRIM(F17)),LEN(TRIM(G17)),LEN(TRIM(H17)))</f>
        <v>1</v>
      </c>
    </row>
    <row r="18" spans="2:18" ht="18" customHeight="1">
      <c r="B18" s="90" t="s">
        <v>5</v>
      </c>
      <c r="C18" s="162">
        <v>0</v>
      </c>
      <c r="D18" s="162">
        <v>1</v>
      </c>
      <c r="E18" s="162">
        <v>0</v>
      </c>
      <c r="F18" s="162">
        <v>0</v>
      </c>
      <c r="G18" s="162">
        <v>0</v>
      </c>
      <c r="H18" s="162">
        <v>0</v>
      </c>
      <c r="R18" s="13">
        <f t="shared" si="0"/>
        <v>1</v>
      </c>
    </row>
    <row r="19" spans="2:18" ht="18" customHeight="1">
      <c r="B19" s="90" t="s">
        <v>6</v>
      </c>
      <c r="C19" s="162">
        <v>3</v>
      </c>
      <c r="D19" s="162">
        <v>4</v>
      </c>
      <c r="E19" s="162">
        <v>0</v>
      </c>
      <c r="F19" s="162">
        <v>3</v>
      </c>
      <c r="G19" s="162">
        <v>3</v>
      </c>
      <c r="H19" s="162">
        <v>0</v>
      </c>
      <c r="R19" s="13">
        <f t="shared" si="0"/>
        <v>1</v>
      </c>
    </row>
    <row r="20" spans="2:18" ht="18" customHeight="1">
      <c r="B20" s="90" t="s">
        <v>7</v>
      </c>
      <c r="C20" s="162">
        <v>0</v>
      </c>
      <c r="D20" s="162">
        <v>1</v>
      </c>
      <c r="E20" s="162">
        <v>0</v>
      </c>
      <c r="F20" s="162">
        <v>0</v>
      </c>
      <c r="G20" s="162">
        <v>0</v>
      </c>
      <c r="H20" s="162">
        <v>0</v>
      </c>
      <c r="R20" s="13">
        <f t="shared" si="0"/>
        <v>1</v>
      </c>
    </row>
    <row r="21" spans="2:18" ht="18" customHeight="1">
      <c r="B21" s="90" t="s">
        <v>8</v>
      </c>
      <c r="C21" s="162">
        <v>8</v>
      </c>
      <c r="D21" s="162">
        <v>36</v>
      </c>
      <c r="E21" s="162">
        <v>4</v>
      </c>
      <c r="F21" s="162">
        <v>8</v>
      </c>
      <c r="G21" s="162">
        <v>19</v>
      </c>
      <c r="H21" s="162">
        <v>3</v>
      </c>
      <c r="R21" s="13">
        <f t="shared" si="0"/>
        <v>1</v>
      </c>
    </row>
    <row r="22" spans="2:18" ht="18" customHeight="1">
      <c r="B22" s="90" t="s">
        <v>9</v>
      </c>
      <c r="C22" s="162">
        <v>0</v>
      </c>
      <c r="D22" s="162">
        <v>0</v>
      </c>
      <c r="E22" s="162">
        <v>0</v>
      </c>
      <c r="F22" s="162">
        <v>1</v>
      </c>
      <c r="G22" s="162">
        <v>3</v>
      </c>
      <c r="H22" s="162">
        <v>0</v>
      </c>
      <c r="R22" s="13">
        <f t="shared" si="0"/>
        <v>1</v>
      </c>
    </row>
    <row r="23" spans="2:18" ht="18" customHeight="1">
      <c r="B23" s="90" t="s">
        <v>10</v>
      </c>
      <c r="C23" s="162">
        <v>3</v>
      </c>
      <c r="D23" s="162">
        <v>2</v>
      </c>
      <c r="E23" s="162">
        <v>0</v>
      </c>
      <c r="F23" s="162">
        <v>14</v>
      </c>
      <c r="G23" s="162">
        <v>21</v>
      </c>
      <c r="H23" s="162">
        <v>4</v>
      </c>
      <c r="R23" s="13">
        <f t="shared" si="0"/>
        <v>1</v>
      </c>
    </row>
    <row r="24" spans="2:18" ht="18" customHeight="1">
      <c r="B24" s="90" t="s">
        <v>11</v>
      </c>
      <c r="C24" s="162">
        <v>1</v>
      </c>
      <c r="D24" s="162">
        <v>11</v>
      </c>
      <c r="E24" s="162">
        <v>2</v>
      </c>
      <c r="F24" s="162">
        <v>1</v>
      </c>
      <c r="G24" s="162">
        <v>28</v>
      </c>
      <c r="H24" s="162">
        <v>4</v>
      </c>
      <c r="R24" s="13">
        <f t="shared" si="0"/>
        <v>1</v>
      </c>
    </row>
    <row r="25" spans="2:18" ht="18" customHeight="1">
      <c r="B25" s="90" t="s">
        <v>14</v>
      </c>
      <c r="C25" s="162">
        <v>0</v>
      </c>
      <c r="D25" s="162">
        <v>0</v>
      </c>
      <c r="E25" s="162">
        <v>0</v>
      </c>
      <c r="F25" s="162">
        <v>0</v>
      </c>
      <c r="G25" s="162">
        <v>0</v>
      </c>
      <c r="H25" s="162">
        <v>0</v>
      </c>
      <c r="R25" s="13">
        <f t="shared" si="0"/>
        <v>1</v>
      </c>
    </row>
    <row r="26" spans="2:18" ht="18" customHeight="1">
      <c r="B26" s="90" t="s">
        <v>12</v>
      </c>
      <c r="C26" s="162">
        <v>2</v>
      </c>
      <c r="D26" s="162">
        <v>3</v>
      </c>
      <c r="E26" s="162">
        <v>1</v>
      </c>
      <c r="F26" s="162">
        <v>20</v>
      </c>
      <c r="G26" s="162">
        <v>18</v>
      </c>
      <c r="H26" s="162">
        <v>12</v>
      </c>
      <c r="R26" s="13">
        <f t="shared" si="0"/>
        <v>1</v>
      </c>
    </row>
    <row r="27" spans="2:18" ht="18" customHeight="1">
      <c r="B27" s="90" t="s">
        <v>13</v>
      </c>
      <c r="C27" s="162">
        <v>5</v>
      </c>
      <c r="D27" s="162">
        <v>3</v>
      </c>
      <c r="E27" s="162">
        <v>0</v>
      </c>
      <c r="F27" s="162">
        <v>7</v>
      </c>
      <c r="G27" s="162">
        <v>4</v>
      </c>
      <c r="H27" s="162">
        <v>4</v>
      </c>
      <c r="R27" s="13">
        <f t="shared" si="0"/>
        <v>1</v>
      </c>
    </row>
    <row r="28" spans="2:18" ht="18" customHeight="1">
      <c r="B28" s="90" t="s">
        <v>15</v>
      </c>
      <c r="C28" s="162">
        <v>0</v>
      </c>
      <c r="D28" s="162">
        <v>1</v>
      </c>
      <c r="E28" s="162">
        <v>0</v>
      </c>
      <c r="F28" s="162">
        <v>3</v>
      </c>
      <c r="G28" s="162">
        <v>1</v>
      </c>
      <c r="H28" s="162">
        <v>1</v>
      </c>
      <c r="R28" s="13">
        <f t="shared" si="0"/>
        <v>1</v>
      </c>
    </row>
    <row r="29" spans="2:18" ht="18" customHeight="1">
      <c r="B29" s="90" t="s">
        <v>182</v>
      </c>
      <c r="C29" s="162">
        <v>2</v>
      </c>
      <c r="D29" s="163"/>
      <c r="E29" s="163"/>
      <c r="F29" s="162">
        <v>7</v>
      </c>
      <c r="G29" s="163"/>
      <c r="H29" s="163"/>
      <c r="R29" s="13">
        <f>MIN(LEN(TRIM(C29)),LEN(TRIM(F29)))</f>
        <v>1</v>
      </c>
    </row>
    <row r="30" spans="2:18" ht="18" customHeight="1">
      <c r="B30" s="90" t="s">
        <v>16</v>
      </c>
      <c r="C30" s="162">
        <v>28</v>
      </c>
      <c r="D30" s="162">
        <v>64</v>
      </c>
      <c r="E30" s="162">
        <v>8</v>
      </c>
      <c r="F30" s="162">
        <v>66</v>
      </c>
      <c r="G30" s="162">
        <v>100</v>
      </c>
      <c r="H30" s="162">
        <v>30</v>
      </c>
      <c r="R30" s="13">
        <f>MIN(LEN(TRIM(C30)),LEN(TRIM(D30)),LEN(TRIM(E30)),LEN(TRIM(F30)),LEN(TRIM(G30)),LEN(TRIM(H30)))</f>
        <v>1</v>
      </c>
    </row>
    <row r="31" spans="2:8" ht="15" customHeight="1">
      <c r="B31" s="48" t="s">
        <v>188</v>
      </c>
      <c r="C31" s="18"/>
      <c r="D31" s="18"/>
      <c r="E31" s="18"/>
      <c r="F31" s="18"/>
      <c r="G31" s="18"/>
      <c r="H31" s="18"/>
    </row>
    <row r="32" ht="10.5" customHeight="1"/>
    <row r="33" ht="10.5" customHeight="1"/>
    <row r="34" ht="12">
      <c r="B34" s="16" t="s">
        <v>79</v>
      </c>
    </row>
    <row r="35" spans="2:8" ht="12.75" customHeight="1">
      <c r="B35" s="50" t="s">
        <v>73</v>
      </c>
      <c r="C35" s="164">
        <f>MAX(C17,0)+MAX(C18,0)+MAX(C19,0)+MAX(C20,0)+MAX(C21,0)+MAX(C22,0)+MAX(C23,0)+MAX(C24,0)+MAX(C25,0)+MAX(C26,0)+MAX(C27,0)+MAX(C28,0)+MAX(C29,0)</f>
        <v>28</v>
      </c>
      <c r="D35" s="181">
        <f>MAX(D17,0)+MAX(D18,0)+MAX(D19,0)+MAX(D20,0)+MAX(D21,0)+MAX(D22,0)+MAX(D23,0)+MAX(D24,0)+MAX(D25,0)+MAX(D26,0)+MAX(D27,0)+MAX(D28,0)</f>
        <v>64</v>
      </c>
      <c r="E35" s="181">
        <f>MAX(E17,0)+MAX(E18,0)+MAX(E19,0)+MAX(E20,0)+MAX(E21,0)+MAX(E22,0)+MAX(E23,0)+MAX(E24,0)+MAX(E25,0)+MAX(E26,0)+MAX(E27,0)+MAX(E28,0)</f>
        <v>8</v>
      </c>
      <c r="F35" s="164">
        <f>MAX(F17,0)+MAX(F18,0)+MAX(F19,0)+MAX(F20,0)+MAX(F21,0)+MAX(F22,0)+MAX(F23,0)+MAX(F24,0)+MAX(F25,0)+MAX(F26,0)+MAX(F27,0)+MAX(F28,0)+MAX(F29,0)</f>
        <v>66</v>
      </c>
      <c r="G35" s="181">
        <f>MAX(G17,0)+MAX(G18,0)+MAX(G19,0)+MAX(G20,0)+MAX(G21,0)+MAX(G22,0)+MAX(G23,0)+MAX(G24,0)+MAX(G25,0)+MAX(G26,0)+MAX(G27,0)+MAX(G28,0)</f>
        <v>100</v>
      </c>
      <c r="H35" s="181">
        <f>MAX(H17,0)+MAX(H18,0)+MAX(H19,0)+MAX(H20,0)+MAX(H21,0)+MAX(H22,0)+MAX(H23,0)+MAX(H24,0)+MAX(H25,0)+MAX(H26,0)+MAX(H27,0)+MAX(H28,0)</f>
        <v>30</v>
      </c>
    </row>
    <row r="36" ht="12">
      <c r="H36" s="60"/>
    </row>
  </sheetData>
  <sheetProtection password="CDE0" sheet="1" objects="1" scenarios="1"/>
  <mergeCells count="2">
    <mergeCell ref="C14:E14"/>
    <mergeCell ref="D9:F9"/>
  </mergeCells>
  <conditionalFormatting sqref="C35:H35">
    <cfRule type="expression" priority="1" dxfId="0" stopIfTrue="1">
      <formula>MAX(C30,0)&lt;&gt;C35</formula>
    </cfRule>
  </conditionalFormatting>
  <conditionalFormatting sqref="C17:H28 C30:H30 C29 F29">
    <cfRule type="expression" priority="2" dxfId="1" stopIfTrue="1">
      <formula>LEN(TRIM(C17))=0</formula>
    </cfRule>
  </conditionalFormatting>
  <conditionalFormatting sqref="D9:F9">
    <cfRule type="expression" priority="3" dxfId="1" stopIfTrue="1">
      <formula>MIN(R17:R30)=0</formula>
    </cfRule>
  </conditionalFormatting>
  <printOptions/>
  <pageMargins left="0.8" right="0.3" top="0.9" bottom="0" header="0.5" footer="0.5"/>
  <pageSetup fitToHeight="1" fitToWidth="1" horizontalDpi="600" verticalDpi="600" orientation="landscape" scale="91" r:id="rId2"/>
  <headerFooter alignWithMargins="0">
    <oddFooter>&amp;L&amp;8ORIGINAL SUBMISSION
CURRENT DATE: &amp;U February 01, 2010&amp;U
&amp;9Version Date: &amp;U</oddFooter>
  </headerFooter>
  <drawing r:id="rId1"/>
</worksheet>
</file>

<file path=xl/worksheets/sheet16.xml><?xml version="1.0" encoding="utf-8"?>
<worksheet xmlns="http://schemas.openxmlformats.org/spreadsheetml/2006/main" xmlns:r="http://schemas.openxmlformats.org/officeDocument/2006/relationships">
  <sheetPr codeName="Sheet8">
    <pageSetUpPr fitToPage="1"/>
  </sheetPr>
  <dimension ref="A1:R36"/>
  <sheetViews>
    <sheetView zoomScale="75" zoomScaleNormal="75" zoomScalePageLayoutView="0" workbookViewId="0" topLeftCell="A1">
      <selection activeCell="F31" sqref="F31"/>
    </sheetView>
  </sheetViews>
  <sheetFormatPr defaultColWidth="9.140625" defaultRowHeight="12.75"/>
  <cols>
    <col min="1" max="1" width="6.421875" style="13" customWidth="1"/>
    <col min="2" max="2" width="30.421875" style="13" customWidth="1"/>
    <col min="3" max="3" width="15.140625" style="13" customWidth="1"/>
    <col min="4" max="4" width="16.140625" style="13" customWidth="1"/>
    <col min="5" max="5" width="15.140625" style="13" customWidth="1"/>
    <col min="6" max="6" width="15.7109375" style="13" customWidth="1"/>
    <col min="7" max="7" width="15.140625" style="13" customWidth="1"/>
    <col min="8" max="8" width="16.421875" style="13" customWidth="1"/>
    <col min="9" max="11" width="9.140625" style="13" customWidth="1"/>
    <col min="12" max="12" width="9.00390625" style="13" customWidth="1"/>
    <col min="13" max="13" width="4.140625" style="13" hidden="1" customWidth="1"/>
    <col min="14" max="14" width="8.8515625" style="13" customWidth="1"/>
    <col min="15" max="17" width="9.140625" style="13" customWidth="1"/>
    <col min="18" max="18" width="9.140625" style="13" hidden="1" customWidth="1"/>
    <col min="19" max="16384" width="9.140625" style="13" customWidth="1"/>
  </cols>
  <sheetData>
    <row r="1" spans="1:8" s="16" customFormat="1" ht="9" customHeight="1">
      <c r="A1" s="49" t="s">
        <v>0</v>
      </c>
      <c r="C1" s="23"/>
      <c r="D1" s="23"/>
      <c r="E1" s="23"/>
      <c r="F1" s="23"/>
      <c r="H1" s="50" t="s">
        <v>154</v>
      </c>
    </row>
    <row r="2" spans="1:8" s="16" customFormat="1" ht="9" customHeight="1">
      <c r="A2" s="23" t="s">
        <v>1</v>
      </c>
      <c r="C2" s="23"/>
      <c r="E2" s="23" t="s">
        <v>80</v>
      </c>
      <c r="F2" s="23"/>
      <c r="H2" s="23"/>
    </row>
    <row r="3" spans="1:8" s="16" customFormat="1" ht="9" customHeight="1">
      <c r="A3" s="23" t="s">
        <v>2</v>
      </c>
      <c r="F3" s="51"/>
      <c r="H3" s="50" t="s">
        <v>30</v>
      </c>
    </row>
    <row r="4" spans="1:8" s="16" customFormat="1" ht="9" customHeight="1">
      <c r="A4" s="23" t="s">
        <v>1</v>
      </c>
      <c r="D4" s="23"/>
      <c r="E4" s="51" t="s">
        <v>31</v>
      </c>
      <c r="F4" s="23"/>
      <c r="H4" s="23"/>
    </row>
    <row r="5" spans="1:8" s="16" customFormat="1" ht="9" customHeight="1">
      <c r="A5" s="23" t="s">
        <v>3</v>
      </c>
      <c r="D5" s="23"/>
      <c r="E5" s="51" t="s">
        <v>75</v>
      </c>
      <c r="F5" s="23"/>
      <c r="H5" s="50" t="str">
        <f>PAGE1!G5</f>
        <v>FORM EXPIRES: 7/31/2010</v>
      </c>
    </row>
    <row r="6" spans="2:8" s="16" customFormat="1" ht="9" customHeight="1">
      <c r="B6" s="23"/>
      <c r="F6" s="51"/>
      <c r="G6" s="23"/>
      <c r="H6" s="23"/>
    </row>
    <row r="7" spans="2:8" s="16" customFormat="1" ht="9" customHeight="1">
      <c r="B7" s="23"/>
      <c r="E7" s="51">
        <f>PAGE1!D7</f>
        <v>2009</v>
      </c>
      <c r="F7" s="51"/>
      <c r="G7" s="23"/>
      <c r="H7" s="23"/>
    </row>
    <row r="8" spans="2:8" s="16" customFormat="1" ht="9" customHeight="1">
      <c r="B8" s="23"/>
      <c r="F8" s="51"/>
      <c r="G8" s="23"/>
      <c r="H8" s="23"/>
    </row>
    <row r="9" spans="2:9" ht="11.25" customHeight="1">
      <c r="B9" s="77"/>
      <c r="C9" s="78"/>
      <c r="D9" s="228" t="s">
        <v>258</v>
      </c>
      <c r="E9" s="228"/>
      <c r="F9" s="228"/>
      <c r="G9" s="50" t="s">
        <v>33</v>
      </c>
      <c r="H9" s="35" t="str">
        <f>PAGE1!G8</f>
        <v>NM - NEW MEXICO</v>
      </c>
      <c r="I9" s="91"/>
    </row>
    <row r="10" spans="2:8" ht="12.75">
      <c r="B10" s="77"/>
      <c r="C10" s="78"/>
      <c r="D10" s="78"/>
      <c r="E10" s="78"/>
      <c r="F10" s="78"/>
      <c r="G10" s="78"/>
      <c r="H10" s="78"/>
    </row>
    <row r="11" spans="2:8" ht="15" customHeight="1">
      <c r="B11" s="53" t="s">
        <v>149</v>
      </c>
      <c r="D11" s="52"/>
      <c r="E11" s="52"/>
      <c r="F11" s="52"/>
      <c r="G11" s="52"/>
      <c r="H11" s="52"/>
    </row>
    <row r="12" spans="2:8" ht="12" customHeight="1">
      <c r="B12" s="92"/>
      <c r="C12" s="93"/>
      <c r="D12" s="94" t="s">
        <v>17</v>
      </c>
      <c r="E12" s="95"/>
      <c r="F12" s="96"/>
      <c r="G12" s="94" t="s">
        <v>17</v>
      </c>
      <c r="H12" s="95"/>
    </row>
    <row r="13" spans="2:8" ht="12" customHeight="1">
      <c r="B13" s="97"/>
      <c r="C13" s="19"/>
      <c r="D13" s="98" t="s">
        <v>38</v>
      </c>
      <c r="E13" s="99"/>
      <c r="F13" s="100"/>
      <c r="G13" s="98" t="s">
        <v>39</v>
      </c>
      <c r="H13" s="99"/>
    </row>
    <row r="14" spans="2:8" ht="12" customHeight="1">
      <c r="B14" s="101"/>
      <c r="C14" s="265" t="s">
        <v>155</v>
      </c>
      <c r="D14" s="265"/>
      <c r="E14" s="266"/>
      <c r="F14" s="102"/>
      <c r="G14" s="98" t="s">
        <v>233</v>
      </c>
      <c r="H14" s="103"/>
    </row>
    <row r="15" spans="2:13" ht="15" customHeight="1">
      <c r="B15" s="101" t="s">
        <v>27</v>
      </c>
      <c r="C15" s="104" t="s">
        <v>49</v>
      </c>
      <c r="D15" s="86" t="s">
        <v>50</v>
      </c>
      <c r="E15" s="86" t="s">
        <v>69</v>
      </c>
      <c r="F15" s="86" t="s">
        <v>51</v>
      </c>
      <c r="G15" s="105" t="s">
        <v>52</v>
      </c>
      <c r="H15" s="86" t="s">
        <v>53</v>
      </c>
      <c r="M15" s="13">
        <v>16</v>
      </c>
    </row>
    <row r="16" spans="2:8" ht="15" customHeight="1">
      <c r="B16" s="106"/>
      <c r="C16" s="107" t="s">
        <v>24</v>
      </c>
      <c r="D16" s="89" t="s">
        <v>25</v>
      </c>
      <c r="E16" s="89" t="s">
        <v>26</v>
      </c>
      <c r="F16" s="89" t="s">
        <v>24</v>
      </c>
      <c r="G16" s="89" t="s">
        <v>25</v>
      </c>
      <c r="H16" s="89" t="s">
        <v>26</v>
      </c>
    </row>
    <row r="17" spans="2:18" ht="18" customHeight="1">
      <c r="B17" s="90" t="s">
        <v>4</v>
      </c>
      <c r="C17" s="162">
        <v>0</v>
      </c>
      <c r="D17" s="162">
        <v>4</v>
      </c>
      <c r="E17" s="162">
        <v>0</v>
      </c>
      <c r="F17" s="162">
        <v>0</v>
      </c>
      <c r="G17" s="162">
        <v>0</v>
      </c>
      <c r="H17" s="162">
        <v>0</v>
      </c>
      <c r="K17" s="13" t="s">
        <v>17</v>
      </c>
      <c r="M17" s="13" t="s">
        <v>17</v>
      </c>
      <c r="R17" s="13">
        <f aca="true" t="shared" si="0" ref="R17:R28">MIN(LEN(TRIM(C17)),LEN(TRIM(D17)),LEN(TRIM(E17)),LEN(TRIM(F17)),LEN(TRIM(G17)),LEN(TRIM(H17)))</f>
        <v>1</v>
      </c>
    </row>
    <row r="18" spans="2:18" ht="18" customHeight="1">
      <c r="B18" s="90" t="s">
        <v>5</v>
      </c>
      <c r="C18" s="162">
        <v>0</v>
      </c>
      <c r="D18" s="162">
        <v>0</v>
      </c>
      <c r="E18" s="162">
        <v>1</v>
      </c>
      <c r="F18" s="162">
        <v>1</v>
      </c>
      <c r="G18" s="162">
        <v>0</v>
      </c>
      <c r="H18" s="162">
        <v>0</v>
      </c>
      <c r="R18" s="13">
        <f t="shared" si="0"/>
        <v>1</v>
      </c>
    </row>
    <row r="19" spans="2:18" ht="18" customHeight="1">
      <c r="B19" s="90" t="s">
        <v>6</v>
      </c>
      <c r="C19" s="162">
        <v>0</v>
      </c>
      <c r="D19" s="162">
        <v>2</v>
      </c>
      <c r="E19" s="162">
        <v>0</v>
      </c>
      <c r="F19" s="162">
        <v>51</v>
      </c>
      <c r="G19" s="162">
        <v>8</v>
      </c>
      <c r="H19" s="162">
        <v>1</v>
      </c>
      <c r="R19" s="13">
        <f t="shared" si="0"/>
        <v>1</v>
      </c>
    </row>
    <row r="20" spans="2:18" ht="18" customHeight="1">
      <c r="B20" s="90" t="s">
        <v>7</v>
      </c>
      <c r="C20" s="162">
        <v>0</v>
      </c>
      <c r="D20" s="162">
        <v>0</v>
      </c>
      <c r="E20" s="162">
        <v>0</v>
      </c>
      <c r="F20" s="162">
        <v>0</v>
      </c>
      <c r="G20" s="162">
        <v>0</v>
      </c>
      <c r="H20" s="162">
        <v>0</v>
      </c>
      <c r="R20" s="13">
        <f t="shared" si="0"/>
        <v>1</v>
      </c>
    </row>
    <row r="21" spans="2:18" ht="18" customHeight="1">
      <c r="B21" s="90" t="s">
        <v>8</v>
      </c>
      <c r="C21" s="162">
        <v>0</v>
      </c>
      <c r="D21" s="162">
        <v>25</v>
      </c>
      <c r="E21" s="162">
        <v>3</v>
      </c>
      <c r="F21" s="162">
        <v>1</v>
      </c>
      <c r="G21" s="162">
        <v>2</v>
      </c>
      <c r="H21" s="162">
        <v>0</v>
      </c>
      <c r="R21" s="13">
        <f t="shared" si="0"/>
        <v>1</v>
      </c>
    </row>
    <row r="22" spans="2:18" ht="18" customHeight="1">
      <c r="B22" s="90" t="s">
        <v>9</v>
      </c>
      <c r="C22" s="162">
        <v>0</v>
      </c>
      <c r="D22" s="162">
        <v>0</v>
      </c>
      <c r="E22" s="162">
        <v>0</v>
      </c>
      <c r="F22" s="162">
        <v>0</v>
      </c>
      <c r="G22" s="162">
        <v>0</v>
      </c>
      <c r="H22" s="162">
        <v>0</v>
      </c>
      <c r="R22" s="13">
        <f t="shared" si="0"/>
        <v>1</v>
      </c>
    </row>
    <row r="23" spans="2:18" ht="18" customHeight="1">
      <c r="B23" s="90" t="s">
        <v>10</v>
      </c>
      <c r="C23" s="162">
        <v>0</v>
      </c>
      <c r="D23" s="162">
        <v>2</v>
      </c>
      <c r="E23" s="162">
        <v>1</v>
      </c>
      <c r="F23" s="162">
        <v>7</v>
      </c>
      <c r="G23" s="162">
        <v>14</v>
      </c>
      <c r="H23" s="162">
        <v>1</v>
      </c>
      <c r="R23" s="13">
        <f t="shared" si="0"/>
        <v>1</v>
      </c>
    </row>
    <row r="24" spans="2:18" ht="18" customHeight="1">
      <c r="B24" s="90" t="s">
        <v>11</v>
      </c>
      <c r="C24" s="162">
        <v>0</v>
      </c>
      <c r="D24" s="162">
        <v>22</v>
      </c>
      <c r="E24" s="162">
        <v>31</v>
      </c>
      <c r="F24" s="162">
        <v>35</v>
      </c>
      <c r="G24" s="162">
        <v>31</v>
      </c>
      <c r="H24" s="162">
        <v>0</v>
      </c>
      <c r="R24" s="13">
        <f t="shared" si="0"/>
        <v>1</v>
      </c>
    </row>
    <row r="25" spans="2:18" ht="18" customHeight="1">
      <c r="B25" s="90" t="s">
        <v>14</v>
      </c>
      <c r="C25" s="162">
        <v>0</v>
      </c>
      <c r="D25" s="162">
        <v>0</v>
      </c>
      <c r="E25" s="162">
        <v>0</v>
      </c>
      <c r="F25" s="162">
        <v>0</v>
      </c>
      <c r="G25" s="162">
        <v>0</v>
      </c>
      <c r="H25" s="162">
        <v>0</v>
      </c>
      <c r="R25" s="13">
        <f t="shared" si="0"/>
        <v>1</v>
      </c>
    </row>
    <row r="26" spans="2:18" ht="18" customHeight="1">
      <c r="B26" s="90" t="s">
        <v>12</v>
      </c>
      <c r="C26" s="162">
        <v>0</v>
      </c>
      <c r="D26" s="162">
        <v>0</v>
      </c>
      <c r="E26" s="162">
        <v>0</v>
      </c>
      <c r="F26" s="162">
        <v>1</v>
      </c>
      <c r="G26" s="162">
        <v>0</v>
      </c>
      <c r="H26" s="162">
        <v>0</v>
      </c>
      <c r="R26" s="13">
        <f t="shared" si="0"/>
        <v>1</v>
      </c>
    </row>
    <row r="27" spans="2:18" ht="18" customHeight="1">
      <c r="B27" s="90" t="s">
        <v>13</v>
      </c>
      <c r="C27" s="162">
        <v>0</v>
      </c>
      <c r="D27" s="162">
        <v>0</v>
      </c>
      <c r="E27" s="162">
        <v>0</v>
      </c>
      <c r="F27" s="162">
        <v>2</v>
      </c>
      <c r="G27" s="162">
        <v>3</v>
      </c>
      <c r="H27" s="162">
        <v>0</v>
      </c>
      <c r="R27" s="13">
        <f t="shared" si="0"/>
        <v>1</v>
      </c>
    </row>
    <row r="28" spans="2:18" ht="18" customHeight="1">
      <c r="B28" s="90" t="s">
        <v>15</v>
      </c>
      <c r="C28" s="162">
        <v>0</v>
      </c>
      <c r="D28" s="162">
        <v>0</v>
      </c>
      <c r="E28" s="162">
        <v>0</v>
      </c>
      <c r="F28" s="162">
        <v>0</v>
      </c>
      <c r="G28" s="162">
        <v>0</v>
      </c>
      <c r="H28" s="162">
        <v>0</v>
      </c>
      <c r="R28" s="13">
        <f t="shared" si="0"/>
        <v>1</v>
      </c>
    </row>
    <row r="29" spans="2:18" ht="18" customHeight="1">
      <c r="B29" s="90" t="s">
        <v>182</v>
      </c>
      <c r="C29" s="162">
        <v>0</v>
      </c>
      <c r="D29" s="163"/>
      <c r="E29" s="163"/>
      <c r="F29" s="162">
        <v>3</v>
      </c>
      <c r="G29" s="163"/>
      <c r="H29" s="163"/>
      <c r="R29" s="13">
        <f>MIN(LEN(TRIM(C29)),LEN(TRIM(F29)))</f>
        <v>1</v>
      </c>
    </row>
    <row r="30" spans="2:18" ht="18" customHeight="1">
      <c r="B30" s="90" t="s">
        <v>16</v>
      </c>
      <c r="C30" s="162">
        <v>0</v>
      </c>
      <c r="D30" s="162">
        <v>55</v>
      </c>
      <c r="E30" s="162">
        <v>36</v>
      </c>
      <c r="F30" s="162">
        <v>101</v>
      </c>
      <c r="G30" s="162">
        <v>58</v>
      </c>
      <c r="H30" s="162">
        <v>2</v>
      </c>
      <c r="R30" s="13">
        <f>MIN(LEN(TRIM(C30)),LEN(TRIM(D30)),LEN(TRIM(E30)),LEN(TRIM(F30)),LEN(TRIM(G30)),LEN(TRIM(H30)))</f>
        <v>1</v>
      </c>
    </row>
    <row r="31" spans="2:8" ht="15" customHeight="1">
      <c r="B31" s="48" t="s">
        <v>187</v>
      </c>
      <c r="C31" s="18"/>
      <c r="D31" s="18"/>
      <c r="E31" s="18"/>
      <c r="F31" s="18"/>
      <c r="G31" s="18"/>
      <c r="H31" s="18"/>
    </row>
    <row r="33" ht="12">
      <c r="B33" s="16" t="s">
        <v>79</v>
      </c>
    </row>
    <row r="34" spans="2:8" ht="13.5" customHeight="1">
      <c r="B34" s="50" t="s">
        <v>73</v>
      </c>
      <c r="C34" s="164">
        <f>MAX(C17,0)+MAX(C18,0)+MAX(C19,0)+MAX(C20,0)+MAX(C21,0)+MAX(C22,0)+MAX(C23,0)+MAX(C24,0)+MAX(C25,0)+MAX(C26,0)+MAX(C27,0)+MAX(C28,0)+MAX(C29,0)</f>
        <v>0</v>
      </c>
      <c r="D34" s="181">
        <f>MAX(D17,0)+MAX(D18,0)+MAX(D19,0)+MAX(D20,0)+MAX(D21,0)+MAX(D22,0)+MAX(D23,0)+MAX(D24,0)+MAX(D25,0)+MAX(D26,0)+MAX(D27,0)+MAX(D28,0)</f>
        <v>55</v>
      </c>
      <c r="E34" s="181">
        <f>MAX(E17,0)+MAX(E18,0)+MAX(E19,0)+MAX(E20,0)+MAX(E21,0)+MAX(E22,0)+MAX(E23,0)+MAX(E24,0)+MAX(E25,0)+MAX(E26,0)+MAX(E27,0)+MAX(E28,0)</f>
        <v>36</v>
      </c>
      <c r="F34" s="164">
        <f>MAX(F17,0)+MAX(F18,0)+MAX(F19,0)+MAX(F20,0)+MAX(F21,0)+MAX(F22,0)+MAX(F23,0)+MAX(F24,0)+MAX(F25,0)+MAX(F26,0)+MAX(F27,0)+MAX(F28,0)+MAX(F29,0)</f>
        <v>101</v>
      </c>
      <c r="G34" s="181">
        <f>MAX(G17,0)+MAX(G18,0)+MAX(G19,0)+MAX(G20,0)+MAX(G21,0)+MAX(G22,0)+MAX(G23,0)+MAX(G24,0)+MAX(G25,0)+MAX(G26,0)+MAX(G27,0)+MAX(G28,0)</f>
        <v>58</v>
      </c>
      <c r="H34" s="181">
        <f>MAX(H17,0)+MAX(H18,0)+MAX(H19,0)+MAX(H20,0)+MAX(H21,0)+MAX(H22,0)+MAX(H23,0)+MAX(H24,0)+MAX(H25,0)+MAX(H26,0)+MAX(H27,0)+MAX(H28,0)</f>
        <v>2</v>
      </c>
    </row>
    <row r="35" spans="2:8" ht="12">
      <c r="B35" s="17"/>
      <c r="H35" s="16"/>
    </row>
    <row r="36" ht="12">
      <c r="H36" s="60"/>
    </row>
  </sheetData>
  <sheetProtection password="CDE0" sheet="1" objects="1" scenarios="1"/>
  <mergeCells count="2">
    <mergeCell ref="C14:E14"/>
    <mergeCell ref="D9:F9"/>
  </mergeCells>
  <conditionalFormatting sqref="C34:H34">
    <cfRule type="expression" priority="1" dxfId="0" stopIfTrue="1">
      <formula>MAX(C30,0)&lt;&gt;C34</formula>
    </cfRule>
  </conditionalFormatting>
  <conditionalFormatting sqref="C17:H28 C30:H30 C29 F29">
    <cfRule type="expression" priority="2" dxfId="0" stopIfTrue="1">
      <formula>LEN(TRIM(C17))=0</formula>
    </cfRule>
  </conditionalFormatting>
  <conditionalFormatting sqref="D9:F9">
    <cfRule type="expression" priority="3" dxfId="1" stopIfTrue="1">
      <formula>MIN(R17:R30)=0</formula>
    </cfRule>
  </conditionalFormatting>
  <printOptions/>
  <pageMargins left="0.8" right="0.3" top="0.9" bottom="0" header="0.5" footer="0.5"/>
  <pageSetup fitToHeight="1" fitToWidth="1" horizontalDpi="600" verticalDpi="600" orientation="landscape" scale="91" r:id="rId2"/>
  <headerFooter alignWithMargins="0">
    <oddFooter>&amp;L&amp;8ORIGINAL SUBMISSION
CURRENT DATE: &amp;U February 01, 2010&amp;U
&amp;9Version Date: &amp;U</oddFooter>
  </headerFooter>
  <drawing r:id="rId1"/>
</worksheet>
</file>

<file path=xl/worksheets/sheet17.xml><?xml version="1.0" encoding="utf-8"?>
<worksheet xmlns="http://schemas.openxmlformats.org/spreadsheetml/2006/main" xmlns:r="http://schemas.openxmlformats.org/officeDocument/2006/relationships">
  <sheetPr codeName="Sheet9">
    <pageSetUpPr fitToPage="1"/>
  </sheetPr>
  <dimension ref="A1:M59"/>
  <sheetViews>
    <sheetView zoomScale="75" zoomScaleNormal="75" zoomScalePageLayoutView="0" workbookViewId="0" topLeftCell="A1">
      <selection activeCell="H22" sqref="H22"/>
    </sheetView>
  </sheetViews>
  <sheetFormatPr defaultColWidth="9.140625" defaultRowHeight="12.75"/>
  <cols>
    <col min="1" max="1" width="30.421875" style="13" customWidth="1"/>
    <col min="2" max="2" width="14.28125" style="13" customWidth="1"/>
    <col min="3" max="3" width="14.57421875" style="13" customWidth="1"/>
    <col min="4" max="4" width="14.8515625" style="13" customWidth="1"/>
    <col min="5" max="5" width="13.57421875" style="13" customWidth="1"/>
    <col min="6" max="6" width="14.00390625" style="13" customWidth="1"/>
    <col min="7" max="7" width="13.57421875" style="13" customWidth="1"/>
    <col min="8" max="8" width="12.140625" style="13" customWidth="1"/>
    <col min="9" max="9" width="12.28125" style="13" customWidth="1"/>
    <col min="10" max="10" width="9.140625" style="13" customWidth="1"/>
    <col min="11" max="11" width="8.8515625" style="13" customWidth="1"/>
    <col min="12" max="12" width="0.85546875" style="13" hidden="1" customWidth="1"/>
    <col min="13" max="13" width="5.421875" style="13" hidden="1" customWidth="1"/>
    <col min="14" max="16384" width="9.140625" style="13" customWidth="1"/>
  </cols>
  <sheetData>
    <row r="1" spans="1:9" s="16" customFormat="1" ht="9" customHeight="1">
      <c r="A1" s="49" t="s">
        <v>0</v>
      </c>
      <c r="B1" s="23"/>
      <c r="C1" s="23"/>
      <c r="D1" s="23"/>
      <c r="E1" s="23"/>
      <c r="I1" s="50" t="s">
        <v>210</v>
      </c>
    </row>
    <row r="2" spans="1:9" s="16" customFormat="1" ht="9" customHeight="1">
      <c r="A2" s="23" t="s">
        <v>1</v>
      </c>
      <c r="B2" s="23"/>
      <c r="E2" s="23" t="s">
        <v>80</v>
      </c>
      <c r="I2" s="23"/>
    </row>
    <row r="3" spans="1:9" s="16" customFormat="1" ht="9" customHeight="1">
      <c r="A3" s="23" t="s">
        <v>2</v>
      </c>
      <c r="I3" s="50" t="s">
        <v>30</v>
      </c>
    </row>
    <row r="4" spans="1:9" s="16" customFormat="1" ht="9" customHeight="1">
      <c r="A4" s="23" t="s">
        <v>1</v>
      </c>
      <c r="C4" s="23"/>
      <c r="E4" s="51" t="s">
        <v>31</v>
      </c>
      <c r="I4" s="23"/>
    </row>
    <row r="5" spans="1:9" s="16" customFormat="1" ht="9" customHeight="1">
      <c r="A5" s="23" t="s">
        <v>3</v>
      </c>
      <c r="C5" s="23"/>
      <c r="E5" s="51" t="s">
        <v>75</v>
      </c>
      <c r="I5" s="50" t="str">
        <f>PAGE1!G5</f>
        <v>FORM EXPIRES: 7/31/2010</v>
      </c>
    </row>
    <row r="6" spans="1:9" s="16" customFormat="1" ht="9" customHeight="1">
      <c r="A6" s="23"/>
      <c r="F6" s="23"/>
      <c r="I6" s="23"/>
    </row>
    <row r="7" spans="1:9" s="16" customFormat="1" ht="9" customHeight="1">
      <c r="A7" s="23"/>
      <c r="E7" s="51">
        <f>PAGE1!D7</f>
        <v>2009</v>
      </c>
      <c r="F7" s="23"/>
      <c r="I7" s="23"/>
    </row>
    <row r="8" spans="1:9" s="16" customFormat="1" ht="9" customHeight="1">
      <c r="A8" s="23"/>
      <c r="E8" s="51"/>
      <c r="F8" s="23"/>
      <c r="I8" s="23"/>
    </row>
    <row r="9" spans="1:9" ht="9" customHeight="1">
      <c r="A9" s="77"/>
      <c r="B9" s="78"/>
      <c r="C9" s="78"/>
      <c r="D9" s="78"/>
      <c r="H9" s="50" t="s">
        <v>33</v>
      </c>
      <c r="I9" s="35" t="str">
        <f>PAGE1!G8</f>
        <v>NM - NEW MEXICO</v>
      </c>
    </row>
    <row r="10" spans="1:7" ht="12.75">
      <c r="A10" s="77"/>
      <c r="B10" s="78"/>
      <c r="C10" s="78"/>
      <c r="D10" s="78"/>
      <c r="E10" s="78"/>
      <c r="F10" s="78"/>
      <c r="G10" s="78"/>
    </row>
    <row r="11" spans="1:7" ht="15" customHeight="1">
      <c r="A11" s="53" t="s">
        <v>149</v>
      </c>
      <c r="C11" s="52"/>
      <c r="D11" s="52"/>
      <c r="E11" s="52"/>
      <c r="F11" s="52"/>
      <c r="G11" s="52"/>
    </row>
    <row r="12" spans="1:9" ht="12" customHeight="1">
      <c r="A12" s="79"/>
      <c r="B12" s="268" t="s">
        <v>189</v>
      </c>
      <c r="C12" s="269"/>
      <c r="D12" s="269"/>
      <c r="E12" s="269"/>
      <c r="F12" s="269"/>
      <c r="G12" s="269"/>
      <c r="H12" s="269"/>
      <c r="I12" s="270"/>
    </row>
    <row r="13" spans="1:9" ht="12" customHeight="1">
      <c r="A13" s="80"/>
      <c r="B13" s="271" t="s">
        <v>221</v>
      </c>
      <c r="C13" s="272"/>
      <c r="D13" s="272"/>
      <c r="E13" s="272"/>
      <c r="F13" s="272"/>
      <c r="G13" s="272"/>
      <c r="H13" s="272"/>
      <c r="I13" s="273"/>
    </row>
    <row r="14" spans="1:9" ht="12" customHeight="1">
      <c r="A14" s="80"/>
      <c r="B14" s="81"/>
      <c r="C14" s="81"/>
      <c r="D14" s="82" t="s">
        <v>35</v>
      </c>
      <c r="E14" s="81"/>
      <c r="F14" s="81"/>
      <c r="G14" s="81"/>
      <c r="H14" s="81"/>
      <c r="I14" s="81"/>
    </row>
    <row r="15" spans="1:13" ht="12" customHeight="1">
      <c r="A15" s="83"/>
      <c r="B15" s="84" t="s">
        <v>28</v>
      </c>
      <c r="C15" s="84" t="s">
        <v>29</v>
      </c>
      <c r="D15" s="84" t="s">
        <v>196</v>
      </c>
      <c r="E15" s="85"/>
      <c r="F15" s="85"/>
      <c r="G15" s="85"/>
      <c r="H15" s="85"/>
      <c r="I15" s="85" t="s">
        <v>39</v>
      </c>
      <c r="M15" s="13">
        <v>17</v>
      </c>
    </row>
    <row r="16" spans="1:9" ht="12" customHeight="1">
      <c r="A16" s="83"/>
      <c r="B16" s="84" t="s">
        <v>190</v>
      </c>
      <c r="C16" s="84" t="s">
        <v>190</v>
      </c>
      <c r="D16" s="84" t="s">
        <v>191</v>
      </c>
      <c r="E16" s="85"/>
      <c r="F16" s="85"/>
      <c r="G16" s="85"/>
      <c r="H16" s="85"/>
      <c r="I16" s="85" t="s">
        <v>209</v>
      </c>
    </row>
    <row r="17" spans="1:9" ht="12" customHeight="1">
      <c r="A17" s="83"/>
      <c r="B17" s="84" t="s">
        <v>191</v>
      </c>
      <c r="C17" s="84" t="s">
        <v>191</v>
      </c>
      <c r="D17" s="86" t="s">
        <v>197</v>
      </c>
      <c r="E17" s="85" t="s">
        <v>34</v>
      </c>
      <c r="F17" s="85" t="s">
        <v>36</v>
      </c>
      <c r="G17" s="85" t="s">
        <v>37</v>
      </c>
      <c r="H17" s="85" t="s">
        <v>38</v>
      </c>
      <c r="I17" s="85" t="s">
        <v>208</v>
      </c>
    </row>
    <row r="18" spans="1:9" ht="15" customHeight="1">
      <c r="A18" s="80"/>
      <c r="B18" s="86" t="s">
        <v>192</v>
      </c>
      <c r="C18" s="86" t="s">
        <v>195</v>
      </c>
      <c r="D18" s="86" t="s">
        <v>198</v>
      </c>
      <c r="E18" s="86" t="s">
        <v>200</v>
      </c>
      <c r="F18" s="86" t="s">
        <v>225</v>
      </c>
      <c r="G18" s="86" t="s">
        <v>202</v>
      </c>
      <c r="H18" s="86" t="s">
        <v>204</v>
      </c>
      <c r="I18" s="86" t="s">
        <v>207</v>
      </c>
    </row>
    <row r="19" spans="1:9" ht="15" customHeight="1">
      <c r="A19" s="83" t="s">
        <v>27</v>
      </c>
      <c r="B19" s="86" t="s">
        <v>193</v>
      </c>
      <c r="C19" s="86" t="s">
        <v>194</v>
      </c>
      <c r="D19" s="87" t="s">
        <v>199</v>
      </c>
      <c r="E19" s="86" t="s">
        <v>201</v>
      </c>
      <c r="F19" s="86" t="s">
        <v>205</v>
      </c>
      <c r="G19" s="86" t="s">
        <v>203</v>
      </c>
      <c r="H19" s="86" t="s">
        <v>205</v>
      </c>
      <c r="I19" s="86" t="s">
        <v>206</v>
      </c>
    </row>
    <row r="20" spans="1:9" ht="15" customHeight="1">
      <c r="A20" s="88"/>
      <c r="B20" s="89" t="s">
        <v>124</v>
      </c>
      <c r="C20" s="89" t="s">
        <v>124</v>
      </c>
      <c r="D20" s="89" t="s">
        <v>124</v>
      </c>
      <c r="E20" s="89" t="s">
        <v>124</v>
      </c>
      <c r="F20" s="89" t="s">
        <v>124</v>
      </c>
      <c r="G20" s="89" t="s">
        <v>124</v>
      </c>
      <c r="H20" s="89" t="s">
        <v>124</v>
      </c>
      <c r="I20" s="89" t="s">
        <v>124</v>
      </c>
    </row>
    <row r="21" spans="1:12" ht="18" customHeight="1">
      <c r="A21" s="90" t="s">
        <v>4</v>
      </c>
      <c r="B21" s="165">
        <f aca="true" t="shared" si="0" ref="B21:I21">IF(MIN(B46,B59)&lt;=0,0,B46/B59)</f>
        <v>0.013572557404480804</v>
      </c>
      <c r="C21" s="165">
        <f t="shared" si="0"/>
        <v>0.03817898486197685</v>
      </c>
      <c r="D21" s="165">
        <f t="shared" si="0"/>
        <v>0.1441930999620877</v>
      </c>
      <c r="E21" s="165">
        <f t="shared" si="0"/>
        <v>0.012605042016806723</v>
      </c>
      <c r="F21" s="165">
        <f t="shared" si="0"/>
        <v>0.07</v>
      </c>
      <c r="G21" s="165">
        <f t="shared" si="0"/>
        <v>0.03571428571428571</v>
      </c>
      <c r="H21" s="165">
        <f t="shared" si="0"/>
        <v>0.04395604395604396</v>
      </c>
      <c r="I21" s="165">
        <f t="shared" si="0"/>
        <v>0</v>
      </c>
      <c r="J21" s="13" t="s">
        <v>17</v>
      </c>
      <c r="L21" s="13" t="s">
        <v>17</v>
      </c>
    </row>
    <row r="22" spans="1:9" ht="18" customHeight="1">
      <c r="A22" s="90" t="s">
        <v>5</v>
      </c>
      <c r="B22" s="165">
        <f aca="true" t="shared" si="1" ref="B22:I22">IF(MIN(B47,B59)&lt;=0,0,B47/B59)</f>
        <v>0.01096960118992284</v>
      </c>
      <c r="C22" s="165">
        <f t="shared" si="1"/>
        <v>0.009906500445235975</v>
      </c>
      <c r="D22" s="165">
        <f t="shared" si="1"/>
        <v>0.010362694300518135</v>
      </c>
      <c r="E22" s="165">
        <f t="shared" si="1"/>
        <v>0.3865546218487395</v>
      </c>
      <c r="F22" s="165">
        <f t="shared" si="1"/>
        <v>0.01</v>
      </c>
      <c r="G22" s="165">
        <f t="shared" si="1"/>
        <v>0</v>
      </c>
      <c r="H22" s="165">
        <f t="shared" si="1"/>
        <v>0.01098901098901099</v>
      </c>
      <c r="I22" s="165">
        <f t="shared" si="1"/>
        <v>0.006211180124223602</v>
      </c>
    </row>
    <row r="23" spans="1:9" ht="18" customHeight="1">
      <c r="A23" s="90" t="s">
        <v>6</v>
      </c>
      <c r="B23" s="165">
        <f aca="true" t="shared" si="2" ref="B23:I23">IF(MIN(B48,B59)&lt;=0,0,B48/B59)</f>
        <v>0.328855628892814</v>
      </c>
      <c r="C23" s="165">
        <f t="shared" si="2"/>
        <v>0.1316785396260018</v>
      </c>
      <c r="D23" s="165">
        <f t="shared" si="2"/>
        <v>0.08391254897004928</v>
      </c>
      <c r="E23" s="165">
        <f t="shared" si="2"/>
        <v>0.025210084033613446</v>
      </c>
      <c r="F23" s="165">
        <f t="shared" si="2"/>
        <v>0.07</v>
      </c>
      <c r="G23" s="165">
        <f t="shared" si="2"/>
        <v>0.030612244897959183</v>
      </c>
      <c r="H23" s="165">
        <f t="shared" si="2"/>
        <v>0.02197802197802198</v>
      </c>
      <c r="I23" s="165">
        <f t="shared" si="2"/>
        <v>0.37267080745341613</v>
      </c>
    </row>
    <row r="24" spans="1:9" ht="18" customHeight="1">
      <c r="A24" s="90" t="s">
        <v>7</v>
      </c>
      <c r="B24" s="165">
        <f aca="true" t="shared" si="3" ref="B24:I24">IF(MIN(B49,B59)&lt;=0,0,B49/B59)</f>
        <v>0.004322766570605188</v>
      </c>
      <c r="C24" s="165">
        <f t="shared" si="3"/>
        <v>0.004674977738201247</v>
      </c>
      <c r="D24" s="165">
        <f t="shared" si="3"/>
        <v>0.004043978263616833</v>
      </c>
      <c r="E24" s="165">
        <f t="shared" si="3"/>
        <v>0.07563025210084033</v>
      </c>
      <c r="F24" s="165">
        <f t="shared" si="3"/>
        <v>0.01</v>
      </c>
      <c r="G24" s="165">
        <f t="shared" si="3"/>
        <v>0</v>
      </c>
      <c r="H24" s="165">
        <f t="shared" si="3"/>
        <v>0</v>
      </c>
      <c r="I24" s="165">
        <f t="shared" si="3"/>
        <v>0</v>
      </c>
    </row>
    <row r="25" spans="1:9" ht="18" customHeight="1">
      <c r="A25" s="90" t="s">
        <v>8</v>
      </c>
      <c r="B25" s="165">
        <f aca="true" t="shared" si="4" ref="B25:I25">IF(MIN(B50,B59)&lt;=0,0,B50/B59)</f>
        <v>0.04220507576461839</v>
      </c>
      <c r="C25" s="165">
        <f t="shared" si="4"/>
        <v>0.03784505788067676</v>
      </c>
      <c r="D25" s="165">
        <f t="shared" si="4"/>
        <v>0.0985719701756603</v>
      </c>
      <c r="E25" s="165">
        <f t="shared" si="4"/>
        <v>0.058823529411764705</v>
      </c>
      <c r="F25" s="165">
        <f t="shared" si="4"/>
        <v>0.48</v>
      </c>
      <c r="G25" s="165">
        <f t="shared" si="4"/>
        <v>0.15306122448979592</v>
      </c>
      <c r="H25" s="165">
        <f t="shared" si="4"/>
        <v>0.3076923076923077</v>
      </c>
      <c r="I25" s="165">
        <f t="shared" si="4"/>
        <v>0.018633540372670808</v>
      </c>
    </row>
    <row r="26" spans="1:9" ht="18" customHeight="1">
      <c r="A26" s="90" t="s">
        <v>9</v>
      </c>
      <c r="B26" s="165">
        <f aca="true" t="shared" si="5" ref="B26:I26">IF(MIN(B51,B59)&lt;=0,0,B51/B59)</f>
        <v>0.006367946453472158</v>
      </c>
      <c r="C26" s="165">
        <f t="shared" si="5"/>
        <v>0.004786286731967943</v>
      </c>
      <c r="D26" s="165">
        <f t="shared" si="5"/>
        <v>0.0064450903576393275</v>
      </c>
      <c r="E26" s="165">
        <f t="shared" si="5"/>
        <v>0.004201680672268907</v>
      </c>
      <c r="F26" s="165">
        <f t="shared" si="5"/>
        <v>0</v>
      </c>
      <c r="G26" s="165">
        <f t="shared" si="5"/>
        <v>0.02040816326530612</v>
      </c>
      <c r="H26" s="165">
        <f t="shared" si="5"/>
        <v>0</v>
      </c>
      <c r="I26" s="165">
        <f t="shared" si="5"/>
        <v>0</v>
      </c>
    </row>
    <row r="27" spans="1:9" ht="18" customHeight="1">
      <c r="A27" s="90" t="s">
        <v>10</v>
      </c>
      <c r="B27" s="165">
        <f aca="true" t="shared" si="6" ref="B27:I27">IF(MIN(B52,B59)&lt;=0,0,B52/B59)</f>
        <v>0.07966905270986334</v>
      </c>
      <c r="C27" s="165">
        <f t="shared" si="6"/>
        <v>0.08270258236865538</v>
      </c>
      <c r="D27" s="165">
        <f t="shared" si="6"/>
        <v>0.07936307342348035</v>
      </c>
      <c r="E27" s="165">
        <f t="shared" si="6"/>
        <v>0.058823529411764705</v>
      </c>
      <c r="F27" s="165">
        <f t="shared" si="6"/>
        <v>0.05</v>
      </c>
      <c r="G27" s="165">
        <f t="shared" si="6"/>
        <v>0.1989795918367347</v>
      </c>
      <c r="H27" s="165">
        <f t="shared" si="6"/>
        <v>0.03296703296703297</v>
      </c>
      <c r="I27" s="165">
        <f t="shared" si="6"/>
        <v>0.13664596273291926</v>
      </c>
    </row>
    <row r="28" spans="1:9" ht="18" customHeight="1">
      <c r="A28" s="90" t="s">
        <v>11</v>
      </c>
      <c r="B28" s="165">
        <f aca="true" t="shared" si="7" ref="B28:I28">IF(MIN(B53,B59)&lt;=0,0,B53/B59)</f>
        <v>0.42646648693873757</v>
      </c>
      <c r="C28" s="165">
        <f t="shared" si="7"/>
        <v>0.6006233303650935</v>
      </c>
      <c r="D28" s="165">
        <f t="shared" si="7"/>
        <v>0.3777328446859598</v>
      </c>
      <c r="E28" s="165">
        <f t="shared" si="7"/>
        <v>0.21008403361344538</v>
      </c>
      <c r="F28" s="165">
        <f t="shared" si="7"/>
        <v>0.14</v>
      </c>
      <c r="G28" s="165">
        <f t="shared" si="7"/>
        <v>0.1683673469387755</v>
      </c>
      <c r="H28" s="165">
        <f t="shared" si="7"/>
        <v>0.5824175824175825</v>
      </c>
      <c r="I28" s="165">
        <f t="shared" si="7"/>
        <v>0.40993788819875776</v>
      </c>
    </row>
    <row r="29" spans="1:9" ht="18" customHeight="1">
      <c r="A29" s="90" t="s">
        <v>14</v>
      </c>
      <c r="B29" s="165">
        <f aca="true" t="shared" si="8" ref="B29:I29">IF(MIN(B54,B59)&lt;=0,0,B54/B59)</f>
        <v>4.648136097424932E-05</v>
      </c>
      <c r="C29" s="165">
        <f t="shared" si="8"/>
        <v>0.0002226179875333927</v>
      </c>
      <c r="D29" s="165">
        <f t="shared" si="8"/>
        <v>0.00012637432073802604</v>
      </c>
      <c r="E29" s="165">
        <f t="shared" si="8"/>
        <v>0.004201680672268907</v>
      </c>
      <c r="F29" s="165">
        <f t="shared" si="8"/>
        <v>0</v>
      </c>
      <c r="G29" s="165">
        <f t="shared" si="8"/>
        <v>0</v>
      </c>
      <c r="H29" s="165">
        <f t="shared" si="8"/>
        <v>0</v>
      </c>
      <c r="I29" s="165">
        <f t="shared" si="8"/>
        <v>0</v>
      </c>
    </row>
    <row r="30" spans="1:9" ht="18" customHeight="1">
      <c r="A30" s="90" t="s">
        <v>12</v>
      </c>
      <c r="B30" s="165">
        <f aca="true" t="shared" si="9" ref="B30:I30">IF(MIN(B55,B59)&lt;=0,0,B55/B59)</f>
        <v>0.005717207399832667</v>
      </c>
      <c r="C30" s="165">
        <f t="shared" si="9"/>
        <v>0.012132680320569902</v>
      </c>
      <c r="D30" s="165">
        <f t="shared" si="9"/>
        <v>0.07165423985846076</v>
      </c>
      <c r="E30" s="165">
        <f t="shared" si="9"/>
        <v>0.13865546218487396</v>
      </c>
      <c r="F30" s="165">
        <f t="shared" si="9"/>
        <v>0.06</v>
      </c>
      <c r="G30" s="165">
        <f t="shared" si="9"/>
        <v>0.25510204081632654</v>
      </c>
      <c r="H30" s="165">
        <f t="shared" si="9"/>
        <v>0</v>
      </c>
      <c r="I30" s="165">
        <f t="shared" si="9"/>
        <v>0.006211180124223602</v>
      </c>
    </row>
    <row r="31" spans="1:9" ht="18" customHeight="1">
      <c r="A31" s="90" t="s">
        <v>13</v>
      </c>
      <c r="B31" s="165">
        <f aca="true" t="shared" si="10" ref="B31:I31">IF(MIN(B56,B59)&lt;=0,0,B56/B59)</f>
        <v>0.01933624616528772</v>
      </c>
      <c r="C31" s="165">
        <f t="shared" si="10"/>
        <v>0.02315227070347284</v>
      </c>
      <c r="D31" s="165">
        <f t="shared" si="10"/>
        <v>0.06445090357639327</v>
      </c>
      <c r="E31" s="165">
        <f t="shared" si="10"/>
        <v>0.008403361344537815</v>
      </c>
      <c r="F31" s="165">
        <f t="shared" si="10"/>
        <v>0.08</v>
      </c>
      <c r="G31" s="165">
        <f t="shared" si="10"/>
        <v>0.07653061224489796</v>
      </c>
      <c r="H31" s="165">
        <f t="shared" si="10"/>
        <v>0</v>
      </c>
      <c r="I31" s="165">
        <f t="shared" si="10"/>
        <v>0.031055900621118012</v>
      </c>
    </row>
    <row r="32" spans="1:9" ht="18" customHeight="1">
      <c r="A32" s="90" t="s">
        <v>15</v>
      </c>
      <c r="B32" s="165">
        <f aca="true" t="shared" si="11" ref="B32:I32">IF(MIN(B57,B59)&lt;=0,0,B57/B59)</f>
        <v>0.003579064795017198</v>
      </c>
      <c r="C32" s="165">
        <f t="shared" si="11"/>
        <v>0.004229741763134461</v>
      </c>
      <c r="D32" s="165">
        <f t="shared" si="11"/>
        <v>0.008214330847971692</v>
      </c>
      <c r="E32" s="165">
        <f t="shared" si="11"/>
        <v>0.012605042016806723</v>
      </c>
      <c r="F32" s="165">
        <f t="shared" si="11"/>
        <v>0.01</v>
      </c>
      <c r="G32" s="165">
        <f t="shared" si="11"/>
        <v>0.025510204081632654</v>
      </c>
      <c r="H32" s="165">
        <f t="shared" si="11"/>
        <v>0</v>
      </c>
      <c r="I32" s="165">
        <f t="shared" si="11"/>
        <v>0</v>
      </c>
    </row>
    <row r="33" spans="1:9" ht="18" customHeight="1">
      <c r="A33" s="90" t="s">
        <v>179</v>
      </c>
      <c r="B33" s="165">
        <f aca="true" t="shared" si="12" ref="B33:I33">IF(MIN(B58,B59)&lt;=0,0,B58/B59)</f>
        <v>0.0588918843543739</v>
      </c>
      <c r="C33" s="165">
        <f t="shared" si="12"/>
        <v>0.04986642920747997</v>
      </c>
      <c r="D33" s="165">
        <f t="shared" si="12"/>
        <v>0.05092885125742449</v>
      </c>
      <c r="E33" s="165">
        <f t="shared" si="12"/>
        <v>0.004201680672268907</v>
      </c>
      <c r="F33" s="165">
        <f t="shared" si="12"/>
        <v>0.02</v>
      </c>
      <c r="G33" s="165">
        <f t="shared" si="12"/>
        <v>0.03571428571428571</v>
      </c>
      <c r="H33" s="165">
        <f t="shared" si="12"/>
        <v>0</v>
      </c>
      <c r="I33" s="165">
        <f t="shared" si="12"/>
        <v>0.018633540372670808</v>
      </c>
    </row>
    <row r="34" spans="1:9" ht="18" customHeight="1">
      <c r="A34" s="90" t="s">
        <v>16</v>
      </c>
      <c r="B34" s="182">
        <f aca="true" t="shared" si="13" ref="B34:I34">IF(B59&lt;=0,0,B59/B59)</f>
        <v>1</v>
      </c>
      <c r="C34" s="182">
        <f t="shared" si="13"/>
        <v>1</v>
      </c>
      <c r="D34" s="182">
        <f t="shared" si="13"/>
        <v>1</v>
      </c>
      <c r="E34" s="182">
        <f t="shared" si="13"/>
        <v>1</v>
      </c>
      <c r="F34" s="182">
        <f t="shared" si="13"/>
        <v>1</v>
      </c>
      <c r="G34" s="182">
        <f t="shared" si="13"/>
        <v>1</v>
      </c>
      <c r="H34" s="182">
        <f t="shared" si="13"/>
        <v>1</v>
      </c>
      <c r="I34" s="182">
        <f t="shared" si="13"/>
        <v>1</v>
      </c>
    </row>
    <row r="36" ht="12">
      <c r="A36" s="47" t="s">
        <v>181</v>
      </c>
    </row>
    <row r="37" spans="1:7" ht="15" customHeight="1">
      <c r="A37" s="48" t="s">
        <v>180</v>
      </c>
      <c r="B37" s="18"/>
      <c r="C37" s="18"/>
      <c r="D37" s="18"/>
      <c r="E37" s="18"/>
      <c r="F37" s="18"/>
      <c r="G37" s="18"/>
    </row>
    <row r="38" spans="1:7" ht="11.25" customHeight="1">
      <c r="A38" s="48"/>
      <c r="B38" s="18"/>
      <c r="C38" s="18"/>
      <c r="D38" s="18"/>
      <c r="E38" s="18"/>
      <c r="F38" s="18"/>
      <c r="G38" s="18"/>
    </row>
    <row r="39" ht="12">
      <c r="A39" s="16" t="s">
        <v>79</v>
      </c>
    </row>
    <row r="40" spans="1:7" ht="12">
      <c r="A40" s="17"/>
      <c r="G40" s="16"/>
    </row>
    <row r="41" ht="12">
      <c r="G41" s="60"/>
    </row>
    <row r="45" ht="69.75" customHeight="1"/>
    <row r="46" spans="2:9" ht="20.25" customHeight="1" hidden="1">
      <c r="B46" s="56">
        <f>MAX(PAGE12!C18,0)+MAX(PAGE12!D18,0)+MAX(PAGE12!E18,0)</f>
        <v>292</v>
      </c>
      <c r="C46" s="56">
        <f>MAX(PAGE12!F18,0)+MAX(PAGE12!G18,0)+MAX(PAGE12!H18,0)</f>
        <v>343</v>
      </c>
      <c r="D46" s="56">
        <f>MAX(PAGE13!C17,0)+MAX(PAGE13!D17,0)+MAX(PAGE13!E17,0)</f>
        <v>1141</v>
      </c>
      <c r="E46" s="56">
        <f>MAX(PAGE13!F17,0)+MAX(PAGE13!G17,0)+MAX(PAGE13!H17,0)</f>
        <v>3</v>
      </c>
      <c r="F46" s="56">
        <f>MAX(PAGE14!C17,0)+MAX(PAGE14!D17,0)+MAX(PAGE14!E17,0)</f>
        <v>7</v>
      </c>
      <c r="G46" s="56">
        <f>MAX(PAGE14!F17,0)+MAX(PAGE14!G17,0)+MAX(PAGE14!H17,0)</f>
        <v>7</v>
      </c>
      <c r="H46" s="56">
        <f>MAX(PAGE15!C17,0)+MAX(PAGE15!D17,0)+MAX(PAGE15!E17,0)</f>
        <v>4</v>
      </c>
      <c r="I46" s="56">
        <f>MAX(PAGE15!F17,0)+MAX(PAGE15!G17,0)+MAX(PAGE15!H17,0)</f>
        <v>0</v>
      </c>
    </row>
    <row r="47" spans="2:9" ht="18.75" customHeight="1" hidden="1">
      <c r="B47" s="56">
        <f>MAX(PAGE12!C19,0)+MAX(PAGE12!D19,0)+MAX(PAGE12!E19,0)</f>
        <v>236</v>
      </c>
      <c r="C47" s="56">
        <f>MAX(PAGE12!F19,0)+MAX(PAGE12!G19,0)+MAX(PAGE12!H19,0)</f>
        <v>89</v>
      </c>
      <c r="D47" s="56">
        <f>MAX(PAGE13!C18,0)+MAX(PAGE13!D18,0)+MAX(PAGE13!E18,0)</f>
        <v>82</v>
      </c>
      <c r="E47" s="56">
        <f>MAX(PAGE13!F18,0)+MAX(PAGE13!G18,0)+MAX(PAGE13!H18,0)</f>
        <v>92</v>
      </c>
      <c r="F47" s="56">
        <f>MAX(PAGE14!C18,0)+MAX(PAGE14!D18,0)+MAX(PAGE14!E18,0)</f>
        <v>1</v>
      </c>
      <c r="G47" s="56">
        <f>MAX(PAGE14!F18,0)+MAX(PAGE14!G18,0)+MAX(PAGE14!H18,0)</f>
        <v>0</v>
      </c>
      <c r="H47" s="56">
        <f>MAX(PAGE15!C18,0)+MAX(PAGE15!D18,0)+MAX(PAGE15!E18,0)</f>
        <v>1</v>
      </c>
      <c r="I47" s="56">
        <f>MAX(PAGE15!F18,0)+MAX(PAGE15!G18,0)+MAX(PAGE15!H18,0)</f>
        <v>1</v>
      </c>
    </row>
    <row r="48" spans="2:9" ht="15.75" customHeight="1" hidden="1">
      <c r="B48" s="56">
        <f>MAX(PAGE12!C20,0)+MAX(PAGE12!D20,0)+MAX(PAGE12!E20,0)</f>
        <v>7075</v>
      </c>
      <c r="C48" s="56">
        <f>MAX(PAGE12!F20,0)+MAX(PAGE12!G20,0)+MAX(PAGE12!H20,0)</f>
        <v>1183</v>
      </c>
      <c r="D48" s="56">
        <f>MAX(PAGE13!C19,0)+MAX(PAGE13!D19,0)+MAX(PAGE13!E19,0)</f>
        <v>664</v>
      </c>
      <c r="E48" s="56">
        <f>MAX(PAGE13!F19,0)+MAX(PAGE13!G19,0)+MAX(PAGE13!H19,0)</f>
        <v>6</v>
      </c>
      <c r="F48" s="56">
        <f>MAX(PAGE14!C19,0)+MAX(PAGE14!D19,0)+MAX(PAGE14!E19,0)</f>
        <v>7</v>
      </c>
      <c r="G48" s="56">
        <f>MAX(PAGE14!F19,0)+MAX(PAGE14!G19,0)+MAX(PAGE14!H19,0)</f>
        <v>6</v>
      </c>
      <c r="H48" s="56">
        <f>MAX(PAGE15!C19,0)+MAX(PAGE15!D19,0)+MAX(PAGE15!E19,0)</f>
        <v>2</v>
      </c>
      <c r="I48" s="56">
        <f>MAX(PAGE15!F19,0)+MAX(PAGE15!G19,0)+MAX(PAGE15!H19,0)</f>
        <v>60</v>
      </c>
    </row>
    <row r="49" spans="2:9" ht="18.75" customHeight="1" hidden="1">
      <c r="B49" s="56">
        <f>MAX(PAGE12!C21,0)+MAX(PAGE12!D21,0)+MAX(PAGE12!E21,0)</f>
        <v>93</v>
      </c>
      <c r="C49" s="56">
        <f>MAX(PAGE12!F21,0)+MAX(PAGE12!G21,0)+MAX(PAGE12!H21,0)</f>
        <v>42</v>
      </c>
      <c r="D49" s="56">
        <f>MAX(PAGE13!C20,0)+MAX(PAGE13!D20,0)+MAX(PAGE13!E20,0)</f>
        <v>32</v>
      </c>
      <c r="E49" s="56">
        <f>MAX(PAGE13!F20,0)+MAX(PAGE13!G20,0)+MAX(PAGE13!H20,0)</f>
        <v>18</v>
      </c>
      <c r="F49" s="56">
        <f>MAX(PAGE14!C20,0)+MAX(PAGE14!D20,0)+MAX(PAGE14!E20,0)</f>
        <v>1</v>
      </c>
      <c r="G49" s="56">
        <f>MAX(PAGE14!F20,0)+MAX(PAGE14!G20,0)+MAX(PAGE14!H20,0)</f>
        <v>0</v>
      </c>
      <c r="H49" s="56">
        <f>MAX(PAGE15!C20,0)+MAX(PAGE15!D20,0)+MAX(PAGE15!E20,0)</f>
        <v>0</v>
      </c>
      <c r="I49" s="56">
        <f>MAX(PAGE15!F20,0)+MAX(PAGE15!G20,0)+MAX(PAGE15!H20,0)</f>
        <v>0</v>
      </c>
    </row>
    <row r="50" spans="2:9" ht="16.5" customHeight="1" hidden="1">
      <c r="B50" s="56">
        <f>MAX(PAGE12!C22,0)+MAX(PAGE12!D22,0)+MAX(PAGE12!E22,0)</f>
        <v>908</v>
      </c>
      <c r="C50" s="56">
        <f>MAX(PAGE12!F22,0)+MAX(PAGE12!G22,0)+MAX(PAGE12!H22,0)</f>
        <v>340</v>
      </c>
      <c r="D50" s="56">
        <f>MAX(PAGE13!C21,0)+MAX(PAGE13!D21,0)+MAX(PAGE13!E21,0)</f>
        <v>780</v>
      </c>
      <c r="E50" s="56">
        <f>MAX(PAGE13!F21,0)+MAX(PAGE13!G21,0)+MAX(PAGE13!H21,0)</f>
        <v>14</v>
      </c>
      <c r="F50" s="56">
        <f>MAX(PAGE14!C21,0)+MAX(PAGE14!D21,0)+MAX(PAGE14!E21,0)</f>
        <v>48</v>
      </c>
      <c r="G50" s="56">
        <f>MAX(PAGE14!F21,0)+MAX(PAGE14!G21,0)+MAX(PAGE14!H21,0)</f>
        <v>30</v>
      </c>
      <c r="H50" s="56">
        <f>MAX(PAGE15!C21,0)+MAX(PAGE15!D21,0)+MAX(PAGE15!E21,0)</f>
        <v>28</v>
      </c>
      <c r="I50" s="56">
        <f>MAX(PAGE15!F21,0)+MAX(PAGE15!G21,0)+MAX(PAGE15!H21,0)</f>
        <v>3</v>
      </c>
    </row>
    <row r="51" spans="2:9" ht="14.25" customHeight="1" hidden="1">
      <c r="B51" s="56">
        <f>MAX(PAGE12!C23,0)+MAX(PAGE12!D23,0)+MAX(PAGE12!E23,0)</f>
        <v>137</v>
      </c>
      <c r="C51" s="56">
        <f>MAX(PAGE12!F23,0)+MAX(PAGE12!G23,0)+MAX(PAGE12!H23,0)</f>
        <v>43</v>
      </c>
      <c r="D51" s="56">
        <f>MAX(PAGE13!C22,0)+MAX(PAGE13!D22,0)+MAX(PAGE13!E22,0)</f>
        <v>51</v>
      </c>
      <c r="E51" s="56">
        <f>MAX(PAGE13!F22,0)+MAX(PAGE13!G22,0)+MAX(PAGE13!H22,0)</f>
        <v>1</v>
      </c>
      <c r="F51" s="56">
        <f>MAX(PAGE14!C22,0)+MAX(PAGE14!D22,0)+MAX(PAGE14!E22,0)</f>
        <v>0</v>
      </c>
      <c r="G51" s="56">
        <f>MAX(PAGE14!F22,0)+MAX(PAGE14!G22,0)+MAX(PAGE14!H22,0)</f>
        <v>4</v>
      </c>
      <c r="H51" s="56">
        <f>MAX(PAGE15!C22,0)+MAX(PAGE15!D22,0)+MAX(PAGE15!E22,0)</f>
        <v>0</v>
      </c>
      <c r="I51" s="56">
        <f>MAX(PAGE15!F22,0)+MAX(PAGE15!G22,0)+MAX(PAGE15!H22,0)</f>
        <v>0</v>
      </c>
    </row>
    <row r="52" spans="2:9" ht="14.25" customHeight="1" hidden="1">
      <c r="B52" s="56">
        <f>MAX(PAGE12!C24,0)+MAX(PAGE12!D24,0)+MAX(PAGE12!E24,0)</f>
        <v>1714</v>
      </c>
      <c r="C52" s="56">
        <f>MAX(PAGE12!F24,0)+MAX(PAGE12!G24,0)+MAX(PAGE12!H24,0)</f>
        <v>743</v>
      </c>
      <c r="D52" s="56">
        <f>MAX(PAGE13!C23,0)+MAX(PAGE13!D23,0)+MAX(PAGE13!E23,0)</f>
        <v>628</v>
      </c>
      <c r="E52" s="56">
        <f>MAX(PAGE13!F23,0)+MAX(PAGE13!G23,0)+MAX(PAGE13!H23,0)</f>
        <v>14</v>
      </c>
      <c r="F52" s="56">
        <f>MAX(PAGE14!C23,0)+MAX(PAGE14!D23,0)+MAX(PAGE14!E23,0)</f>
        <v>5</v>
      </c>
      <c r="G52" s="56">
        <f>MAX(PAGE14!F23,0)+MAX(PAGE14!G23,0)+MAX(PAGE14!H23,0)</f>
        <v>39</v>
      </c>
      <c r="H52" s="56">
        <f>MAX(PAGE15!C23,0)+MAX(PAGE15!D23,0)+MAX(PAGE15!E23,0)</f>
        <v>3</v>
      </c>
      <c r="I52" s="56">
        <f>MAX(PAGE15!F23,0)+MAX(PAGE15!G23,0)+MAX(PAGE15!H23,0)</f>
        <v>22</v>
      </c>
    </row>
    <row r="53" spans="2:9" ht="14.25" customHeight="1" hidden="1">
      <c r="B53" s="56">
        <f>MAX(PAGE12!C25,0)+MAX(PAGE12!D25,0)+MAX(PAGE12!E25,0)</f>
        <v>9175</v>
      </c>
      <c r="C53" s="56">
        <f>MAX(PAGE12!F25,0)+MAX(PAGE12!G25,0)+MAX(PAGE12!H25,0)</f>
        <v>5396</v>
      </c>
      <c r="D53" s="56">
        <f>MAX(PAGE13!C24,0)+MAX(PAGE13!D24,0)+MAX(PAGE13!E24,0)</f>
        <v>2989</v>
      </c>
      <c r="E53" s="56">
        <f>MAX(PAGE13!F24,0)+MAX(PAGE13!G24,0)+MAX(PAGE13!H24,0)</f>
        <v>50</v>
      </c>
      <c r="F53" s="56">
        <f>MAX(PAGE14!C24,0)+MAX(PAGE14!D24,0)+MAX(PAGE14!E24,0)</f>
        <v>14</v>
      </c>
      <c r="G53" s="56">
        <f>MAX(PAGE14!F24,0)+MAX(PAGE14!G24,0)+MAX(PAGE14!H24,0)</f>
        <v>33</v>
      </c>
      <c r="H53" s="56">
        <f>MAX(PAGE15!C24,0)+MAX(PAGE15!D24,0)+MAX(PAGE15!E24,0)</f>
        <v>53</v>
      </c>
      <c r="I53" s="56">
        <f>MAX(PAGE15!F24,0)+MAX(PAGE15!G24,0)+MAX(PAGE15!H24,0)</f>
        <v>66</v>
      </c>
    </row>
    <row r="54" spans="2:9" ht="11.25" customHeight="1" hidden="1">
      <c r="B54" s="56">
        <f>MAX(PAGE12!C26,0)+MAX(PAGE12!D26,0)+MAX(PAGE12!E26,0)</f>
        <v>1</v>
      </c>
      <c r="C54" s="56">
        <f>MAX(PAGE12!F26,0)+MAX(PAGE12!G26,0)+MAX(PAGE12!H26,0)</f>
        <v>2</v>
      </c>
      <c r="D54" s="56">
        <f>MAX(PAGE13!C25,0)+MAX(PAGE13!D25,0)+MAX(PAGE13!E25,0)</f>
        <v>1</v>
      </c>
      <c r="E54" s="56">
        <f>MAX(PAGE13!F25,0)+MAX(PAGE13!G25,0)+MAX(PAGE13!H25,0)</f>
        <v>1</v>
      </c>
      <c r="F54" s="56">
        <f>MAX(PAGE14!C25,0)+MAX(PAGE14!D25,0)+MAX(PAGE14!E25,0)</f>
        <v>0</v>
      </c>
      <c r="G54" s="56">
        <f>MAX(PAGE14!F25,0)+MAX(PAGE14!G25,0)+MAX(PAGE14!H25,0)</f>
        <v>0</v>
      </c>
      <c r="H54" s="56">
        <f>MAX(PAGE15!C25,0)+MAX(PAGE15!D25,0)+MAX(PAGE15!E25,0)</f>
        <v>0</v>
      </c>
      <c r="I54" s="56">
        <f>MAX(PAGE15!F25,0)+MAX(PAGE15!G25,0)+MAX(PAGE15!H25,0)</f>
        <v>0</v>
      </c>
    </row>
    <row r="55" spans="2:9" ht="13.5" customHeight="1" hidden="1">
      <c r="B55" s="56">
        <f>MAX(PAGE12!C27,0)+MAX(PAGE12!D27,0)+MAX(PAGE12!E27,0)</f>
        <v>123</v>
      </c>
      <c r="C55" s="56">
        <f>MAX(PAGE12!F27,0)+MAX(PAGE12!G27,0)+MAX(PAGE12!H27,0)</f>
        <v>109</v>
      </c>
      <c r="D55" s="56">
        <f>MAX(PAGE13!C26,0)+MAX(PAGE13!D26,0)+MAX(PAGE13!E26,0)</f>
        <v>567</v>
      </c>
      <c r="E55" s="56">
        <f>MAX(PAGE13!F26,0)+MAX(PAGE13!G26,0)+MAX(PAGE13!H26,0)</f>
        <v>33</v>
      </c>
      <c r="F55" s="56">
        <f>MAX(PAGE14!C26,0)+MAX(PAGE14!D26,0)+MAX(PAGE14!E26,0)</f>
        <v>6</v>
      </c>
      <c r="G55" s="56">
        <f>MAX(PAGE14!F26,0)+MAX(PAGE14!G26,0)+MAX(PAGE14!H26,0)</f>
        <v>50</v>
      </c>
      <c r="H55" s="56">
        <f>MAX(PAGE15!C26,0)+MAX(PAGE15!D26,0)+MAX(PAGE15!E26,0)</f>
        <v>0</v>
      </c>
      <c r="I55" s="56">
        <f>MAX(PAGE15!F26,0)+MAX(PAGE15!G26,0)+MAX(PAGE15!H26,0)</f>
        <v>1</v>
      </c>
    </row>
    <row r="56" spans="2:9" ht="21.75" customHeight="1" hidden="1">
      <c r="B56" s="56">
        <f>MAX(PAGE12!C28,0)+MAX(PAGE12!D28,0)+MAX(PAGE12!E28,0)</f>
        <v>416</v>
      </c>
      <c r="C56" s="56">
        <f>MAX(PAGE12!F28,0)+MAX(PAGE12!G28,0)+MAX(PAGE12!H28,0)</f>
        <v>208</v>
      </c>
      <c r="D56" s="56">
        <f>MAX(PAGE13!C27,0)+MAX(PAGE13!D27,0)+MAX(PAGE13!E27,0)</f>
        <v>510</v>
      </c>
      <c r="E56" s="56">
        <f>MAX(PAGE13!F27,0)+MAX(PAGE13!G27,0)+MAX(PAGE13!H27,0)</f>
        <v>2</v>
      </c>
      <c r="F56" s="56">
        <f>MAX(PAGE14!C27,0)+MAX(PAGE14!D27,0)+MAX(PAGE14!E27,0)</f>
        <v>8</v>
      </c>
      <c r="G56" s="56">
        <f>MAX(PAGE14!F27,0)+MAX(PAGE14!G27,0)+MAX(PAGE14!H27,0)</f>
        <v>15</v>
      </c>
      <c r="H56" s="56">
        <f>MAX(PAGE15!C27,0)+MAX(PAGE15!D27,0)+MAX(PAGE15!E27,0)</f>
        <v>0</v>
      </c>
      <c r="I56" s="56">
        <f>MAX(PAGE15!F27,0)+MAX(PAGE15!G27,0)+MAX(PAGE15!H27,0)</f>
        <v>5</v>
      </c>
    </row>
    <row r="57" spans="2:9" ht="27.75" customHeight="1" hidden="1">
      <c r="B57" s="56">
        <f>MAX(PAGE12!C29,0)+MAX(PAGE12!D29,0)+MAX(PAGE12!E29,0)</f>
        <v>77</v>
      </c>
      <c r="C57" s="56">
        <f>MAX(PAGE12!F29,0)+MAX(PAGE12!G29,0)+MAX(PAGE12!H29,0)</f>
        <v>38</v>
      </c>
      <c r="D57" s="56">
        <f>MAX(PAGE13!C28,0)+MAX(PAGE13!D28,0)+MAX(PAGE13!E28,0)</f>
        <v>65</v>
      </c>
      <c r="E57" s="56">
        <f>MAX(PAGE13!F28,0)+MAX(PAGE13!G28,0)+MAX(PAGE13!H28,0)</f>
        <v>3</v>
      </c>
      <c r="F57" s="56">
        <f>MAX(PAGE14!C28,0)+MAX(PAGE14!D28,0)+MAX(PAGE14!E28,0)</f>
        <v>1</v>
      </c>
      <c r="G57" s="56">
        <f>MAX(PAGE14!F28,0)+MAX(PAGE14!G28,0)+MAX(PAGE14!H28,0)</f>
        <v>5</v>
      </c>
      <c r="H57" s="56">
        <f>MAX(PAGE15!C28,0)+MAX(PAGE15!D28,0)+MAX(PAGE15!E28,0)</f>
        <v>0</v>
      </c>
      <c r="I57" s="56">
        <f>MAX(PAGE15!F28,0)+MAX(PAGE15!G28,0)+MAX(PAGE15!H28,0)</f>
        <v>0</v>
      </c>
    </row>
    <row r="58" spans="2:9" ht="17.25" customHeight="1" hidden="1">
      <c r="B58" s="56">
        <f>MAX(PAGE12!C30,0)</f>
        <v>1267</v>
      </c>
      <c r="C58" s="56">
        <f>MAX(PAGE12!F30,0)</f>
        <v>448</v>
      </c>
      <c r="D58" s="56">
        <f>MAX(PAGE13!C29,0)</f>
        <v>403</v>
      </c>
      <c r="E58" s="56">
        <f>MAX(PAGE13!F29,0)</f>
        <v>1</v>
      </c>
      <c r="F58" s="56">
        <f>MAX(PAGE14!C29,0)</f>
        <v>2</v>
      </c>
      <c r="G58" s="56">
        <f>MAX(PAGE14!F29,0)</f>
        <v>7</v>
      </c>
      <c r="H58" s="56">
        <f>MAX(PAGE15!C29,0)</f>
        <v>0</v>
      </c>
      <c r="I58" s="56">
        <f>MAX(PAGE15!F29,0)</f>
        <v>3</v>
      </c>
    </row>
    <row r="59" spans="2:9" ht="83.25" customHeight="1" hidden="1">
      <c r="B59" s="56">
        <f>MAX(PAGE12!C31,0)+MAX(PAGE12!D31,0)+MAX(PAGE12!E31,0)</f>
        <v>21514</v>
      </c>
      <c r="C59" s="56">
        <f>MAX(PAGE12!F31,0)+MAX(PAGE12!G31,0)+MAX(PAGE12!H31,0)</f>
        <v>8984</v>
      </c>
      <c r="D59" s="56">
        <f>MAX(PAGE13!C30,0)+MAX(PAGE13!D30,0)+MAX(PAGE13!E30,0)</f>
        <v>7913</v>
      </c>
      <c r="E59" s="56">
        <f>MAX(PAGE13!F30,0)+MAX(PAGE13!G30,0)+MAX(PAGE13!H30,0)</f>
        <v>238</v>
      </c>
      <c r="F59" s="56">
        <f>MAX(PAGE14!C30,0)+MAX(PAGE14!D30,0)+MAX(PAGE14!E30,0)</f>
        <v>100</v>
      </c>
      <c r="G59" s="56">
        <f>MAX(PAGE14!F30,0)+MAX(PAGE14!G30,0)+MAX(PAGE14!H30,0)</f>
        <v>196</v>
      </c>
      <c r="H59" s="56">
        <f>MAX(PAGE15!C30,0)+MAX(PAGE15!D30,0)+MAX(PAGE15!E30,0)</f>
        <v>91</v>
      </c>
      <c r="I59" s="56">
        <f>MAX(PAGE15!F30,0)+MAX(PAGE15!G30,0)+MAX(PAGE15!H30,0)</f>
        <v>161</v>
      </c>
    </row>
  </sheetData>
  <sheetProtection password="CDE0" sheet="1" objects="1" scenarios="1"/>
  <mergeCells count="2">
    <mergeCell ref="B12:I12"/>
    <mergeCell ref="B13:I13"/>
  </mergeCells>
  <printOptions/>
  <pageMargins left="0.8" right="0.3" top="0.9" bottom="0" header="0.5" footer="0.5"/>
  <pageSetup fitToHeight="1" fitToWidth="1" horizontalDpi="600" verticalDpi="600" orientation="landscape" scale="91" r:id="rId2"/>
  <headerFooter alignWithMargins="0">
    <oddFooter>&amp;L&amp;8ORIGINAL SUBMISSION
CURRENT DATE: &amp;U February 01, 2010&amp;U
&amp;9Version Date: &amp;U</oddFooter>
  </headerFooter>
  <drawing r:id="rId1"/>
</worksheet>
</file>

<file path=xl/worksheets/sheet18.xml><?xml version="1.0" encoding="utf-8"?>
<worksheet xmlns="http://schemas.openxmlformats.org/spreadsheetml/2006/main" xmlns:r="http://schemas.openxmlformats.org/officeDocument/2006/relationships">
  <sheetPr codeName="Sheet10">
    <pageSetUpPr fitToPage="1"/>
  </sheetPr>
  <dimension ref="A1:R26"/>
  <sheetViews>
    <sheetView zoomScale="75" zoomScaleNormal="75" zoomScalePageLayoutView="0" workbookViewId="0" topLeftCell="A1">
      <selection activeCell="J22" sqref="J22"/>
    </sheetView>
  </sheetViews>
  <sheetFormatPr defaultColWidth="36.7109375" defaultRowHeight="12.75"/>
  <cols>
    <col min="1" max="1" width="31.7109375" style="24" customWidth="1"/>
    <col min="2" max="2" width="16.57421875" style="24" customWidth="1"/>
    <col min="3" max="3" width="13.140625" style="24" customWidth="1"/>
    <col min="4" max="5" width="11.8515625" style="24" customWidth="1"/>
    <col min="6" max="6" width="12.00390625" style="24" customWidth="1"/>
    <col min="7" max="7" width="10.8515625" style="24" customWidth="1"/>
    <col min="8" max="8" width="10.421875" style="24" customWidth="1"/>
    <col min="9" max="9" width="11.8515625" style="24" customWidth="1"/>
    <col min="10" max="10" width="4.8515625" style="24" customWidth="1"/>
    <col min="11" max="11" width="10.00390625" style="24" customWidth="1"/>
    <col min="12" max="12" width="11.00390625" style="24" customWidth="1"/>
    <col min="13" max="13" width="6.421875" style="24" customWidth="1"/>
    <col min="14" max="14" width="6.57421875" style="24" customWidth="1"/>
    <col min="15" max="15" width="4.57421875" style="24" hidden="1" customWidth="1"/>
    <col min="16" max="16" width="10.7109375" style="24" customWidth="1"/>
    <col min="17" max="17" width="7.00390625" style="24" customWidth="1"/>
    <col min="18" max="18" width="8.8515625" style="24" hidden="1" customWidth="1"/>
    <col min="19" max="19" width="9.421875" style="24" customWidth="1"/>
    <col min="20" max="22" width="12.7109375" style="24" customWidth="1"/>
    <col min="23" max="16384" width="36.7109375" style="24" customWidth="1"/>
  </cols>
  <sheetData>
    <row r="1" spans="1:9" ht="9" customHeight="1">
      <c r="A1" s="49" t="s">
        <v>0</v>
      </c>
      <c r="B1" s="23"/>
      <c r="C1" s="16"/>
      <c r="D1" s="16"/>
      <c r="E1" s="16"/>
      <c r="F1" s="16"/>
      <c r="I1" s="50" t="s">
        <v>164</v>
      </c>
    </row>
    <row r="2" spans="1:9" ht="9" customHeight="1">
      <c r="A2" s="23" t="s">
        <v>1</v>
      </c>
      <c r="B2" s="23"/>
      <c r="D2" s="23" t="s">
        <v>80</v>
      </c>
      <c r="E2" s="23"/>
      <c r="F2" s="23"/>
      <c r="I2" s="23"/>
    </row>
    <row r="3" spans="1:9" ht="9" customHeight="1">
      <c r="A3" s="23" t="s">
        <v>2</v>
      </c>
      <c r="I3" s="50" t="s">
        <v>30</v>
      </c>
    </row>
    <row r="4" spans="1:9" ht="9" customHeight="1">
      <c r="A4" s="23" t="s">
        <v>1</v>
      </c>
      <c r="D4" s="51" t="s">
        <v>58</v>
      </c>
      <c r="E4" s="51"/>
      <c r="F4" s="51"/>
      <c r="G4" s="23"/>
      <c r="I4" s="23"/>
    </row>
    <row r="5" spans="1:9" ht="9" customHeight="1">
      <c r="A5" s="23" t="s">
        <v>3</v>
      </c>
      <c r="D5" s="51" t="s">
        <v>75</v>
      </c>
      <c r="E5" s="51"/>
      <c r="F5" s="51"/>
      <c r="G5" s="23"/>
      <c r="I5" s="50" t="str">
        <f>PAGE1!G5</f>
        <v>FORM EXPIRES: 7/31/2010</v>
      </c>
    </row>
    <row r="6" spans="1:7" ht="9" customHeight="1">
      <c r="A6" s="23"/>
      <c r="G6" s="16"/>
    </row>
    <row r="7" spans="1:7" ht="9" customHeight="1">
      <c r="A7" s="23"/>
      <c r="D7" s="51">
        <f>PAGE1!D7</f>
        <v>2009</v>
      </c>
      <c r="E7" s="51"/>
      <c r="F7" s="51"/>
      <c r="G7" s="16"/>
    </row>
    <row r="8" spans="1:7" ht="9" customHeight="1">
      <c r="A8" s="23"/>
      <c r="D8" s="23"/>
      <c r="E8" s="23"/>
      <c r="F8" s="23"/>
      <c r="G8" s="16"/>
    </row>
    <row r="9" spans="1:10" ht="11.25" customHeight="1">
      <c r="A9" s="23"/>
      <c r="B9" s="23"/>
      <c r="C9" s="193" t="s">
        <v>258</v>
      </c>
      <c r="D9" s="193"/>
      <c r="E9" s="193"/>
      <c r="H9" s="50" t="s">
        <v>33</v>
      </c>
      <c r="I9" s="35" t="str">
        <f>PAGE1!G8</f>
        <v>NM - NEW MEXICO</v>
      </c>
      <c r="J9" s="62"/>
    </row>
    <row r="10" spans="1:10" ht="9" customHeight="1">
      <c r="A10" s="23"/>
      <c r="B10" s="23"/>
      <c r="C10" s="23"/>
      <c r="D10" s="23"/>
      <c r="E10" s="23"/>
      <c r="F10" s="23"/>
      <c r="G10" s="23"/>
      <c r="H10" s="23"/>
      <c r="I10" s="23"/>
      <c r="J10" s="16"/>
    </row>
    <row r="11" spans="1:11" ht="21" customHeight="1">
      <c r="A11" s="63" t="s">
        <v>74</v>
      </c>
      <c r="B11" s="16"/>
      <c r="C11" s="16"/>
      <c r="D11" s="16"/>
      <c r="E11" s="16"/>
      <c r="F11" s="16"/>
      <c r="G11" s="16"/>
      <c r="H11" s="16"/>
      <c r="I11" s="16"/>
      <c r="J11" s="16"/>
      <c r="K11" s="16"/>
    </row>
    <row r="12" spans="1:11" ht="15" customHeight="1">
      <c r="A12" s="64"/>
      <c r="B12" s="65" t="s">
        <v>57</v>
      </c>
      <c r="C12" s="136"/>
      <c r="D12" s="136"/>
      <c r="E12" s="136"/>
      <c r="F12" s="136"/>
      <c r="G12" s="136"/>
      <c r="H12" s="136"/>
      <c r="I12" s="166"/>
      <c r="J12" s="16"/>
      <c r="K12" s="16"/>
    </row>
    <row r="13" spans="1:12" ht="57" customHeight="1">
      <c r="A13" s="66" t="s">
        <v>189</v>
      </c>
      <c r="B13" s="67" t="s">
        <v>249</v>
      </c>
      <c r="C13" s="67" t="s">
        <v>250</v>
      </c>
      <c r="D13" s="67" t="s">
        <v>239</v>
      </c>
      <c r="E13" s="67" t="s">
        <v>251</v>
      </c>
      <c r="F13" s="67" t="s">
        <v>252</v>
      </c>
      <c r="G13" s="67" t="s">
        <v>129</v>
      </c>
      <c r="H13" s="67" t="s">
        <v>253</v>
      </c>
      <c r="I13" s="68" t="s">
        <v>40</v>
      </c>
      <c r="J13" s="69"/>
      <c r="K13" s="179" t="s">
        <v>73</v>
      </c>
      <c r="L13" s="178" t="s">
        <v>229</v>
      </c>
    </row>
    <row r="14" spans="1:18" s="73" customFormat="1" ht="27.75" customHeight="1">
      <c r="A14" s="70" t="s">
        <v>156</v>
      </c>
      <c r="B14" s="138">
        <v>12022</v>
      </c>
      <c r="C14" s="138">
        <v>2684</v>
      </c>
      <c r="D14" s="138">
        <v>123</v>
      </c>
      <c r="E14" s="138">
        <v>523</v>
      </c>
      <c r="F14" s="138">
        <v>2</v>
      </c>
      <c r="G14" s="138">
        <v>6051</v>
      </c>
      <c r="H14" s="138">
        <v>109</v>
      </c>
      <c r="I14" s="138">
        <v>21514</v>
      </c>
      <c r="J14" s="71"/>
      <c r="K14" s="177">
        <f aca="true" t="shared" si="0" ref="K14:K22">MAX(B14,0)+MAX(C14,0)+MAX(D14,0)+MAX(E14,0)+MAX(F14,0)+MAX(G14,0)+MAX(H14,0)</f>
        <v>21514</v>
      </c>
      <c r="L14" s="175">
        <f>MAX(PAGE12!C31,0)+MAX(PAGE12!D31,0)+MAX(PAGE12!E31,0)</f>
        <v>21514</v>
      </c>
      <c r="R14" s="73">
        <f aca="true" t="shared" si="1" ref="R14:R22">MIN(LEN(TRIM(B14)),LEN(TRIM(C14)),LEN(TRIM(D14)),LEN(TRIM(E14)),LEN(TRIM(F14)),LEN(TRIM(G14)),LEN(TRIM(H14)),LEN(TRIM(I14)))</f>
        <v>1</v>
      </c>
    </row>
    <row r="15" spans="1:18" s="73" customFormat="1" ht="24.75" customHeight="1">
      <c r="A15" s="70" t="s">
        <v>157</v>
      </c>
      <c r="B15" s="138">
        <v>5253</v>
      </c>
      <c r="C15" s="138">
        <v>1176</v>
      </c>
      <c r="D15" s="138">
        <v>44</v>
      </c>
      <c r="E15" s="138">
        <v>283</v>
      </c>
      <c r="F15" s="138">
        <v>2</v>
      </c>
      <c r="G15" s="138">
        <v>2104</v>
      </c>
      <c r="H15" s="138">
        <v>122</v>
      </c>
      <c r="I15" s="138">
        <v>8984</v>
      </c>
      <c r="J15" s="71"/>
      <c r="K15" s="177">
        <f t="shared" si="0"/>
        <v>8984</v>
      </c>
      <c r="L15" s="175">
        <f>MAX(PAGE12!F31,0)+MAX(PAGE12!G31,0)+MAX(PAGE12!H31,0)</f>
        <v>8984</v>
      </c>
      <c r="R15" s="73">
        <f t="shared" si="1"/>
        <v>1</v>
      </c>
    </row>
    <row r="16" spans="1:18" s="73" customFormat="1" ht="24.75" customHeight="1">
      <c r="A16" s="70" t="s">
        <v>158</v>
      </c>
      <c r="B16" s="167">
        <v>4962</v>
      </c>
      <c r="C16" s="167">
        <v>704</v>
      </c>
      <c r="D16" s="167">
        <v>67</v>
      </c>
      <c r="E16" s="167">
        <v>233</v>
      </c>
      <c r="F16" s="167">
        <v>1</v>
      </c>
      <c r="G16" s="167">
        <v>1806</v>
      </c>
      <c r="H16" s="167">
        <v>140</v>
      </c>
      <c r="I16" s="167">
        <v>7913</v>
      </c>
      <c r="J16" s="71"/>
      <c r="K16" s="177">
        <f t="shared" si="0"/>
        <v>7913</v>
      </c>
      <c r="L16" s="175">
        <f>MAX(PAGE13!C30,0)+MAX(PAGE13!D30,0)+MAX(PAGE13!E30,0)</f>
        <v>7913</v>
      </c>
      <c r="O16" s="73">
        <v>18</v>
      </c>
      <c r="R16" s="73">
        <f t="shared" si="1"/>
        <v>1</v>
      </c>
    </row>
    <row r="17" spans="1:18" ht="21" customHeight="1">
      <c r="A17" s="70" t="s">
        <v>159</v>
      </c>
      <c r="B17" s="167">
        <v>124</v>
      </c>
      <c r="C17" s="167">
        <v>51</v>
      </c>
      <c r="D17" s="167">
        <v>0</v>
      </c>
      <c r="E17" s="167">
        <v>11</v>
      </c>
      <c r="F17" s="167">
        <v>0</v>
      </c>
      <c r="G17" s="167">
        <v>50</v>
      </c>
      <c r="H17" s="167">
        <v>2</v>
      </c>
      <c r="I17" s="167">
        <v>238</v>
      </c>
      <c r="J17" s="71"/>
      <c r="K17" s="177">
        <f t="shared" si="0"/>
        <v>238</v>
      </c>
      <c r="L17" s="139">
        <f>MAX(PAGE13!F30,0)+MAX(PAGE13!G30,0)+MAX(PAGE13!H30,0)</f>
        <v>238</v>
      </c>
      <c r="R17" s="73">
        <f t="shared" si="1"/>
        <v>1</v>
      </c>
    </row>
    <row r="18" spans="1:18" ht="15" customHeight="1">
      <c r="A18" s="74" t="s">
        <v>70</v>
      </c>
      <c r="B18" s="167">
        <v>53</v>
      </c>
      <c r="C18" s="167">
        <v>8</v>
      </c>
      <c r="D18" s="167">
        <v>3</v>
      </c>
      <c r="E18" s="167">
        <v>5</v>
      </c>
      <c r="F18" s="167">
        <v>0</v>
      </c>
      <c r="G18" s="167">
        <v>30</v>
      </c>
      <c r="H18" s="167">
        <v>1</v>
      </c>
      <c r="I18" s="167">
        <v>100</v>
      </c>
      <c r="J18" s="71"/>
      <c r="K18" s="177">
        <f t="shared" si="0"/>
        <v>100</v>
      </c>
      <c r="L18" s="139">
        <f>MAX(PAGE14!C30,0)+MAX(PAGE14!D30,0)+MAX(PAGE14!E30,0)</f>
        <v>100</v>
      </c>
      <c r="R18" s="73">
        <f t="shared" si="1"/>
        <v>1</v>
      </c>
    </row>
    <row r="19" spans="1:18" ht="15" customHeight="1">
      <c r="A19" s="74" t="s">
        <v>160</v>
      </c>
      <c r="B19" s="167">
        <v>114</v>
      </c>
      <c r="C19" s="167">
        <v>25</v>
      </c>
      <c r="D19" s="167">
        <v>0</v>
      </c>
      <c r="E19" s="167">
        <v>5</v>
      </c>
      <c r="F19" s="167">
        <v>0</v>
      </c>
      <c r="G19" s="167">
        <v>51</v>
      </c>
      <c r="H19" s="167">
        <v>1</v>
      </c>
      <c r="I19" s="167">
        <v>196</v>
      </c>
      <c r="J19" s="71"/>
      <c r="K19" s="177">
        <f t="shared" si="0"/>
        <v>196</v>
      </c>
      <c r="L19" s="139">
        <f>MAX(PAGE14!F30,0)+MAX(PAGE14!G30,0)+MAX(PAGE14!H30,0)</f>
        <v>196</v>
      </c>
      <c r="R19" s="73">
        <f t="shared" si="1"/>
        <v>1</v>
      </c>
    </row>
    <row r="20" spans="1:18" ht="23.25" customHeight="1">
      <c r="A20" s="70" t="s">
        <v>161</v>
      </c>
      <c r="B20" s="167">
        <v>63</v>
      </c>
      <c r="C20" s="167">
        <v>16</v>
      </c>
      <c r="D20" s="167">
        <v>0</v>
      </c>
      <c r="E20" s="167">
        <v>8</v>
      </c>
      <c r="F20" s="167">
        <v>0</v>
      </c>
      <c r="G20" s="167">
        <v>4</v>
      </c>
      <c r="H20" s="167">
        <v>0</v>
      </c>
      <c r="I20" s="167">
        <v>91</v>
      </c>
      <c r="J20" s="71"/>
      <c r="K20" s="177">
        <f t="shared" si="0"/>
        <v>91</v>
      </c>
      <c r="L20" s="139">
        <f>MAX(PAGE15!C30,0)+MAX(PAGE15!D30,0)+MAX(PAGE15!E30,0)</f>
        <v>91</v>
      </c>
      <c r="R20" s="73">
        <f t="shared" si="1"/>
        <v>1</v>
      </c>
    </row>
    <row r="21" spans="1:18" ht="22.5" customHeight="1">
      <c r="A21" s="70" t="s">
        <v>162</v>
      </c>
      <c r="B21" s="167">
        <v>54</v>
      </c>
      <c r="C21" s="167">
        <v>32</v>
      </c>
      <c r="D21" s="167">
        <v>0</v>
      </c>
      <c r="E21" s="167">
        <v>1</v>
      </c>
      <c r="F21" s="167">
        <v>0</v>
      </c>
      <c r="G21" s="167">
        <v>73</v>
      </c>
      <c r="H21" s="167">
        <v>1</v>
      </c>
      <c r="I21" s="167">
        <v>161</v>
      </c>
      <c r="J21" s="71"/>
      <c r="K21" s="177">
        <f t="shared" si="0"/>
        <v>161</v>
      </c>
      <c r="L21" s="139">
        <f>MAX(PAGE15!F30,0)+MAX(PAGE15!G30,0)+MAX(PAGE15!H30,0)</f>
        <v>161</v>
      </c>
      <c r="R21" s="73">
        <f t="shared" si="1"/>
        <v>1</v>
      </c>
    </row>
    <row r="22" spans="1:18" ht="15" customHeight="1">
      <c r="A22" s="74" t="s">
        <v>163</v>
      </c>
      <c r="B22" s="167">
        <v>22645</v>
      </c>
      <c r="C22" s="167">
        <v>4696</v>
      </c>
      <c r="D22" s="167">
        <v>237</v>
      </c>
      <c r="E22" s="167">
        <v>1069</v>
      </c>
      <c r="F22" s="167">
        <v>5</v>
      </c>
      <c r="G22" s="167">
        <v>10169</v>
      </c>
      <c r="H22" s="167">
        <v>376</v>
      </c>
      <c r="I22" s="167">
        <v>39197</v>
      </c>
      <c r="J22" s="71"/>
      <c r="K22" s="177">
        <f t="shared" si="0"/>
        <v>39197</v>
      </c>
      <c r="R22" s="73">
        <f t="shared" si="1"/>
        <v>1</v>
      </c>
    </row>
    <row r="23" spans="1:11" ht="15" customHeight="1">
      <c r="A23" s="59"/>
      <c r="B23" s="75"/>
      <c r="C23" s="75"/>
      <c r="D23" s="75"/>
      <c r="E23" s="75"/>
      <c r="F23" s="75"/>
      <c r="G23" s="75"/>
      <c r="H23" s="75"/>
      <c r="I23" s="75"/>
      <c r="J23" s="71"/>
      <c r="K23" s="72"/>
    </row>
    <row r="24" ht="12">
      <c r="A24" s="16" t="s">
        <v>79</v>
      </c>
    </row>
    <row r="25" spans="1:9" ht="12">
      <c r="A25" s="50" t="s">
        <v>73</v>
      </c>
      <c r="B25" s="16">
        <f aca="true" t="shared" si="2" ref="B25:I25">MAX(B14,0)+MAX(B15,0)+MAX(B16,0)+MAX(B17,0)+MAX(B18,0)+MAX(B19,0)+MAX(B20,0)+MAX(B21,0)</f>
        <v>22645</v>
      </c>
      <c r="C25" s="16">
        <f t="shared" si="2"/>
        <v>4696</v>
      </c>
      <c r="D25" s="16">
        <f t="shared" si="2"/>
        <v>237</v>
      </c>
      <c r="E25" s="16">
        <f t="shared" si="2"/>
        <v>1069</v>
      </c>
      <c r="F25" s="16">
        <f t="shared" si="2"/>
        <v>5</v>
      </c>
      <c r="G25" s="16">
        <f t="shared" si="2"/>
        <v>10169</v>
      </c>
      <c r="H25" s="16">
        <f t="shared" si="2"/>
        <v>376</v>
      </c>
      <c r="I25" s="16">
        <f t="shared" si="2"/>
        <v>39197</v>
      </c>
    </row>
    <row r="26" ht="12">
      <c r="A26" s="76"/>
    </row>
  </sheetData>
  <sheetProtection password="CDE0" sheet="1" objects="1" scenarios="1"/>
  <mergeCells count="1">
    <mergeCell ref="C9:E9"/>
  </mergeCells>
  <conditionalFormatting sqref="J14:J23">
    <cfRule type="expression" priority="1" dxfId="0" stopIfTrue="1">
      <formula>AND(J14&gt;0,J14&gt;I14)</formula>
    </cfRule>
  </conditionalFormatting>
  <conditionalFormatting sqref="G25:I25 B25:D25">
    <cfRule type="expression" priority="2" dxfId="0" stopIfTrue="1">
      <formula>MAX(B22,0)&lt;&gt;B25</formula>
    </cfRule>
  </conditionalFormatting>
  <conditionalFormatting sqref="K15:K23">
    <cfRule type="expression" priority="3" dxfId="0" stopIfTrue="1">
      <formula>MAX(I15,0)&lt;&gt;K15</formula>
    </cfRule>
  </conditionalFormatting>
  <conditionalFormatting sqref="K14">
    <cfRule type="expression" priority="4" dxfId="0" stopIfTrue="1">
      <formula>MAX(I14,0)&lt;&gt;K14</formula>
    </cfRule>
  </conditionalFormatting>
  <conditionalFormatting sqref="L19:L21">
    <cfRule type="expression" priority="5" dxfId="1" stopIfTrue="1">
      <formula>AND(OR(I19&gt;=0,L19&gt;0),I19&lt;&gt;L19)</formula>
    </cfRule>
  </conditionalFormatting>
  <conditionalFormatting sqref="L15:L18">
    <cfRule type="expression" priority="6" dxfId="0" stopIfTrue="1">
      <formula>AND(OR(I15&gt;=0,L15&gt;0),I15&lt;&gt;L15)</formula>
    </cfRule>
  </conditionalFormatting>
  <conditionalFormatting sqref="L14">
    <cfRule type="expression" priority="7" dxfId="1" stopIfTrue="1">
      <formula>AND(OR(I14&gt;=0,L14&gt;0),I14&lt;&gt;L14)</formula>
    </cfRule>
  </conditionalFormatting>
  <conditionalFormatting sqref="E25:F25">
    <cfRule type="expression" priority="8" dxfId="0" stopIfTrue="1">
      <formula>MAX(E22,0)&lt;&gt;E25</formula>
    </cfRule>
  </conditionalFormatting>
  <conditionalFormatting sqref="B16:I22">
    <cfRule type="expression" priority="9" dxfId="0" stopIfTrue="1">
      <formula>LEN(TRIM(B16))=0</formula>
    </cfRule>
  </conditionalFormatting>
  <conditionalFormatting sqref="C9:E9">
    <cfRule type="expression" priority="10" dxfId="1" stopIfTrue="1">
      <formula>MIN(R14:R22)=0</formula>
    </cfRule>
  </conditionalFormatting>
  <conditionalFormatting sqref="B14:I15">
    <cfRule type="expression" priority="21" dxfId="1" stopIfTrue="1">
      <formula>LEN(TRIM(B14))=0</formula>
    </cfRule>
  </conditionalFormatting>
  <printOptions/>
  <pageMargins left="0.8" right="0.3" top="0.9" bottom="0" header="0.5" footer="0.5"/>
  <pageSetup fitToHeight="1" fitToWidth="1" horizontalDpi="600" verticalDpi="600" orientation="landscape" scale="94" r:id="rId2"/>
  <headerFooter alignWithMargins="0">
    <oddFooter>&amp;L&amp;8ORIGINAL SUBMISSION
CURRENT DATE: &amp;U February 01, 2010&amp;U
&amp;9Version Date: &amp;U</oddFooter>
  </headerFooter>
  <drawing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N27"/>
  <sheetViews>
    <sheetView zoomScale="75" zoomScaleNormal="75" zoomScalePageLayoutView="0" workbookViewId="0" topLeftCell="A1">
      <selection activeCell="H22" sqref="H22"/>
    </sheetView>
  </sheetViews>
  <sheetFormatPr defaultColWidth="36.7109375" defaultRowHeight="12.75"/>
  <cols>
    <col min="1" max="1" width="31.7109375" style="27" customWidth="1"/>
    <col min="2" max="2" width="16.57421875" style="27" customWidth="1"/>
    <col min="3" max="3" width="15.00390625" style="27" customWidth="1"/>
    <col min="4" max="6" width="14.00390625" style="27" customWidth="1"/>
    <col min="7" max="7" width="13.7109375" style="27" customWidth="1"/>
    <col min="8" max="8" width="13.57421875" style="27" customWidth="1"/>
    <col min="9" max="9" width="13.7109375" style="27" customWidth="1"/>
    <col min="10" max="10" width="4.8515625" style="27" customWidth="1"/>
    <col min="11" max="11" width="6.8515625" style="27" customWidth="1"/>
    <col min="12" max="12" width="6.140625" style="27" customWidth="1"/>
    <col min="13" max="13" width="6.57421875" style="27" hidden="1" customWidth="1"/>
    <col min="14" max="14" width="3.140625" style="27" hidden="1" customWidth="1"/>
    <col min="15" max="15" width="5.00390625" style="27" customWidth="1"/>
    <col min="16" max="16" width="7.140625" style="27" customWidth="1"/>
    <col min="17" max="17" width="8.8515625" style="27" customWidth="1"/>
    <col min="18" max="18" width="9.421875" style="27" customWidth="1"/>
    <col min="19" max="21" width="12.7109375" style="27" customWidth="1"/>
    <col min="22" max="16384" width="36.7109375" style="27" customWidth="1"/>
  </cols>
  <sheetData>
    <row r="1" spans="1:9" ht="9" customHeight="1">
      <c r="A1" s="25" t="s">
        <v>0</v>
      </c>
      <c r="B1" s="5"/>
      <c r="C1" s="4"/>
      <c r="D1" s="4"/>
      <c r="E1" s="4"/>
      <c r="F1" s="4"/>
      <c r="I1" s="26" t="s">
        <v>165</v>
      </c>
    </row>
    <row r="2" spans="1:9" ht="9" customHeight="1">
      <c r="A2" s="5" t="s">
        <v>1</v>
      </c>
      <c r="B2" s="5"/>
      <c r="C2" s="274" t="s">
        <v>80</v>
      </c>
      <c r="D2" s="274"/>
      <c r="E2" s="28"/>
      <c r="F2" s="28"/>
      <c r="I2" s="5"/>
    </row>
    <row r="3" spans="1:9" ht="9" customHeight="1">
      <c r="A3" s="5" t="s">
        <v>2</v>
      </c>
      <c r="D3" s="4"/>
      <c r="E3" s="4"/>
      <c r="F3" s="4"/>
      <c r="I3" s="26" t="s">
        <v>30</v>
      </c>
    </row>
    <row r="4" spans="1:9" ht="9" customHeight="1">
      <c r="A4" s="5" t="s">
        <v>1</v>
      </c>
      <c r="B4" s="274" t="s">
        <v>58</v>
      </c>
      <c r="C4" s="274"/>
      <c r="D4" s="274"/>
      <c r="E4" s="274"/>
      <c r="F4" s="274"/>
      <c r="G4" s="274"/>
      <c r="I4" s="5"/>
    </row>
    <row r="5" spans="1:9" ht="9" customHeight="1">
      <c r="A5" s="5" t="s">
        <v>3</v>
      </c>
      <c r="B5" s="274" t="s">
        <v>75</v>
      </c>
      <c r="C5" s="274"/>
      <c r="D5" s="274"/>
      <c r="E5" s="274"/>
      <c r="F5" s="274"/>
      <c r="G5" s="274"/>
      <c r="I5" s="26" t="str">
        <f>PAGE1!G5</f>
        <v>FORM EXPIRES: 7/31/2010</v>
      </c>
    </row>
    <row r="6" spans="1:7" ht="9" customHeight="1">
      <c r="A6" s="5"/>
      <c r="D6" s="5"/>
      <c r="E6" s="5"/>
      <c r="F6" s="5"/>
      <c r="G6" s="4"/>
    </row>
    <row r="7" spans="1:7" ht="9" customHeight="1">
      <c r="A7" s="5"/>
      <c r="C7" s="274">
        <f>PAGE1!D7</f>
        <v>2009</v>
      </c>
      <c r="D7" s="274"/>
      <c r="E7" s="28"/>
      <c r="F7" s="28"/>
      <c r="G7" s="4"/>
    </row>
    <row r="8" spans="1:7" ht="9" customHeight="1">
      <c r="A8" s="5"/>
      <c r="D8" s="5"/>
      <c r="E8" s="5"/>
      <c r="F8" s="5"/>
      <c r="G8" s="4"/>
    </row>
    <row r="9" spans="1:10" ht="9" customHeight="1">
      <c r="A9" s="5"/>
      <c r="B9" s="5"/>
      <c r="H9" s="26" t="s">
        <v>33</v>
      </c>
      <c r="I9" s="35" t="str">
        <f>PAGE1!G8</f>
        <v>NM - NEW MEXICO</v>
      </c>
      <c r="J9" s="38"/>
    </row>
    <row r="10" spans="1:10" ht="11.25" customHeight="1">
      <c r="A10" s="5"/>
      <c r="B10" s="5"/>
      <c r="C10" s="5"/>
      <c r="D10" s="5"/>
      <c r="E10" s="5"/>
      <c r="F10" s="5"/>
      <c r="G10" s="5"/>
      <c r="H10" s="5"/>
      <c r="I10" s="5"/>
      <c r="J10" s="4"/>
    </row>
    <row r="11" s="24" customFormat="1" ht="21" customHeight="1">
      <c r="A11" s="63" t="s">
        <v>166</v>
      </c>
    </row>
    <row r="12" spans="1:10" s="24" customFormat="1" ht="27" customHeight="1">
      <c r="A12" s="64"/>
      <c r="B12" s="225" t="s">
        <v>254</v>
      </c>
      <c r="C12" s="226"/>
      <c r="D12" s="226"/>
      <c r="E12" s="226"/>
      <c r="F12" s="226"/>
      <c r="G12" s="226"/>
      <c r="H12" s="226"/>
      <c r="I12" s="227"/>
      <c r="J12" s="16"/>
    </row>
    <row r="13" spans="1:10" s="24" customFormat="1" ht="46.5" customHeight="1">
      <c r="A13" s="66" t="s">
        <v>56</v>
      </c>
      <c r="B13" s="67" t="s">
        <v>249</v>
      </c>
      <c r="C13" s="67" t="s">
        <v>250</v>
      </c>
      <c r="D13" s="67" t="s">
        <v>239</v>
      </c>
      <c r="E13" s="67" t="s">
        <v>251</v>
      </c>
      <c r="F13" s="67" t="s">
        <v>252</v>
      </c>
      <c r="G13" s="67" t="s">
        <v>129</v>
      </c>
      <c r="H13" s="67" t="s">
        <v>253</v>
      </c>
      <c r="I13" s="68" t="s">
        <v>40</v>
      </c>
      <c r="J13" s="69"/>
    </row>
    <row r="14" spans="1:10" s="73" customFormat="1" ht="27.75" customHeight="1">
      <c r="A14" s="70" t="s">
        <v>156</v>
      </c>
      <c r="B14" s="168">
        <f>IF(MIN(PAGE17!B14,PAGE17!I14)&lt;=0,0,PAGE17!B14/PAGE17!I14)</f>
        <v>0.5587989216324254</v>
      </c>
      <c r="C14" s="168">
        <f>IF(MIN(PAGE17!C14,PAGE17!I14)&lt;=0,0,PAGE17!C14/PAGE17!I14)</f>
        <v>0.1247559728548852</v>
      </c>
      <c r="D14" s="168">
        <f>IF(MIN(PAGE17!D14,PAGE17!I14)&lt;=0,0,PAGE17!D14/PAGE17!I14)</f>
        <v>0.005717207399832667</v>
      </c>
      <c r="E14" s="168">
        <f>IF(MIN(PAGE17!E14,PAGE17!I14)&lt;=0,0,PAGE17!E14/PAGE17!I14)</f>
        <v>0.0243097517895324</v>
      </c>
      <c r="F14" s="168">
        <f>IF(MIN(PAGE17!F14,PAGE17!I14)&lt;=0,0,PAGE17!F14/PAGE17!I14)</f>
        <v>9.296272194849865E-05</v>
      </c>
      <c r="G14" s="168">
        <f>IF(MIN(PAGE17!G14,PAGE17!I14)&lt;=0,0,PAGE17!G14/PAGE17!I14)</f>
        <v>0.28125871525518265</v>
      </c>
      <c r="H14" s="168">
        <f>IF(MIN(PAGE17!H14,PAGE17!I14)&lt;=0,0,PAGE17!H14/PAGE17!I14)</f>
        <v>0.005066468346193177</v>
      </c>
      <c r="I14" s="183">
        <f>IF(PAGE17!I14&lt;=0,0,PAGE17!I14/PAGE17!I14)</f>
        <v>1</v>
      </c>
      <c r="J14" s="71"/>
    </row>
    <row r="15" spans="1:10" s="73" customFormat="1" ht="24.75" customHeight="1">
      <c r="A15" s="70" t="s">
        <v>157</v>
      </c>
      <c r="B15" s="168">
        <f>IF(MIN(PAGE17!B15,PAGE17!I15)&lt;=0,0,PAGE17!B15/PAGE17!I15)</f>
        <v>0.584706144256456</v>
      </c>
      <c r="C15" s="168">
        <f>IF(MIN(PAGE17!C15,PAGE17!I15)&lt;=0,0,PAGE17!C15/PAGE17!I15)</f>
        <v>0.13089937666963491</v>
      </c>
      <c r="D15" s="168">
        <f>IF(MIN(PAGE17!D15,PAGE17!I15)&lt;=0,0,PAGE17!D15/PAGE17!I15)</f>
        <v>0.004897595725734639</v>
      </c>
      <c r="E15" s="168">
        <f>IF(MIN(PAGE17!E15,PAGE17!I15)&lt;=0,0,PAGE17!E15/PAGE17!I15)</f>
        <v>0.03150044523597507</v>
      </c>
      <c r="F15" s="168">
        <f>IF(MIN(PAGE17!F15,PAGE17!I15)&lt;=0,0,PAGE17!F15/PAGE17!I15)</f>
        <v>0.0002226179875333927</v>
      </c>
      <c r="G15" s="168">
        <f>IF(MIN(PAGE17!G15,PAGE17!I15)&lt;=0,0,PAGE17!G15/PAGE17!I15)</f>
        <v>0.2341941228851291</v>
      </c>
      <c r="H15" s="168">
        <f>IF(MIN(PAGE17!H15,PAGE17!I15)&lt;=0,0,PAGE17!H15/PAGE17!I15)</f>
        <v>0.013579697239536954</v>
      </c>
      <c r="I15" s="183">
        <f>IF(PAGE17!I15&lt;=0,0,PAGE17!I15/PAGE17!I15)</f>
        <v>1</v>
      </c>
      <c r="J15" s="71"/>
    </row>
    <row r="16" spans="1:14" s="73" customFormat="1" ht="24.75" customHeight="1">
      <c r="A16" s="70" t="s">
        <v>158</v>
      </c>
      <c r="B16" s="168">
        <f>IF(MIN(PAGE17!B16,PAGE17!I16)&lt;=0,0,PAGE17!B16/PAGE17!I16)</f>
        <v>0.6270693795020852</v>
      </c>
      <c r="C16" s="168">
        <f>IF(MIN(PAGE17!C16,PAGE17!I16)&lt;=0,0,PAGE17!C16/PAGE17!I16)</f>
        <v>0.08896752179957032</v>
      </c>
      <c r="D16" s="168">
        <f>IF(MIN(PAGE17!D16,PAGE17!I16)&lt;=0,0,PAGE17!D16/PAGE17!I16)</f>
        <v>0.008467079489447743</v>
      </c>
      <c r="E16" s="168">
        <f>IF(MIN(PAGE17!E16,PAGE17!I16)&lt;=0,0,PAGE17!E16/PAGE17!I16)</f>
        <v>0.029445216731960065</v>
      </c>
      <c r="F16" s="168">
        <f>IF(MIN(PAGE17!F16,PAGE17!I16)&lt;=0,0,PAGE17!F16/PAGE17!I16)</f>
        <v>0.00012637432073802604</v>
      </c>
      <c r="G16" s="168">
        <f>IF(MIN(PAGE17!G16,PAGE17!I16)&lt;=0,0,PAGE17!G16/PAGE17!I16)</f>
        <v>0.228232023252875</v>
      </c>
      <c r="H16" s="168">
        <f>IF(MIN(PAGE17!H16,PAGE17!I16)&lt;=0,0,PAGE17!H16/PAGE17!I16)</f>
        <v>0.017692404903323643</v>
      </c>
      <c r="I16" s="183">
        <f>IF(PAGE17!I16&lt;=0,0,PAGE17!I16/PAGE17!I16)</f>
        <v>1</v>
      </c>
      <c r="J16" s="71"/>
      <c r="M16" s="73">
        <v>19</v>
      </c>
      <c r="N16" s="73">
        <v>10</v>
      </c>
    </row>
    <row r="17" spans="1:10" s="24" customFormat="1" ht="21" customHeight="1">
      <c r="A17" s="70" t="s">
        <v>159</v>
      </c>
      <c r="B17" s="168">
        <f>IF(MIN(PAGE17!B17,PAGE17!I17)&lt;=0,0,PAGE17!B17/PAGE17!I17)</f>
        <v>0.5210084033613446</v>
      </c>
      <c r="C17" s="168">
        <f>IF(MIN(PAGE17!C17,PAGE17!I17)&lt;=0,0,PAGE17!C17/PAGE17!I17)</f>
        <v>0.21428571428571427</v>
      </c>
      <c r="D17" s="168">
        <f>IF(MIN(PAGE17!D17,PAGE17!I17)&lt;=0,0,PAGE17!D17/PAGE17!I17)</f>
        <v>0</v>
      </c>
      <c r="E17" s="168">
        <f>IF(MIN(PAGE17!E17,PAGE17!I17)&lt;=0,0,PAGE17!E17/PAGE17!I17)</f>
        <v>0.046218487394957986</v>
      </c>
      <c r="F17" s="168">
        <f>IF(MIN(PAGE17!F17,PAGE17!I17)&lt;=0,0,PAGE17!F17/PAGE17!I17)</f>
        <v>0</v>
      </c>
      <c r="G17" s="168">
        <f>IF(MIN(PAGE17!G17,PAGE17!I17)&lt;=0,0,PAGE17!G17/PAGE17!I17)</f>
        <v>0.21008403361344538</v>
      </c>
      <c r="H17" s="168">
        <f>IF(MIN(PAGE17!H17,PAGE17!I17)&lt;=0,0,PAGE17!H17/PAGE17!I17)</f>
        <v>0.008403361344537815</v>
      </c>
      <c r="I17" s="183">
        <f>IF(PAGE17!I17&lt;=0,0,PAGE17!I17/PAGE17!I17)</f>
        <v>1</v>
      </c>
      <c r="J17" s="71"/>
    </row>
    <row r="18" spans="1:10" s="24" customFormat="1" ht="15" customHeight="1">
      <c r="A18" s="74" t="s">
        <v>70</v>
      </c>
      <c r="B18" s="168">
        <f>IF(MIN(PAGE17!B18,PAGE17!I18)&lt;=0,0,PAGE17!B18/PAGE17!I18)</f>
        <v>0.53</v>
      </c>
      <c r="C18" s="168">
        <f>IF(MIN(PAGE17!C18,PAGE17!I18)&lt;=0,0,PAGE17!C18/PAGE17!I18)</f>
        <v>0.08</v>
      </c>
      <c r="D18" s="168">
        <f>IF(MIN(PAGE17!D18,PAGE17!I18)&lt;=0,0,PAGE17!D18/PAGE17!I18)</f>
        <v>0.03</v>
      </c>
      <c r="E18" s="168">
        <f>IF(MIN(PAGE17!E18,PAGE17!I18)&lt;=0,0,PAGE17!E18/PAGE17!I18)</f>
        <v>0.05</v>
      </c>
      <c r="F18" s="168">
        <f>IF(MIN(PAGE17!F18,PAGE17!I18)&lt;=0,0,PAGE17!F18/PAGE17!I18)</f>
        <v>0</v>
      </c>
      <c r="G18" s="168">
        <f>IF(MIN(PAGE17!G18,PAGE17!I18)&lt;=0,0,PAGE17!G18/PAGE17!I18)</f>
        <v>0.3</v>
      </c>
      <c r="H18" s="168">
        <f>IF(MIN(PAGE17!H18,PAGE17!I18)&lt;=0,0,PAGE17!H18/PAGE17!I18)</f>
        <v>0.01</v>
      </c>
      <c r="I18" s="183">
        <f>IF(PAGE17!I18&lt;=0,0,PAGE17!I18/PAGE17!I18)</f>
        <v>1</v>
      </c>
      <c r="J18" s="71"/>
    </row>
    <row r="19" spans="1:10" s="24" customFormat="1" ht="15" customHeight="1">
      <c r="A19" s="74" t="s">
        <v>160</v>
      </c>
      <c r="B19" s="168">
        <f>IF(MIN(PAGE17!B19,PAGE17!I19)&lt;=0,0,PAGE17!B19/PAGE17!I19)</f>
        <v>0.5816326530612245</v>
      </c>
      <c r="C19" s="168">
        <f>IF(MIN(PAGE17!C19,PAGE17!I19)&lt;=0,0,PAGE17!C19/PAGE17!I19)</f>
        <v>0.12755102040816327</v>
      </c>
      <c r="D19" s="168">
        <f>IF(MIN(PAGE17!D19,PAGE17!I19)&lt;=0,0,PAGE17!D19/PAGE17!I19)</f>
        <v>0</v>
      </c>
      <c r="E19" s="168">
        <f>IF(MIN(PAGE17!E19,PAGE17!I19)&lt;=0,0,PAGE17!E19/PAGE17!I19)</f>
        <v>0.025510204081632654</v>
      </c>
      <c r="F19" s="168">
        <f>IF(MIN(PAGE17!F19,PAGE17!I19)&lt;=0,0,PAGE17!F19/PAGE17!I19)</f>
        <v>0</v>
      </c>
      <c r="G19" s="168">
        <f>IF(MIN(PAGE17!G19,PAGE17!I19)&lt;=0,0,PAGE17!G19/PAGE17!I19)</f>
        <v>0.2602040816326531</v>
      </c>
      <c r="H19" s="168">
        <f>IF(MIN(PAGE17!H19,PAGE17!I19)&lt;=0,0,PAGE17!H19/PAGE17!I19)</f>
        <v>0.00510204081632653</v>
      </c>
      <c r="I19" s="183">
        <f>IF(PAGE17!I19&lt;=0,0,PAGE17!I19/PAGE17!I19)</f>
        <v>1</v>
      </c>
      <c r="J19" s="71"/>
    </row>
    <row r="20" spans="1:10" s="24" customFormat="1" ht="23.25" customHeight="1">
      <c r="A20" s="70" t="s">
        <v>161</v>
      </c>
      <c r="B20" s="168">
        <f>IF(MIN(PAGE17!B20,PAGE17!I20)&lt;=0,0,PAGE17!B20/PAGE17!I20)</f>
        <v>0.6923076923076923</v>
      </c>
      <c r="C20" s="168">
        <f>IF(MIN(PAGE17!C20,PAGE17!I20)&lt;=0,0,PAGE17!C20/PAGE17!I20)</f>
        <v>0.17582417582417584</v>
      </c>
      <c r="D20" s="168">
        <f>IF(MIN(PAGE17!D20,PAGE17!I20)&lt;=0,0,PAGE17!D20/PAGE17!I20)</f>
        <v>0</v>
      </c>
      <c r="E20" s="168">
        <f>IF(MIN(PAGE17!E20,PAGE17!I20)&lt;=0,0,PAGE17!E20/PAGE17!I20)</f>
        <v>0.08791208791208792</v>
      </c>
      <c r="F20" s="168">
        <f>IF(MIN(PAGE17!F20,PAGE17!I20)&lt;=0,0,PAGE17!F20/PAGE17!I20)</f>
        <v>0</v>
      </c>
      <c r="G20" s="168">
        <f>IF(MIN(PAGE17!G20,PAGE17!I20)&lt;=0,0,PAGE17!G20/PAGE17!I20)</f>
        <v>0.04395604395604396</v>
      </c>
      <c r="H20" s="168">
        <f>IF(MIN(PAGE17!H20,PAGE17!I20)&lt;=0,0,PAGE17!H20/PAGE17!I20)</f>
        <v>0</v>
      </c>
      <c r="I20" s="183">
        <f>IF(PAGE17!I20&lt;=0,0,PAGE17!I20/PAGE17!I20)</f>
        <v>1</v>
      </c>
      <c r="J20" s="71"/>
    </row>
    <row r="21" spans="1:10" s="24" customFormat="1" ht="22.5" customHeight="1">
      <c r="A21" s="70" t="s">
        <v>162</v>
      </c>
      <c r="B21" s="168">
        <f>IF(MIN(PAGE17!B21,PAGE17!I21)&lt;=0,0,PAGE17!B21/PAGE17!I21)</f>
        <v>0.33540372670807456</v>
      </c>
      <c r="C21" s="168">
        <f>IF(MIN(PAGE17!C21,PAGE17!I21)&lt;=0,0,PAGE17!C21/PAGE17!I21)</f>
        <v>0.19875776397515527</v>
      </c>
      <c r="D21" s="168">
        <f>IF(MIN(PAGE17!D21,PAGE17!I21)&lt;=0,0,PAGE17!D21/PAGE17!I21)</f>
        <v>0</v>
      </c>
      <c r="E21" s="168">
        <f>IF(MIN(PAGE17!E21,PAGE17!I21)&lt;=0,0,PAGE17!E21/PAGE17!I21)</f>
        <v>0.006211180124223602</v>
      </c>
      <c r="F21" s="168">
        <f>IF(MIN(PAGE17!F21,PAGE17!I21)&lt;=0,0,PAGE17!F21/PAGE17!I21)</f>
        <v>0</v>
      </c>
      <c r="G21" s="168">
        <f>IF(MIN(PAGE17!G21,PAGE17!I21)&lt;=0,0,PAGE17!G21/PAGE17!I21)</f>
        <v>0.453416149068323</v>
      </c>
      <c r="H21" s="168">
        <f>IF(MIN(PAGE17!H21,PAGE17!I21)&lt;=0,0,PAGE17!H21/PAGE17!I21)</f>
        <v>0.006211180124223602</v>
      </c>
      <c r="I21" s="183">
        <f>IF(PAGE17!I21&lt;=0,0,PAGE17!I21/PAGE17!I21)</f>
        <v>1</v>
      </c>
      <c r="J21" s="71"/>
    </row>
    <row r="22" spans="1:10" s="24" customFormat="1" ht="21.75" customHeight="1">
      <c r="A22" s="74" t="s">
        <v>163</v>
      </c>
      <c r="B22" s="168">
        <f>IF(MIN(PAGE17!B22,PAGE17!I22)&lt;=0,0,PAGE17!B22/PAGE17!I22)</f>
        <v>0.5777227849070082</v>
      </c>
      <c r="C22" s="168">
        <f>IF(MIN(PAGE17!C22,PAGE17!I22)&lt;=0,0,PAGE17!C22/PAGE17!I22)</f>
        <v>0.1198050871240146</v>
      </c>
      <c r="D22" s="168">
        <f>IF(MIN(PAGE17!D22,PAGE17!I22)&lt;=0,0,PAGE17!D22/PAGE17!I22)</f>
        <v>0.006046381100594433</v>
      </c>
      <c r="E22" s="168">
        <f>IF(MIN(PAGE17!E22,PAGE17!I22)&lt;=0,0,PAGE17!E22/PAGE17!I22)</f>
        <v>0.027272495344031433</v>
      </c>
      <c r="F22" s="168">
        <f>IF(MIN(PAGE17!F22,PAGE17!I22)&lt;=0,0,PAGE17!F22/PAGE17!I22)</f>
        <v>0.00012756078271296273</v>
      </c>
      <c r="G22" s="168">
        <f>IF(MIN(PAGE17!G22,PAGE17!I22)&lt;=0,0,PAGE17!G22/PAGE17!I22)</f>
        <v>0.2594331198816236</v>
      </c>
      <c r="H22" s="168">
        <f>IF(MIN(PAGE17!H22,PAGE17!I22)&lt;=0,0,PAGE17!H22/PAGE17!I22)</f>
        <v>0.009592570860014797</v>
      </c>
      <c r="I22" s="183">
        <f>IF(PAGE17!I22&lt;=0,0,PAGE17!I22/PAGE17!I22)</f>
        <v>1</v>
      </c>
      <c r="J22" s="71"/>
    </row>
    <row r="23" spans="1:10" s="24" customFormat="1" ht="15" customHeight="1">
      <c r="A23" s="59"/>
      <c r="B23" s="75"/>
      <c r="C23" s="75"/>
      <c r="D23" s="75"/>
      <c r="E23" s="75"/>
      <c r="F23" s="75"/>
      <c r="G23" s="75"/>
      <c r="H23" s="75"/>
      <c r="I23" s="75"/>
      <c r="J23" s="71"/>
    </row>
    <row r="24" s="24" customFormat="1" ht="12">
      <c r="A24" s="47" t="s">
        <v>181</v>
      </c>
    </row>
    <row r="25" s="24" customFormat="1" ht="12">
      <c r="A25" s="47"/>
    </row>
    <row r="26" s="24" customFormat="1" ht="12">
      <c r="A26" s="16" t="s">
        <v>79</v>
      </c>
    </row>
    <row r="27" s="24" customFormat="1" ht="12">
      <c r="A27" s="76"/>
    </row>
    <row r="28" s="24" customFormat="1" ht="12"/>
    <row r="29" s="24" customFormat="1" ht="12"/>
    <row r="30" s="24" customFormat="1" ht="12"/>
    <row r="31" s="24" customFormat="1" ht="12"/>
    <row r="32" s="24" customFormat="1" ht="12"/>
  </sheetData>
  <sheetProtection password="CDE0" sheet="1" objects="1" scenarios="1"/>
  <mergeCells count="5">
    <mergeCell ref="B12:I12"/>
    <mergeCell ref="C2:D2"/>
    <mergeCell ref="C7:D7"/>
    <mergeCell ref="B4:G4"/>
    <mergeCell ref="B5:G5"/>
  </mergeCells>
  <conditionalFormatting sqref="J14:J23">
    <cfRule type="expression" priority="1" dxfId="0" stopIfTrue="1">
      <formula>AND(J14&gt;0,J14&gt;I14)</formula>
    </cfRule>
  </conditionalFormatting>
  <printOptions/>
  <pageMargins left="0.8" right="0.3" top="0.9" bottom="0" header="0.5" footer="0.5"/>
  <pageSetup fitToHeight="1" fitToWidth="1" horizontalDpi="600" verticalDpi="600" orientation="landscape" scale="85" r:id="rId2"/>
  <headerFooter alignWithMargins="0">
    <oddFooter>&amp;L&amp;8ORIGINAL SUBMISSION
CURRENT DATE: &amp;U February 01, 2010&amp;U
&amp;9Version Date: &amp;U</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34"/>
  <sheetViews>
    <sheetView zoomScale="75" zoomScaleNormal="75" zoomScalePageLayoutView="0" workbookViewId="0" topLeftCell="A1">
      <selection activeCell="H23" sqref="H23"/>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5.140625" style="13" customWidth="1"/>
    <col min="7" max="7" width="15.57421875" style="13" customWidth="1"/>
    <col min="8" max="8" width="3.421875" style="13" customWidth="1"/>
    <col min="9" max="9" width="9.00390625" style="13" customWidth="1"/>
    <col min="10" max="10" width="8.57421875" style="13" customWidth="1"/>
    <col min="11" max="11" width="8.140625" style="13" customWidth="1"/>
    <col min="12" max="12" width="5.7109375" style="13" customWidth="1"/>
    <col min="13" max="13" width="3.421875" style="13" hidden="1" customWidth="1"/>
    <col min="14" max="14" width="8.8515625" style="13" customWidth="1"/>
    <col min="15" max="17" width="9.140625" style="13" customWidth="1"/>
    <col min="18" max="18" width="9.140625" style="13" hidden="1" customWidth="1"/>
    <col min="19" max="16384" width="9.140625" style="13" customWidth="1"/>
  </cols>
  <sheetData>
    <row r="1" spans="1:7" s="24" customFormat="1" ht="9" customHeight="1">
      <c r="A1" s="49" t="s">
        <v>0</v>
      </c>
      <c r="C1" s="16"/>
      <c r="D1" s="23"/>
      <c r="E1" s="16"/>
      <c r="F1" s="16"/>
      <c r="G1" s="50" t="s">
        <v>87</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
        <v>261</v>
      </c>
    </row>
    <row r="6" spans="1:7" s="24" customFormat="1" ht="9" customHeight="1">
      <c r="A6" s="16"/>
      <c r="B6" s="23"/>
      <c r="E6" s="23"/>
      <c r="F6" s="23"/>
      <c r="G6" s="16"/>
    </row>
    <row r="7" spans="1:7" s="24" customFormat="1" ht="9" customHeight="1">
      <c r="A7" s="16"/>
      <c r="B7" s="23"/>
      <c r="D7" s="51">
        <v>2009</v>
      </c>
      <c r="E7" s="23"/>
      <c r="F7" s="23"/>
      <c r="G7" s="16"/>
    </row>
    <row r="8" spans="1:7" s="24" customFormat="1" ht="9" customHeight="1">
      <c r="A8" s="16"/>
      <c r="B8" s="23"/>
      <c r="D8" s="16"/>
      <c r="E8" s="23"/>
      <c r="F8" s="50" t="s">
        <v>33</v>
      </c>
      <c r="G8" s="29" t="s">
        <v>273</v>
      </c>
    </row>
    <row r="9" spans="1:7" ht="9" customHeight="1">
      <c r="A9" s="16"/>
      <c r="B9" s="52"/>
      <c r="C9" s="52"/>
      <c r="D9" s="23"/>
      <c r="E9" s="23"/>
      <c r="F9" s="23"/>
      <c r="G9" s="16"/>
    </row>
    <row r="10" spans="1:9" ht="10.5" customHeight="1">
      <c r="A10" s="16"/>
      <c r="B10" s="52"/>
      <c r="C10" s="193" t="s">
        <v>258</v>
      </c>
      <c r="D10" s="193"/>
      <c r="E10" s="193"/>
      <c r="H10" s="172"/>
      <c r="I10" s="41"/>
    </row>
    <row r="11" ht="15" customHeight="1"/>
    <row r="12" spans="1:3" ht="15" customHeight="1">
      <c r="A12" s="53" t="s">
        <v>88</v>
      </c>
      <c r="C12" s="54"/>
    </row>
    <row r="13" spans="1:9" ht="15" customHeight="1">
      <c r="A13" s="197" t="s">
        <v>56</v>
      </c>
      <c r="B13" s="198"/>
      <c r="C13" s="199"/>
      <c r="D13" s="194" t="s">
        <v>54</v>
      </c>
      <c r="E13" s="195"/>
      <c r="F13" s="195"/>
      <c r="G13" s="196"/>
      <c r="I13" s="16" t="s">
        <v>41</v>
      </c>
    </row>
    <row r="14" spans="1:9" ht="15" customHeight="1">
      <c r="A14" s="200"/>
      <c r="B14" s="201"/>
      <c r="C14" s="202"/>
      <c r="D14" s="103">
        <v>3</v>
      </c>
      <c r="E14" s="121">
        <v>4</v>
      </c>
      <c r="F14" s="121">
        <v>5</v>
      </c>
      <c r="G14" s="121" t="s">
        <v>40</v>
      </c>
      <c r="I14" s="16" t="s">
        <v>77</v>
      </c>
    </row>
    <row r="15" spans="1:18" ht="38.25" customHeight="1">
      <c r="A15" s="206" t="s">
        <v>218</v>
      </c>
      <c r="B15" s="207"/>
      <c r="C15" s="116" t="s">
        <v>262</v>
      </c>
      <c r="D15" s="138">
        <v>859</v>
      </c>
      <c r="E15" s="138">
        <v>1258</v>
      </c>
      <c r="F15" s="138">
        <v>1813</v>
      </c>
      <c r="G15" s="138">
        <v>3930</v>
      </c>
      <c r="I15" s="139">
        <f>MAX(D15,0)+MAX(E15,0)+MAX(F15,0)</f>
        <v>3930</v>
      </c>
      <c r="M15" s="13">
        <v>2</v>
      </c>
      <c r="R15" s="13">
        <f aca="true" t="shared" si="0" ref="R15:R23">MIN(LEN(TRIM(D15)),LEN(TRIM(E15)),LEN(TRIM(F15)),LEN(TRIM(G15)))</f>
        <v>3</v>
      </c>
    </row>
    <row r="16" spans="1:18" ht="39" customHeight="1">
      <c r="A16" s="208"/>
      <c r="B16" s="209"/>
      <c r="C16" s="116" t="s">
        <v>263</v>
      </c>
      <c r="D16" s="138">
        <v>191</v>
      </c>
      <c r="E16" s="138">
        <v>245</v>
      </c>
      <c r="F16" s="138">
        <v>240</v>
      </c>
      <c r="G16" s="138">
        <v>676</v>
      </c>
      <c r="I16" s="139">
        <f aca="true" t="shared" si="1" ref="I16:I23">MAX(D16,0)+MAX(E16,0)+MAX(F16,0)</f>
        <v>676</v>
      </c>
      <c r="R16" s="13">
        <f t="shared" si="0"/>
        <v>3</v>
      </c>
    </row>
    <row r="17" spans="1:18" ht="42.75" customHeight="1">
      <c r="A17" s="210"/>
      <c r="B17" s="211"/>
      <c r="C17" s="116" t="s">
        <v>264</v>
      </c>
      <c r="D17" s="138">
        <v>283</v>
      </c>
      <c r="E17" s="138">
        <v>362</v>
      </c>
      <c r="F17" s="138">
        <v>302</v>
      </c>
      <c r="G17" s="138">
        <v>947</v>
      </c>
      <c r="I17" s="139">
        <f t="shared" si="1"/>
        <v>947</v>
      </c>
      <c r="M17" s="137">
        <v>2</v>
      </c>
      <c r="R17" s="13">
        <f t="shared" si="0"/>
        <v>3</v>
      </c>
    </row>
    <row r="18" spans="1:18" ht="30" customHeight="1">
      <c r="A18" s="212" t="s">
        <v>219</v>
      </c>
      <c r="B18" s="212" t="s">
        <v>95</v>
      </c>
      <c r="C18" s="116" t="s">
        <v>96</v>
      </c>
      <c r="D18" s="138">
        <v>145</v>
      </c>
      <c r="E18" s="138">
        <v>246</v>
      </c>
      <c r="F18" s="138">
        <v>72</v>
      </c>
      <c r="G18" s="138">
        <v>463</v>
      </c>
      <c r="I18" s="139">
        <f t="shared" si="1"/>
        <v>463</v>
      </c>
      <c r="R18" s="13">
        <f t="shared" si="0"/>
        <v>2</v>
      </c>
    </row>
    <row r="19" spans="1:18" ht="26.25" customHeight="1">
      <c r="A19" s="213"/>
      <c r="B19" s="213"/>
      <c r="C19" s="116" t="s">
        <v>97</v>
      </c>
      <c r="D19" s="138">
        <v>42</v>
      </c>
      <c r="E19" s="138">
        <v>61</v>
      </c>
      <c r="F19" s="138">
        <v>34</v>
      </c>
      <c r="G19" s="138">
        <v>137</v>
      </c>
      <c r="I19" s="139">
        <f t="shared" si="1"/>
        <v>137</v>
      </c>
      <c r="R19" s="13">
        <f t="shared" si="0"/>
        <v>2</v>
      </c>
    </row>
    <row r="20" spans="1:18" ht="26.25" customHeight="1">
      <c r="A20" s="213"/>
      <c r="B20" s="214"/>
      <c r="C20" s="116" t="s">
        <v>99</v>
      </c>
      <c r="D20" s="138">
        <v>0</v>
      </c>
      <c r="E20" s="138">
        <v>0</v>
      </c>
      <c r="F20" s="138">
        <v>0</v>
      </c>
      <c r="G20" s="138">
        <v>0</v>
      </c>
      <c r="I20" s="139">
        <f t="shared" si="1"/>
        <v>0</v>
      </c>
      <c r="R20" s="13">
        <f t="shared" si="0"/>
        <v>1</v>
      </c>
    </row>
    <row r="21" spans="1:18" ht="29.25" customHeight="1">
      <c r="A21" s="213"/>
      <c r="B21" s="212" t="s">
        <v>90</v>
      </c>
      <c r="C21" s="116" t="s">
        <v>100</v>
      </c>
      <c r="D21" s="138">
        <v>0</v>
      </c>
      <c r="E21" s="138">
        <v>1</v>
      </c>
      <c r="F21" s="138">
        <v>14</v>
      </c>
      <c r="G21" s="138">
        <v>15</v>
      </c>
      <c r="I21" s="139">
        <f t="shared" si="1"/>
        <v>15</v>
      </c>
      <c r="R21" s="13">
        <f t="shared" si="0"/>
        <v>1</v>
      </c>
    </row>
    <row r="22" spans="1:18" ht="30.75" customHeight="1">
      <c r="A22" s="214"/>
      <c r="B22" s="214"/>
      <c r="C22" s="117" t="s">
        <v>101</v>
      </c>
      <c r="D22" s="138">
        <v>137</v>
      </c>
      <c r="E22" s="138">
        <v>219</v>
      </c>
      <c r="F22" s="138">
        <v>61</v>
      </c>
      <c r="G22" s="138">
        <v>417</v>
      </c>
      <c r="I22" s="139">
        <f t="shared" si="1"/>
        <v>417</v>
      </c>
      <c r="R22" s="13">
        <f t="shared" si="0"/>
        <v>2</v>
      </c>
    </row>
    <row r="23" spans="1:18" ht="19.5" customHeight="1">
      <c r="A23" s="203" t="s">
        <v>102</v>
      </c>
      <c r="B23" s="204"/>
      <c r="C23" s="205"/>
      <c r="D23" s="138">
        <v>1657</v>
      </c>
      <c r="E23" s="138">
        <v>2392</v>
      </c>
      <c r="F23" s="138">
        <v>2536</v>
      </c>
      <c r="G23" s="138">
        <v>6585</v>
      </c>
      <c r="I23" s="139">
        <f t="shared" si="1"/>
        <v>6585</v>
      </c>
      <c r="R23" s="13">
        <f t="shared" si="0"/>
        <v>4</v>
      </c>
    </row>
    <row r="24" ht="12">
      <c r="A24" s="16"/>
    </row>
    <row r="25" ht="12">
      <c r="A25" s="59" t="s">
        <v>79</v>
      </c>
    </row>
    <row r="26" spans="3:7" ht="12">
      <c r="C26" s="50" t="s">
        <v>73</v>
      </c>
      <c r="D26" s="57">
        <f>MAX(D15,0)+MAX(D16,0)+MAX(D17,0)+MAX(D18,0)+MAX(D19,0)+MAX(D20,0)+MAX(D21,0)+MAX(D22,0)</f>
        <v>1657</v>
      </c>
      <c r="E26" s="16">
        <f>MAX(E15,0)+MAX(E16,0)+MAX(E17,0)+MAX(E18,0)+MAX(E19,0)+MAX(E20,0)+MAX(E21,0)+MAX(E22,0)</f>
        <v>2392</v>
      </c>
      <c r="F26" s="16">
        <f>MAX(F15,0)+MAX(F16,0)+MAX(F17,0)+MAX(F18,0)+MAX(F19,0)+MAX(F20,0)+MAX(F21,0)+MAX(F22,0)</f>
        <v>2536</v>
      </c>
      <c r="G26" s="16">
        <f>MAX(G15,0)+MAX(G16,0)+MAX(G17,0)+MAX(G18,0)+MAX(G19,0)+MAX(G20,0)+MAX(G21,0)+MAX(G22,0)</f>
        <v>6585</v>
      </c>
    </row>
    <row r="27" ht="12">
      <c r="C27" s="58"/>
    </row>
    <row r="29" spans="2:7" ht="12">
      <c r="B29" s="17"/>
      <c r="G29" s="17"/>
    </row>
    <row r="32" spans="7:10" ht="12">
      <c r="G32" s="16"/>
      <c r="J32" s="17"/>
    </row>
    <row r="33" ht="12">
      <c r="G33" s="60"/>
    </row>
    <row r="34" ht="12">
      <c r="G34" s="60"/>
    </row>
  </sheetData>
  <sheetProtection password="CDE0" sheet="1" objects="1" scenarios="1"/>
  <mergeCells count="8">
    <mergeCell ref="C10:E10"/>
    <mergeCell ref="D13:G13"/>
    <mergeCell ref="A13:C14"/>
    <mergeCell ref="A23:C23"/>
    <mergeCell ref="A15:B17"/>
    <mergeCell ref="A18:A22"/>
    <mergeCell ref="B18:B20"/>
    <mergeCell ref="B21:B22"/>
  </mergeCells>
  <conditionalFormatting sqref="D27:G27">
    <cfRule type="expression" priority="1" dxfId="0" stopIfTrue="1">
      <formula>AND(D27&gt;=0,D27&lt;&gt;D24)</formula>
    </cfRule>
  </conditionalFormatting>
  <conditionalFormatting sqref="I16:I23">
    <cfRule type="expression" priority="2" dxfId="0" stopIfTrue="1">
      <formula>MAX(G16,0)&lt;&gt;I16</formula>
    </cfRule>
  </conditionalFormatting>
  <conditionalFormatting sqref="E26:G26">
    <cfRule type="expression" priority="3" dxfId="0" stopIfTrue="1">
      <formula>MAX(E23,0)&lt;&gt;E26</formula>
    </cfRule>
  </conditionalFormatting>
  <conditionalFormatting sqref="D26">
    <cfRule type="expression" priority="4" dxfId="0" stopIfTrue="1">
      <formula>MAX(D23,0)&lt;&gt;D26</formula>
    </cfRule>
  </conditionalFormatting>
  <conditionalFormatting sqref="I15">
    <cfRule type="expression" priority="5" dxfId="0" stopIfTrue="1">
      <formula>MAX(G15,0)&lt;&gt;I15</formula>
    </cfRule>
  </conditionalFormatting>
  <conditionalFormatting sqref="D15:G23">
    <cfRule type="expression" priority="6" dxfId="1" stopIfTrue="1">
      <formula>LEN(TRIM(D15))=0</formula>
    </cfRule>
  </conditionalFormatting>
  <conditionalFormatting sqref="C10:E10">
    <cfRule type="expression" priority="7" dxfId="1" stopIfTrue="1">
      <formula>MIN(R15:R23)=0</formula>
    </cfRule>
  </conditionalFormatting>
  <printOptions/>
  <pageMargins left="0.8" right="0.3" top="0.9" bottom="0" header="0.5" footer="0.5"/>
  <pageSetup fitToHeight="1" fitToWidth="1" horizontalDpi="600" verticalDpi="600" orientation="landscape" scale="96" r:id="rId2"/>
  <headerFooter alignWithMargins="0">
    <oddFooter>&amp;L&amp;8ORIGINAL SUBMISSION
CURRENT DATE: &amp;U February 01, 2010&amp;U
&amp;9Version Date: &amp;U</oddFooter>
  </headerFooter>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AA33"/>
  <sheetViews>
    <sheetView zoomScale="75" zoomScaleNormal="75" zoomScalePageLayoutView="0" workbookViewId="0" topLeftCell="A1">
      <selection activeCell="F24" sqref="F24"/>
    </sheetView>
  </sheetViews>
  <sheetFormatPr defaultColWidth="9.140625" defaultRowHeight="12.75"/>
  <cols>
    <col min="1" max="1" width="27.421875" style="0" customWidth="1"/>
    <col min="2" max="2" width="15.28125" style="0" customWidth="1"/>
    <col min="3" max="3" width="25.00390625" style="0" customWidth="1"/>
    <col min="4" max="5" width="15.57421875" style="0" customWidth="1"/>
    <col min="6" max="6" width="14.57421875" style="0" customWidth="1"/>
    <col min="7" max="7" width="14.00390625" style="13" customWidth="1"/>
    <col min="8" max="8" width="9.421875" style="13" customWidth="1"/>
    <col min="9" max="9" width="12.8515625" style="13" customWidth="1"/>
    <col min="10" max="10" width="8.57421875" style="13" customWidth="1"/>
    <col min="11" max="11" width="8.140625" style="13" customWidth="1"/>
    <col min="12" max="12" width="5.7109375" style="13" customWidth="1"/>
    <col min="13" max="13" width="4.00390625" style="13" hidden="1" customWidth="1"/>
    <col min="14" max="14" width="8.8515625" style="13" customWidth="1"/>
    <col min="15" max="17" width="9.140625" style="13" customWidth="1"/>
    <col min="18" max="18" width="9.140625" style="13" hidden="1" customWidth="1"/>
    <col min="19" max="27" width="9.140625" style="13" customWidth="1"/>
  </cols>
  <sheetData>
    <row r="1" spans="1:27" s="27" customFormat="1" ht="9" customHeight="1">
      <c r="A1" s="25" t="s">
        <v>0</v>
      </c>
      <c r="C1" s="4"/>
      <c r="D1" s="5"/>
      <c r="E1" s="4"/>
      <c r="F1" s="4"/>
      <c r="G1" s="50" t="s">
        <v>171</v>
      </c>
      <c r="H1" s="24"/>
      <c r="I1" s="24"/>
      <c r="J1" s="24"/>
      <c r="K1" s="24"/>
      <c r="L1" s="24"/>
      <c r="M1" s="24"/>
      <c r="N1" s="24"/>
      <c r="O1" s="24"/>
      <c r="P1" s="24"/>
      <c r="Q1" s="24"/>
      <c r="R1" s="24"/>
      <c r="S1" s="24"/>
      <c r="T1" s="24"/>
      <c r="U1" s="24"/>
      <c r="V1" s="24"/>
      <c r="W1" s="24"/>
      <c r="X1" s="24"/>
      <c r="Y1" s="24"/>
      <c r="Z1" s="24"/>
      <c r="AA1" s="24"/>
    </row>
    <row r="2" spans="1:27" s="27" customFormat="1" ht="9" customHeight="1">
      <c r="A2" s="5" t="s">
        <v>1</v>
      </c>
      <c r="D2" s="28" t="s">
        <v>55</v>
      </c>
      <c r="E2" s="4"/>
      <c r="F2" s="4"/>
      <c r="G2" s="23"/>
      <c r="H2" s="24"/>
      <c r="I2" s="24"/>
      <c r="J2" s="24"/>
      <c r="K2" s="24"/>
      <c r="L2" s="24"/>
      <c r="M2" s="24"/>
      <c r="N2" s="24"/>
      <c r="O2" s="24"/>
      <c r="P2" s="24"/>
      <c r="Q2" s="24"/>
      <c r="R2" s="24"/>
      <c r="S2" s="24"/>
      <c r="T2" s="24"/>
      <c r="U2" s="24"/>
      <c r="V2" s="24"/>
      <c r="W2" s="24"/>
      <c r="X2" s="24"/>
      <c r="Y2" s="24"/>
      <c r="Z2" s="24"/>
      <c r="AA2" s="24"/>
    </row>
    <row r="3" spans="1:27" s="27" customFormat="1" ht="9" customHeight="1">
      <c r="A3" s="5" t="s">
        <v>2</v>
      </c>
      <c r="E3" s="4"/>
      <c r="F3" s="4"/>
      <c r="G3" s="50" t="s">
        <v>30</v>
      </c>
      <c r="H3" s="24"/>
      <c r="I3" s="24"/>
      <c r="J3" s="24"/>
      <c r="K3" s="24"/>
      <c r="L3" s="24"/>
      <c r="M3" s="24"/>
      <c r="N3" s="24"/>
      <c r="O3" s="24"/>
      <c r="P3" s="24"/>
      <c r="Q3" s="24"/>
      <c r="R3" s="24"/>
      <c r="S3" s="24"/>
      <c r="T3" s="24"/>
      <c r="U3" s="24"/>
      <c r="V3" s="24"/>
      <c r="W3" s="24"/>
      <c r="X3" s="24"/>
      <c r="Y3" s="24"/>
      <c r="Z3" s="24"/>
      <c r="AA3" s="24"/>
    </row>
    <row r="4" spans="1:27" s="27" customFormat="1" ht="9" customHeight="1">
      <c r="A4" s="5" t="s">
        <v>1</v>
      </c>
      <c r="B4" s="4"/>
      <c r="D4" s="28" t="s">
        <v>31</v>
      </c>
      <c r="E4" s="4"/>
      <c r="F4" s="4"/>
      <c r="G4" s="23"/>
      <c r="H4" s="24"/>
      <c r="I4" s="24"/>
      <c r="J4" s="24"/>
      <c r="K4" s="24"/>
      <c r="L4" s="24"/>
      <c r="M4" s="24"/>
      <c r="N4" s="24"/>
      <c r="O4" s="24"/>
      <c r="P4" s="24"/>
      <c r="Q4" s="24"/>
      <c r="R4" s="24"/>
      <c r="S4" s="24"/>
      <c r="T4" s="24"/>
      <c r="U4" s="24"/>
      <c r="V4" s="24"/>
      <c r="W4" s="24"/>
      <c r="X4" s="24"/>
      <c r="Y4" s="24"/>
      <c r="Z4" s="24"/>
      <c r="AA4" s="24"/>
    </row>
    <row r="5" spans="1:27" s="27" customFormat="1" ht="9" customHeight="1">
      <c r="A5" s="5" t="s">
        <v>3</v>
      </c>
      <c r="D5" s="28" t="s">
        <v>75</v>
      </c>
      <c r="E5" s="4"/>
      <c r="F5" s="4"/>
      <c r="G5" s="50" t="s">
        <v>232</v>
      </c>
      <c r="H5" s="24"/>
      <c r="I5" s="24"/>
      <c r="J5" s="24"/>
      <c r="K5" s="24"/>
      <c r="L5" s="24"/>
      <c r="M5" s="24"/>
      <c r="N5" s="24"/>
      <c r="O5" s="24"/>
      <c r="P5" s="24"/>
      <c r="Q5" s="24"/>
      <c r="R5" s="24"/>
      <c r="S5" s="24"/>
      <c r="T5" s="24"/>
      <c r="U5" s="24"/>
      <c r="V5" s="24"/>
      <c r="W5" s="24"/>
      <c r="X5" s="24"/>
      <c r="Y5" s="24"/>
      <c r="Z5" s="24"/>
      <c r="AA5" s="24"/>
    </row>
    <row r="6" spans="1:27" s="27" customFormat="1" ht="9" customHeight="1">
      <c r="A6" s="4"/>
      <c r="B6" s="5"/>
      <c r="E6" s="5"/>
      <c r="F6" s="5"/>
      <c r="G6" s="16"/>
      <c r="H6" s="24"/>
      <c r="I6" s="24"/>
      <c r="J6" s="24"/>
      <c r="K6" s="24"/>
      <c r="L6" s="24"/>
      <c r="M6" s="24"/>
      <c r="N6" s="24"/>
      <c r="O6" s="24"/>
      <c r="P6" s="24"/>
      <c r="Q6" s="24"/>
      <c r="R6" s="24"/>
      <c r="S6" s="24"/>
      <c r="T6" s="24"/>
      <c r="U6" s="24"/>
      <c r="V6" s="24"/>
      <c r="W6" s="24"/>
      <c r="X6" s="24"/>
      <c r="Y6" s="24"/>
      <c r="Z6" s="24"/>
      <c r="AA6" s="24"/>
    </row>
    <row r="7" spans="1:27" s="27" customFormat="1" ht="9" customHeight="1">
      <c r="A7" s="4"/>
      <c r="B7" s="5"/>
      <c r="D7" s="28">
        <f>PAGE1!D7</f>
        <v>2009</v>
      </c>
      <c r="E7" s="5"/>
      <c r="F7" s="5"/>
      <c r="G7" s="16"/>
      <c r="H7" s="24"/>
      <c r="I7" s="24"/>
      <c r="J7" s="24"/>
      <c r="K7" s="24"/>
      <c r="L7" s="24"/>
      <c r="M7" s="24"/>
      <c r="N7" s="24"/>
      <c r="O7" s="24"/>
      <c r="P7" s="24"/>
      <c r="Q7" s="24"/>
      <c r="R7" s="24"/>
      <c r="S7" s="24"/>
      <c r="T7" s="24"/>
      <c r="U7" s="24"/>
      <c r="V7" s="24"/>
      <c r="W7" s="24"/>
      <c r="X7" s="24"/>
      <c r="Y7" s="24"/>
      <c r="Z7" s="24"/>
      <c r="AA7" s="24"/>
    </row>
    <row r="8" spans="1:27" s="27" customFormat="1" ht="9" customHeight="1">
      <c r="A8" s="4"/>
      <c r="B8" s="5"/>
      <c r="D8" s="4"/>
      <c r="E8" s="5"/>
      <c r="F8" s="5"/>
      <c r="G8" s="16"/>
      <c r="H8" s="24"/>
      <c r="I8" s="24"/>
      <c r="J8" s="24"/>
      <c r="K8" s="24"/>
      <c r="L8" s="24"/>
      <c r="M8" s="24"/>
      <c r="N8" s="24"/>
      <c r="O8" s="24"/>
      <c r="P8" s="24"/>
      <c r="Q8" s="24"/>
      <c r="R8" s="24"/>
      <c r="S8" s="24"/>
      <c r="T8" s="24"/>
      <c r="U8" s="24"/>
      <c r="V8" s="24"/>
      <c r="W8" s="24"/>
      <c r="X8" s="24"/>
      <c r="Y8" s="24"/>
      <c r="Z8" s="24"/>
      <c r="AA8" s="24"/>
    </row>
    <row r="9" spans="1:7" ht="9.75" customHeight="1">
      <c r="A9" s="4"/>
      <c r="B9" s="2"/>
      <c r="C9" s="277" t="s">
        <v>258</v>
      </c>
      <c r="D9" s="277"/>
      <c r="E9" s="277"/>
      <c r="F9" s="5"/>
      <c r="G9" s="16"/>
    </row>
    <row r="10" spans="1:8" ht="9" customHeight="1">
      <c r="A10" s="4"/>
      <c r="B10" s="2"/>
      <c r="C10" s="2"/>
      <c r="D10" s="5"/>
      <c r="F10" s="26" t="s">
        <v>33</v>
      </c>
      <c r="G10" s="45" t="str">
        <f>PAGE1!G8</f>
        <v>NM - NEW MEXICO</v>
      </c>
      <c r="H10" s="41"/>
    </row>
    <row r="11" ht="15" customHeight="1"/>
    <row r="12" spans="1:3" ht="15" customHeight="1">
      <c r="A12" s="30" t="s">
        <v>167</v>
      </c>
      <c r="C12" s="6"/>
    </row>
    <row r="13" spans="1:9" ht="15" customHeight="1">
      <c r="A13" s="280" t="s">
        <v>56</v>
      </c>
      <c r="B13" s="280"/>
      <c r="C13" s="280"/>
      <c r="D13" s="278" t="s">
        <v>137</v>
      </c>
      <c r="E13" s="278"/>
      <c r="F13" s="279"/>
      <c r="G13" s="55"/>
      <c r="H13" s="16" t="s">
        <v>41</v>
      </c>
      <c r="I13" s="16" t="s">
        <v>227</v>
      </c>
    </row>
    <row r="14" spans="1:9" ht="15" customHeight="1">
      <c r="A14" s="280"/>
      <c r="B14" s="280"/>
      <c r="C14" s="280"/>
      <c r="D14" s="150" t="s">
        <v>132</v>
      </c>
      <c r="E14" s="149" t="s">
        <v>133</v>
      </c>
      <c r="F14" s="149" t="s">
        <v>40</v>
      </c>
      <c r="G14" s="55"/>
      <c r="H14" s="16" t="s">
        <v>40</v>
      </c>
      <c r="I14" s="16" t="s">
        <v>228</v>
      </c>
    </row>
    <row r="15" spans="1:18" ht="28.5" customHeight="1">
      <c r="A15" s="275" t="s">
        <v>156</v>
      </c>
      <c r="B15" s="275"/>
      <c r="C15" s="275"/>
      <c r="D15" s="138">
        <v>14175</v>
      </c>
      <c r="E15" s="138">
        <v>7339</v>
      </c>
      <c r="F15" s="138">
        <v>21514</v>
      </c>
      <c r="G15" s="42"/>
      <c r="H15" s="161">
        <f aca="true" t="shared" si="0" ref="H15:H23">MAX(D15,0)+MAX(E15,0)</f>
        <v>21514</v>
      </c>
      <c r="I15" s="161">
        <f>MAX(PAGE12!C31,0)+MAX(PAGE12!D31,0)+MAX(PAGE12!E31,0)</f>
        <v>21514</v>
      </c>
      <c r="M15" s="13">
        <v>20</v>
      </c>
      <c r="R15" s="13">
        <f aca="true" t="shared" si="1" ref="R15:R23">MIN(LEN(TRIM(D15)),LEN(TRIM(E15)),LEN(TRIM(F15)))</f>
        <v>4</v>
      </c>
    </row>
    <row r="16" spans="1:18" ht="25.5" customHeight="1">
      <c r="A16" s="275" t="s">
        <v>157</v>
      </c>
      <c r="B16" s="275"/>
      <c r="C16" s="275"/>
      <c r="D16" s="138">
        <v>6024</v>
      </c>
      <c r="E16" s="138">
        <v>2960</v>
      </c>
      <c r="F16" s="138">
        <v>8984</v>
      </c>
      <c r="G16" s="42"/>
      <c r="H16" s="161">
        <f t="shared" si="0"/>
        <v>8984</v>
      </c>
      <c r="I16" s="161">
        <f>MAX(PAGE12!F31,0)+MAX(PAGE12!G31,0)+MAX(PAGE12!H31,0)</f>
        <v>8984</v>
      </c>
      <c r="R16" s="13">
        <f t="shared" si="1"/>
        <v>4</v>
      </c>
    </row>
    <row r="17" spans="1:18" ht="21" customHeight="1">
      <c r="A17" s="275" t="s">
        <v>158</v>
      </c>
      <c r="B17" s="275"/>
      <c r="C17" s="275"/>
      <c r="D17" s="138">
        <v>5359</v>
      </c>
      <c r="E17" s="138">
        <v>2554</v>
      </c>
      <c r="F17" s="138">
        <v>7913</v>
      </c>
      <c r="G17" s="42"/>
      <c r="H17" s="161">
        <f t="shared" si="0"/>
        <v>7913</v>
      </c>
      <c r="I17" s="161">
        <f>MAX(PAGE13!C30,0)+MAX(PAGE13!D30,0)+MAX(PAGE13!E30,0)</f>
        <v>7913</v>
      </c>
      <c r="R17" s="13">
        <f t="shared" si="1"/>
        <v>4</v>
      </c>
    </row>
    <row r="18" spans="1:18" ht="22.5" customHeight="1">
      <c r="A18" s="275" t="s">
        <v>159</v>
      </c>
      <c r="B18" s="275"/>
      <c r="C18" s="275"/>
      <c r="D18" s="138">
        <v>159</v>
      </c>
      <c r="E18" s="138">
        <v>79</v>
      </c>
      <c r="F18" s="138">
        <v>238</v>
      </c>
      <c r="G18" s="42"/>
      <c r="H18" s="161">
        <f t="shared" si="0"/>
        <v>238</v>
      </c>
      <c r="I18" s="161">
        <f>MAX(PAGE13!F30,0)+MAX(PAGE13!G30,0)+MAX(PAGE13!H30,0)</f>
        <v>238</v>
      </c>
      <c r="R18" s="13">
        <f t="shared" si="1"/>
        <v>2</v>
      </c>
    </row>
    <row r="19" spans="1:18" ht="23.25" customHeight="1">
      <c r="A19" s="276" t="s">
        <v>70</v>
      </c>
      <c r="B19" s="276"/>
      <c r="C19" s="276"/>
      <c r="D19" s="138">
        <v>88</v>
      </c>
      <c r="E19" s="138">
        <v>12</v>
      </c>
      <c r="F19" s="138">
        <v>100</v>
      </c>
      <c r="G19" s="42"/>
      <c r="H19" s="161">
        <f t="shared" si="0"/>
        <v>100</v>
      </c>
      <c r="I19" s="161">
        <f>MAX(PAGE14!C30,0)+MAX(PAGE14!D30,0)+MAX(PAGE14!E30,0)</f>
        <v>100</v>
      </c>
      <c r="R19" s="13">
        <f t="shared" si="1"/>
        <v>2</v>
      </c>
    </row>
    <row r="20" spans="1:18" ht="20.25" customHeight="1">
      <c r="A20" s="276" t="s">
        <v>160</v>
      </c>
      <c r="B20" s="276"/>
      <c r="C20" s="276"/>
      <c r="D20" s="138">
        <v>132</v>
      </c>
      <c r="E20" s="138">
        <v>64</v>
      </c>
      <c r="F20" s="138">
        <v>196</v>
      </c>
      <c r="G20" s="42"/>
      <c r="H20" s="161">
        <f t="shared" si="0"/>
        <v>196</v>
      </c>
      <c r="I20" s="161">
        <f>MAX(PAGE14!F30,0)+MAX(PAGE14!G30,0)+MAX(PAGE14!H30,0)</f>
        <v>196</v>
      </c>
      <c r="R20" s="13">
        <f t="shared" si="1"/>
        <v>2</v>
      </c>
    </row>
    <row r="21" spans="1:18" ht="21.75" customHeight="1">
      <c r="A21" s="275" t="s">
        <v>161</v>
      </c>
      <c r="B21" s="275"/>
      <c r="C21" s="275"/>
      <c r="D21" s="138">
        <v>83</v>
      </c>
      <c r="E21" s="138">
        <v>8</v>
      </c>
      <c r="F21" s="138">
        <v>91</v>
      </c>
      <c r="G21" s="42"/>
      <c r="H21" s="161">
        <f t="shared" si="0"/>
        <v>91</v>
      </c>
      <c r="I21" s="161">
        <f>MAX(PAGE15!C30,0)+MAX(PAGE15!D30,0)+MAX(PAGE15!E30,0)</f>
        <v>91</v>
      </c>
      <c r="R21" s="13">
        <f t="shared" si="1"/>
        <v>1</v>
      </c>
    </row>
    <row r="22" spans="1:18" ht="21.75" customHeight="1">
      <c r="A22" s="275" t="s">
        <v>162</v>
      </c>
      <c r="B22" s="275"/>
      <c r="C22" s="275"/>
      <c r="D22" s="138">
        <v>103</v>
      </c>
      <c r="E22" s="138">
        <v>58</v>
      </c>
      <c r="F22" s="138">
        <v>161</v>
      </c>
      <c r="G22" s="42"/>
      <c r="H22" s="161">
        <f t="shared" si="0"/>
        <v>161</v>
      </c>
      <c r="I22" s="161">
        <f>MAX(PAGE15!F30,0)+MAX(PAGE15!G30,0)+MAX(PAGE15!H30,0)</f>
        <v>161</v>
      </c>
      <c r="R22" s="13">
        <f t="shared" si="1"/>
        <v>2</v>
      </c>
    </row>
    <row r="23" spans="1:18" ht="18.75" customHeight="1">
      <c r="A23" s="276" t="s">
        <v>163</v>
      </c>
      <c r="B23" s="276"/>
      <c r="C23" s="276"/>
      <c r="D23" s="138">
        <v>26123</v>
      </c>
      <c r="E23" s="138">
        <v>13074</v>
      </c>
      <c r="F23" s="138">
        <v>39197</v>
      </c>
      <c r="G23" s="42"/>
      <c r="H23" s="56">
        <f t="shared" si="0"/>
        <v>39197</v>
      </c>
      <c r="I23" s="57"/>
      <c r="R23" s="13">
        <f t="shared" si="1"/>
        <v>5</v>
      </c>
    </row>
    <row r="24" ht="12">
      <c r="A24" s="4"/>
    </row>
    <row r="25" ht="12">
      <c r="A25" s="31" t="s">
        <v>79</v>
      </c>
    </row>
    <row r="26" spans="1:6" ht="12">
      <c r="A26" s="4"/>
      <c r="C26" s="148" t="s">
        <v>168</v>
      </c>
      <c r="D26" s="169">
        <f>MAX(D15,0)+MAX(D16,0)+MAX(D17,0)+MAX(D18,0)+MAX(D19,0)+MAX(D20,0)+MAX(D21,0)+MAX(D22,0)</f>
        <v>26123</v>
      </c>
      <c r="E26" s="169">
        <f>MAX(E15,0)+MAX(E16,0)+MAX(E17,0)+MAX(E18,0)+MAX(E19,0)+MAX(E20,0)+MAX(E21,0)+MAX(E22,0)</f>
        <v>13074</v>
      </c>
      <c r="F26" s="169">
        <f>MAX(F15,0)+MAX(F16,0)+MAX(F17,0)+MAX(F18,0)+MAX(F19,0)+MAX(F20,0)+MAX(F21,0)+MAX(F22,0)</f>
        <v>39197</v>
      </c>
    </row>
    <row r="28" spans="2:7" ht="12">
      <c r="B28" s="15"/>
      <c r="G28" s="17"/>
    </row>
    <row r="31" spans="7:10" ht="12">
      <c r="G31" s="16"/>
      <c r="J31" s="17"/>
    </row>
    <row r="32" ht="12">
      <c r="G32" s="60"/>
    </row>
    <row r="33" ht="12">
      <c r="G33" s="60"/>
    </row>
  </sheetData>
  <sheetProtection password="CDE0" sheet="1" objects="1" scenarios="1"/>
  <mergeCells count="12">
    <mergeCell ref="C9:E9"/>
    <mergeCell ref="D13:F13"/>
    <mergeCell ref="A13:C14"/>
    <mergeCell ref="A15:C15"/>
    <mergeCell ref="A16:C16"/>
    <mergeCell ref="A17:C17"/>
    <mergeCell ref="A22:C22"/>
    <mergeCell ref="A23:C23"/>
    <mergeCell ref="A18:C18"/>
    <mergeCell ref="A19:C19"/>
    <mergeCell ref="A20:C20"/>
    <mergeCell ref="A21:C21"/>
  </mergeCells>
  <conditionalFormatting sqref="E26:F26">
    <cfRule type="expression" priority="1" dxfId="0" stopIfTrue="1">
      <formula>MAX(E23,0)&lt;&gt;E26</formula>
    </cfRule>
  </conditionalFormatting>
  <conditionalFormatting sqref="H16:H22">
    <cfRule type="expression" priority="2" dxfId="0" stopIfTrue="1">
      <formula>MAX(F16,0)&lt;&gt;H16</formula>
    </cfRule>
  </conditionalFormatting>
  <conditionalFormatting sqref="D26">
    <cfRule type="expression" priority="3" dxfId="0" stopIfTrue="1">
      <formula>MAX(D23,0)&lt;&gt;D26</formula>
    </cfRule>
  </conditionalFormatting>
  <conditionalFormatting sqref="I21:I22">
    <cfRule type="expression" priority="4" dxfId="1" stopIfTrue="1">
      <formula>AND(OR(F21&gt;=0,I21&gt;0),F21&lt;&gt;I21)</formula>
    </cfRule>
  </conditionalFormatting>
  <conditionalFormatting sqref="I20 I16:I17">
    <cfRule type="expression" priority="5" dxfId="1" stopIfTrue="1">
      <formula>AND(OR(F16&gt;=0,I16&gt;0),F16&lt;&gt;I16)</formula>
    </cfRule>
  </conditionalFormatting>
  <conditionalFormatting sqref="I19">
    <cfRule type="expression" priority="6" dxfId="0" stopIfTrue="1">
      <formula>AND(OR(F19&gt;=0,I19&gt;0),F19&lt;&gt;I19)</formula>
    </cfRule>
  </conditionalFormatting>
  <conditionalFormatting sqref="I18">
    <cfRule type="expression" priority="7" dxfId="0" stopIfTrue="1">
      <formula>AND(OR(F18&gt;=0,I18&gt;0),F18&lt;&gt;I18)</formula>
    </cfRule>
  </conditionalFormatting>
  <conditionalFormatting sqref="I15">
    <cfRule type="expression" priority="8" dxfId="1" stopIfTrue="1">
      <formula>AND(OR(F15&gt;=0,I15&gt;0),I15&lt;&gt;F15)</formula>
    </cfRule>
  </conditionalFormatting>
  <conditionalFormatting sqref="H23 H15">
    <cfRule type="expression" priority="9" dxfId="0" stopIfTrue="1">
      <formula>MAX(F15,0)&lt;&gt;H15</formula>
    </cfRule>
  </conditionalFormatting>
  <conditionalFormatting sqref="D15:F23">
    <cfRule type="expression" priority="10" dxfId="0" stopIfTrue="1">
      <formula>LEN(TRIM(D15))=0</formula>
    </cfRule>
  </conditionalFormatting>
  <conditionalFormatting sqref="C9:E9">
    <cfRule type="expression" priority="11" dxfId="1" stopIfTrue="1">
      <formula>MIN(R15:R23)=0</formula>
    </cfRule>
  </conditionalFormatting>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xl/worksheets/sheet21.xml><?xml version="1.0" encoding="utf-8"?>
<worksheet xmlns="http://schemas.openxmlformats.org/spreadsheetml/2006/main" xmlns:r="http://schemas.openxmlformats.org/officeDocument/2006/relationships">
  <sheetPr codeName="Sheet24">
    <pageSetUpPr fitToPage="1"/>
  </sheetPr>
  <dimension ref="A1:M35"/>
  <sheetViews>
    <sheetView zoomScale="75" zoomScaleNormal="75" zoomScalePageLayoutView="0" workbookViewId="0" topLeftCell="A1">
      <selection activeCell="H22" sqref="H22"/>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4.57421875" style="13" customWidth="1"/>
    <col min="7" max="7" width="14.00390625" style="13" customWidth="1"/>
    <col min="8" max="8" width="8.7109375" style="13" customWidth="1"/>
    <col min="9" max="9" width="9.00390625" style="13" customWidth="1"/>
    <col min="10" max="10" width="8.57421875" style="13" customWidth="1"/>
    <col min="11" max="11" width="8.140625" style="13" customWidth="1"/>
    <col min="12" max="12" width="5.8515625" style="13" customWidth="1"/>
    <col min="13" max="13" width="5.57421875" style="13" hidden="1" customWidth="1"/>
    <col min="14" max="14" width="8.8515625" style="13" customWidth="1"/>
    <col min="15" max="16384" width="9.140625" style="13" customWidth="1"/>
  </cols>
  <sheetData>
    <row r="1" spans="1:7" s="24" customFormat="1" ht="9" customHeight="1">
      <c r="A1" s="49" t="s">
        <v>0</v>
      </c>
      <c r="C1" s="16"/>
      <c r="D1" s="23"/>
      <c r="E1" s="16"/>
      <c r="F1" s="16"/>
      <c r="G1" s="50" t="s">
        <v>173</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
        <v>232</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9" customHeight="1">
      <c r="A10" s="16"/>
      <c r="B10" s="52"/>
      <c r="C10" s="52"/>
      <c r="D10" s="23"/>
      <c r="F10" s="50" t="s">
        <v>33</v>
      </c>
      <c r="G10" s="45" t="str">
        <f>PAGE1!G8</f>
        <v>NM - NEW MEXICO</v>
      </c>
      <c r="H10" s="41"/>
    </row>
    <row r="11" ht="15" customHeight="1"/>
    <row r="12" spans="1:3" ht="15" customHeight="1">
      <c r="A12" s="53" t="s">
        <v>172</v>
      </c>
      <c r="C12" s="54"/>
    </row>
    <row r="13" spans="1:8" ht="26.25" customHeight="1">
      <c r="A13" s="282" t="s">
        <v>56</v>
      </c>
      <c r="B13" s="283"/>
      <c r="C13" s="284"/>
      <c r="D13" s="225" t="s">
        <v>222</v>
      </c>
      <c r="E13" s="226"/>
      <c r="F13" s="227"/>
      <c r="G13" s="55"/>
      <c r="H13" s="16"/>
    </row>
    <row r="14" spans="1:8" ht="12" customHeight="1">
      <c r="A14" s="285"/>
      <c r="B14" s="286"/>
      <c r="C14" s="287"/>
      <c r="D14" s="81" t="s">
        <v>132</v>
      </c>
      <c r="E14" s="81" t="s">
        <v>133</v>
      </c>
      <c r="F14" s="81" t="s">
        <v>40</v>
      </c>
      <c r="G14" s="55"/>
      <c r="H14" s="16"/>
    </row>
    <row r="15" spans="1:13" ht="12" customHeight="1">
      <c r="A15" s="288"/>
      <c r="B15" s="289"/>
      <c r="C15" s="290"/>
      <c r="D15" s="121" t="s">
        <v>124</v>
      </c>
      <c r="E15" s="121" t="s">
        <v>124</v>
      </c>
      <c r="F15" s="121" t="s">
        <v>124</v>
      </c>
      <c r="G15" s="55"/>
      <c r="H15" s="16"/>
      <c r="M15" s="13">
        <v>21</v>
      </c>
    </row>
    <row r="16" spans="1:9" ht="21" customHeight="1">
      <c r="A16" s="281" t="s">
        <v>156</v>
      </c>
      <c r="B16" s="281"/>
      <c r="C16" s="281"/>
      <c r="D16" s="158">
        <f>IF(MIN(PAGE19!D15,PAGE19!F15)&lt;=0,0,PAGE19!D15/PAGE19!F15)</f>
        <v>0.6588732918099842</v>
      </c>
      <c r="E16" s="158">
        <f>IF(MIN(PAGE19!E15,PAGE19!F15)&lt;=0,0,PAGE19!E15/PAGE19!F15)</f>
        <v>0.3411267081900158</v>
      </c>
      <c r="F16" s="159">
        <f>IF(PAGE19!F15&lt;=0,0,PAGE19!F15/PAGE19!F15)</f>
        <v>1</v>
      </c>
      <c r="G16" s="42"/>
      <c r="H16" s="56"/>
      <c r="I16" s="57"/>
    </row>
    <row r="17" spans="1:9" ht="21" customHeight="1">
      <c r="A17" s="281" t="s">
        <v>157</v>
      </c>
      <c r="B17" s="281"/>
      <c r="C17" s="281"/>
      <c r="D17" s="158">
        <f>IF(MIN(PAGE19!D16,PAGE19!F16)&lt;=0,0,PAGE19!D16/PAGE19!F16)</f>
        <v>0.6705253784505788</v>
      </c>
      <c r="E17" s="158">
        <f>IF(MIN(PAGE19!E16,PAGE19!F16)&lt;=0,0,PAGE19!E16/PAGE19!F16)</f>
        <v>0.3294746215494212</v>
      </c>
      <c r="F17" s="159">
        <f>IF(PAGE19!F16&lt;=0,0,PAGE19!F16/PAGE19!F16)</f>
        <v>1</v>
      </c>
      <c r="G17" s="42"/>
      <c r="H17" s="56"/>
      <c r="I17" s="57"/>
    </row>
    <row r="18" spans="1:9" ht="21" customHeight="1">
      <c r="A18" s="281" t="s">
        <v>158</v>
      </c>
      <c r="B18" s="281"/>
      <c r="C18" s="281"/>
      <c r="D18" s="158">
        <f>IF(MIN(PAGE19!D17,PAGE19!F17)&lt;=0,0,PAGE19!D17/PAGE19!F17)</f>
        <v>0.6772399848350815</v>
      </c>
      <c r="E18" s="158">
        <f>IF(MIN(PAGE19!E17,PAGE19!F17)&lt;=0,0,PAGE19!E17/PAGE19!F17)</f>
        <v>0.3227600151649185</v>
      </c>
      <c r="F18" s="159">
        <f>IF(PAGE19!F17&lt;=0,0,PAGE19!F17/PAGE19!F17)</f>
        <v>1</v>
      </c>
      <c r="G18" s="42"/>
      <c r="H18" s="56"/>
      <c r="I18" s="57"/>
    </row>
    <row r="19" spans="1:9" ht="22.5" customHeight="1">
      <c r="A19" s="281" t="s">
        <v>159</v>
      </c>
      <c r="B19" s="281"/>
      <c r="C19" s="281"/>
      <c r="D19" s="158">
        <f>IF(MIN(PAGE19!D18,PAGE19!F18)&lt;=0,0,PAGE19!D18/PAGE19!F18)</f>
        <v>0.6680672268907563</v>
      </c>
      <c r="E19" s="158">
        <f>IF(MIN(PAGE19!E18,PAGE19!F18)&lt;=0,0,PAGE19!E18/PAGE19!F18)</f>
        <v>0.3319327731092437</v>
      </c>
      <c r="F19" s="159">
        <f>IF(PAGE19!F18&lt;=0,0,PAGE19!F18/PAGE19!F18)</f>
        <v>1</v>
      </c>
      <c r="G19" s="42"/>
      <c r="H19" s="56"/>
      <c r="I19" s="57"/>
    </row>
    <row r="20" spans="1:9" ht="23.25" customHeight="1">
      <c r="A20" s="291" t="s">
        <v>70</v>
      </c>
      <c r="B20" s="291"/>
      <c r="C20" s="291"/>
      <c r="D20" s="158">
        <f>IF(MIN(PAGE19!D19,PAGE19!F19)&lt;=0,0,PAGE19!D19/PAGE19!F19)</f>
        <v>0.88</v>
      </c>
      <c r="E20" s="158">
        <f>IF(MIN(PAGE19!E19,PAGE19!F19)&lt;=0,0,PAGE19!E19/PAGE19!F19)</f>
        <v>0.12</v>
      </c>
      <c r="F20" s="159">
        <f>IF(PAGE19!F19&lt;=0,0,PAGE19!F19/PAGE19!F19)</f>
        <v>1</v>
      </c>
      <c r="G20" s="42"/>
      <c r="H20" s="56"/>
      <c r="I20" s="57"/>
    </row>
    <row r="21" spans="1:9" ht="20.25" customHeight="1">
      <c r="A21" s="291" t="s">
        <v>160</v>
      </c>
      <c r="B21" s="291"/>
      <c r="C21" s="291"/>
      <c r="D21" s="158">
        <f>IF(MIN(PAGE19!D20,PAGE19!F20)&lt;=0,0,PAGE19!D20/PAGE19!F20)</f>
        <v>0.673469387755102</v>
      </c>
      <c r="E21" s="158">
        <f>IF(MIN(PAGE19!E20,PAGE19!F20)&lt;=0,0,PAGE19!E20/PAGE19!F20)</f>
        <v>0.32653061224489793</v>
      </c>
      <c r="F21" s="159">
        <f>IF(PAGE19!F20&lt;=0,0,PAGE19!F20/PAGE19!F20)</f>
        <v>1</v>
      </c>
      <c r="G21" s="42"/>
      <c r="H21" s="56"/>
      <c r="I21" s="57"/>
    </row>
    <row r="22" spans="1:9" ht="21.75" customHeight="1">
      <c r="A22" s="281" t="s">
        <v>161</v>
      </c>
      <c r="B22" s="281"/>
      <c r="C22" s="281"/>
      <c r="D22" s="158">
        <f>IF(MIN(PAGE19!D21,PAGE19!F21)&lt;=0,0,PAGE19!D21/PAGE19!F21)</f>
        <v>0.9120879120879121</v>
      </c>
      <c r="E22" s="158">
        <f>IF(MIN(PAGE19!E21,PAGE19!F21)&lt;=0,0,PAGE19!E21/PAGE19!F21)</f>
        <v>0.08791208791208792</v>
      </c>
      <c r="F22" s="159">
        <f>IF(PAGE19!F21&lt;=0,0,PAGE19!F21/PAGE19!F21)</f>
        <v>1</v>
      </c>
      <c r="G22" s="42"/>
      <c r="H22" s="56"/>
      <c r="I22" s="57"/>
    </row>
    <row r="23" spans="1:9" ht="21.75" customHeight="1">
      <c r="A23" s="281" t="s">
        <v>162</v>
      </c>
      <c r="B23" s="281"/>
      <c r="C23" s="281"/>
      <c r="D23" s="158">
        <f>IF(MIN(PAGE19!D22,PAGE19!F22)&lt;=0,0,PAGE19!D22/PAGE19!F22)</f>
        <v>0.639751552795031</v>
      </c>
      <c r="E23" s="158">
        <f>IF(MIN(PAGE19!E22,PAGE19!F22)&lt;=0,0,PAGE19!E22/PAGE19!F22)</f>
        <v>0.36024844720496896</v>
      </c>
      <c r="F23" s="159">
        <f>IF(PAGE19!F22&lt;=0,0,PAGE19!F22/PAGE19!F22)</f>
        <v>1</v>
      </c>
      <c r="G23" s="42"/>
      <c r="H23" s="56"/>
      <c r="I23" s="57"/>
    </row>
    <row r="24" spans="1:9" ht="18.75" customHeight="1">
      <c r="A24" s="291" t="s">
        <v>163</v>
      </c>
      <c r="B24" s="291"/>
      <c r="C24" s="291"/>
      <c r="D24" s="158">
        <f>IF(MIN(PAGE19!D23,PAGE19!F23)&lt;=0,0,PAGE19!D23/PAGE19!F23)</f>
        <v>0.666454065362145</v>
      </c>
      <c r="E24" s="158">
        <f>IF(MIN(PAGE19!E23,PAGE19!F23)&lt;=0,0,PAGE19!E23/PAGE19!F23)</f>
        <v>0.3335459346378549</v>
      </c>
      <c r="F24" s="159">
        <f>IF(PAGE19!F23&lt;=0,0,PAGE19!F23/PAGE19!F23)</f>
        <v>1</v>
      </c>
      <c r="G24" s="42"/>
      <c r="H24" s="56"/>
      <c r="I24" s="57"/>
    </row>
    <row r="25" ht="12">
      <c r="A25" s="16"/>
    </row>
    <row r="26" spans="1:3" ht="12">
      <c r="A26" s="47" t="s">
        <v>181</v>
      </c>
      <c r="C26" s="58"/>
    </row>
    <row r="27" spans="1:3" ht="12">
      <c r="A27" s="47"/>
      <c r="C27" s="58"/>
    </row>
    <row r="28" ht="12">
      <c r="A28" s="59" t="s">
        <v>79</v>
      </c>
    </row>
    <row r="30" spans="2:7" ht="12">
      <c r="B30" s="17"/>
      <c r="G30" s="17"/>
    </row>
    <row r="33" spans="7:10" ht="12">
      <c r="G33" s="16"/>
      <c r="J33" s="17"/>
    </row>
    <row r="34" ht="12">
      <c r="G34" s="60"/>
    </row>
    <row r="35" ht="12">
      <c r="G35" s="60"/>
    </row>
  </sheetData>
  <sheetProtection password="CDE0" sheet="1" objects="1" scenarios="1"/>
  <mergeCells count="11">
    <mergeCell ref="A24:C24"/>
    <mergeCell ref="A19:C19"/>
    <mergeCell ref="A20:C20"/>
    <mergeCell ref="A21:C21"/>
    <mergeCell ref="A22:C22"/>
    <mergeCell ref="A18:C18"/>
    <mergeCell ref="A23:C23"/>
    <mergeCell ref="D13:F13"/>
    <mergeCell ref="A13:C15"/>
    <mergeCell ref="A16:C16"/>
    <mergeCell ref="A17:C17"/>
  </mergeCells>
  <conditionalFormatting sqref="D26:G27">
    <cfRule type="expression" priority="1" dxfId="0" stopIfTrue="1">
      <formula>AND(D26&gt;=0,D26&lt;&gt;D25)</formula>
    </cfRule>
  </conditionalFormatting>
  <printOptions/>
  <pageMargins left="0.8" right="0.3" top="0.9" bottom="0" header="0.5" footer="0.5"/>
  <pageSetup fitToHeight="1" fitToWidth="1" horizontalDpi="600" verticalDpi="600" orientation="landscape" scale="94" r:id="rId2"/>
  <headerFooter alignWithMargins="0">
    <oddFooter>&amp;L&amp;8ORIGINAL SUBMISSION
CURRENT DATE: &amp;U February 01, 2010&amp;U
&amp;9Version Date: &amp;U</oddFooter>
  </headerFooter>
  <drawing r:id="rId1"/>
</worksheet>
</file>

<file path=xl/worksheets/sheet22.xml><?xml version="1.0" encoding="utf-8"?>
<worksheet xmlns="http://schemas.openxmlformats.org/spreadsheetml/2006/main" xmlns:r="http://schemas.openxmlformats.org/officeDocument/2006/relationships">
  <sheetPr codeName="Sheet23">
    <pageSetUpPr fitToPage="1"/>
  </sheetPr>
  <dimension ref="A1:R33"/>
  <sheetViews>
    <sheetView zoomScale="75" zoomScaleNormal="75" zoomScalePageLayoutView="0" workbookViewId="0" topLeftCell="A1">
      <selection activeCell="G23" sqref="G23"/>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4.57421875" style="13" customWidth="1"/>
    <col min="7" max="7" width="14.00390625" style="13" customWidth="1"/>
    <col min="8" max="8" width="10.28125" style="13" customWidth="1"/>
    <col min="9" max="9" width="9.57421875" style="13" customWidth="1"/>
    <col min="10" max="10" width="8.57421875" style="13" customWidth="1"/>
    <col min="11" max="11" width="8.140625" style="13" customWidth="1"/>
    <col min="12" max="12" width="5.8515625" style="13" customWidth="1"/>
    <col min="13" max="13" width="3.28125" style="13" hidden="1" customWidth="1"/>
    <col min="14" max="14" width="8.8515625" style="13" customWidth="1"/>
    <col min="15" max="17" width="9.140625" style="13" customWidth="1"/>
    <col min="18" max="18" width="9.140625" style="13" hidden="1" customWidth="1"/>
    <col min="19" max="16384" width="9.140625" style="13" customWidth="1"/>
  </cols>
  <sheetData>
    <row r="1" spans="1:7" s="24" customFormat="1" ht="9" customHeight="1">
      <c r="A1" s="49" t="s">
        <v>0</v>
      </c>
      <c r="C1" s="16"/>
      <c r="D1" s="23"/>
      <c r="E1" s="16"/>
      <c r="F1" s="16"/>
      <c r="G1" s="50" t="s">
        <v>170</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
        <v>232</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9.75" customHeight="1">
      <c r="A10" s="16"/>
      <c r="B10" s="52"/>
      <c r="C10" s="292" t="s">
        <v>258</v>
      </c>
      <c r="D10" s="292"/>
      <c r="E10" s="292"/>
      <c r="F10" s="50" t="s">
        <v>33</v>
      </c>
      <c r="G10" s="45" t="str">
        <f>PAGE1!G8</f>
        <v>NM - NEW MEXICO</v>
      </c>
      <c r="H10" s="41"/>
    </row>
    <row r="11" ht="15" customHeight="1"/>
    <row r="12" spans="1:3" ht="15" customHeight="1">
      <c r="A12" s="53" t="s">
        <v>169</v>
      </c>
      <c r="C12" s="54"/>
    </row>
    <row r="13" spans="1:9" ht="15" customHeight="1">
      <c r="A13" s="293" t="s">
        <v>56</v>
      </c>
      <c r="B13" s="293"/>
      <c r="C13" s="293"/>
      <c r="D13" s="230" t="s">
        <v>139</v>
      </c>
      <c r="E13" s="230"/>
      <c r="F13" s="231"/>
      <c r="G13" s="55"/>
      <c r="H13" s="16" t="s">
        <v>41</v>
      </c>
      <c r="I13" s="16" t="s">
        <v>227</v>
      </c>
    </row>
    <row r="14" spans="1:9" ht="15" customHeight="1">
      <c r="A14" s="293"/>
      <c r="B14" s="293"/>
      <c r="C14" s="293"/>
      <c r="D14" s="170" t="s">
        <v>141</v>
      </c>
      <c r="E14" s="171" t="s">
        <v>142</v>
      </c>
      <c r="F14" s="171" t="s">
        <v>40</v>
      </c>
      <c r="G14" s="55"/>
      <c r="H14" s="16" t="s">
        <v>40</v>
      </c>
      <c r="I14" s="16" t="s">
        <v>228</v>
      </c>
    </row>
    <row r="15" spans="1:18" ht="28.5" customHeight="1">
      <c r="A15" s="281" t="s">
        <v>156</v>
      </c>
      <c r="B15" s="281"/>
      <c r="C15" s="281"/>
      <c r="D15" s="138">
        <v>4657</v>
      </c>
      <c r="E15" s="138">
        <v>16857</v>
      </c>
      <c r="F15" s="138">
        <v>21514</v>
      </c>
      <c r="G15" s="42"/>
      <c r="H15" s="56">
        <f aca="true" t="shared" si="0" ref="H15:H23">MAX(D15,0)+MAX(E15,0)</f>
        <v>21514</v>
      </c>
      <c r="I15" s="139">
        <f>MAX(PAGE12!C31,0)+MAX(PAGE12!D31,0)+MAX(PAGE12!E31,0)</f>
        <v>21514</v>
      </c>
      <c r="M15" s="13">
        <v>22</v>
      </c>
      <c r="R15" s="13">
        <f aca="true" t="shared" si="1" ref="R15:R23">MIN(LEN(TRIM(D15)),LEN(TRIM(E15)),LEN(TRIM(F15)))</f>
        <v>4</v>
      </c>
    </row>
    <row r="16" spans="1:18" ht="25.5" customHeight="1">
      <c r="A16" s="281" t="s">
        <v>157</v>
      </c>
      <c r="B16" s="281"/>
      <c r="C16" s="281"/>
      <c r="D16" s="138">
        <v>2315</v>
      </c>
      <c r="E16" s="138">
        <v>6669</v>
      </c>
      <c r="F16" s="138">
        <v>8984</v>
      </c>
      <c r="G16" s="42"/>
      <c r="H16" s="56">
        <f t="shared" si="0"/>
        <v>8984</v>
      </c>
      <c r="I16" s="139">
        <f>MAX(PAGE12!F31,0)+MAX(PAGE12!G31,0)+MAX(PAGE12!H31,0)</f>
        <v>8984</v>
      </c>
      <c r="R16" s="13">
        <f t="shared" si="1"/>
        <v>4</v>
      </c>
    </row>
    <row r="17" spans="1:18" ht="21" customHeight="1">
      <c r="A17" s="281" t="s">
        <v>158</v>
      </c>
      <c r="B17" s="281"/>
      <c r="C17" s="281"/>
      <c r="D17" s="138">
        <v>1755</v>
      </c>
      <c r="E17" s="138">
        <v>6158</v>
      </c>
      <c r="F17" s="138">
        <v>7913</v>
      </c>
      <c r="G17" s="42"/>
      <c r="H17" s="56">
        <f t="shared" si="0"/>
        <v>7913</v>
      </c>
      <c r="I17" s="139">
        <f>MAX(PAGE13!C30,0)+MAX(PAGE13!D30,0)+MAX(PAGE13!E30,0)</f>
        <v>7913</v>
      </c>
      <c r="R17" s="13">
        <f t="shared" si="1"/>
        <v>4</v>
      </c>
    </row>
    <row r="18" spans="1:18" ht="22.5" customHeight="1">
      <c r="A18" s="281" t="s">
        <v>159</v>
      </c>
      <c r="B18" s="281"/>
      <c r="C18" s="281"/>
      <c r="D18" s="138">
        <v>35</v>
      </c>
      <c r="E18" s="138">
        <v>203</v>
      </c>
      <c r="F18" s="138">
        <v>238</v>
      </c>
      <c r="G18" s="42"/>
      <c r="H18" s="56">
        <f t="shared" si="0"/>
        <v>238</v>
      </c>
      <c r="I18" s="139">
        <f>MAX(PAGE13!F30,0)+MAX(PAGE13!G30,0)+MAX(PAGE13!H30,0)</f>
        <v>238</v>
      </c>
      <c r="R18" s="13">
        <f t="shared" si="1"/>
        <v>2</v>
      </c>
    </row>
    <row r="19" spans="1:18" ht="23.25" customHeight="1">
      <c r="A19" s="291" t="s">
        <v>70</v>
      </c>
      <c r="B19" s="291"/>
      <c r="C19" s="291"/>
      <c r="D19" s="138">
        <v>8</v>
      </c>
      <c r="E19" s="138">
        <v>92</v>
      </c>
      <c r="F19" s="138">
        <v>100</v>
      </c>
      <c r="G19" s="42"/>
      <c r="H19" s="56">
        <f t="shared" si="0"/>
        <v>100</v>
      </c>
      <c r="I19" s="139">
        <f>MAX(PAGE14!C30,0)+MAX(PAGE14!D30,0)+MAX(PAGE14!E30,0)</f>
        <v>100</v>
      </c>
      <c r="R19" s="13">
        <f t="shared" si="1"/>
        <v>1</v>
      </c>
    </row>
    <row r="20" spans="1:18" ht="20.25" customHeight="1">
      <c r="A20" s="291" t="s">
        <v>160</v>
      </c>
      <c r="B20" s="291"/>
      <c r="C20" s="291"/>
      <c r="D20" s="138">
        <v>19</v>
      </c>
      <c r="E20" s="138">
        <v>177</v>
      </c>
      <c r="F20" s="138">
        <v>196</v>
      </c>
      <c r="G20" s="42"/>
      <c r="H20" s="56">
        <f t="shared" si="0"/>
        <v>196</v>
      </c>
      <c r="I20" s="139">
        <f>MAX(PAGE14!F30,0)+MAX(PAGE14!G30,0)+MAX(PAGE14!H30,0)</f>
        <v>196</v>
      </c>
      <c r="R20" s="13">
        <f t="shared" si="1"/>
        <v>2</v>
      </c>
    </row>
    <row r="21" spans="1:18" ht="21.75" customHeight="1">
      <c r="A21" s="281" t="s">
        <v>161</v>
      </c>
      <c r="B21" s="281"/>
      <c r="C21" s="281"/>
      <c r="D21" s="138">
        <v>30</v>
      </c>
      <c r="E21" s="138">
        <v>61</v>
      </c>
      <c r="F21" s="138">
        <v>91</v>
      </c>
      <c r="G21" s="42"/>
      <c r="H21" s="56">
        <f t="shared" si="0"/>
        <v>91</v>
      </c>
      <c r="I21" s="139">
        <f>MAX(PAGE15!C30,0)+MAX(PAGE15!D30,0)+MAX(PAGE15!E30,0)</f>
        <v>91</v>
      </c>
      <c r="R21" s="13">
        <f t="shared" si="1"/>
        <v>2</v>
      </c>
    </row>
    <row r="22" spans="1:18" ht="21.75" customHeight="1">
      <c r="A22" s="281" t="s">
        <v>162</v>
      </c>
      <c r="B22" s="281"/>
      <c r="C22" s="281"/>
      <c r="D22" s="138">
        <v>9</v>
      </c>
      <c r="E22" s="138">
        <v>152</v>
      </c>
      <c r="F22" s="138">
        <v>161</v>
      </c>
      <c r="G22" s="42"/>
      <c r="H22" s="56">
        <f t="shared" si="0"/>
        <v>161</v>
      </c>
      <c r="I22" s="139">
        <f>MAX(PAGE15!F30,0)+MAX(PAGE15!G30,0)+MAX(PAGE15!H30,0)</f>
        <v>161</v>
      </c>
      <c r="R22" s="13">
        <f t="shared" si="1"/>
        <v>1</v>
      </c>
    </row>
    <row r="23" spans="1:18" ht="18.75" customHeight="1">
      <c r="A23" s="291" t="s">
        <v>163</v>
      </c>
      <c r="B23" s="291"/>
      <c r="C23" s="291"/>
      <c r="D23" s="138">
        <v>8828</v>
      </c>
      <c r="E23" s="138">
        <v>30369</v>
      </c>
      <c r="F23" s="138">
        <v>39197</v>
      </c>
      <c r="G23" s="42"/>
      <c r="H23" s="56">
        <f t="shared" si="0"/>
        <v>39197</v>
      </c>
      <c r="I23" s="57"/>
      <c r="R23" s="13">
        <f t="shared" si="1"/>
        <v>4</v>
      </c>
    </row>
    <row r="24" ht="12">
      <c r="A24" s="16"/>
    </row>
    <row r="25" ht="12">
      <c r="A25" s="59" t="s">
        <v>79</v>
      </c>
    </row>
    <row r="26" spans="1:6" ht="12">
      <c r="A26" s="16"/>
      <c r="C26" s="145" t="s">
        <v>168</v>
      </c>
      <c r="D26" s="56">
        <f>MAX(D15,0)+MAX(D16,0)+MAX(D17,0)+MAX(D18,0)+MAX(D19,0)+MAX(D20,0)+MAX(D21,0)+MAX(D22,0)</f>
        <v>8828</v>
      </c>
      <c r="E26" s="56">
        <f>MAX(E15,0)+MAX(E16,0)+MAX(E17,0)+MAX(E18,0)+MAX(E19,0)+MAX(E20,0)+MAX(E21,0)+MAX(E22,0)</f>
        <v>30369</v>
      </c>
      <c r="F26" s="56">
        <f>MAX(F15,0)+MAX(F16,0)+MAX(F17,0)+MAX(F18,0)+MAX(F19,0)+MAX(F20,0)+MAX(F21,0)+MAX(F22,0)</f>
        <v>39197</v>
      </c>
    </row>
    <row r="28" spans="2:7" ht="12">
      <c r="B28" s="17"/>
      <c r="G28" s="17"/>
    </row>
    <row r="31" spans="7:10" ht="12">
      <c r="G31" s="16"/>
      <c r="J31" s="17"/>
    </row>
    <row r="32" ht="12">
      <c r="G32" s="60"/>
    </row>
    <row r="33" ht="12">
      <c r="G33" s="60"/>
    </row>
  </sheetData>
  <sheetProtection password="CDE0" sheet="1" objects="1" scenarios="1"/>
  <mergeCells count="12">
    <mergeCell ref="A22:C22"/>
    <mergeCell ref="A23:C23"/>
    <mergeCell ref="A18:C18"/>
    <mergeCell ref="A19:C19"/>
    <mergeCell ref="A20:C20"/>
    <mergeCell ref="A21:C21"/>
    <mergeCell ref="A15:C15"/>
    <mergeCell ref="A16:C16"/>
    <mergeCell ref="C10:E10"/>
    <mergeCell ref="A17:C17"/>
    <mergeCell ref="D13:F13"/>
    <mergeCell ref="A13:C14"/>
  </mergeCells>
  <conditionalFormatting sqref="D26:F26">
    <cfRule type="expression" priority="1" dxfId="0" stopIfTrue="1">
      <formula>MAX(D23,0)&lt;&gt;D26</formula>
    </cfRule>
  </conditionalFormatting>
  <conditionalFormatting sqref="H16:H22">
    <cfRule type="expression" priority="2" dxfId="0" stopIfTrue="1">
      <formula>MAX(F16,0)&lt;&gt;H16</formula>
    </cfRule>
  </conditionalFormatting>
  <conditionalFormatting sqref="H23 H15">
    <cfRule type="expression" priority="3" dxfId="0" stopIfTrue="1">
      <formula>MAX(F15,0)&lt;&gt;H15</formula>
    </cfRule>
  </conditionalFormatting>
  <conditionalFormatting sqref="I15">
    <cfRule type="expression" priority="4" dxfId="1" stopIfTrue="1">
      <formula>AND(OR(F15&gt;=0,I15&gt;0),I15&lt;&gt;F15)</formula>
    </cfRule>
  </conditionalFormatting>
  <conditionalFormatting sqref="I16:I17 I20">
    <cfRule type="expression" priority="5" dxfId="1" stopIfTrue="1">
      <formula>AND(OR(F16&gt;=0,I16&gt;0),F16&lt;&gt;I16)</formula>
    </cfRule>
  </conditionalFormatting>
  <conditionalFormatting sqref="I18">
    <cfRule type="expression" priority="6" dxfId="0" stopIfTrue="1">
      <formula>AND(OR(F18&gt;=0,I18&gt;0),F18&lt;&gt;I18)</formula>
    </cfRule>
  </conditionalFormatting>
  <conditionalFormatting sqref="I19">
    <cfRule type="expression" priority="7" dxfId="0" stopIfTrue="1">
      <formula>AND(OR(F19&gt;=0,I19&gt;0),F19&lt;&gt;I19)</formula>
    </cfRule>
  </conditionalFormatting>
  <conditionalFormatting sqref="I21:I22">
    <cfRule type="expression" priority="8" dxfId="1" stopIfTrue="1">
      <formula>AND(OR(F21&gt;=0,I21&gt;0),F21&lt;&gt;I21)</formula>
    </cfRule>
  </conditionalFormatting>
  <conditionalFormatting sqref="D15:F23">
    <cfRule type="expression" priority="9" dxfId="0" stopIfTrue="1">
      <formula>LEN(TRIM(D15))=0</formula>
    </cfRule>
  </conditionalFormatting>
  <conditionalFormatting sqref="C10:E10">
    <cfRule type="expression" priority="10" dxfId="1" stopIfTrue="1">
      <formula>MIN(R15:R23)=0</formula>
    </cfRule>
  </conditionalFormatting>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xl/worksheets/sheet23.xml><?xml version="1.0" encoding="utf-8"?>
<worksheet xmlns="http://schemas.openxmlformats.org/spreadsheetml/2006/main" xmlns:r="http://schemas.openxmlformats.org/officeDocument/2006/relationships">
  <sheetPr codeName="Sheet25">
    <pageSetUpPr fitToPage="1"/>
  </sheetPr>
  <dimension ref="A1:M35"/>
  <sheetViews>
    <sheetView tabSelected="1" zoomScale="75" zoomScaleNormal="75" zoomScalePageLayoutView="0" workbookViewId="0" topLeftCell="A1">
      <selection activeCell="J50" sqref="J50"/>
    </sheetView>
  </sheetViews>
  <sheetFormatPr defaultColWidth="9.140625" defaultRowHeight="12.75"/>
  <cols>
    <col min="1" max="1" width="27.421875" style="13" customWidth="1"/>
    <col min="2" max="2" width="15.28125" style="13" customWidth="1"/>
    <col min="3" max="3" width="25.00390625" style="13" customWidth="1"/>
    <col min="4" max="5" width="15.57421875" style="13" customWidth="1"/>
    <col min="6" max="6" width="14.57421875" style="13" customWidth="1"/>
    <col min="7" max="7" width="14.00390625" style="13" customWidth="1"/>
    <col min="8" max="8" width="8.7109375" style="13" customWidth="1"/>
    <col min="9" max="9" width="9.00390625" style="13" customWidth="1"/>
    <col min="10" max="10" width="8.57421875" style="13" customWidth="1"/>
    <col min="11" max="11" width="8.140625" style="13" customWidth="1"/>
    <col min="12" max="12" width="5.8515625" style="13" customWidth="1"/>
    <col min="13" max="13" width="3.140625" style="13" hidden="1" customWidth="1"/>
    <col min="14" max="14" width="8.8515625" style="13" customWidth="1"/>
    <col min="15" max="16384" width="9.140625" style="13" customWidth="1"/>
  </cols>
  <sheetData>
    <row r="1" spans="1:7" s="24" customFormat="1" ht="9" customHeight="1">
      <c r="A1" s="49" t="s">
        <v>0</v>
      </c>
      <c r="C1" s="16"/>
      <c r="D1" s="23"/>
      <c r="E1" s="16"/>
      <c r="F1" s="16"/>
      <c r="G1" s="50" t="s">
        <v>174</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tr">
        <f>PAGE1!G5</f>
        <v>FORM EXPIRES: 7/31/2010</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9" customHeight="1">
      <c r="A10" s="16"/>
      <c r="B10" s="52"/>
      <c r="C10" s="52"/>
      <c r="D10" s="23"/>
      <c r="F10" s="50" t="s">
        <v>33</v>
      </c>
      <c r="G10" s="45" t="str">
        <f>PAGE1!G8</f>
        <v>NM - NEW MEXICO</v>
      </c>
      <c r="H10" s="41"/>
    </row>
    <row r="11" ht="15" customHeight="1"/>
    <row r="12" spans="1:3" ht="15" customHeight="1">
      <c r="A12" s="53" t="s">
        <v>175</v>
      </c>
      <c r="C12" s="54"/>
    </row>
    <row r="13" spans="1:8" ht="26.25" customHeight="1">
      <c r="A13" s="282" t="s">
        <v>56</v>
      </c>
      <c r="B13" s="283"/>
      <c r="C13" s="284"/>
      <c r="D13" s="225" t="s">
        <v>223</v>
      </c>
      <c r="E13" s="226"/>
      <c r="F13" s="227"/>
      <c r="G13" s="55"/>
      <c r="H13" s="16"/>
    </row>
    <row r="14" spans="1:8" ht="12" customHeight="1">
      <c r="A14" s="285"/>
      <c r="B14" s="286"/>
      <c r="C14" s="287"/>
      <c r="D14" s="61" t="s">
        <v>141</v>
      </c>
      <c r="E14" s="81" t="s">
        <v>142</v>
      </c>
      <c r="F14" s="81" t="s">
        <v>40</v>
      </c>
      <c r="G14" s="55"/>
      <c r="H14" s="16"/>
    </row>
    <row r="15" spans="1:13" ht="12" customHeight="1">
      <c r="A15" s="288"/>
      <c r="B15" s="289"/>
      <c r="C15" s="290"/>
      <c r="D15" s="121" t="s">
        <v>124</v>
      </c>
      <c r="E15" s="121" t="s">
        <v>124</v>
      </c>
      <c r="F15" s="121" t="s">
        <v>124</v>
      </c>
      <c r="G15" s="55"/>
      <c r="H15" s="16"/>
      <c r="M15" s="13">
        <v>23</v>
      </c>
    </row>
    <row r="16" spans="1:9" ht="21" customHeight="1">
      <c r="A16" s="281" t="s">
        <v>156</v>
      </c>
      <c r="B16" s="281"/>
      <c r="C16" s="281"/>
      <c r="D16" s="158">
        <f>IF(MIN(PAGE21!D15,PAGE21!F15)&lt;=0,0,PAGE21!D15/PAGE21!F15)</f>
        <v>0.2164636980570791</v>
      </c>
      <c r="E16" s="158">
        <f>IF(MIN(PAGE21!E15,PAGE21!F15)&lt;=0,0,PAGE21!E15/PAGE21!F15)</f>
        <v>0.7835363019429209</v>
      </c>
      <c r="F16" s="159">
        <f>IF(PAGE21!F15&lt;=0,0,PAGE21!F15/PAGE21!F15)</f>
        <v>1</v>
      </c>
      <c r="G16" s="42"/>
      <c r="H16" s="56"/>
      <c r="I16" s="57"/>
    </row>
    <row r="17" spans="1:9" ht="21" customHeight="1">
      <c r="A17" s="281" t="s">
        <v>157</v>
      </c>
      <c r="B17" s="281"/>
      <c r="C17" s="281"/>
      <c r="D17" s="158">
        <f>IF(MIN(PAGE21!D16,PAGE21!F16)&lt;=0,0,PAGE21!D16/PAGE21!F16)</f>
        <v>0.25768032056990203</v>
      </c>
      <c r="E17" s="158">
        <f>IF(MIN(PAGE21!E16,PAGE21!F16)&lt;=0,0,PAGE21!E16/PAGE21!F16)</f>
        <v>0.7423196794300979</v>
      </c>
      <c r="F17" s="159">
        <f>IF(PAGE21!F16&lt;=0,0,PAGE21!F16/PAGE21!F16)</f>
        <v>1</v>
      </c>
      <c r="G17" s="42"/>
      <c r="H17" s="56"/>
      <c r="I17" s="57"/>
    </row>
    <row r="18" spans="1:9" ht="21" customHeight="1">
      <c r="A18" s="281" t="s">
        <v>158</v>
      </c>
      <c r="B18" s="281"/>
      <c r="C18" s="281"/>
      <c r="D18" s="158">
        <f>IF(MIN(PAGE21!D17,PAGE21!F17)&lt;=0,0,PAGE21!D17/PAGE21!F17)</f>
        <v>0.22178693289523568</v>
      </c>
      <c r="E18" s="158">
        <f>IF(MIN(PAGE21!E17,PAGE21!F17)&lt;=0,0,PAGE21!E17/PAGE21!F17)</f>
        <v>0.7782130671047643</v>
      </c>
      <c r="F18" s="159">
        <f>IF(PAGE21!F17&lt;=0,0,PAGE21!F17/PAGE21!F17)</f>
        <v>1</v>
      </c>
      <c r="G18" s="42"/>
      <c r="H18" s="56"/>
      <c r="I18" s="57"/>
    </row>
    <row r="19" spans="1:9" ht="22.5" customHeight="1">
      <c r="A19" s="281" t="s">
        <v>159</v>
      </c>
      <c r="B19" s="281"/>
      <c r="C19" s="281"/>
      <c r="D19" s="158">
        <f>IF(MIN(PAGE21!D18,PAGE21!F18)&lt;=0,0,PAGE21!D18/PAGE21!F18)</f>
        <v>0.14705882352941177</v>
      </c>
      <c r="E19" s="158">
        <f>IF(MIN(PAGE21!E18,PAGE21!F18)&lt;=0,0,PAGE21!E18/PAGE21!F18)</f>
        <v>0.8529411764705882</v>
      </c>
      <c r="F19" s="159">
        <f>IF(PAGE21!F18&lt;=0,0,PAGE21!F18/PAGE21!F18)</f>
        <v>1</v>
      </c>
      <c r="G19" s="42"/>
      <c r="H19" s="56"/>
      <c r="I19" s="57"/>
    </row>
    <row r="20" spans="1:9" ht="23.25" customHeight="1">
      <c r="A20" s="291" t="s">
        <v>70</v>
      </c>
      <c r="B20" s="291"/>
      <c r="C20" s="291"/>
      <c r="D20" s="158">
        <f>IF(MIN(PAGE21!D19,PAGE21!F19)&lt;=0,0,PAGE21!D19/PAGE21!F19)</f>
        <v>0.08</v>
      </c>
      <c r="E20" s="158">
        <f>IF(MIN(PAGE21!E19,PAGE21!F19)&lt;=0,0,PAGE21!E19/PAGE21!F19)</f>
        <v>0.92</v>
      </c>
      <c r="F20" s="159">
        <f>IF(PAGE21!F19&lt;=0,0,PAGE21!F19/PAGE21!F19)</f>
        <v>1</v>
      </c>
      <c r="G20" s="42"/>
      <c r="H20" s="56"/>
      <c r="I20" s="57"/>
    </row>
    <row r="21" spans="1:9" ht="20.25" customHeight="1">
      <c r="A21" s="291" t="s">
        <v>160</v>
      </c>
      <c r="B21" s="291"/>
      <c r="C21" s="291"/>
      <c r="D21" s="158">
        <f>IF(MIN(PAGE21!D20,PAGE21!F20)&lt;=0,0,PAGE21!D20/PAGE21!F20)</f>
        <v>0.09693877551020408</v>
      </c>
      <c r="E21" s="158">
        <f>IF(MIN(PAGE21!E20,PAGE21!F20)&lt;=0,0,PAGE21!E20/PAGE21!F20)</f>
        <v>0.9030612244897959</v>
      </c>
      <c r="F21" s="159">
        <f>IF(PAGE21!F20&lt;=0,0,PAGE21!F20/PAGE21!F20)</f>
        <v>1</v>
      </c>
      <c r="G21" s="42"/>
      <c r="H21" s="56"/>
      <c r="I21" s="57"/>
    </row>
    <row r="22" spans="1:9" ht="21.75" customHeight="1">
      <c r="A22" s="281" t="s">
        <v>161</v>
      </c>
      <c r="B22" s="281"/>
      <c r="C22" s="281"/>
      <c r="D22" s="158">
        <f>IF(MIN(PAGE21!D21,PAGE21!F21)&lt;=0,0,PAGE21!D21/PAGE21!F21)</f>
        <v>0.32967032967032966</v>
      </c>
      <c r="E22" s="158">
        <f>IF(MIN(PAGE21!E21,PAGE21!F21)&lt;=0,0,PAGE21!E21/PAGE21!F21)</f>
        <v>0.6703296703296703</v>
      </c>
      <c r="F22" s="159">
        <f>IF(PAGE21!F21&lt;=0,0,PAGE21!F21/PAGE21!F21)</f>
        <v>1</v>
      </c>
      <c r="G22" s="42"/>
      <c r="H22" s="56"/>
      <c r="I22" s="57"/>
    </row>
    <row r="23" spans="1:9" ht="21.75" customHeight="1">
      <c r="A23" s="281" t="s">
        <v>162</v>
      </c>
      <c r="B23" s="281"/>
      <c r="C23" s="281"/>
      <c r="D23" s="158">
        <f>IF(MIN(PAGE21!D22,PAGE21!F22)&lt;=0,0,PAGE21!D22/PAGE21!F22)</f>
        <v>0.055900621118012424</v>
      </c>
      <c r="E23" s="158">
        <f>IF(MIN(PAGE21!E22,PAGE21!F22)&lt;=0,0,PAGE21!E22/PAGE21!F22)</f>
        <v>0.9440993788819876</v>
      </c>
      <c r="F23" s="159">
        <f>IF(PAGE21!F22&lt;=0,0,PAGE21!F22/PAGE21!F22)</f>
        <v>1</v>
      </c>
      <c r="G23" s="42"/>
      <c r="H23" s="56"/>
      <c r="I23" s="57"/>
    </row>
    <row r="24" spans="1:9" ht="18.75" customHeight="1">
      <c r="A24" s="291" t="s">
        <v>163</v>
      </c>
      <c r="B24" s="291"/>
      <c r="C24" s="291"/>
      <c r="D24" s="158">
        <f>IF(MIN(PAGE21!D23,PAGE21!F23)&lt;=0,0,PAGE21!D23/PAGE21!F23)</f>
        <v>0.22522131795800698</v>
      </c>
      <c r="E24" s="158">
        <f>IF(MIN(PAGE21!E23,PAGE21!F23)&lt;=0,0,PAGE21!E23/PAGE21!F23)</f>
        <v>0.774778682041993</v>
      </c>
      <c r="F24" s="159">
        <f>IF(PAGE21!F23&lt;=0,0,PAGE21!F23/PAGE21!F23)</f>
        <v>1</v>
      </c>
      <c r="G24" s="42"/>
      <c r="H24" s="56"/>
      <c r="I24" s="57"/>
    </row>
    <row r="25" ht="12">
      <c r="A25" s="16"/>
    </row>
    <row r="26" ht="12">
      <c r="A26" s="47" t="s">
        <v>181</v>
      </c>
    </row>
    <row r="27" ht="12">
      <c r="C27" s="58"/>
    </row>
    <row r="28" ht="12">
      <c r="A28" s="59" t="s">
        <v>79</v>
      </c>
    </row>
    <row r="30" spans="2:7" ht="12">
      <c r="B30" s="17"/>
      <c r="G30" s="17"/>
    </row>
    <row r="33" spans="7:10" ht="12">
      <c r="G33" s="16"/>
      <c r="J33" s="17"/>
    </row>
    <row r="34" ht="12">
      <c r="G34" s="60"/>
    </row>
    <row r="35" ht="12">
      <c r="G35" s="60"/>
    </row>
  </sheetData>
  <sheetProtection password="CDE0" sheet="1" objects="1" scenarios="1"/>
  <mergeCells count="11">
    <mergeCell ref="A24:C24"/>
    <mergeCell ref="A19:C19"/>
    <mergeCell ref="A20:C20"/>
    <mergeCell ref="A21:C21"/>
    <mergeCell ref="A22:C22"/>
    <mergeCell ref="A18:C18"/>
    <mergeCell ref="D13:F13"/>
    <mergeCell ref="A13:C15"/>
    <mergeCell ref="A16:C16"/>
    <mergeCell ref="A17:C17"/>
    <mergeCell ref="A23:C23"/>
  </mergeCells>
  <conditionalFormatting sqref="D27:G27">
    <cfRule type="expression" priority="1" dxfId="0" stopIfTrue="1">
      <formula>AND(D27&gt;=0,D27&lt;&gt;D25)</formula>
    </cfRule>
  </conditionalFormatting>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xl/worksheets/sheet24.xml><?xml version="1.0" encoding="utf-8"?>
<worksheet xmlns="http://schemas.openxmlformats.org/spreadsheetml/2006/main" xmlns:r="http://schemas.openxmlformats.org/officeDocument/2006/relationships">
  <sheetPr codeName="Sheet12">
    <pageSetUpPr fitToPage="1"/>
  </sheetPr>
  <dimension ref="A1:M45"/>
  <sheetViews>
    <sheetView zoomScale="70" zoomScaleNormal="70" zoomScalePageLayoutView="0" workbookViewId="0" topLeftCell="A1">
      <selection activeCell="A13" sqref="A13:G13"/>
    </sheetView>
  </sheetViews>
  <sheetFormatPr defaultColWidth="9.140625" defaultRowHeight="12.75"/>
  <cols>
    <col min="1" max="1" width="39.00390625" style="0" customWidth="1"/>
    <col min="2" max="7" width="13.7109375" style="0" customWidth="1"/>
    <col min="12" max="12" width="9.00390625" style="0" customWidth="1"/>
    <col min="13" max="13" width="3.8515625" style="0" hidden="1" customWidth="1"/>
  </cols>
  <sheetData>
    <row r="1" spans="1:11" s="27" customFormat="1" ht="9" customHeight="1">
      <c r="A1" s="25" t="s">
        <v>0</v>
      </c>
      <c r="B1" s="5"/>
      <c r="C1" s="4"/>
      <c r="D1" s="4"/>
      <c r="G1" s="26" t="s">
        <v>78</v>
      </c>
      <c r="H1" s="24"/>
      <c r="I1" s="24"/>
      <c r="J1" s="24"/>
      <c r="K1" s="24"/>
    </row>
    <row r="2" spans="1:11" s="27" customFormat="1" ht="9" customHeight="1">
      <c r="A2" s="5" t="s">
        <v>1</v>
      </c>
      <c r="B2" s="5"/>
      <c r="C2" s="28" t="s">
        <v>55</v>
      </c>
      <c r="D2" s="4"/>
      <c r="G2" s="5"/>
      <c r="H2" s="24"/>
      <c r="I2" s="24"/>
      <c r="J2" s="24"/>
      <c r="K2" s="24"/>
    </row>
    <row r="3" spans="1:11" s="27" customFormat="1" ht="9" customHeight="1">
      <c r="A3" s="5" t="s">
        <v>2</v>
      </c>
      <c r="D3" s="4"/>
      <c r="G3" s="26"/>
      <c r="H3" s="24"/>
      <c r="I3" s="24"/>
      <c r="J3" s="24"/>
      <c r="K3" s="24"/>
    </row>
    <row r="4" spans="1:11" s="27" customFormat="1" ht="9" customHeight="1">
      <c r="A4" s="5" t="s">
        <v>1</v>
      </c>
      <c r="C4" s="28" t="s">
        <v>58</v>
      </c>
      <c r="D4" s="4"/>
      <c r="G4" s="5"/>
      <c r="H4" s="24"/>
      <c r="I4" s="24"/>
      <c r="J4" s="24"/>
      <c r="K4" s="24"/>
    </row>
    <row r="5" spans="1:11" s="27" customFormat="1" ht="9" customHeight="1">
      <c r="A5" s="5" t="s">
        <v>3</v>
      </c>
      <c r="C5" s="28" t="s">
        <v>32</v>
      </c>
      <c r="D5" s="4"/>
      <c r="G5" s="26"/>
      <c r="H5" s="24"/>
      <c r="I5" s="24"/>
      <c r="J5" s="24"/>
      <c r="K5" s="24"/>
    </row>
    <row r="6" spans="1:11" s="27" customFormat="1" ht="9" customHeight="1">
      <c r="A6" s="5"/>
      <c r="D6" s="5"/>
      <c r="E6" s="4"/>
      <c r="H6" s="24"/>
      <c r="I6" s="24"/>
      <c r="J6" s="24"/>
      <c r="K6" s="24"/>
    </row>
    <row r="7" spans="1:11" s="27" customFormat="1" ht="9" customHeight="1">
      <c r="A7" s="5"/>
      <c r="C7" s="28">
        <f>PAGE1!D7</f>
        <v>2009</v>
      </c>
      <c r="D7" s="5"/>
      <c r="E7" s="4"/>
      <c r="H7" s="24"/>
      <c r="I7" s="24"/>
      <c r="J7" s="24"/>
      <c r="K7" s="24"/>
    </row>
    <row r="8" spans="1:11" s="27" customFormat="1" ht="9" customHeight="1">
      <c r="A8" s="5"/>
      <c r="D8" s="5"/>
      <c r="E8" s="4"/>
      <c r="H8" s="24"/>
      <c r="I8" s="24"/>
      <c r="J8" s="24"/>
      <c r="K8" s="24"/>
    </row>
    <row r="9" spans="1:11" s="27" customFormat="1" ht="9" customHeight="1">
      <c r="A9" s="5"/>
      <c r="C9" s="28"/>
      <c r="D9" s="5"/>
      <c r="E9" s="26" t="s">
        <v>33</v>
      </c>
      <c r="F9" s="35" t="str">
        <f>PAGE1!G8</f>
        <v>NM - NEW MEXICO</v>
      </c>
      <c r="G9" s="38"/>
      <c r="H9" s="24"/>
      <c r="I9" s="24"/>
      <c r="J9" s="24"/>
      <c r="K9" s="24"/>
    </row>
    <row r="10" spans="1:11" s="27" customFormat="1" ht="9" customHeight="1">
      <c r="A10" s="5"/>
      <c r="B10" s="5"/>
      <c r="E10" s="39"/>
      <c r="F10" s="40"/>
      <c r="G10" s="36"/>
      <c r="H10" s="24"/>
      <c r="I10" s="24"/>
      <c r="J10" s="24"/>
      <c r="K10" s="24"/>
    </row>
    <row r="11" spans="1:11" ht="9" customHeight="1">
      <c r="A11" s="2"/>
      <c r="B11" s="5"/>
      <c r="C11" s="28" t="s">
        <v>78</v>
      </c>
      <c r="D11" s="5"/>
      <c r="E11" s="5"/>
      <c r="F11" s="5"/>
      <c r="G11" s="5"/>
      <c r="H11" s="16"/>
      <c r="I11" s="13"/>
      <c r="J11" s="13"/>
      <c r="K11" s="13"/>
    </row>
    <row r="12" spans="1:11" ht="12.75" customHeight="1">
      <c r="A12" s="10"/>
      <c r="B12" s="11"/>
      <c r="C12" s="11"/>
      <c r="D12" s="11"/>
      <c r="E12" s="11"/>
      <c r="F12" s="11"/>
      <c r="G12" s="11"/>
      <c r="H12" s="19"/>
      <c r="I12" s="13"/>
      <c r="J12" s="13"/>
      <c r="K12" s="13"/>
    </row>
    <row r="13" spans="1:11" ht="12.75" customHeight="1">
      <c r="A13" s="294"/>
      <c r="B13" s="295"/>
      <c r="C13" s="295"/>
      <c r="D13" s="295"/>
      <c r="E13" s="295"/>
      <c r="F13" s="295"/>
      <c r="G13" s="295"/>
      <c r="H13" s="20"/>
      <c r="I13" s="13"/>
      <c r="J13" s="13"/>
      <c r="K13" s="13"/>
    </row>
    <row r="14" spans="1:11" ht="12.75" customHeight="1">
      <c r="A14" s="294"/>
      <c r="B14" s="295"/>
      <c r="C14" s="295"/>
      <c r="D14" s="295"/>
      <c r="E14" s="295"/>
      <c r="F14" s="295"/>
      <c r="G14" s="295"/>
      <c r="H14" s="20"/>
      <c r="I14" s="13"/>
      <c r="J14" s="13"/>
      <c r="K14" s="13"/>
    </row>
    <row r="15" spans="1:11" s="7" customFormat="1" ht="12.75" customHeight="1">
      <c r="A15" s="294"/>
      <c r="B15" s="295"/>
      <c r="C15" s="295"/>
      <c r="D15" s="295"/>
      <c r="E15" s="295"/>
      <c r="F15" s="295"/>
      <c r="G15" s="295"/>
      <c r="H15" s="21"/>
      <c r="I15" s="22"/>
      <c r="J15" s="22"/>
      <c r="K15" s="22"/>
    </row>
    <row r="16" spans="1:13" s="7" customFormat="1" ht="12.75" customHeight="1">
      <c r="A16" s="294"/>
      <c r="B16" s="295"/>
      <c r="C16" s="295"/>
      <c r="D16" s="295"/>
      <c r="E16" s="295"/>
      <c r="F16" s="295"/>
      <c r="G16" s="295"/>
      <c r="H16" s="21"/>
      <c r="I16" s="22"/>
      <c r="J16" s="22"/>
      <c r="K16" s="22"/>
      <c r="M16" s="184">
        <v>24</v>
      </c>
    </row>
    <row r="17" spans="1:13" s="7" customFormat="1" ht="12.75" customHeight="1">
      <c r="A17" s="294"/>
      <c r="B17" s="295"/>
      <c r="C17" s="295"/>
      <c r="D17" s="295"/>
      <c r="E17" s="295"/>
      <c r="F17" s="295"/>
      <c r="G17" s="295"/>
      <c r="H17" s="21"/>
      <c r="I17" s="22"/>
      <c r="J17" s="22"/>
      <c r="K17" s="22"/>
      <c r="M17" s="184">
        <v>24</v>
      </c>
    </row>
    <row r="18" spans="1:13" ht="12.75" customHeight="1">
      <c r="A18" s="294"/>
      <c r="B18" s="295"/>
      <c r="C18" s="295"/>
      <c r="D18" s="295"/>
      <c r="E18" s="295"/>
      <c r="F18" s="295"/>
      <c r="G18" s="295"/>
      <c r="H18" s="19"/>
      <c r="I18" s="13"/>
      <c r="J18" s="13"/>
      <c r="K18" s="13"/>
      <c r="M18" s="22" t="s">
        <v>17</v>
      </c>
    </row>
    <row r="19" spans="1:13" ht="12.75" customHeight="1">
      <c r="A19" s="294"/>
      <c r="B19" s="295"/>
      <c r="C19" s="295"/>
      <c r="D19" s="295"/>
      <c r="E19" s="295"/>
      <c r="F19" s="295"/>
      <c r="G19" s="295"/>
      <c r="H19" s="19"/>
      <c r="I19" s="13"/>
      <c r="J19" s="13"/>
      <c r="K19" s="13"/>
      <c r="M19" s="13"/>
    </row>
    <row r="20" spans="1:13" ht="12.75" customHeight="1">
      <c r="A20" s="294"/>
      <c r="B20" s="295"/>
      <c r="C20" s="295"/>
      <c r="D20" s="295"/>
      <c r="E20" s="295"/>
      <c r="F20" s="295"/>
      <c r="G20" s="295"/>
      <c r="H20" s="19"/>
      <c r="I20" s="13"/>
      <c r="J20" s="13"/>
      <c r="K20" s="13"/>
      <c r="M20" s="13"/>
    </row>
    <row r="21" spans="1:13" ht="12.75" customHeight="1">
      <c r="A21" s="294"/>
      <c r="B21" s="295"/>
      <c r="C21" s="295"/>
      <c r="D21" s="295"/>
      <c r="E21" s="295"/>
      <c r="F21" s="295"/>
      <c r="G21" s="295"/>
      <c r="H21" s="19"/>
      <c r="I21" s="13"/>
      <c r="J21" s="13"/>
      <c r="K21" s="13"/>
      <c r="M21" s="13"/>
    </row>
    <row r="22" spans="1:13" ht="12.75" customHeight="1">
      <c r="A22" s="294"/>
      <c r="B22" s="295"/>
      <c r="C22" s="295"/>
      <c r="D22" s="295"/>
      <c r="E22" s="295"/>
      <c r="F22" s="295"/>
      <c r="G22" s="295"/>
      <c r="H22" s="19"/>
      <c r="I22" s="13"/>
      <c r="J22" s="13"/>
      <c r="K22" s="13"/>
      <c r="M22" s="13"/>
    </row>
    <row r="23" spans="1:13" ht="12.75" customHeight="1">
      <c r="A23" s="294"/>
      <c r="B23" s="295"/>
      <c r="C23" s="295"/>
      <c r="D23" s="295"/>
      <c r="E23" s="295"/>
      <c r="F23" s="295"/>
      <c r="G23" s="295"/>
      <c r="H23" s="19"/>
      <c r="I23" s="13"/>
      <c r="J23" s="13"/>
      <c r="K23" s="13"/>
      <c r="M23" s="13"/>
    </row>
    <row r="24" spans="1:13" ht="12.75" customHeight="1">
      <c r="A24" s="294"/>
      <c r="B24" s="295"/>
      <c r="C24" s="295"/>
      <c r="D24" s="295"/>
      <c r="E24" s="295"/>
      <c r="F24" s="295"/>
      <c r="G24" s="295"/>
      <c r="H24" s="19"/>
      <c r="I24" s="13"/>
      <c r="J24" s="13"/>
      <c r="K24" s="13"/>
      <c r="M24" s="13"/>
    </row>
    <row r="25" spans="1:13" ht="12.75" customHeight="1">
      <c r="A25" s="294"/>
      <c r="B25" s="295"/>
      <c r="C25" s="295"/>
      <c r="D25" s="295"/>
      <c r="E25" s="295"/>
      <c r="F25" s="295"/>
      <c r="G25" s="295"/>
      <c r="H25" s="19"/>
      <c r="I25" s="13"/>
      <c r="J25" s="13"/>
      <c r="K25" s="13"/>
      <c r="M25" s="13"/>
    </row>
    <row r="26" spans="1:13" ht="12.75" customHeight="1">
      <c r="A26" s="294"/>
      <c r="B26" s="295"/>
      <c r="C26" s="295"/>
      <c r="D26" s="295"/>
      <c r="E26" s="295"/>
      <c r="F26" s="295"/>
      <c r="G26" s="295"/>
      <c r="H26" s="19"/>
      <c r="I26" s="13"/>
      <c r="J26" s="13"/>
      <c r="K26" s="13"/>
      <c r="M26" s="13"/>
    </row>
    <row r="27" spans="1:13" ht="12.75" customHeight="1">
      <c r="A27" s="294"/>
      <c r="B27" s="295"/>
      <c r="C27" s="295"/>
      <c r="D27" s="295"/>
      <c r="E27" s="295"/>
      <c r="F27" s="295"/>
      <c r="G27" s="295"/>
      <c r="H27" s="19"/>
      <c r="I27" s="13"/>
      <c r="J27" s="13"/>
      <c r="K27" s="13"/>
      <c r="M27" s="13"/>
    </row>
    <row r="28" spans="1:13" ht="12.75" customHeight="1">
      <c r="A28" s="294"/>
      <c r="B28" s="295"/>
      <c r="C28" s="295"/>
      <c r="D28" s="295"/>
      <c r="E28" s="295"/>
      <c r="F28" s="295"/>
      <c r="G28" s="295"/>
      <c r="H28" s="19"/>
      <c r="I28" s="13"/>
      <c r="J28" s="13"/>
      <c r="K28" s="13"/>
      <c r="M28" s="13"/>
    </row>
    <row r="29" spans="1:13" ht="12.75" customHeight="1">
      <c r="A29" s="294"/>
      <c r="B29" s="295"/>
      <c r="C29" s="295"/>
      <c r="D29" s="295"/>
      <c r="E29" s="295"/>
      <c r="F29" s="295"/>
      <c r="G29" s="295"/>
      <c r="H29" s="19"/>
      <c r="I29" s="13"/>
      <c r="J29" s="13"/>
      <c r="K29" s="13"/>
      <c r="M29" s="13"/>
    </row>
    <row r="30" spans="1:13" ht="12.75" customHeight="1">
      <c r="A30" s="294"/>
      <c r="B30" s="295"/>
      <c r="C30" s="295"/>
      <c r="D30" s="295"/>
      <c r="E30" s="295"/>
      <c r="F30" s="295"/>
      <c r="G30" s="295"/>
      <c r="H30" s="19"/>
      <c r="I30" s="13"/>
      <c r="J30" s="13"/>
      <c r="K30" s="13"/>
      <c r="M30" s="13"/>
    </row>
    <row r="31" spans="1:13" ht="12.75" customHeight="1">
      <c r="A31" s="294"/>
      <c r="B31" s="295"/>
      <c r="C31" s="295"/>
      <c r="D31" s="295"/>
      <c r="E31" s="295"/>
      <c r="F31" s="295"/>
      <c r="G31" s="295"/>
      <c r="H31" s="13"/>
      <c r="I31" s="13"/>
      <c r="J31" s="13"/>
      <c r="K31" s="13"/>
      <c r="M31" s="13"/>
    </row>
    <row r="32" spans="1:13" ht="12.75" customHeight="1">
      <c r="A32" s="294"/>
      <c r="B32" s="295"/>
      <c r="C32" s="295"/>
      <c r="D32" s="295"/>
      <c r="E32" s="295"/>
      <c r="F32" s="295"/>
      <c r="G32" s="295"/>
      <c r="H32" s="13"/>
      <c r="I32" s="13"/>
      <c r="J32" s="13"/>
      <c r="K32" s="13"/>
      <c r="M32" s="13"/>
    </row>
    <row r="33" spans="1:13" ht="12.75" customHeight="1">
      <c r="A33" s="294"/>
      <c r="B33" s="295"/>
      <c r="C33" s="295"/>
      <c r="D33" s="295"/>
      <c r="E33" s="295"/>
      <c r="F33" s="295"/>
      <c r="G33" s="295"/>
      <c r="H33" s="13"/>
      <c r="I33" s="13"/>
      <c r="J33" s="13"/>
      <c r="K33" s="13"/>
      <c r="M33" s="13"/>
    </row>
    <row r="34" spans="1:13" ht="12.75" customHeight="1">
      <c r="A34" s="294"/>
      <c r="B34" s="295"/>
      <c r="C34" s="295"/>
      <c r="D34" s="295"/>
      <c r="E34" s="295"/>
      <c r="F34" s="295"/>
      <c r="G34" s="295"/>
      <c r="H34" s="13"/>
      <c r="I34" s="13"/>
      <c r="J34" s="13"/>
      <c r="K34" s="13"/>
      <c r="M34" s="13"/>
    </row>
    <row r="35" spans="1:13" ht="12.75" customHeight="1">
      <c r="A35" s="294"/>
      <c r="B35" s="295"/>
      <c r="C35" s="295"/>
      <c r="D35" s="295"/>
      <c r="E35" s="295"/>
      <c r="F35" s="295"/>
      <c r="G35" s="295"/>
      <c r="H35" s="13"/>
      <c r="I35" s="13"/>
      <c r="J35" s="13"/>
      <c r="K35" s="13"/>
      <c r="M35" s="13"/>
    </row>
    <row r="36" spans="1:13" ht="12.75" customHeight="1">
      <c r="A36" s="294"/>
      <c r="B36" s="295"/>
      <c r="C36" s="295"/>
      <c r="D36" s="295"/>
      <c r="E36" s="295"/>
      <c r="F36" s="295"/>
      <c r="G36" s="295"/>
      <c r="H36" s="13"/>
      <c r="I36" s="13"/>
      <c r="J36" s="13"/>
      <c r="K36" s="13"/>
      <c r="M36" s="13"/>
    </row>
    <row r="37" spans="1:13" ht="12.75" customHeight="1">
      <c r="A37" s="294"/>
      <c r="B37" s="295"/>
      <c r="C37" s="295"/>
      <c r="D37" s="295"/>
      <c r="E37" s="295"/>
      <c r="F37" s="295"/>
      <c r="G37" s="295"/>
      <c r="H37" s="13"/>
      <c r="I37" s="13"/>
      <c r="J37" s="13"/>
      <c r="K37" s="13"/>
      <c r="M37" s="13"/>
    </row>
    <row r="38" spans="1:13" ht="12.75" customHeight="1">
      <c r="A38" s="17"/>
      <c r="B38" s="13"/>
      <c r="C38" s="13"/>
      <c r="D38" s="13"/>
      <c r="E38" s="13"/>
      <c r="F38" s="13"/>
      <c r="G38" s="13"/>
      <c r="H38" s="13"/>
      <c r="I38" s="13"/>
      <c r="J38" s="13"/>
      <c r="K38" s="13"/>
      <c r="M38" s="13"/>
    </row>
    <row r="39" spans="1:13" ht="12.75" customHeight="1">
      <c r="A39" s="13"/>
      <c r="B39" s="13"/>
      <c r="C39" s="13"/>
      <c r="D39" s="13"/>
      <c r="E39" s="13"/>
      <c r="F39" s="13"/>
      <c r="G39" s="13"/>
      <c r="H39" s="13"/>
      <c r="I39" s="13"/>
      <c r="J39" s="13"/>
      <c r="K39" s="13"/>
      <c r="M39" s="13"/>
    </row>
    <row r="40" spans="1:11" ht="12.75" customHeight="1">
      <c r="A40" s="13"/>
      <c r="B40" s="13"/>
      <c r="C40" s="13"/>
      <c r="D40" s="13"/>
      <c r="E40" s="13"/>
      <c r="F40" s="13"/>
      <c r="G40" s="13"/>
      <c r="H40" s="13"/>
      <c r="I40" s="13"/>
      <c r="J40" s="13"/>
      <c r="K40" s="13"/>
    </row>
    <row r="41" spans="1:11" ht="12.75" customHeight="1">
      <c r="A41" s="13"/>
      <c r="B41" s="13"/>
      <c r="C41" s="13"/>
      <c r="D41" s="13"/>
      <c r="E41" s="13"/>
      <c r="F41" s="13"/>
      <c r="G41" s="13"/>
      <c r="H41" s="13"/>
      <c r="I41" s="13"/>
      <c r="J41" s="13"/>
      <c r="K41" s="13"/>
    </row>
    <row r="42" spans="1:11" ht="12.75" customHeight="1">
      <c r="A42" s="13"/>
      <c r="B42" s="13"/>
      <c r="C42" s="13"/>
      <c r="D42" s="13"/>
      <c r="E42" s="13"/>
      <c r="F42" s="13"/>
      <c r="G42" s="13"/>
      <c r="H42" s="13"/>
      <c r="I42" s="13"/>
      <c r="J42" s="13"/>
      <c r="K42" s="13"/>
    </row>
    <row r="43" spans="1:11" ht="12.75" customHeight="1">
      <c r="A43" s="13"/>
      <c r="B43" s="13"/>
      <c r="C43" s="13"/>
      <c r="D43" s="13"/>
      <c r="E43" s="13"/>
      <c r="F43" s="13"/>
      <c r="G43" s="13"/>
      <c r="H43" s="13"/>
      <c r="I43" s="13"/>
      <c r="J43" s="13"/>
      <c r="K43" s="13"/>
    </row>
    <row r="44" spans="1:11" ht="12.75" customHeight="1">
      <c r="A44" s="13"/>
      <c r="B44" s="13"/>
      <c r="C44" s="13"/>
      <c r="D44" s="13"/>
      <c r="E44" s="13"/>
      <c r="F44" s="13"/>
      <c r="G44" s="13"/>
      <c r="H44" s="13"/>
      <c r="I44" s="13"/>
      <c r="J44" s="13"/>
      <c r="K44" s="13"/>
    </row>
    <row r="45" spans="8:11" ht="12.75" customHeight="1">
      <c r="H45" s="13"/>
      <c r="I45" s="13"/>
      <c r="J45" s="13"/>
      <c r="K45" s="13"/>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password="CDE0" sheet="1" objects="1" scenarios="1"/>
  <mergeCells count="25">
    <mergeCell ref="A31:G31"/>
    <mergeCell ref="A32:G32"/>
    <mergeCell ref="A29:G29"/>
    <mergeCell ref="A30:G30"/>
    <mergeCell ref="A23:G23"/>
    <mergeCell ref="A28:G28"/>
    <mergeCell ref="A24:G24"/>
    <mergeCell ref="A26:G26"/>
    <mergeCell ref="A13:G13"/>
    <mergeCell ref="A15:G15"/>
    <mergeCell ref="A17:G17"/>
    <mergeCell ref="A19:G19"/>
    <mergeCell ref="A14:G14"/>
    <mergeCell ref="A16:G16"/>
    <mergeCell ref="A18:G18"/>
    <mergeCell ref="A37:G37"/>
    <mergeCell ref="A20:G20"/>
    <mergeCell ref="A33:G33"/>
    <mergeCell ref="A35:G35"/>
    <mergeCell ref="A25:G25"/>
    <mergeCell ref="A27:G27"/>
    <mergeCell ref="A21:G21"/>
    <mergeCell ref="A22:G22"/>
    <mergeCell ref="A34:G34"/>
    <mergeCell ref="A36:G36"/>
  </mergeCells>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R46"/>
  <sheetViews>
    <sheetView zoomScale="75" zoomScaleNormal="75" zoomScalePageLayoutView="0" workbookViewId="0" topLeftCell="A1">
      <selection activeCell="E19" sqref="E19"/>
    </sheetView>
  </sheetViews>
  <sheetFormatPr defaultColWidth="9.140625" defaultRowHeight="12.75"/>
  <cols>
    <col min="1" max="1" width="33.7109375" style="13" customWidth="1"/>
    <col min="2" max="2" width="12.7109375" style="13" customWidth="1"/>
    <col min="3" max="3" width="10.421875" style="13" hidden="1" customWidth="1"/>
    <col min="4" max="4" width="0.85546875" style="13" customWidth="1"/>
    <col min="5" max="5" width="22.57421875" style="13" customWidth="1"/>
    <col min="6" max="6" width="23.57421875" style="13" customWidth="1"/>
    <col min="7" max="7" width="22.57421875" style="13" customWidth="1"/>
    <col min="8" max="8" width="22.7109375" style="13" customWidth="1"/>
    <col min="9" max="9" width="4.8515625" style="13" customWidth="1"/>
    <col min="10" max="11" width="9.140625" style="13" customWidth="1"/>
    <col min="12" max="12" width="9.00390625" style="13" customWidth="1"/>
    <col min="13" max="13" width="3.00390625" style="13" hidden="1" customWidth="1"/>
    <col min="14" max="17" width="9.140625" style="13" customWidth="1"/>
    <col min="18" max="18" width="9.140625" style="13" hidden="1" customWidth="1"/>
    <col min="19" max="16384" width="9.140625" style="13" customWidth="1"/>
  </cols>
  <sheetData>
    <row r="1" spans="1:8" s="16" customFormat="1" ht="9" customHeight="1">
      <c r="A1" s="49" t="s">
        <v>0</v>
      </c>
      <c r="C1" s="23"/>
      <c r="D1" s="23"/>
      <c r="E1" s="23"/>
      <c r="F1" s="23"/>
      <c r="H1" s="50" t="s">
        <v>103</v>
      </c>
    </row>
    <row r="2" spans="1:8" s="16" customFormat="1" ht="9" customHeight="1">
      <c r="A2" s="23" t="s">
        <v>1</v>
      </c>
      <c r="C2" s="23"/>
      <c r="D2" s="23"/>
      <c r="F2" s="51" t="s">
        <v>80</v>
      </c>
      <c r="H2" s="23"/>
    </row>
    <row r="3" spans="1:8" s="16" customFormat="1" ht="9" customHeight="1">
      <c r="A3" s="23" t="s">
        <v>2</v>
      </c>
      <c r="F3" s="51"/>
      <c r="H3" s="50" t="s">
        <v>30</v>
      </c>
    </row>
    <row r="4" spans="1:8" s="16" customFormat="1" ht="9" customHeight="1">
      <c r="A4" s="23" t="s">
        <v>1</v>
      </c>
      <c r="D4" s="23"/>
      <c r="F4" s="51" t="s">
        <v>31</v>
      </c>
      <c r="H4" s="23"/>
    </row>
    <row r="5" spans="1:8" s="16" customFormat="1" ht="9" customHeight="1">
      <c r="A5" s="23" t="s">
        <v>3</v>
      </c>
      <c r="F5" s="51" t="s">
        <v>75</v>
      </c>
      <c r="H5" s="50" t="str">
        <f>PAGE1!G5</f>
        <v>FORM EXPIRES: 7/31/2010</v>
      </c>
    </row>
    <row r="6" spans="2:8" s="16" customFormat="1" ht="9" customHeight="1">
      <c r="B6" s="23"/>
      <c r="F6" s="51"/>
      <c r="G6" s="23"/>
      <c r="H6" s="23"/>
    </row>
    <row r="7" spans="2:8" s="16" customFormat="1" ht="9" customHeight="1">
      <c r="B7" s="23"/>
      <c r="D7" s="51"/>
      <c r="F7" s="51">
        <f>PAGE1!D7</f>
        <v>2009</v>
      </c>
      <c r="G7" s="23"/>
      <c r="H7" s="23"/>
    </row>
    <row r="8" spans="2:8" s="16" customFormat="1" ht="9" customHeight="1">
      <c r="B8" s="23"/>
      <c r="F8" s="51"/>
      <c r="G8" s="23"/>
      <c r="H8" s="23"/>
    </row>
    <row r="9" spans="2:8" ht="9" customHeight="1">
      <c r="B9" s="77"/>
      <c r="C9" s="78"/>
      <c r="E9" s="78"/>
      <c r="F9" s="78"/>
      <c r="G9" s="78"/>
      <c r="H9" s="78"/>
    </row>
    <row r="10" spans="2:8" s="118" customFormat="1" ht="11.25" customHeight="1">
      <c r="B10" s="119"/>
      <c r="C10" s="120"/>
      <c r="D10" s="120"/>
      <c r="E10" s="193" t="s">
        <v>258</v>
      </c>
      <c r="F10" s="193"/>
      <c r="G10" s="50" t="s">
        <v>81</v>
      </c>
      <c r="H10" s="35" t="str">
        <f>PAGE1!G8</f>
        <v>NM - NEW MEXICO</v>
      </c>
    </row>
    <row r="11" spans="2:8" ht="9" customHeight="1">
      <c r="B11" s="77"/>
      <c r="C11" s="78"/>
      <c r="D11" s="78"/>
      <c r="E11" s="78"/>
      <c r="F11" s="78"/>
      <c r="G11" s="78"/>
      <c r="H11" s="78"/>
    </row>
    <row r="12" spans="2:8" s="24" customFormat="1" ht="15.75" customHeight="1">
      <c r="B12" s="53"/>
      <c r="D12" s="55"/>
      <c r="E12" s="173"/>
      <c r="F12" s="23"/>
      <c r="G12" s="23"/>
      <c r="H12" s="23"/>
    </row>
    <row r="13" spans="1:4" s="24" customFormat="1" ht="14.25" customHeight="1">
      <c r="A13" s="53" t="s">
        <v>104</v>
      </c>
      <c r="B13" s="126"/>
      <c r="C13" s="127"/>
      <c r="D13" s="173"/>
    </row>
    <row r="14" spans="1:7" s="24" customFormat="1" ht="12" customHeight="1">
      <c r="A14" s="197" t="s">
        <v>27</v>
      </c>
      <c r="B14" s="198"/>
      <c r="C14" s="198"/>
      <c r="D14" s="199"/>
      <c r="E14" s="194" t="s">
        <v>112</v>
      </c>
      <c r="F14" s="195"/>
      <c r="G14" s="196"/>
    </row>
    <row r="15" spans="1:7" s="24" customFormat="1" ht="12" customHeight="1">
      <c r="A15" s="219"/>
      <c r="B15" s="218"/>
      <c r="C15" s="218"/>
      <c r="D15" s="220"/>
      <c r="E15" s="129" t="s">
        <v>91</v>
      </c>
      <c r="F15" s="81" t="s">
        <v>105</v>
      </c>
      <c r="G15" s="81" t="s">
        <v>106</v>
      </c>
    </row>
    <row r="16" spans="1:13" s="24" customFormat="1" ht="12" customHeight="1">
      <c r="A16" s="219"/>
      <c r="B16" s="218"/>
      <c r="C16" s="218"/>
      <c r="D16" s="220"/>
      <c r="E16" s="134" t="s">
        <v>107</v>
      </c>
      <c r="F16" s="85" t="s">
        <v>108</v>
      </c>
      <c r="G16" s="85" t="s">
        <v>107</v>
      </c>
      <c r="L16" s="24" t="s">
        <v>17</v>
      </c>
      <c r="M16" s="24">
        <v>3</v>
      </c>
    </row>
    <row r="17" spans="1:7" ht="12" customHeight="1">
      <c r="A17" s="219"/>
      <c r="B17" s="218"/>
      <c r="C17" s="218"/>
      <c r="D17" s="220"/>
      <c r="E17" s="135" t="s">
        <v>110</v>
      </c>
      <c r="F17" s="84" t="s">
        <v>109</v>
      </c>
      <c r="G17" s="84" t="s">
        <v>111</v>
      </c>
    </row>
    <row r="18" spans="1:7" ht="13.5" customHeight="1">
      <c r="A18" s="200"/>
      <c r="B18" s="201"/>
      <c r="C18" s="201"/>
      <c r="D18" s="202"/>
      <c r="E18" s="102" t="s">
        <v>265</v>
      </c>
      <c r="F18" s="121" t="s">
        <v>266</v>
      </c>
      <c r="G18" s="121" t="s">
        <v>267</v>
      </c>
    </row>
    <row r="19" spans="1:18" ht="18" customHeight="1">
      <c r="A19" s="221" t="s">
        <v>4</v>
      </c>
      <c r="B19" s="221"/>
      <c r="C19" s="221"/>
      <c r="D19" s="221"/>
      <c r="E19" s="140">
        <v>9</v>
      </c>
      <c r="F19" s="140">
        <v>3</v>
      </c>
      <c r="G19" s="140">
        <v>9</v>
      </c>
      <c r="J19" s="13" t="s">
        <v>17</v>
      </c>
      <c r="R19" s="13">
        <f aca="true" t="shared" si="0" ref="R19:R32">MIN(LEN(TRIM(E19)),LEN(TRIM(F19)),LEN(TRIM(G19)))</f>
        <v>1</v>
      </c>
    </row>
    <row r="20" spans="1:18" ht="18" customHeight="1">
      <c r="A20" s="222" t="s">
        <v>5</v>
      </c>
      <c r="B20" s="223"/>
      <c r="C20" s="223"/>
      <c r="D20" s="224"/>
      <c r="E20" s="140">
        <v>16</v>
      </c>
      <c r="F20" s="140">
        <v>4</v>
      </c>
      <c r="G20" s="140">
        <v>5</v>
      </c>
      <c r="L20" s="13" t="s">
        <v>17</v>
      </c>
      <c r="R20" s="13">
        <f t="shared" si="0"/>
        <v>1</v>
      </c>
    </row>
    <row r="21" spans="1:18" ht="18" customHeight="1">
      <c r="A21" s="215" t="s">
        <v>6</v>
      </c>
      <c r="B21" s="216"/>
      <c r="C21" s="216"/>
      <c r="D21" s="217"/>
      <c r="E21" s="140">
        <v>2028</v>
      </c>
      <c r="F21" s="140">
        <v>208</v>
      </c>
      <c r="G21" s="140">
        <v>335</v>
      </c>
      <c r="R21" s="13">
        <f t="shared" si="0"/>
        <v>3</v>
      </c>
    </row>
    <row r="22" spans="1:18" ht="18" customHeight="1">
      <c r="A22" s="215" t="s">
        <v>7</v>
      </c>
      <c r="B22" s="216"/>
      <c r="C22" s="216"/>
      <c r="D22" s="217"/>
      <c r="E22" s="140">
        <v>12</v>
      </c>
      <c r="F22" s="140">
        <v>5</v>
      </c>
      <c r="G22" s="140">
        <v>3</v>
      </c>
      <c r="R22" s="13">
        <f t="shared" si="0"/>
        <v>1</v>
      </c>
    </row>
    <row r="23" spans="1:18" ht="18" customHeight="1">
      <c r="A23" s="215" t="s">
        <v>8</v>
      </c>
      <c r="B23" s="216"/>
      <c r="C23" s="216"/>
      <c r="D23" s="217"/>
      <c r="E23" s="140">
        <v>4</v>
      </c>
      <c r="F23" s="140">
        <v>0</v>
      </c>
      <c r="G23" s="140">
        <v>1</v>
      </c>
      <c r="R23" s="13">
        <f t="shared" si="0"/>
        <v>1</v>
      </c>
    </row>
    <row r="24" spans="1:18" ht="18" customHeight="1">
      <c r="A24" s="215" t="s">
        <v>9</v>
      </c>
      <c r="B24" s="216"/>
      <c r="C24" s="216"/>
      <c r="D24" s="217"/>
      <c r="E24" s="140">
        <v>27</v>
      </c>
      <c r="F24" s="140">
        <v>4</v>
      </c>
      <c r="G24" s="140">
        <v>7</v>
      </c>
      <c r="R24" s="13">
        <f t="shared" si="0"/>
        <v>1</v>
      </c>
    </row>
    <row r="25" spans="1:18" ht="18" customHeight="1">
      <c r="A25" s="215" t="s">
        <v>10</v>
      </c>
      <c r="B25" s="216"/>
      <c r="C25" s="216"/>
      <c r="D25" s="217"/>
      <c r="E25" s="140">
        <v>60</v>
      </c>
      <c r="F25" s="140">
        <v>7</v>
      </c>
      <c r="G25" s="140">
        <v>15</v>
      </c>
      <c r="R25" s="13">
        <f t="shared" si="0"/>
        <v>1</v>
      </c>
    </row>
    <row r="26" spans="1:18" ht="18" customHeight="1">
      <c r="A26" s="215" t="s">
        <v>11</v>
      </c>
      <c r="B26" s="216"/>
      <c r="C26" s="216"/>
      <c r="D26" s="217"/>
      <c r="E26" s="140">
        <v>20</v>
      </c>
      <c r="F26" s="140">
        <v>3</v>
      </c>
      <c r="G26" s="140">
        <v>0</v>
      </c>
      <c r="R26" s="13">
        <f t="shared" si="0"/>
        <v>1</v>
      </c>
    </row>
    <row r="27" spans="1:18" ht="18" customHeight="1">
      <c r="A27" s="215" t="s">
        <v>14</v>
      </c>
      <c r="B27" s="216"/>
      <c r="C27" s="216"/>
      <c r="D27" s="217"/>
      <c r="E27" s="140">
        <v>0</v>
      </c>
      <c r="F27" s="140">
        <v>0</v>
      </c>
      <c r="G27" s="140">
        <v>0</v>
      </c>
      <c r="R27" s="13">
        <f t="shared" si="0"/>
        <v>1</v>
      </c>
    </row>
    <row r="28" spans="1:18" ht="18" customHeight="1">
      <c r="A28" s="215" t="s">
        <v>12</v>
      </c>
      <c r="B28" s="216"/>
      <c r="C28" s="216"/>
      <c r="D28" s="217"/>
      <c r="E28" s="140">
        <v>23</v>
      </c>
      <c r="F28" s="140">
        <v>7</v>
      </c>
      <c r="G28" s="140">
        <v>11</v>
      </c>
      <c r="R28" s="13">
        <f t="shared" si="0"/>
        <v>1</v>
      </c>
    </row>
    <row r="29" spans="1:18" ht="18" customHeight="1">
      <c r="A29" s="215" t="s">
        <v>13</v>
      </c>
      <c r="B29" s="216"/>
      <c r="C29" s="216"/>
      <c r="D29" s="217"/>
      <c r="E29" s="140">
        <v>66</v>
      </c>
      <c r="F29" s="140">
        <v>25</v>
      </c>
      <c r="G29" s="140">
        <v>49</v>
      </c>
      <c r="R29" s="13">
        <f t="shared" si="0"/>
        <v>2</v>
      </c>
    </row>
    <row r="30" spans="1:18" ht="18" customHeight="1">
      <c r="A30" s="215" t="s">
        <v>15</v>
      </c>
      <c r="B30" s="216"/>
      <c r="C30" s="216"/>
      <c r="D30" s="217"/>
      <c r="E30" s="140">
        <v>3</v>
      </c>
      <c r="F30" s="140">
        <v>0</v>
      </c>
      <c r="G30" s="140">
        <v>1</v>
      </c>
      <c r="R30" s="13">
        <f t="shared" si="0"/>
        <v>1</v>
      </c>
    </row>
    <row r="31" spans="1:18" ht="18" customHeight="1">
      <c r="A31" s="215" t="s">
        <v>182</v>
      </c>
      <c r="B31" s="216"/>
      <c r="C31" s="216"/>
      <c r="D31" s="217"/>
      <c r="E31" s="140">
        <v>1662</v>
      </c>
      <c r="F31" s="140">
        <v>410</v>
      </c>
      <c r="G31" s="140">
        <v>511</v>
      </c>
      <c r="R31" s="13">
        <f t="shared" si="0"/>
        <v>3</v>
      </c>
    </row>
    <row r="32" spans="1:18" ht="18" customHeight="1">
      <c r="A32" s="215" t="s">
        <v>16</v>
      </c>
      <c r="B32" s="216"/>
      <c r="C32" s="216"/>
      <c r="D32" s="217"/>
      <c r="E32" s="140">
        <v>3930</v>
      </c>
      <c r="F32" s="140">
        <v>676</v>
      </c>
      <c r="G32" s="140">
        <v>947</v>
      </c>
      <c r="R32" s="13">
        <f t="shared" si="0"/>
        <v>3</v>
      </c>
    </row>
    <row r="33" spans="1:7" ht="8.25" customHeight="1">
      <c r="A33" s="173"/>
      <c r="B33" s="173"/>
      <c r="C33" s="173"/>
      <c r="D33" s="173"/>
      <c r="E33" s="174"/>
      <c r="F33" s="174"/>
      <c r="G33" s="174"/>
    </row>
    <row r="34" ht="12">
      <c r="A34" s="46" t="s">
        <v>183</v>
      </c>
    </row>
    <row r="35" ht="12">
      <c r="A35" s="46"/>
    </row>
    <row r="36" spans="1:8" ht="12">
      <c r="A36" s="218" t="s">
        <v>79</v>
      </c>
      <c r="B36" s="218"/>
      <c r="E36" s="125"/>
      <c r="F36" s="125"/>
      <c r="G36" s="125"/>
      <c r="H36" s="16"/>
    </row>
    <row r="37" spans="1:8" ht="12">
      <c r="A37" s="16"/>
      <c r="B37" s="37" t="s">
        <v>73</v>
      </c>
      <c r="C37" s="37"/>
      <c r="E37" s="174">
        <f>MAX(E19,0)+MAX(E20,0)+MAX(E21,0)+MAX(E22,0)+MAX(E23,0)+MAX(E24,0)+MAX(E25,0)+MAX(E26,0)+MAX(E27,0)+MAX(E28,0)+MAX(E29,0)+MAX(E30,0)+MAX(E31,0)</f>
        <v>3930</v>
      </c>
      <c r="F37" s="174">
        <f>MAX(F19,0)+MAX(F20,0)+MAX(F21,0)+MAX(F22,0)+MAX(F23,0)+MAX(F24,0)+MAX(F25,0)+MAX(F26,0)+MAX(F27,0)+MAX(F28,0)+MAX(F29,0)+MAX(F30,0)+MAX(F31,0)</f>
        <v>676</v>
      </c>
      <c r="G37" s="174">
        <f>MAX(G19,0)+MAX(G20,0)+MAX(G21,0)+MAX(G22,0)+MAX(G23,0)+MAX(G24,0)+MAX(G25,0)+MAX(G26,0)+MAX(G27,0)+MAX(G28,0)+MAX(G29,0)+MAX(G30,0)+MAX(G31,0)</f>
        <v>947</v>
      </c>
      <c r="H37" s="42"/>
    </row>
    <row r="38" spans="1:8" ht="12">
      <c r="A38" s="16"/>
      <c r="B38" s="176" t="s">
        <v>230</v>
      </c>
      <c r="E38" s="139">
        <f>PAGE1!G15</f>
        <v>3930</v>
      </c>
      <c r="F38" s="139">
        <f>PAGE1!G16</f>
        <v>676</v>
      </c>
      <c r="G38" s="139">
        <f>PAGE1!G17</f>
        <v>947</v>
      </c>
      <c r="H38" s="56"/>
    </row>
    <row r="39" spans="1:8" ht="12">
      <c r="A39" s="17"/>
      <c r="H39" s="60"/>
    </row>
    <row r="40" ht="12">
      <c r="A40" s="16"/>
    </row>
    <row r="41" ht="12">
      <c r="A41" s="16"/>
    </row>
    <row r="42" ht="12">
      <c r="A42" s="16"/>
    </row>
    <row r="43" ht="12">
      <c r="A43" s="16"/>
    </row>
    <row r="44" ht="12">
      <c r="A44" s="16"/>
    </row>
    <row r="45" ht="12">
      <c r="A45" s="16"/>
    </row>
    <row r="46" ht="12">
      <c r="A46" s="16"/>
    </row>
  </sheetData>
  <sheetProtection password="CDE0" sheet="1" objects="1" scenarios="1"/>
  <mergeCells count="18">
    <mergeCell ref="A19:D19"/>
    <mergeCell ref="A27:D27"/>
    <mergeCell ref="A20:D20"/>
    <mergeCell ref="A21:D21"/>
    <mergeCell ref="A22:D22"/>
    <mergeCell ref="A23:D23"/>
    <mergeCell ref="A24:D24"/>
    <mergeCell ref="A25:D25"/>
    <mergeCell ref="E10:F10"/>
    <mergeCell ref="A26:D26"/>
    <mergeCell ref="A36:B36"/>
    <mergeCell ref="A32:D32"/>
    <mergeCell ref="A28:D28"/>
    <mergeCell ref="A29:D29"/>
    <mergeCell ref="A30:D30"/>
    <mergeCell ref="A31:D31"/>
    <mergeCell ref="E14:G14"/>
    <mergeCell ref="A14:D18"/>
  </mergeCells>
  <conditionalFormatting sqref="F37:H37">
    <cfRule type="expression" priority="1" dxfId="0" stopIfTrue="1">
      <formula>MAX(F32,0)&lt;&gt;F37</formula>
    </cfRule>
  </conditionalFormatting>
  <conditionalFormatting sqref="E37">
    <cfRule type="expression" priority="2" dxfId="0" stopIfTrue="1">
      <formula>MAX(E32,0)&lt;&gt;E37</formula>
    </cfRule>
  </conditionalFormatting>
  <conditionalFormatting sqref="E38:G38">
    <cfRule type="expression" priority="3" dxfId="1" stopIfTrue="1">
      <formula>AND(OR(E32&lt;&gt;-9,E38&lt;&gt;-9),E32&lt;&gt;E38)</formula>
    </cfRule>
  </conditionalFormatting>
  <conditionalFormatting sqref="E19:G32">
    <cfRule type="expression" priority="4" dxfId="0" stopIfTrue="1">
      <formula>LEN(TRIM(E19))=0</formula>
    </cfRule>
  </conditionalFormatting>
  <conditionalFormatting sqref="E10:F10">
    <cfRule type="expression" priority="5" dxfId="1" stopIfTrue="1">
      <formula>MIN(R19:R32)=0</formula>
    </cfRule>
  </conditionalFormatting>
  <printOptions/>
  <pageMargins left="0.8" right="0.3" top="0.9" bottom="0" header="0.5" footer="0.5"/>
  <pageSetup fitToHeight="1" fitToWidth="1" horizontalDpi="600" verticalDpi="600" orientation="landscape" scale="83" r:id="rId2"/>
  <headerFooter alignWithMargins="0">
    <oddFooter>&amp;L&amp;8ORIGINAL SUBMISSION
CURRENT DATE: &amp;U February 01, 2010&amp;U
&amp;9Version Date: &amp;U</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45"/>
  <sheetViews>
    <sheetView zoomScale="75" zoomScaleNormal="75" zoomScalePageLayoutView="0" workbookViewId="0" topLeftCell="A1">
      <selection activeCell="I33" sqref="I33"/>
    </sheetView>
  </sheetViews>
  <sheetFormatPr defaultColWidth="9.140625" defaultRowHeight="12.75"/>
  <cols>
    <col min="1" max="1" width="33.7109375" style="13" customWidth="1"/>
    <col min="2" max="2" width="12.7109375" style="13" customWidth="1"/>
    <col min="3" max="3" width="10.421875" style="13" hidden="1" customWidth="1"/>
    <col min="4" max="4" width="0.85546875" style="13" customWidth="1"/>
    <col min="5" max="5" width="21.421875" style="13" customWidth="1"/>
    <col min="6" max="6" width="21.8515625" style="13" customWidth="1"/>
    <col min="7" max="7" width="21.28125" style="13" customWidth="1"/>
    <col min="8" max="8" width="22.7109375" style="13" customWidth="1"/>
    <col min="9" max="9" width="17.28125" style="13" customWidth="1"/>
    <col min="10" max="11" width="9.140625" style="13" customWidth="1"/>
    <col min="12" max="12" width="8.8515625" style="13" customWidth="1"/>
    <col min="13" max="13" width="0.13671875" style="13" customWidth="1"/>
    <col min="14" max="17" width="9.140625" style="13" customWidth="1"/>
    <col min="18" max="18" width="9.140625" style="13" hidden="1" customWidth="1"/>
    <col min="19" max="16384" width="9.140625" style="13" customWidth="1"/>
  </cols>
  <sheetData>
    <row r="1" spans="1:9" s="16" customFormat="1" ht="9" customHeight="1">
      <c r="A1" s="49" t="s">
        <v>0</v>
      </c>
      <c r="C1" s="23"/>
      <c r="D1" s="23"/>
      <c r="E1" s="23"/>
      <c r="F1" s="23"/>
      <c r="I1" s="50" t="s">
        <v>176</v>
      </c>
    </row>
    <row r="2" spans="1:9" s="16" customFormat="1" ht="9" customHeight="1">
      <c r="A2" s="23" t="s">
        <v>1</v>
      </c>
      <c r="C2" s="23"/>
      <c r="D2" s="23"/>
      <c r="F2" s="51" t="s">
        <v>80</v>
      </c>
      <c r="I2" s="23"/>
    </row>
    <row r="3" spans="1:9" s="16" customFormat="1" ht="9" customHeight="1">
      <c r="A3" s="23" t="s">
        <v>2</v>
      </c>
      <c r="F3" s="51"/>
      <c r="I3" s="50" t="s">
        <v>30</v>
      </c>
    </row>
    <row r="4" spans="1:9" s="16" customFormat="1" ht="9" customHeight="1">
      <c r="A4" s="23" t="s">
        <v>1</v>
      </c>
      <c r="D4" s="23"/>
      <c r="F4" s="51" t="s">
        <v>31</v>
      </c>
      <c r="I4" s="23"/>
    </row>
    <row r="5" spans="1:9" s="16" customFormat="1" ht="9" customHeight="1">
      <c r="A5" s="23" t="s">
        <v>3</v>
      </c>
      <c r="F5" s="51" t="s">
        <v>75</v>
      </c>
      <c r="I5" s="50" t="str">
        <f>PAGE1!G5</f>
        <v>FORM EXPIRES: 7/31/2010</v>
      </c>
    </row>
    <row r="6" spans="2:9" s="16" customFormat="1" ht="9" customHeight="1">
      <c r="B6" s="23"/>
      <c r="F6" s="51"/>
      <c r="G6" s="23"/>
      <c r="I6" s="23"/>
    </row>
    <row r="7" spans="2:9" s="16" customFormat="1" ht="9" customHeight="1">
      <c r="B7" s="23"/>
      <c r="D7" s="51"/>
      <c r="F7" s="51">
        <f>PAGE1!D7</f>
        <v>2009</v>
      </c>
      <c r="G7" s="23"/>
      <c r="I7" s="23"/>
    </row>
    <row r="8" spans="2:9" s="16" customFormat="1" ht="9" customHeight="1">
      <c r="B8" s="23"/>
      <c r="F8" s="51"/>
      <c r="G8" s="23"/>
      <c r="I8" s="23"/>
    </row>
    <row r="9" spans="2:9" ht="9" customHeight="1">
      <c r="B9" s="77"/>
      <c r="C9" s="78"/>
      <c r="E9" s="78"/>
      <c r="F9" s="78"/>
      <c r="G9" s="78"/>
      <c r="I9" s="78"/>
    </row>
    <row r="10" spans="2:9" s="118" customFormat="1" ht="10.5" customHeight="1">
      <c r="B10" s="119"/>
      <c r="C10" s="120"/>
      <c r="D10" s="120"/>
      <c r="E10" s="193" t="s">
        <v>258</v>
      </c>
      <c r="F10" s="193"/>
      <c r="G10" s="193"/>
      <c r="H10" s="50" t="s">
        <v>81</v>
      </c>
      <c r="I10" s="35" t="str">
        <f>PAGE1!G8</f>
        <v>NM - NEW MEXICO</v>
      </c>
    </row>
    <row r="11" spans="2:8" ht="9" customHeight="1">
      <c r="B11" s="77"/>
      <c r="C11" s="78"/>
      <c r="D11" s="78"/>
      <c r="E11" s="78"/>
      <c r="F11" s="78"/>
      <c r="G11" s="78"/>
      <c r="H11" s="78"/>
    </row>
    <row r="12" spans="1:8" s="24" customFormat="1" ht="18" customHeight="1">
      <c r="A12" s="53" t="s">
        <v>123</v>
      </c>
      <c r="B12" s="53"/>
      <c r="D12" s="23"/>
      <c r="E12" s="23"/>
      <c r="F12" s="23"/>
      <c r="G12" s="23"/>
      <c r="H12" s="23"/>
    </row>
    <row r="13" spans="1:9" s="24" customFormat="1" ht="12" customHeight="1">
      <c r="A13" s="197" t="s">
        <v>27</v>
      </c>
      <c r="B13" s="198"/>
      <c r="C13" s="198"/>
      <c r="D13" s="199"/>
      <c r="E13" s="194" t="s">
        <v>113</v>
      </c>
      <c r="F13" s="195"/>
      <c r="G13" s="195"/>
      <c r="H13" s="195"/>
      <c r="I13" s="196"/>
    </row>
    <row r="14" spans="1:9" s="24" customFormat="1" ht="12" customHeight="1">
      <c r="A14" s="219"/>
      <c r="B14" s="218"/>
      <c r="C14" s="218"/>
      <c r="D14" s="220"/>
      <c r="E14" s="194" t="s">
        <v>114</v>
      </c>
      <c r="F14" s="195"/>
      <c r="G14" s="196"/>
      <c r="H14" s="194" t="s">
        <v>115</v>
      </c>
      <c r="I14" s="196"/>
    </row>
    <row r="15" spans="1:13" s="24" customFormat="1" ht="15" customHeight="1">
      <c r="A15" s="219"/>
      <c r="B15" s="218"/>
      <c r="C15" s="218"/>
      <c r="D15" s="220"/>
      <c r="E15" s="133"/>
      <c r="F15" s="122"/>
      <c r="G15" s="122"/>
      <c r="H15" s="122"/>
      <c r="I15" s="85" t="s">
        <v>119</v>
      </c>
      <c r="M15" s="24">
        <v>4</v>
      </c>
    </row>
    <row r="16" spans="1:9" ht="13.5" customHeight="1">
      <c r="A16" s="219"/>
      <c r="B16" s="218"/>
      <c r="C16" s="218"/>
      <c r="D16" s="220"/>
      <c r="E16" s="134" t="s">
        <v>116</v>
      </c>
      <c r="F16" s="85" t="s">
        <v>117</v>
      </c>
      <c r="G16" s="85" t="s">
        <v>98</v>
      </c>
      <c r="H16" s="85" t="s">
        <v>118</v>
      </c>
      <c r="I16" s="123" t="s">
        <v>121</v>
      </c>
    </row>
    <row r="17" spans="1:9" ht="13.5" customHeight="1">
      <c r="A17" s="200"/>
      <c r="B17" s="201"/>
      <c r="C17" s="201"/>
      <c r="D17" s="202"/>
      <c r="E17" s="112" t="s">
        <v>120</v>
      </c>
      <c r="F17" s="124" t="s">
        <v>84</v>
      </c>
      <c r="G17" s="124" t="s">
        <v>83</v>
      </c>
      <c r="H17" s="124" t="s">
        <v>82</v>
      </c>
      <c r="I17" s="124" t="s">
        <v>122</v>
      </c>
    </row>
    <row r="18" spans="1:18" ht="18" customHeight="1">
      <c r="A18" s="221" t="s">
        <v>4</v>
      </c>
      <c r="B18" s="221"/>
      <c r="C18" s="221"/>
      <c r="D18" s="221"/>
      <c r="E18" s="141">
        <v>3</v>
      </c>
      <c r="F18" s="141">
        <v>0</v>
      </c>
      <c r="G18" s="141">
        <v>0</v>
      </c>
      <c r="H18" s="141">
        <v>0</v>
      </c>
      <c r="I18" s="141">
        <v>0</v>
      </c>
      <c r="L18" s="13" t="s">
        <v>17</v>
      </c>
      <c r="R18" s="13">
        <f aca="true" t="shared" si="0" ref="R18:R31">MIN(LEN(TRIM(E18)),LEN(TRIM(F18)),LEN(TRIM(G18)),LEN(TRIM(H18)),LEN(TRIM(I18)))</f>
        <v>1</v>
      </c>
    </row>
    <row r="19" spans="1:18" ht="18" customHeight="1">
      <c r="A19" s="222" t="s">
        <v>5</v>
      </c>
      <c r="B19" s="223"/>
      <c r="C19" s="223"/>
      <c r="D19" s="224"/>
      <c r="E19" s="141">
        <v>1</v>
      </c>
      <c r="F19" s="141">
        <v>21</v>
      </c>
      <c r="G19" s="141">
        <v>0</v>
      </c>
      <c r="H19" s="141">
        <v>0</v>
      </c>
      <c r="I19" s="141">
        <v>0</v>
      </c>
      <c r="N19" s="13" t="s">
        <v>17</v>
      </c>
      <c r="R19" s="13">
        <f t="shared" si="0"/>
        <v>1</v>
      </c>
    </row>
    <row r="20" spans="1:18" ht="18" customHeight="1">
      <c r="A20" s="215" t="s">
        <v>6</v>
      </c>
      <c r="B20" s="216"/>
      <c r="C20" s="216"/>
      <c r="D20" s="217"/>
      <c r="E20" s="141">
        <v>109</v>
      </c>
      <c r="F20" s="141">
        <v>20</v>
      </c>
      <c r="G20" s="141">
        <v>0</v>
      </c>
      <c r="H20" s="141">
        <v>11</v>
      </c>
      <c r="I20" s="141">
        <v>389</v>
      </c>
      <c r="R20" s="13">
        <f t="shared" si="0"/>
        <v>1</v>
      </c>
    </row>
    <row r="21" spans="1:18" ht="18" customHeight="1">
      <c r="A21" s="215" t="s">
        <v>7</v>
      </c>
      <c r="B21" s="216"/>
      <c r="C21" s="216"/>
      <c r="D21" s="217"/>
      <c r="E21" s="141">
        <v>1</v>
      </c>
      <c r="F21" s="141">
        <v>15</v>
      </c>
      <c r="G21" s="141">
        <v>0</v>
      </c>
      <c r="H21" s="141">
        <v>0</v>
      </c>
      <c r="I21" s="141">
        <v>1</v>
      </c>
      <c r="R21" s="13">
        <f t="shared" si="0"/>
        <v>1</v>
      </c>
    </row>
    <row r="22" spans="1:18" ht="18" customHeight="1">
      <c r="A22" s="215" t="s">
        <v>8</v>
      </c>
      <c r="B22" s="216"/>
      <c r="C22" s="216"/>
      <c r="D22" s="217"/>
      <c r="E22" s="141">
        <v>0</v>
      </c>
      <c r="F22" s="141">
        <v>0</v>
      </c>
      <c r="G22" s="141">
        <v>0</v>
      </c>
      <c r="H22" s="141">
        <v>0</v>
      </c>
      <c r="I22" s="141">
        <v>0</v>
      </c>
      <c r="R22" s="13">
        <f t="shared" si="0"/>
        <v>1</v>
      </c>
    </row>
    <row r="23" spans="1:18" ht="18" customHeight="1">
      <c r="A23" s="215" t="s">
        <v>9</v>
      </c>
      <c r="B23" s="216"/>
      <c r="C23" s="216"/>
      <c r="D23" s="217"/>
      <c r="E23" s="141">
        <v>11</v>
      </c>
      <c r="F23" s="141">
        <v>0</v>
      </c>
      <c r="G23" s="141">
        <v>0</v>
      </c>
      <c r="H23" s="141">
        <v>0</v>
      </c>
      <c r="I23" s="141">
        <v>0</v>
      </c>
      <c r="R23" s="13">
        <f t="shared" si="0"/>
        <v>1</v>
      </c>
    </row>
    <row r="24" spans="1:18" ht="18" customHeight="1">
      <c r="A24" s="215" t="s">
        <v>10</v>
      </c>
      <c r="B24" s="216"/>
      <c r="C24" s="216"/>
      <c r="D24" s="217"/>
      <c r="E24" s="141">
        <v>18</v>
      </c>
      <c r="F24" s="141">
        <v>3</v>
      </c>
      <c r="G24" s="141">
        <v>0</v>
      </c>
      <c r="H24" s="141">
        <v>0</v>
      </c>
      <c r="I24" s="141">
        <v>8</v>
      </c>
      <c r="R24" s="13">
        <f t="shared" si="0"/>
        <v>1</v>
      </c>
    </row>
    <row r="25" spans="1:18" ht="18" customHeight="1">
      <c r="A25" s="215" t="s">
        <v>11</v>
      </c>
      <c r="B25" s="216"/>
      <c r="C25" s="216"/>
      <c r="D25" s="217"/>
      <c r="E25" s="141">
        <v>0</v>
      </c>
      <c r="F25" s="141">
        <v>0</v>
      </c>
      <c r="G25" s="141">
        <v>0</v>
      </c>
      <c r="H25" s="141">
        <v>0</v>
      </c>
      <c r="I25" s="141">
        <v>2</v>
      </c>
      <c r="R25" s="13">
        <f t="shared" si="0"/>
        <v>1</v>
      </c>
    </row>
    <row r="26" spans="1:18" ht="18" customHeight="1">
      <c r="A26" s="215" t="s">
        <v>14</v>
      </c>
      <c r="B26" s="216"/>
      <c r="C26" s="216"/>
      <c r="D26" s="217"/>
      <c r="E26" s="141">
        <v>0</v>
      </c>
      <c r="F26" s="141">
        <v>0</v>
      </c>
      <c r="G26" s="141">
        <v>0</v>
      </c>
      <c r="H26" s="141">
        <v>0</v>
      </c>
      <c r="I26" s="141">
        <v>0</v>
      </c>
      <c r="R26" s="13">
        <f t="shared" si="0"/>
        <v>1</v>
      </c>
    </row>
    <row r="27" spans="1:18" ht="18" customHeight="1">
      <c r="A27" s="215" t="s">
        <v>12</v>
      </c>
      <c r="B27" s="216"/>
      <c r="C27" s="216"/>
      <c r="D27" s="217"/>
      <c r="E27" s="141">
        <v>9</v>
      </c>
      <c r="F27" s="141">
        <v>19</v>
      </c>
      <c r="G27" s="141">
        <v>0</v>
      </c>
      <c r="H27" s="141">
        <v>0</v>
      </c>
      <c r="I27" s="141">
        <v>3</v>
      </c>
      <c r="R27" s="13">
        <f t="shared" si="0"/>
        <v>1</v>
      </c>
    </row>
    <row r="28" spans="1:18" ht="18" customHeight="1">
      <c r="A28" s="215" t="s">
        <v>13</v>
      </c>
      <c r="B28" s="216"/>
      <c r="C28" s="216"/>
      <c r="D28" s="217"/>
      <c r="E28" s="141">
        <v>58</v>
      </c>
      <c r="F28" s="141">
        <v>1</v>
      </c>
      <c r="G28" s="141">
        <v>0</v>
      </c>
      <c r="H28" s="141">
        <v>1</v>
      </c>
      <c r="I28" s="141">
        <v>0</v>
      </c>
      <c r="R28" s="13">
        <f t="shared" si="0"/>
        <v>1</v>
      </c>
    </row>
    <row r="29" spans="1:18" ht="18" customHeight="1">
      <c r="A29" s="215" t="s">
        <v>15</v>
      </c>
      <c r="B29" s="216"/>
      <c r="C29" s="216"/>
      <c r="D29" s="217"/>
      <c r="E29" s="141">
        <v>1</v>
      </c>
      <c r="F29" s="141">
        <v>5</v>
      </c>
      <c r="G29" s="141">
        <v>0</v>
      </c>
      <c r="H29" s="141">
        <v>0</v>
      </c>
      <c r="I29" s="141">
        <v>0</v>
      </c>
      <c r="R29" s="13">
        <f t="shared" si="0"/>
        <v>1</v>
      </c>
    </row>
    <row r="30" spans="1:18" ht="18" customHeight="1">
      <c r="A30" s="215" t="s">
        <v>182</v>
      </c>
      <c r="B30" s="216"/>
      <c r="C30" s="216"/>
      <c r="D30" s="217"/>
      <c r="E30" s="141">
        <v>252</v>
      </c>
      <c r="F30" s="141">
        <v>53</v>
      </c>
      <c r="G30" s="141">
        <v>0</v>
      </c>
      <c r="H30" s="141">
        <v>3</v>
      </c>
      <c r="I30" s="141">
        <v>14</v>
      </c>
      <c r="R30" s="13">
        <f t="shared" si="0"/>
        <v>1</v>
      </c>
    </row>
    <row r="31" spans="1:18" ht="18" customHeight="1">
      <c r="A31" s="215" t="s">
        <v>86</v>
      </c>
      <c r="B31" s="216"/>
      <c r="C31" s="216"/>
      <c r="D31" s="217"/>
      <c r="E31" s="141">
        <v>463</v>
      </c>
      <c r="F31" s="141">
        <v>137</v>
      </c>
      <c r="G31" s="141">
        <v>0</v>
      </c>
      <c r="H31" s="141">
        <v>15</v>
      </c>
      <c r="I31" s="141">
        <v>417</v>
      </c>
      <c r="R31" s="13">
        <f t="shared" si="0"/>
        <v>1</v>
      </c>
    </row>
    <row r="32" spans="1:9" ht="6.75" customHeight="1">
      <c r="A32" s="173"/>
      <c r="B32" s="173"/>
      <c r="C32" s="173"/>
      <c r="D32" s="173"/>
      <c r="E32" s="42"/>
      <c r="F32" s="42"/>
      <c r="G32" s="42"/>
      <c r="H32" s="42"/>
      <c r="I32" s="42"/>
    </row>
    <row r="33" ht="12">
      <c r="A33" s="46" t="s">
        <v>183</v>
      </c>
    </row>
    <row r="34" ht="12">
      <c r="A34" s="46"/>
    </row>
    <row r="35" spans="1:8" ht="12">
      <c r="A35" s="218" t="s">
        <v>79</v>
      </c>
      <c r="B35" s="218"/>
      <c r="E35" s="125"/>
      <c r="F35" s="125"/>
      <c r="G35" s="125"/>
      <c r="H35" s="16"/>
    </row>
    <row r="36" spans="1:9" ht="12">
      <c r="A36" s="16"/>
      <c r="B36" s="37" t="s">
        <v>73</v>
      </c>
      <c r="C36" s="37"/>
      <c r="E36" s="174">
        <f>MAX(E18,0)+MAX(E19,0)+MAX(E20,0)+MAX(E21,0)+MAX(E22,0)+MAX(E23,0)+MAX(E24,0)+MAX(E25,0)+MAX(E26,0)+MAX(E27,0)+MAX(E28,0)+MAX(E29,0)+MAX(E30,0)</f>
        <v>463</v>
      </c>
      <c r="F36" s="174">
        <f>MAX(F18,0)+MAX(F19,0)+MAX(F20,0)+MAX(F21,0)+MAX(F22,0)+MAX(F23,0)+MAX(F24,0)+MAX(F25,0)+MAX(F26,0)+MAX(F27,0)+MAX(F28,0)+MAX(F29,0)+MAX(F30,0)</f>
        <v>137</v>
      </c>
      <c r="G36" s="174">
        <f>MAX(G18,0)+MAX(G19,0)+MAX(G20,0)+MAX(G21,0)+MAX(G22,0)+MAX(G23,0)+MAX(G24,0)+MAX(G25,0)+MAX(G26,0)+MAX(G27,0)+MAX(G28,0)+MAX(G29,0)+MAX(G30,0)</f>
        <v>0</v>
      </c>
      <c r="H36" s="174">
        <f>MAX(H18,0)+MAX(H19,0)+MAX(H20,0)+MAX(H21,0)+MAX(H22,0)+MAX(H23,0)+MAX(H24,0)+MAX(H25,0)+MAX(H26,0)+MAX(H27,0)+MAX(H28,0)+MAX(H29,0)+MAX(H30,0)</f>
        <v>15</v>
      </c>
      <c r="I36" s="174">
        <f>MAX(I18,0)+MAX(I19,0)+MAX(I20,0)+MAX(I21,0)+MAX(I22,0)+MAX(I23,0)+MAX(I24,0)+MAX(I25,0)+MAX(I26,0)+MAX(I27,0)+MAX(I28,0)+MAX(I29,0)+MAX(I30,0)</f>
        <v>417</v>
      </c>
    </row>
    <row r="37" spans="1:9" ht="12">
      <c r="A37" s="16"/>
      <c r="B37" s="176" t="s">
        <v>230</v>
      </c>
      <c r="C37" s="145"/>
      <c r="D37" s="145"/>
      <c r="E37" s="139">
        <f>PAGE1!G18</f>
        <v>463</v>
      </c>
      <c r="F37" s="139">
        <f>PAGE1!G19</f>
        <v>137</v>
      </c>
      <c r="G37" s="139">
        <f>PAGE1!G20</f>
        <v>0</v>
      </c>
      <c r="H37" s="139">
        <f>PAGE1!G21</f>
        <v>15</v>
      </c>
      <c r="I37" s="139">
        <f>PAGE1!G22</f>
        <v>417</v>
      </c>
    </row>
    <row r="38" spans="1:8" ht="12">
      <c r="A38" s="17"/>
      <c r="H38" s="60"/>
    </row>
    <row r="39" ht="12">
      <c r="A39" s="16"/>
    </row>
    <row r="40" ht="12">
      <c r="A40" s="16"/>
    </row>
    <row r="41" ht="12">
      <c r="A41" s="16"/>
    </row>
    <row r="42" ht="12">
      <c r="A42" s="16"/>
    </row>
    <row r="43" ht="12">
      <c r="A43" s="16"/>
    </row>
    <row r="44" ht="12">
      <c r="A44" s="16"/>
    </row>
    <row r="45" ht="12">
      <c r="A45" s="16"/>
    </row>
  </sheetData>
  <sheetProtection password="CDE0" sheet="1" objects="1" scenarios="1"/>
  <mergeCells count="20">
    <mergeCell ref="A30:D30"/>
    <mergeCell ref="A28:D28"/>
    <mergeCell ref="E10:G10"/>
    <mergeCell ref="A31:D31"/>
    <mergeCell ref="A21:D21"/>
    <mergeCell ref="A13:D17"/>
    <mergeCell ref="E13:I13"/>
    <mergeCell ref="E14:G14"/>
    <mergeCell ref="H14:I14"/>
    <mergeCell ref="A24:D24"/>
    <mergeCell ref="A35:B35"/>
    <mergeCell ref="A18:D18"/>
    <mergeCell ref="A19:D19"/>
    <mergeCell ref="A20:D20"/>
    <mergeCell ref="A27:D27"/>
    <mergeCell ref="A22:D22"/>
    <mergeCell ref="A23:D23"/>
    <mergeCell ref="A29:D29"/>
    <mergeCell ref="A25:D25"/>
    <mergeCell ref="A26:D26"/>
  </mergeCells>
  <conditionalFormatting sqref="E36:G36">
    <cfRule type="expression" priority="1" dxfId="0" stopIfTrue="1">
      <formula>MAX(E31,0)&lt;&gt;E36</formula>
    </cfRule>
  </conditionalFormatting>
  <conditionalFormatting sqref="H36:I36">
    <cfRule type="expression" priority="2" dxfId="0" stopIfTrue="1">
      <formula>MAX(H31,0)&lt;&gt;H36</formula>
    </cfRule>
  </conditionalFormatting>
  <conditionalFormatting sqref="E37:H37">
    <cfRule type="expression" priority="3" dxfId="1" stopIfTrue="1">
      <formula>AND(OR(E31&lt;&gt;-9,E37&lt;&gt;-9),E31&lt;&gt;E37)</formula>
    </cfRule>
  </conditionalFormatting>
  <conditionalFormatting sqref="I37">
    <cfRule type="expression" priority="4" dxfId="1" stopIfTrue="1">
      <formula>AND(OR(I31&lt;&gt;-9,I37&lt;&gt;-9),I31&lt;&gt;I37)</formula>
    </cfRule>
  </conditionalFormatting>
  <conditionalFormatting sqref="E18:I31">
    <cfRule type="expression" priority="5" dxfId="1" stopIfTrue="1">
      <formula>LEN(TRIM(E18))=0</formula>
    </cfRule>
  </conditionalFormatting>
  <printOptions/>
  <pageMargins left="0.8" right="0.3" top="0.9" bottom="0" header="0.5" footer="0.5"/>
  <pageSetup fitToHeight="1" fitToWidth="1" horizontalDpi="600" verticalDpi="600" orientation="landscape" scale="85" r:id="rId2"/>
  <headerFooter alignWithMargins="0">
    <oddFooter>&amp;L&amp;8ORIGINAL SUBMISSION
CURRENT DATE: &amp;U February 01, 2010&amp;U
&amp;9Version Date: &amp;U</oddFooter>
  </headerFooter>
  <drawing r:id="rId1"/>
</worksheet>
</file>

<file path=xl/worksheets/sheet5.xml><?xml version="1.0" encoding="utf-8"?>
<worksheet xmlns="http://schemas.openxmlformats.org/spreadsheetml/2006/main" xmlns:r="http://schemas.openxmlformats.org/officeDocument/2006/relationships">
  <sheetPr codeName="Sheet13">
    <pageSetUpPr fitToPage="1"/>
  </sheetPr>
  <dimension ref="A1:N46"/>
  <sheetViews>
    <sheetView zoomScale="75" zoomScaleNormal="75" zoomScalePageLayoutView="0" workbookViewId="0" topLeftCell="A1">
      <selection activeCell="H22" sqref="H22"/>
    </sheetView>
  </sheetViews>
  <sheetFormatPr defaultColWidth="9.140625" defaultRowHeight="12.75"/>
  <cols>
    <col min="1" max="1" width="33.7109375" style="13" customWidth="1"/>
    <col min="2" max="2" width="12.7109375" style="13" customWidth="1"/>
    <col min="3" max="3" width="10.421875" style="13" hidden="1" customWidth="1"/>
    <col min="4" max="4" width="0.85546875" style="13" customWidth="1"/>
    <col min="5" max="5" width="22.57421875" style="13" customWidth="1"/>
    <col min="6" max="6" width="23.57421875" style="13" customWidth="1"/>
    <col min="7" max="7" width="22.57421875" style="13" customWidth="1"/>
    <col min="8" max="8" width="22.7109375" style="13" customWidth="1"/>
    <col min="9" max="9" width="4.8515625" style="13" customWidth="1"/>
    <col min="10" max="11" width="9.140625" style="13" customWidth="1"/>
    <col min="12" max="12" width="6.00390625" style="13" hidden="1" customWidth="1"/>
    <col min="13" max="13" width="5.00390625" style="13" hidden="1" customWidth="1"/>
    <col min="14" max="16384" width="9.140625" style="13" customWidth="1"/>
  </cols>
  <sheetData>
    <row r="1" spans="1:8" s="16" customFormat="1" ht="9" customHeight="1">
      <c r="A1" s="49" t="s">
        <v>0</v>
      </c>
      <c r="C1" s="23"/>
      <c r="D1" s="23"/>
      <c r="E1" s="23"/>
      <c r="F1" s="23"/>
      <c r="H1" s="50" t="s">
        <v>177</v>
      </c>
    </row>
    <row r="2" spans="1:8" s="16" customFormat="1" ht="9" customHeight="1">
      <c r="A2" s="23" t="s">
        <v>1</v>
      </c>
      <c r="C2" s="23"/>
      <c r="D2" s="23"/>
      <c r="F2" s="51" t="s">
        <v>80</v>
      </c>
      <c r="H2" s="23"/>
    </row>
    <row r="3" spans="1:8" s="16" customFormat="1" ht="9" customHeight="1">
      <c r="A3" s="23" t="s">
        <v>2</v>
      </c>
      <c r="F3" s="51"/>
      <c r="H3" s="50" t="s">
        <v>30</v>
      </c>
    </row>
    <row r="4" spans="1:8" s="16" customFormat="1" ht="9" customHeight="1">
      <c r="A4" s="23" t="s">
        <v>1</v>
      </c>
      <c r="D4" s="23"/>
      <c r="F4" s="51" t="s">
        <v>31</v>
      </c>
      <c r="H4" s="23"/>
    </row>
    <row r="5" spans="1:8" s="16" customFormat="1" ht="9" customHeight="1">
      <c r="A5" s="23" t="s">
        <v>3</v>
      </c>
      <c r="F5" s="51" t="s">
        <v>75</v>
      </c>
      <c r="H5" s="50" t="str">
        <f>PAGE1!G5</f>
        <v>FORM EXPIRES: 7/31/2010</v>
      </c>
    </row>
    <row r="6" spans="2:8" s="16" customFormat="1" ht="9" customHeight="1">
      <c r="B6" s="23"/>
      <c r="F6" s="51"/>
      <c r="G6" s="23"/>
      <c r="H6" s="23"/>
    </row>
    <row r="7" spans="2:8" s="16" customFormat="1" ht="9" customHeight="1">
      <c r="B7" s="23"/>
      <c r="D7" s="51"/>
      <c r="F7" s="51">
        <f>PAGE1!D7</f>
        <v>2009</v>
      </c>
      <c r="G7" s="23"/>
      <c r="H7" s="23"/>
    </row>
    <row r="8" spans="2:8" s="16" customFormat="1" ht="9" customHeight="1">
      <c r="B8" s="23"/>
      <c r="F8" s="51"/>
      <c r="G8" s="23"/>
      <c r="H8" s="23"/>
    </row>
    <row r="9" spans="2:8" ht="9" customHeight="1">
      <c r="B9" s="77"/>
      <c r="C9" s="78"/>
      <c r="E9" s="78"/>
      <c r="F9" s="78"/>
      <c r="G9" s="78"/>
      <c r="H9" s="78"/>
    </row>
    <row r="10" spans="2:8" s="118" customFormat="1" ht="9" customHeight="1">
      <c r="B10" s="119"/>
      <c r="C10" s="120"/>
      <c r="D10" s="120"/>
      <c r="E10" s="120"/>
      <c r="G10" s="50" t="s">
        <v>81</v>
      </c>
      <c r="H10" s="35" t="str">
        <f>PAGE1!G8</f>
        <v>NM - NEW MEXICO</v>
      </c>
    </row>
    <row r="11" spans="2:8" ht="9" customHeight="1">
      <c r="B11" s="77"/>
      <c r="C11" s="78"/>
      <c r="D11" s="78"/>
      <c r="E11" s="78"/>
      <c r="F11" s="78"/>
      <c r="G11" s="78"/>
      <c r="H11" s="78"/>
    </row>
    <row r="12" spans="2:8" s="24" customFormat="1" ht="15.75" customHeight="1">
      <c r="B12" s="53"/>
      <c r="D12" s="23"/>
      <c r="E12" s="23"/>
      <c r="F12" s="23"/>
      <c r="G12" s="23"/>
      <c r="H12" s="23"/>
    </row>
    <row r="13" spans="1:4" s="24" customFormat="1" ht="14.25" customHeight="1">
      <c r="A13" s="53" t="s">
        <v>123</v>
      </c>
      <c r="B13" s="126"/>
      <c r="C13" s="127"/>
      <c r="D13" s="128"/>
    </row>
    <row r="14" spans="1:7" s="24" customFormat="1" ht="27" customHeight="1">
      <c r="A14" s="197" t="s">
        <v>27</v>
      </c>
      <c r="B14" s="198"/>
      <c r="C14" s="198"/>
      <c r="D14" s="199"/>
      <c r="E14" s="225" t="s">
        <v>212</v>
      </c>
      <c r="F14" s="226"/>
      <c r="G14" s="227"/>
    </row>
    <row r="15" spans="1:7" s="24" customFormat="1" ht="12" customHeight="1">
      <c r="A15" s="219"/>
      <c r="B15" s="218"/>
      <c r="C15" s="218"/>
      <c r="D15" s="218"/>
      <c r="E15" s="85" t="s">
        <v>91</v>
      </c>
      <c r="F15" s="61" t="s">
        <v>105</v>
      </c>
      <c r="G15" s="81" t="s">
        <v>106</v>
      </c>
    </row>
    <row r="16" spans="1:14" s="24" customFormat="1" ht="12" customHeight="1">
      <c r="A16" s="219"/>
      <c r="B16" s="218"/>
      <c r="C16" s="218"/>
      <c r="D16" s="218"/>
      <c r="E16" s="85" t="s">
        <v>107</v>
      </c>
      <c r="F16" s="130" t="s">
        <v>108</v>
      </c>
      <c r="G16" s="85" t="s">
        <v>107</v>
      </c>
      <c r="M16" s="24">
        <v>5</v>
      </c>
      <c r="N16" s="24" t="s">
        <v>17</v>
      </c>
    </row>
    <row r="17" spans="1:7" ht="12" customHeight="1">
      <c r="A17" s="219"/>
      <c r="B17" s="218"/>
      <c r="C17" s="218"/>
      <c r="D17" s="218"/>
      <c r="E17" s="84" t="s">
        <v>110</v>
      </c>
      <c r="F17" s="131" t="s">
        <v>109</v>
      </c>
      <c r="G17" s="84" t="s">
        <v>111</v>
      </c>
    </row>
    <row r="18" spans="1:7" ht="12" customHeight="1">
      <c r="A18" s="219"/>
      <c r="B18" s="218"/>
      <c r="C18" s="218"/>
      <c r="D18" s="218"/>
      <c r="E18" s="85" t="s">
        <v>265</v>
      </c>
      <c r="F18" s="130" t="s">
        <v>266</v>
      </c>
      <c r="G18" s="85" t="s">
        <v>267</v>
      </c>
    </row>
    <row r="19" spans="1:7" ht="13.5" customHeight="1">
      <c r="A19" s="200"/>
      <c r="B19" s="201"/>
      <c r="C19" s="201"/>
      <c r="D19" s="201"/>
      <c r="E19" s="121" t="s">
        <v>124</v>
      </c>
      <c r="F19" s="103" t="s">
        <v>178</v>
      </c>
      <c r="G19" s="132" t="s">
        <v>124</v>
      </c>
    </row>
    <row r="20" spans="1:10" ht="18" customHeight="1">
      <c r="A20" s="221" t="s">
        <v>4</v>
      </c>
      <c r="B20" s="221"/>
      <c r="C20" s="221"/>
      <c r="D20" s="221"/>
      <c r="E20" s="142">
        <f>IF(MIN(PAGE2!E19,PAGE2!E32)&lt;=0,0,PAGE2!E19/PAGE2!E32)</f>
        <v>0.0022900763358778627</v>
      </c>
      <c r="F20" s="142">
        <f>IF(MIN(PAGE2!F19,PAGE2!F32)&lt;=0,0,PAGE2!F19/PAGE2!F32)</f>
        <v>0.004437869822485207</v>
      </c>
      <c r="G20" s="142">
        <f>IF(MIN(PAGE2!G19,PAGE2!G32)&lt;=0,0,PAGE2!G19/PAGE2!G32)</f>
        <v>0.009503695881731784</v>
      </c>
      <c r="J20" s="13" t="s">
        <v>17</v>
      </c>
    </row>
    <row r="21" spans="1:12" ht="18" customHeight="1">
      <c r="A21" s="222" t="s">
        <v>5</v>
      </c>
      <c r="B21" s="223"/>
      <c r="C21" s="223"/>
      <c r="D21" s="224"/>
      <c r="E21" s="142">
        <f>IF(MIN(PAGE2!E20,PAGE2!E32)&lt;=0,0,PAGE2!E20/PAGE2!E32)</f>
        <v>0.004071246819338422</v>
      </c>
      <c r="F21" s="142">
        <f>IF(MIN(PAGE2!F20,PAGE2!F32)&lt;=0,0,PAGE2!F20/PAGE2!F32)</f>
        <v>0.005917159763313609</v>
      </c>
      <c r="G21" s="142">
        <f>IF(MIN(PAGE2!G20,PAGE2!G32)&lt;=0,0,PAGE2!G20/PAGE2!G32)</f>
        <v>0.005279831045406547</v>
      </c>
      <c r="L21" s="13" t="s">
        <v>17</v>
      </c>
    </row>
    <row r="22" spans="1:7" ht="18" customHeight="1">
      <c r="A22" s="215" t="s">
        <v>6</v>
      </c>
      <c r="B22" s="216"/>
      <c r="C22" s="216"/>
      <c r="D22" s="217"/>
      <c r="E22" s="142">
        <f>IF(MIN(PAGE2!E21,PAGE2!E32)&lt;=0,0,PAGE2!E21/PAGE2!E32)</f>
        <v>0.516030534351145</v>
      </c>
      <c r="F22" s="142">
        <f>IF(MIN(PAGE2!F21,PAGE2!F32)&lt;=0,0,PAGE2!F21/PAGE2!F32)</f>
        <v>0.3076923076923077</v>
      </c>
      <c r="G22" s="142">
        <f>IF(MIN(PAGE2!G21,PAGE2!G32)&lt;=0,0,PAGE2!G21/PAGE2!G32)</f>
        <v>0.35374868004223864</v>
      </c>
    </row>
    <row r="23" spans="1:7" ht="18" customHeight="1">
      <c r="A23" s="215" t="s">
        <v>7</v>
      </c>
      <c r="B23" s="216"/>
      <c r="C23" s="216"/>
      <c r="D23" s="217"/>
      <c r="E23" s="142">
        <f>IF(MIN(PAGE2!E22,PAGE2!E32)&lt;=0,0,PAGE2!E22/PAGE2!E32)</f>
        <v>0.0030534351145038168</v>
      </c>
      <c r="F23" s="142">
        <f>IF(MIN(PAGE2!F22,PAGE2!F32)&lt;=0,0,PAGE2!F22/PAGE2!F32)</f>
        <v>0.0073964497041420114</v>
      </c>
      <c r="G23" s="142">
        <f>IF(MIN(PAGE2!G22,PAGE2!G32)&lt;=0,0,PAGE2!G22/PAGE2!G32)</f>
        <v>0.0031678986272439284</v>
      </c>
    </row>
    <row r="24" spans="1:7" ht="18" customHeight="1">
      <c r="A24" s="215" t="s">
        <v>8</v>
      </c>
      <c r="B24" s="216"/>
      <c r="C24" s="216"/>
      <c r="D24" s="217"/>
      <c r="E24" s="142">
        <f>IF(MIN(PAGE2!E23,PAGE2!E32)&lt;=0,0,PAGE2!E23/PAGE2!E32)</f>
        <v>0.0010178117048346056</v>
      </c>
      <c r="F24" s="142">
        <f>IF(MIN(PAGE2!F23,PAGE2!F32)&lt;=0,0,PAGE2!F23/PAGE2!F32)</f>
        <v>0</v>
      </c>
      <c r="G24" s="142">
        <f>IF(MIN(PAGE2!G23,PAGE2!G32)&lt;=0,0,PAGE2!G23/PAGE2!G32)</f>
        <v>0.0010559662090813093</v>
      </c>
    </row>
    <row r="25" spans="1:7" ht="18" customHeight="1">
      <c r="A25" s="215" t="s">
        <v>9</v>
      </c>
      <c r="B25" s="216"/>
      <c r="C25" s="216"/>
      <c r="D25" s="217"/>
      <c r="E25" s="142">
        <f>IF(MIN(PAGE2!E24,PAGE2!E32)&lt;=0,0,PAGE2!E24/PAGE2!E32)</f>
        <v>0.006870229007633588</v>
      </c>
      <c r="F25" s="142">
        <f>IF(MIN(PAGE2!F24,PAGE2!F32)&lt;=0,0,PAGE2!F24/PAGE2!F32)</f>
        <v>0.005917159763313609</v>
      </c>
      <c r="G25" s="142">
        <f>IF(MIN(PAGE2!G24,PAGE2!G32)&lt;=0,0,PAGE2!G24/PAGE2!G32)</f>
        <v>0.007391763463569166</v>
      </c>
    </row>
    <row r="26" spans="1:7" ht="18" customHeight="1">
      <c r="A26" s="215" t="s">
        <v>10</v>
      </c>
      <c r="B26" s="216"/>
      <c r="C26" s="216"/>
      <c r="D26" s="217"/>
      <c r="E26" s="142">
        <f>IF(MIN(PAGE2!E25,PAGE2!E32)&lt;=0,0,PAGE2!E25/PAGE2!E32)</f>
        <v>0.015267175572519083</v>
      </c>
      <c r="F26" s="142">
        <f>IF(MIN(PAGE2!F25,PAGE2!F32)&lt;=0,0,PAGE2!F25/PAGE2!F32)</f>
        <v>0.010355029585798817</v>
      </c>
      <c r="G26" s="142">
        <f>IF(MIN(PAGE2!G25,PAGE2!G32)&lt;=0,0,PAGE2!G25/PAGE2!G32)</f>
        <v>0.01583949313621964</v>
      </c>
    </row>
    <row r="27" spans="1:7" ht="18" customHeight="1">
      <c r="A27" s="215" t="s">
        <v>11</v>
      </c>
      <c r="B27" s="216"/>
      <c r="C27" s="216"/>
      <c r="D27" s="217"/>
      <c r="E27" s="142">
        <f>IF(MIN(PAGE2!E26,PAGE2!E32)&lt;=0,0,PAGE2!E26/PAGE2!E32)</f>
        <v>0.005089058524173028</v>
      </c>
      <c r="F27" s="142">
        <f>IF(MIN(PAGE2!F26,PAGE2!F32)&lt;=0,0,PAGE2!F26/PAGE2!F32)</f>
        <v>0.004437869822485207</v>
      </c>
      <c r="G27" s="142">
        <f>IF(MIN(PAGE2!G26,PAGE2!G32)&lt;=0,0,PAGE2!G26/PAGE2!G32)</f>
        <v>0</v>
      </c>
    </row>
    <row r="28" spans="1:7" ht="18" customHeight="1">
      <c r="A28" s="215" t="s">
        <v>14</v>
      </c>
      <c r="B28" s="216"/>
      <c r="C28" s="216"/>
      <c r="D28" s="217"/>
      <c r="E28" s="142">
        <f>IF(MIN(PAGE2!E27,PAGE2!E32)&lt;=0,0,PAGE2!E27/PAGE2!E32)</f>
        <v>0</v>
      </c>
      <c r="F28" s="142">
        <f>IF(MIN(PAGE2!F27,PAGE2!F32)&lt;=0,0,PAGE2!F27/PAGE2!F32)</f>
        <v>0</v>
      </c>
      <c r="G28" s="142">
        <f>IF(MIN(PAGE2!G27,PAGE2!G32)&lt;=0,0,PAGE2!G27/PAGE2!G32)</f>
        <v>0</v>
      </c>
    </row>
    <row r="29" spans="1:7" ht="18" customHeight="1">
      <c r="A29" s="215" t="s">
        <v>12</v>
      </c>
      <c r="B29" s="216"/>
      <c r="C29" s="216"/>
      <c r="D29" s="217"/>
      <c r="E29" s="142">
        <f>IF(MIN(PAGE2!E28,PAGE2!E32)&lt;=0,0,PAGE2!E28/PAGE2!E32)</f>
        <v>0.0058524173027989825</v>
      </c>
      <c r="F29" s="142">
        <f>IF(MIN(PAGE2!F28,PAGE2!F32)&lt;=0,0,PAGE2!F28/PAGE2!F32)</f>
        <v>0.010355029585798817</v>
      </c>
      <c r="G29" s="142">
        <f>IF(MIN(PAGE2!G28,PAGE2!G32)&lt;=0,0,PAGE2!G28/PAGE2!G32)</f>
        <v>0.011615628299894404</v>
      </c>
    </row>
    <row r="30" spans="1:7" ht="18" customHeight="1">
      <c r="A30" s="215" t="s">
        <v>13</v>
      </c>
      <c r="B30" s="216"/>
      <c r="C30" s="216"/>
      <c r="D30" s="217"/>
      <c r="E30" s="142">
        <f>IF(MIN(PAGE2!E29,PAGE2!E32)&lt;=0,0,PAGE2!E29/PAGE2!E32)</f>
        <v>0.016793893129770993</v>
      </c>
      <c r="F30" s="142">
        <f>IF(MIN(PAGE2!F29,PAGE2!F32)&lt;=0,0,PAGE2!F29/PAGE2!F32)</f>
        <v>0.03698224852071006</v>
      </c>
      <c r="G30" s="142">
        <f>IF(MIN(PAGE2!G29,PAGE2!G32)&lt;=0,0,PAGE2!G29/PAGE2!G32)</f>
        <v>0.05174234424498416</v>
      </c>
    </row>
    <row r="31" spans="1:7" ht="18" customHeight="1">
      <c r="A31" s="215" t="s">
        <v>15</v>
      </c>
      <c r="B31" s="216"/>
      <c r="C31" s="216"/>
      <c r="D31" s="217"/>
      <c r="E31" s="142">
        <f>IF(MIN(PAGE2!E30,PAGE2!E32)&lt;=0,0,PAGE2!E30/PAGE2!E32)</f>
        <v>0.0007633587786259542</v>
      </c>
      <c r="F31" s="142">
        <f>IF(MIN(PAGE2!F30,PAGE2!F32)&lt;=0,0,PAGE2!F30/PAGE2!F32)</f>
        <v>0</v>
      </c>
      <c r="G31" s="142">
        <f>IF(MIN(PAGE2!G30,PAGE2!G32)&lt;=0,0,PAGE2!G30/PAGE2!G32)</f>
        <v>0.0010559662090813093</v>
      </c>
    </row>
    <row r="32" spans="1:7" ht="18" customHeight="1">
      <c r="A32" s="215" t="s">
        <v>179</v>
      </c>
      <c r="B32" s="216"/>
      <c r="C32" s="216"/>
      <c r="D32" s="217"/>
      <c r="E32" s="142">
        <f>IF(MIN(PAGE2!E31,PAGE2!E32)&lt;=0,0,PAGE2!E31/PAGE2!E32)</f>
        <v>0.42290076335877863</v>
      </c>
      <c r="F32" s="142">
        <f>IF(MIN(PAGE2!F31,PAGE2!F32)&lt;=0,0,PAGE2!F31/PAGE2!F32)</f>
        <v>0.606508875739645</v>
      </c>
      <c r="G32" s="142">
        <f>IF(MIN(PAGE2!G31,PAGE2!G32)&lt;=0,0,PAGE2!G31/PAGE2!G32)</f>
        <v>0.5395987328405492</v>
      </c>
    </row>
    <row r="33" spans="1:7" ht="18" customHeight="1">
      <c r="A33" s="215" t="s">
        <v>16</v>
      </c>
      <c r="B33" s="216"/>
      <c r="C33" s="216"/>
      <c r="D33" s="217"/>
      <c r="E33" s="160">
        <f>IF(PAGE2!E32&lt;=0,0,PAGE2!E32/PAGE2!E32)</f>
        <v>1</v>
      </c>
      <c r="F33" s="160">
        <f>IF(PAGE2!F32&lt;=0,0,PAGE2!F32/PAGE2!F32)</f>
        <v>1</v>
      </c>
      <c r="G33" s="160">
        <f>IF(PAGE2!G32&lt;=0,0,PAGE2!G32/PAGE2!G32)</f>
        <v>1</v>
      </c>
    </row>
    <row r="34" spans="1:8" ht="9.75" customHeight="1">
      <c r="A34" s="16"/>
      <c r="E34" s="56"/>
      <c r="F34" s="56"/>
      <c r="G34" s="56"/>
      <c r="H34" s="56"/>
    </row>
    <row r="35" ht="12">
      <c r="A35" s="47" t="s">
        <v>181</v>
      </c>
    </row>
    <row r="36" ht="12">
      <c r="A36" s="46" t="s">
        <v>180</v>
      </c>
    </row>
    <row r="37" ht="12">
      <c r="A37" s="23"/>
    </row>
    <row r="38" spans="1:8" ht="12">
      <c r="A38" s="218" t="s">
        <v>79</v>
      </c>
      <c r="B38" s="218"/>
      <c r="E38" s="125"/>
      <c r="F38" s="125"/>
      <c r="G38" s="125"/>
      <c r="H38" s="16"/>
    </row>
    <row r="39" spans="1:8" ht="12">
      <c r="A39" s="17"/>
      <c r="H39" s="60"/>
    </row>
    <row r="40" ht="12">
      <c r="A40" s="16"/>
    </row>
    <row r="41" ht="12">
      <c r="A41" s="16"/>
    </row>
    <row r="42" ht="12">
      <c r="A42" s="16"/>
    </row>
    <row r="43" ht="12">
      <c r="A43" s="16"/>
    </row>
    <row r="44" ht="12">
      <c r="A44" s="16"/>
    </row>
    <row r="45" ht="12">
      <c r="A45" s="16"/>
    </row>
    <row r="46" ht="12">
      <c r="A46" s="16"/>
    </row>
  </sheetData>
  <sheetProtection password="CDE0" sheet="1" objects="1" scenarios="1"/>
  <mergeCells count="17">
    <mergeCell ref="A27:D27"/>
    <mergeCell ref="A38:B38"/>
    <mergeCell ref="A33:D33"/>
    <mergeCell ref="A29:D29"/>
    <mergeCell ref="A30:D30"/>
    <mergeCell ref="A31:D31"/>
    <mergeCell ref="A32:D32"/>
    <mergeCell ref="E14:G14"/>
    <mergeCell ref="A14:D19"/>
    <mergeCell ref="A20:D20"/>
    <mergeCell ref="A28:D28"/>
    <mergeCell ref="A21:D21"/>
    <mergeCell ref="A22:D22"/>
    <mergeCell ref="A23:D23"/>
    <mergeCell ref="A24:D24"/>
    <mergeCell ref="A25:D25"/>
    <mergeCell ref="A26:D26"/>
  </mergeCells>
  <printOptions/>
  <pageMargins left="0.8" right="0.3" top="0.9" bottom="0" header="0.5" footer="0.5"/>
  <pageSetup fitToHeight="1" fitToWidth="1" horizontalDpi="600" verticalDpi="600" orientation="landscape" scale="83" r:id="rId2"/>
  <headerFooter alignWithMargins="0">
    <oddFooter>&amp;L&amp;8ORIGINAL SUBMISSION
CURRENT DATE: &amp;U February 01, 2010&amp;U
&amp;9Version Date: &amp;U</oddFooter>
  </headerFooter>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N45"/>
  <sheetViews>
    <sheetView zoomScale="75" zoomScaleNormal="75" zoomScalePageLayoutView="0" workbookViewId="0" topLeftCell="A1">
      <selection activeCell="H22" sqref="H22"/>
    </sheetView>
  </sheetViews>
  <sheetFormatPr defaultColWidth="9.140625" defaultRowHeight="12.75"/>
  <cols>
    <col min="1" max="1" width="33.7109375" style="13" customWidth="1"/>
    <col min="2" max="2" width="12.7109375" style="13" customWidth="1"/>
    <col min="3" max="3" width="10.421875" style="13" hidden="1" customWidth="1"/>
    <col min="4" max="4" width="0.85546875" style="13" customWidth="1"/>
    <col min="5" max="5" width="21.421875" style="13" customWidth="1"/>
    <col min="6" max="6" width="21.8515625" style="13" customWidth="1"/>
    <col min="7" max="7" width="21.28125" style="13" customWidth="1"/>
    <col min="8" max="8" width="22.7109375" style="13" customWidth="1"/>
    <col min="9" max="9" width="17.28125" style="13" customWidth="1"/>
    <col min="10" max="11" width="9.140625" style="13" customWidth="1"/>
    <col min="12" max="12" width="8.8515625" style="13" customWidth="1"/>
    <col min="13" max="13" width="4.00390625" style="13" hidden="1" customWidth="1"/>
    <col min="14" max="16384" width="9.140625" style="13" customWidth="1"/>
  </cols>
  <sheetData>
    <row r="1" spans="1:9" s="16" customFormat="1" ht="9" customHeight="1">
      <c r="A1" s="49" t="s">
        <v>0</v>
      </c>
      <c r="C1" s="23"/>
      <c r="D1" s="23"/>
      <c r="E1" s="23"/>
      <c r="F1" s="23"/>
      <c r="I1" s="50" t="s">
        <v>184</v>
      </c>
    </row>
    <row r="2" spans="1:9" s="16" customFormat="1" ht="9" customHeight="1">
      <c r="A2" s="23" t="s">
        <v>1</v>
      </c>
      <c r="C2" s="23"/>
      <c r="D2" s="23"/>
      <c r="F2" s="51" t="s">
        <v>80</v>
      </c>
      <c r="G2" s="23"/>
      <c r="I2" s="23"/>
    </row>
    <row r="3" spans="1:9" s="16" customFormat="1" ht="9" customHeight="1">
      <c r="A3" s="23" t="s">
        <v>2</v>
      </c>
      <c r="F3" s="51"/>
      <c r="I3" s="50" t="s">
        <v>30</v>
      </c>
    </row>
    <row r="4" spans="1:9" s="16" customFormat="1" ht="9" customHeight="1">
      <c r="A4" s="23" t="s">
        <v>1</v>
      </c>
      <c r="D4" s="23"/>
      <c r="F4" s="51" t="s">
        <v>31</v>
      </c>
      <c r="G4" s="23"/>
      <c r="I4" s="23"/>
    </row>
    <row r="5" spans="1:9" s="16" customFormat="1" ht="9" customHeight="1">
      <c r="A5" s="23" t="s">
        <v>3</v>
      </c>
      <c r="F5" s="51" t="s">
        <v>75</v>
      </c>
      <c r="G5" s="23"/>
      <c r="I5" s="50" t="str">
        <f>PAGE1!G5</f>
        <v>FORM EXPIRES: 7/31/2010</v>
      </c>
    </row>
    <row r="6" spans="2:9" s="16" customFormat="1" ht="9" customHeight="1">
      <c r="B6" s="23"/>
      <c r="F6" s="51"/>
      <c r="G6" s="23"/>
      <c r="I6" s="23"/>
    </row>
    <row r="7" spans="2:9" s="16" customFormat="1" ht="9" customHeight="1">
      <c r="B7" s="23"/>
      <c r="D7" s="51"/>
      <c r="F7" s="51">
        <f>PAGE1!D7</f>
        <v>2009</v>
      </c>
      <c r="G7" s="23"/>
      <c r="I7" s="23"/>
    </row>
    <row r="8" spans="2:9" s="16" customFormat="1" ht="9" customHeight="1">
      <c r="B8" s="23"/>
      <c r="F8" s="51"/>
      <c r="G8" s="23"/>
      <c r="I8" s="23"/>
    </row>
    <row r="9" spans="2:9" ht="9" customHeight="1">
      <c r="B9" s="77"/>
      <c r="C9" s="78"/>
      <c r="E9" s="78"/>
      <c r="F9" s="78"/>
      <c r="G9" s="78"/>
      <c r="I9" s="78"/>
    </row>
    <row r="10" spans="2:9" s="118" customFormat="1" ht="9" customHeight="1">
      <c r="B10" s="119"/>
      <c r="C10" s="120"/>
      <c r="D10" s="120"/>
      <c r="E10" s="120"/>
      <c r="H10" s="50" t="s">
        <v>81</v>
      </c>
      <c r="I10" s="35" t="str">
        <f>PAGE1!G8</f>
        <v>NM - NEW MEXICO</v>
      </c>
    </row>
    <row r="11" spans="2:8" ht="9" customHeight="1">
      <c r="B11" s="77"/>
      <c r="C11" s="78"/>
      <c r="D11" s="78"/>
      <c r="E11" s="78"/>
      <c r="F11" s="78"/>
      <c r="G11" s="78"/>
      <c r="H11" s="78"/>
    </row>
    <row r="12" spans="1:8" s="24" customFormat="1" ht="18" customHeight="1">
      <c r="A12" s="53" t="s">
        <v>85</v>
      </c>
      <c r="B12" s="53"/>
      <c r="D12" s="23"/>
      <c r="E12" s="23"/>
      <c r="F12" s="23"/>
      <c r="G12" s="23"/>
      <c r="H12" s="23"/>
    </row>
    <row r="13" spans="1:9" s="24" customFormat="1" ht="25.5" customHeight="1">
      <c r="A13" s="197" t="s">
        <v>27</v>
      </c>
      <c r="B13" s="198"/>
      <c r="C13" s="198"/>
      <c r="D13" s="199"/>
      <c r="E13" s="225" t="s">
        <v>211</v>
      </c>
      <c r="F13" s="226"/>
      <c r="G13" s="226"/>
      <c r="H13" s="226"/>
      <c r="I13" s="227"/>
    </row>
    <row r="14" spans="1:9" s="24" customFormat="1" ht="27" customHeight="1">
      <c r="A14" s="219"/>
      <c r="B14" s="218"/>
      <c r="C14" s="218"/>
      <c r="D14" s="220"/>
      <c r="E14" s="194" t="s">
        <v>114</v>
      </c>
      <c r="F14" s="195"/>
      <c r="G14" s="196"/>
      <c r="H14" s="225" t="s">
        <v>213</v>
      </c>
      <c r="I14" s="227"/>
    </row>
    <row r="15" spans="1:13" s="24" customFormat="1" ht="15" customHeight="1">
      <c r="A15" s="219"/>
      <c r="B15" s="218"/>
      <c r="C15" s="218"/>
      <c r="D15" s="218"/>
      <c r="E15" s="122"/>
      <c r="F15" s="122"/>
      <c r="G15" s="122"/>
      <c r="H15" s="122"/>
      <c r="I15" s="81" t="s">
        <v>119</v>
      </c>
      <c r="M15" s="24">
        <v>6</v>
      </c>
    </row>
    <row r="16" spans="1:9" ht="13.5" customHeight="1">
      <c r="A16" s="219"/>
      <c r="B16" s="218"/>
      <c r="C16" s="218"/>
      <c r="D16" s="218"/>
      <c r="E16" s="85" t="s">
        <v>116</v>
      </c>
      <c r="F16" s="85" t="s">
        <v>117</v>
      </c>
      <c r="G16" s="85" t="s">
        <v>98</v>
      </c>
      <c r="H16" s="85" t="s">
        <v>118</v>
      </c>
      <c r="I16" s="123" t="s">
        <v>121</v>
      </c>
    </row>
    <row r="17" spans="1:9" ht="13.5" customHeight="1">
      <c r="A17" s="219"/>
      <c r="B17" s="218"/>
      <c r="C17" s="218"/>
      <c r="D17" s="218"/>
      <c r="E17" s="84" t="s">
        <v>120</v>
      </c>
      <c r="F17" s="84" t="s">
        <v>84</v>
      </c>
      <c r="G17" s="84" t="s">
        <v>83</v>
      </c>
      <c r="H17" s="84" t="s">
        <v>82</v>
      </c>
      <c r="I17" s="84" t="s">
        <v>122</v>
      </c>
    </row>
    <row r="18" spans="1:9" ht="13.5" customHeight="1">
      <c r="A18" s="200"/>
      <c r="B18" s="201"/>
      <c r="C18" s="201"/>
      <c r="D18" s="201"/>
      <c r="E18" s="124" t="s">
        <v>124</v>
      </c>
      <c r="F18" s="124" t="s">
        <v>124</v>
      </c>
      <c r="G18" s="124" t="s">
        <v>124</v>
      </c>
      <c r="H18" s="124" t="s">
        <v>124</v>
      </c>
      <c r="I18" s="124" t="s">
        <v>124</v>
      </c>
    </row>
    <row r="19" spans="1:12" ht="18" customHeight="1">
      <c r="A19" s="221" t="s">
        <v>4</v>
      </c>
      <c r="B19" s="221"/>
      <c r="C19" s="221"/>
      <c r="D19" s="221"/>
      <c r="E19" s="142">
        <f>IF(MIN(PAGE3!E18,PAGE3!E31)&lt;=0,0,PAGE3!E18/PAGE3!E31)</f>
        <v>0.0064794816414686825</v>
      </c>
      <c r="F19" s="142">
        <f>IF(MIN(PAGE3!F18,PAGE3!F31)&lt;=0,0,PAGE3!F18/PAGE3!F31)</f>
        <v>0</v>
      </c>
      <c r="G19" s="142">
        <f>IF(MIN(PAGE3!G18,PAGE3!G31)&lt;=0,0,PAGE3!G18/PAGE3!G31)</f>
        <v>0</v>
      </c>
      <c r="H19" s="142">
        <f>IF(MIN(PAGE3!H18,PAGE3!H31)&lt;=0,0,PAGE3!H18/PAGE3!H31)</f>
        <v>0</v>
      </c>
      <c r="I19" s="142">
        <f>IF(MIN(PAGE3!I18,PAGE3!I31)&lt;=0,0,PAGE3!I18/PAGE3!I31)</f>
        <v>0</v>
      </c>
      <c r="L19" s="13" t="s">
        <v>17</v>
      </c>
    </row>
    <row r="20" spans="1:14" ht="18" customHeight="1">
      <c r="A20" s="222" t="s">
        <v>5</v>
      </c>
      <c r="B20" s="223"/>
      <c r="C20" s="223"/>
      <c r="D20" s="224"/>
      <c r="E20" s="144">
        <f>IF(MIN(PAGE3!E19,PAGE3!E31)&lt;=0,0,PAGE3!E19/PAGE3!E31)</f>
        <v>0.0021598272138228943</v>
      </c>
      <c r="F20" s="144">
        <f>IF(MIN(PAGE3!F19,PAGE3!F31)&lt;=0,0,PAGE3!F19/PAGE3!F31)</f>
        <v>0.15328467153284672</v>
      </c>
      <c r="G20" s="144">
        <f>IF(MIN(PAGE3!G19,PAGE3!G31)&lt;=0,0,PAGE3!G19/PAGE3!G31)</f>
        <v>0</v>
      </c>
      <c r="H20" s="144">
        <f>IF(MIN(PAGE3!H19,PAGE3!H31)&lt;=0,0,PAGE3!H19/PAGE3!H31)</f>
        <v>0</v>
      </c>
      <c r="I20" s="144">
        <f>IF(MIN(PAGE3!I19,PAGE3!I31)&lt;=0,0,PAGE3!I19/PAGE3!I31)</f>
        <v>0</v>
      </c>
      <c r="N20" s="13" t="s">
        <v>17</v>
      </c>
    </row>
    <row r="21" spans="1:9" ht="18" customHeight="1">
      <c r="A21" s="215" t="s">
        <v>6</v>
      </c>
      <c r="B21" s="216"/>
      <c r="C21" s="216"/>
      <c r="D21" s="217"/>
      <c r="E21" s="144">
        <f>IF(MIN(PAGE3!E20,PAGE3!E31)&lt;=0,0,PAGE3!E20/PAGE3!E31)</f>
        <v>0.23542116630669546</v>
      </c>
      <c r="F21" s="144">
        <f>IF(MIN(PAGE3!F20,PAGE3!F31)&lt;=0,0,PAGE3!F20/PAGE3!F31)</f>
        <v>0.145985401459854</v>
      </c>
      <c r="G21" s="144">
        <f>IF(MIN(PAGE3!G20,PAGE3!G31)&lt;=0,0,PAGE3!G20/PAGE3!G31)</f>
        <v>0</v>
      </c>
      <c r="H21" s="144">
        <f>IF(MIN(PAGE3!H20,PAGE3!H31)&lt;=0,0,PAGE3!H20/PAGE3!H31)</f>
        <v>0.7333333333333333</v>
      </c>
      <c r="I21" s="144">
        <f>IF(MIN(PAGE3!I20,PAGE3!I31)&lt;=0,0,PAGE3!I20/PAGE3!I31)</f>
        <v>0.9328537170263789</v>
      </c>
    </row>
    <row r="22" spans="1:9" ht="18" customHeight="1">
      <c r="A22" s="215" t="s">
        <v>7</v>
      </c>
      <c r="B22" s="216"/>
      <c r="C22" s="216"/>
      <c r="D22" s="217"/>
      <c r="E22" s="144">
        <f>IF(MIN(PAGE3!E21,PAGE3!E31)&lt;=0,0,PAGE3!E21/PAGE3!E31)</f>
        <v>0.0021598272138228943</v>
      </c>
      <c r="F22" s="144">
        <f>IF(MIN(PAGE3!F21,PAGE3!F31)&lt;=0,0,PAGE3!F21/PAGE3!F31)</f>
        <v>0.10948905109489052</v>
      </c>
      <c r="G22" s="144">
        <f>IF(MIN(PAGE3!G21,PAGE3!G31)&lt;=0,0,PAGE3!G21/PAGE3!G31)</f>
        <v>0</v>
      </c>
      <c r="H22" s="144">
        <f>IF(MIN(PAGE3!H21,PAGE3!H31)&lt;=0,0,PAGE3!H21/PAGE3!H31)</f>
        <v>0</v>
      </c>
      <c r="I22" s="144">
        <f>IF(MIN(PAGE3!I21,PAGE3!I31)&lt;=0,0,PAGE3!I21/PAGE3!I31)</f>
        <v>0.002398081534772182</v>
      </c>
    </row>
    <row r="23" spans="1:9" ht="18" customHeight="1">
      <c r="A23" s="215" t="s">
        <v>8</v>
      </c>
      <c r="B23" s="216"/>
      <c r="C23" s="216"/>
      <c r="D23" s="217"/>
      <c r="E23" s="144">
        <f>IF(MIN(PAGE3!E22,PAGE3!E31)&lt;=0,0,PAGE3!E22/PAGE3!E31)</f>
        <v>0</v>
      </c>
      <c r="F23" s="144">
        <f>IF(MIN(PAGE3!F22,PAGE3!F31)&lt;=0,0,PAGE3!F22/PAGE3!F31)</f>
        <v>0</v>
      </c>
      <c r="G23" s="144">
        <f>IF(MIN(PAGE3!G22,PAGE3!G31)&lt;=0,0,PAGE3!G22/PAGE3!G31)</f>
        <v>0</v>
      </c>
      <c r="H23" s="144">
        <f>IF(MIN(PAGE3!H22,PAGE3!H31)&lt;=0,0,PAGE3!H22/PAGE3!H31)</f>
        <v>0</v>
      </c>
      <c r="I23" s="144">
        <f>IF(MIN(PAGE3!I22,PAGE3!I31)&lt;=0,0,PAGE3!I22/PAGE3!I31)</f>
        <v>0</v>
      </c>
    </row>
    <row r="24" spans="1:9" ht="18" customHeight="1">
      <c r="A24" s="215" t="s">
        <v>9</v>
      </c>
      <c r="B24" s="216"/>
      <c r="C24" s="216"/>
      <c r="D24" s="217"/>
      <c r="E24" s="144">
        <f>IF(MIN(PAGE3!E23,PAGE3!E31)&lt;=0,0,PAGE3!E23/PAGE3!E31)</f>
        <v>0.023758099352051837</v>
      </c>
      <c r="F24" s="144">
        <f>IF(MIN(PAGE3!F23,PAGE3!F31)&lt;=0,0,PAGE3!F23/PAGE3!F31)</f>
        <v>0</v>
      </c>
      <c r="G24" s="144">
        <f>IF(MIN(PAGE3!G23,PAGE3!G31)&lt;=0,0,PAGE3!G23/PAGE3!G31)</f>
        <v>0</v>
      </c>
      <c r="H24" s="144">
        <f>IF(MIN(PAGE3!H23,PAGE3!H31)&lt;=0,0,PAGE3!H23/PAGE3!H31)</f>
        <v>0</v>
      </c>
      <c r="I24" s="144">
        <f>IF(MIN(PAGE3!I23,PAGE3!I31)&lt;=0,0,PAGE3!I23/PAGE3!I31)</f>
        <v>0</v>
      </c>
    </row>
    <row r="25" spans="1:9" ht="18" customHeight="1">
      <c r="A25" s="215" t="s">
        <v>10</v>
      </c>
      <c r="B25" s="216"/>
      <c r="C25" s="216"/>
      <c r="D25" s="217"/>
      <c r="E25" s="144">
        <f>IF(MIN(PAGE3!E24,PAGE3!E31)&lt;=0,0,PAGE3!E24/PAGE3!E31)</f>
        <v>0.038876889848812095</v>
      </c>
      <c r="F25" s="144">
        <f>IF(MIN(PAGE3!F24,PAGE3!F31)&lt;=0,0,PAGE3!F24/PAGE3!F31)</f>
        <v>0.021897810218978103</v>
      </c>
      <c r="G25" s="144">
        <f>IF(MIN(PAGE3!G24,PAGE3!G31)&lt;=0,0,PAGE3!G24/PAGE3!G31)</f>
        <v>0</v>
      </c>
      <c r="H25" s="144">
        <f>IF(MIN(PAGE3!H24,PAGE3!H31)&lt;=0,0,PAGE3!H24/PAGE3!H31)</f>
        <v>0</v>
      </c>
      <c r="I25" s="144">
        <f>IF(MIN(PAGE3!I24,PAGE3!I31)&lt;=0,0,PAGE3!I24/PAGE3!I31)</f>
        <v>0.019184652278177457</v>
      </c>
    </row>
    <row r="26" spans="1:9" ht="18" customHeight="1">
      <c r="A26" s="215" t="s">
        <v>11</v>
      </c>
      <c r="B26" s="216"/>
      <c r="C26" s="216"/>
      <c r="D26" s="217"/>
      <c r="E26" s="144">
        <f>IF(MIN(PAGE3!E25,PAGE3!E31)&lt;=0,0,PAGE3!E25/PAGE3!E31)</f>
        <v>0</v>
      </c>
      <c r="F26" s="144">
        <f>IF(MIN(PAGE3!F25,PAGE3!F31)&lt;=0,0,PAGE3!F25/PAGE3!F31)</f>
        <v>0</v>
      </c>
      <c r="G26" s="144">
        <f>IF(MIN(PAGE3!G25,PAGE3!G31)&lt;=0,0,PAGE3!G25/PAGE3!G31)</f>
        <v>0</v>
      </c>
      <c r="H26" s="144">
        <f>IF(MIN(PAGE3!H25,PAGE3!H31)&lt;=0,0,PAGE3!H25/PAGE3!H31)</f>
        <v>0</v>
      </c>
      <c r="I26" s="144">
        <f>IF(MIN(PAGE3!I25,PAGE3!I31)&lt;=0,0,PAGE3!I25/PAGE3!I31)</f>
        <v>0.004796163069544364</v>
      </c>
    </row>
    <row r="27" spans="1:9" ht="18" customHeight="1">
      <c r="A27" s="215" t="s">
        <v>14</v>
      </c>
      <c r="B27" s="216"/>
      <c r="C27" s="216"/>
      <c r="D27" s="217"/>
      <c r="E27" s="144">
        <f>IF(MIN(PAGE3!E26,PAGE3!E31)&lt;=0,0,PAGE3!E26/PAGE3!E31)</f>
        <v>0</v>
      </c>
      <c r="F27" s="144">
        <f>IF(MIN(PAGE3!F26,PAGE3!F31)&lt;=0,0,PAGE3!F26/PAGE3!F31)</f>
        <v>0</v>
      </c>
      <c r="G27" s="144">
        <f>IF(MIN(PAGE3!G26,PAGE3!G31)&lt;=0,0,PAGE3!G26/PAGE3!G31)</f>
        <v>0</v>
      </c>
      <c r="H27" s="144">
        <f>IF(MIN(PAGE3!H26,PAGE3!H31)&lt;=0,0,PAGE3!H26/PAGE3!H31)</f>
        <v>0</v>
      </c>
      <c r="I27" s="144">
        <f>IF(MIN(PAGE3!I26,PAGE3!I31)&lt;=0,0,PAGE3!I26/PAGE3!I31)</f>
        <v>0</v>
      </c>
    </row>
    <row r="28" spans="1:9" ht="18" customHeight="1">
      <c r="A28" s="215" t="s">
        <v>12</v>
      </c>
      <c r="B28" s="216"/>
      <c r="C28" s="216"/>
      <c r="D28" s="217"/>
      <c r="E28" s="144">
        <f>IF(MIN(PAGE3!E27,PAGE3!E31)&lt;=0,0,PAGE3!E27/PAGE3!E31)</f>
        <v>0.019438444924406047</v>
      </c>
      <c r="F28" s="144">
        <f>IF(MIN(PAGE3!F27,PAGE3!F31)&lt;=0,0,PAGE3!F27/PAGE3!F31)</f>
        <v>0.1386861313868613</v>
      </c>
      <c r="G28" s="144">
        <f>IF(MIN(PAGE3!G27,PAGE3!G31)&lt;=0,0,PAGE3!G27/PAGE3!G31)</f>
        <v>0</v>
      </c>
      <c r="H28" s="144">
        <f>IF(MIN(PAGE3!H27,PAGE3!H31)&lt;=0,0,PAGE3!H27/PAGE3!H31)</f>
        <v>0</v>
      </c>
      <c r="I28" s="144">
        <f>IF(MIN(PAGE3!I27,PAGE3!I31)&lt;=0,0,PAGE3!I27/PAGE3!I31)</f>
        <v>0.007194244604316547</v>
      </c>
    </row>
    <row r="29" spans="1:9" ht="18" customHeight="1">
      <c r="A29" s="215" t="s">
        <v>13</v>
      </c>
      <c r="B29" s="216"/>
      <c r="C29" s="216"/>
      <c r="D29" s="217"/>
      <c r="E29" s="144">
        <f>IF(MIN(PAGE3!E28,PAGE3!E31)&lt;=0,0,PAGE3!E28/PAGE3!E31)</f>
        <v>0.12526997840172785</v>
      </c>
      <c r="F29" s="144">
        <f>IF(MIN(PAGE3!F28,PAGE3!F31)&lt;=0,0,PAGE3!F28/PAGE3!F31)</f>
        <v>0.0072992700729927005</v>
      </c>
      <c r="G29" s="144">
        <f>IF(MIN(PAGE3!G28,PAGE3!G31)&lt;=0,0,PAGE3!G28/PAGE3!G31)</f>
        <v>0</v>
      </c>
      <c r="H29" s="144">
        <f>IF(MIN(PAGE3!H28,PAGE3!H31)&lt;=0,0,PAGE3!H28/PAGE3!H31)</f>
        <v>0.06666666666666667</v>
      </c>
      <c r="I29" s="144">
        <f>IF(MIN(PAGE3!I28,PAGE3!I31)&lt;=0,0,PAGE3!I28/PAGE3!I31)</f>
        <v>0</v>
      </c>
    </row>
    <row r="30" spans="1:9" ht="18" customHeight="1">
      <c r="A30" s="215" t="s">
        <v>15</v>
      </c>
      <c r="B30" s="216"/>
      <c r="C30" s="216"/>
      <c r="D30" s="217"/>
      <c r="E30" s="144">
        <f>IF(MIN(PAGE3!E29,PAGE3!E31)&lt;=0,0,PAGE3!E29/PAGE3!E31)</f>
        <v>0.0021598272138228943</v>
      </c>
      <c r="F30" s="144">
        <f>IF(MIN(PAGE3!F29,PAGE3!F31)&lt;=0,0,PAGE3!F29/PAGE3!F31)</f>
        <v>0.0364963503649635</v>
      </c>
      <c r="G30" s="144">
        <f>IF(MIN(PAGE3!G29,PAGE3!G31)&lt;=0,0,PAGE3!G29/PAGE3!G31)</f>
        <v>0</v>
      </c>
      <c r="H30" s="144">
        <f>IF(MIN(PAGE3!H29,PAGE3!H31)&lt;=0,0,PAGE3!H29/PAGE3!H31)</f>
        <v>0</v>
      </c>
      <c r="I30" s="144">
        <f>IF(MIN(PAGE3!I29,PAGE3!I31)&lt;=0,0,PAGE3!I29/PAGE3!I31)</f>
        <v>0</v>
      </c>
    </row>
    <row r="31" spans="1:9" ht="18" customHeight="1">
      <c r="A31" s="215" t="s">
        <v>179</v>
      </c>
      <c r="B31" s="216"/>
      <c r="C31" s="216"/>
      <c r="D31" s="217"/>
      <c r="E31" s="144">
        <f>IF(MIN(PAGE3!E30,PAGE3!E31)&lt;=0,0,PAGE3!E30/PAGE3!E31)</f>
        <v>0.5442764578833693</v>
      </c>
      <c r="F31" s="144">
        <f>IF(MIN(PAGE3!F30,PAGE3!F31)&lt;=0,0,PAGE3!F30/PAGE3!F31)</f>
        <v>0.38686131386861317</v>
      </c>
      <c r="G31" s="144">
        <f>IF(MIN(PAGE3!G30,PAGE3!G31)&lt;=0,0,PAGE3!G30/PAGE3!G31)</f>
        <v>0</v>
      </c>
      <c r="H31" s="144">
        <f>IF(MIN(PAGE3!H30,PAGE3!H31)&lt;=0,0,PAGE3!H30/PAGE3!H31)</f>
        <v>0.2</v>
      </c>
      <c r="I31" s="144">
        <f>IF(MIN(PAGE3!I30,PAGE3!I31)&lt;=0,0,PAGE3!I30/PAGE3!I31)</f>
        <v>0.03357314148681055</v>
      </c>
    </row>
    <row r="32" spans="1:9" ht="18" customHeight="1">
      <c r="A32" s="215" t="s">
        <v>86</v>
      </c>
      <c r="B32" s="216"/>
      <c r="C32" s="216"/>
      <c r="D32" s="217"/>
      <c r="E32" s="143">
        <f>IF(PAGE3!E31&lt;=0,0,PAGE3!E31/PAGE3!E31)</f>
        <v>1</v>
      </c>
      <c r="F32" s="143">
        <f>IF(PAGE3!F31&lt;=0,0,PAGE3!F31/PAGE3!F31)</f>
        <v>1</v>
      </c>
      <c r="G32" s="143">
        <f>IF(PAGE3!G31&lt;=0,0,PAGE3!G31/PAGE3!G31)</f>
        <v>0</v>
      </c>
      <c r="H32" s="143">
        <f>IF(PAGE3!H31&lt;=0,0,PAGE3!H31/PAGE3!H31)</f>
        <v>1</v>
      </c>
      <c r="I32" s="143">
        <f>IF(PAGE3!I31&lt;=0,0,PAGE3!I31/PAGE3!I31)</f>
        <v>1</v>
      </c>
    </row>
    <row r="33" ht="12">
      <c r="A33" s="23"/>
    </row>
    <row r="34" ht="12">
      <c r="A34" s="47" t="s">
        <v>181</v>
      </c>
    </row>
    <row r="35" ht="12">
      <c r="A35" s="46" t="s">
        <v>180</v>
      </c>
    </row>
    <row r="36" spans="1:8" ht="12">
      <c r="A36" s="16"/>
      <c r="E36" s="56"/>
      <c r="F36" s="56"/>
      <c r="G36" s="56"/>
      <c r="H36" s="56"/>
    </row>
    <row r="37" spans="1:8" ht="12">
      <c r="A37" s="218" t="s">
        <v>79</v>
      </c>
      <c r="B37" s="218"/>
      <c r="E37" s="125"/>
      <c r="F37" s="125"/>
      <c r="G37" s="125"/>
      <c r="H37" s="16"/>
    </row>
    <row r="38" spans="1:8" ht="12">
      <c r="A38" s="17"/>
      <c r="H38" s="60"/>
    </row>
    <row r="39" ht="12">
      <c r="A39" s="16"/>
    </row>
    <row r="40" ht="12">
      <c r="A40" s="16"/>
    </row>
    <row r="41" ht="12">
      <c r="A41" s="16"/>
    </row>
    <row r="42" ht="12">
      <c r="A42" s="16"/>
    </row>
    <row r="43" ht="12">
      <c r="A43" s="16"/>
    </row>
    <row r="44" ht="12">
      <c r="A44" s="16"/>
    </row>
    <row r="45" ht="12">
      <c r="A45" s="16"/>
    </row>
  </sheetData>
  <sheetProtection password="CDE0" sheet="1" objects="1" scenarios="1"/>
  <mergeCells count="19">
    <mergeCell ref="A30:D30"/>
    <mergeCell ref="A25:D25"/>
    <mergeCell ref="A27:D27"/>
    <mergeCell ref="A31:D31"/>
    <mergeCell ref="A29:D29"/>
    <mergeCell ref="A32:D32"/>
    <mergeCell ref="A37:B37"/>
    <mergeCell ref="A19:D19"/>
    <mergeCell ref="A20:D20"/>
    <mergeCell ref="A21:D21"/>
    <mergeCell ref="A28:D28"/>
    <mergeCell ref="A23:D23"/>
    <mergeCell ref="A22:D22"/>
    <mergeCell ref="E13:I13"/>
    <mergeCell ref="E14:G14"/>
    <mergeCell ref="H14:I14"/>
    <mergeCell ref="A13:D18"/>
    <mergeCell ref="A26:D26"/>
    <mergeCell ref="A24:D24"/>
  </mergeCells>
  <printOptions/>
  <pageMargins left="0.8" right="0.3" top="0.9" bottom="0" header="0.5" footer="0.5"/>
  <pageSetup fitToHeight="1" fitToWidth="1" horizontalDpi="600" verticalDpi="600" orientation="landscape" scale="85" r:id="rId2"/>
  <headerFooter alignWithMargins="0">
    <oddFooter>&amp;L&amp;8ORIGINAL SUBMISSION
CURRENT DATE: &amp;U February 01, 2010&amp;U
&amp;9Version Date: &amp;U</oddFooter>
  </headerFooter>
  <drawing r:id="rId1"/>
</worksheet>
</file>

<file path=xl/worksheets/sheet7.xml><?xml version="1.0" encoding="utf-8"?>
<worksheet xmlns="http://schemas.openxmlformats.org/spreadsheetml/2006/main" xmlns:r="http://schemas.openxmlformats.org/officeDocument/2006/relationships">
  <sheetPr codeName="Sheet15">
    <pageSetUpPr fitToPage="1"/>
  </sheetPr>
  <dimension ref="A1:R29"/>
  <sheetViews>
    <sheetView zoomScale="75" zoomScaleNormal="75" zoomScalePageLayoutView="0" workbookViewId="0" topLeftCell="C1">
      <selection activeCell="K27" sqref="K27"/>
    </sheetView>
  </sheetViews>
  <sheetFormatPr defaultColWidth="9.140625" defaultRowHeight="12.75"/>
  <cols>
    <col min="1" max="1" width="18.140625" style="13" customWidth="1"/>
    <col min="2" max="2" width="17.28125" style="13" customWidth="1"/>
    <col min="3" max="3" width="23.57421875" style="13" customWidth="1"/>
    <col min="4" max="4" width="12.140625" style="13" customWidth="1"/>
    <col min="5" max="5" width="12.8515625" style="13" customWidth="1"/>
    <col min="6" max="6" width="11.00390625" style="13" customWidth="1"/>
    <col min="7" max="7" width="11.28125" style="13" customWidth="1"/>
    <col min="8" max="8" width="12.140625" style="13" customWidth="1"/>
    <col min="9" max="9" width="10.57421875" style="13" customWidth="1"/>
    <col min="10" max="10" width="11.28125" style="13" customWidth="1"/>
    <col min="11" max="11" width="13.57421875" style="13" customWidth="1"/>
    <col min="12" max="12" width="3.8515625" style="13" customWidth="1"/>
    <col min="13" max="13" width="10.28125" style="13" customWidth="1"/>
    <col min="14" max="14" width="12.421875" style="13" customWidth="1"/>
    <col min="15" max="15" width="5.28125" style="13" hidden="1" customWidth="1"/>
    <col min="16" max="17" width="9.140625" style="13" customWidth="1"/>
    <col min="18" max="18" width="9.140625" style="13" hidden="1" customWidth="1"/>
    <col min="19" max="16384" width="9.140625" style="13" customWidth="1"/>
  </cols>
  <sheetData>
    <row r="1" spans="1:11" s="16" customFormat="1" ht="9" customHeight="1">
      <c r="A1" s="49" t="s">
        <v>0</v>
      </c>
      <c r="C1" s="23"/>
      <c r="D1" s="23"/>
      <c r="E1" s="23"/>
      <c r="F1" s="23"/>
      <c r="G1" s="23"/>
      <c r="H1" s="23"/>
      <c r="K1" s="50" t="s">
        <v>185</v>
      </c>
    </row>
    <row r="2" spans="1:11" s="16" customFormat="1" ht="9" customHeight="1">
      <c r="A2" s="23" t="s">
        <v>1</v>
      </c>
      <c r="C2" s="23"/>
      <c r="D2" s="23"/>
      <c r="E2" s="23" t="s">
        <v>80</v>
      </c>
      <c r="F2" s="23"/>
      <c r="G2" s="23"/>
      <c r="H2" s="23"/>
      <c r="K2" s="23"/>
    </row>
    <row r="3" spans="1:11" s="16" customFormat="1" ht="9" customHeight="1">
      <c r="A3" s="23" t="s">
        <v>2</v>
      </c>
      <c r="F3" s="51"/>
      <c r="G3" s="51"/>
      <c r="H3" s="51"/>
      <c r="K3" s="50" t="s">
        <v>30</v>
      </c>
    </row>
    <row r="4" spans="1:11" s="16" customFormat="1" ht="9" customHeight="1">
      <c r="A4" s="23" t="s">
        <v>1</v>
      </c>
      <c r="D4" s="51"/>
      <c r="E4" s="51" t="s">
        <v>31</v>
      </c>
      <c r="F4" s="51"/>
      <c r="G4" s="51"/>
      <c r="H4" s="51"/>
      <c r="K4" s="23"/>
    </row>
    <row r="5" spans="1:11" s="16" customFormat="1" ht="9" customHeight="1">
      <c r="A5" s="23" t="s">
        <v>3</v>
      </c>
      <c r="D5" s="51"/>
      <c r="E5" s="51" t="s">
        <v>75</v>
      </c>
      <c r="F5" s="51"/>
      <c r="G5" s="51"/>
      <c r="H5" s="51"/>
      <c r="K5" s="50" t="str">
        <f>PAGE1!G5</f>
        <v>FORM EXPIRES: 7/31/2010</v>
      </c>
    </row>
    <row r="6" spans="2:11" s="16" customFormat="1" ht="9" customHeight="1">
      <c r="B6" s="23"/>
      <c r="F6" s="51"/>
      <c r="G6" s="51"/>
      <c r="H6" s="51"/>
      <c r="I6" s="23"/>
      <c r="K6" s="23"/>
    </row>
    <row r="7" spans="2:11" s="16" customFormat="1" ht="9" customHeight="1">
      <c r="B7" s="23"/>
      <c r="D7" s="51"/>
      <c r="E7" s="51">
        <f>PAGE1!D7</f>
        <v>2009</v>
      </c>
      <c r="F7" s="51"/>
      <c r="G7" s="51"/>
      <c r="H7" s="51"/>
      <c r="I7" s="23"/>
      <c r="K7" s="23"/>
    </row>
    <row r="8" spans="2:11" s="16" customFormat="1" ht="9" customHeight="1">
      <c r="B8" s="23"/>
      <c r="F8" s="51"/>
      <c r="G8" s="51"/>
      <c r="H8" s="51"/>
      <c r="I8" s="23"/>
      <c r="K8" s="23"/>
    </row>
    <row r="9" spans="2:11" ht="12" customHeight="1">
      <c r="B9" s="77"/>
      <c r="C9" s="78"/>
      <c r="D9" s="228" t="s">
        <v>258</v>
      </c>
      <c r="E9" s="228"/>
      <c r="F9" s="228"/>
      <c r="G9" s="78"/>
      <c r="H9" s="78"/>
      <c r="I9" s="78"/>
      <c r="K9" s="78"/>
    </row>
    <row r="10" spans="2:11" s="118" customFormat="1" ht="9" customHeight="1">
      <c r="B10" s="119"/>
      <c r="C10" s="120"/>
      <c r="D10" s="120"/>
      <c r="E10" s="120"/>
      <c r="J10" s="50" t="s">
        <v>81</v>
      </c>
      <c r="K10" s="35" t="str">
        <f>PAGE1!G8</f>
        <v>NM - NEW MEXICO</v>
      </c>
    </row>
    <row r="11" ht="12">
      <c r="A11" s="145" t="s">
        <v>125</v>
      </c>
    </row>
    <row r="12" spans="1:11" ht="12">
      <c r="A12" s="232" t="s">
        <v>56</v>
      </c>
      <c r="B12" s="233"/>
      <c r="C12" s="234"/>
      <c r="D12" s="229" t="s">
        <v>57</v>
      </c>
      <c r="E12" s="230"/>
      <c r="F12" s="230"/>
      <c r="G12" s="230"/>
      <c r="H12" s="230"/>
      <c r="I12" s="230"/>
      <c r="J12" s="230"/>
      <c r="K12" s="231"/>
    </row>
    <row r="13" spans="1:11" ht="12">
      <c r="A13" s="235"/>
      <c r="B13" s="236"/>
      <c r="C13" s="237"/>
      <c r="D13" s="134"/>
      <c r="E13" s="81"/>
      <c r="F13" s="81" t="s">
        <v>17</v>
      </c>
      <c r="G13" s="85"/>
      <c r="H13" s="85" t="s">
        <v>238</v>
      </c>
      <c r="I13" s="85" t="s">
        <v>17</v>
      </c>
      <c r="J13" s="85" t="s">
        <v>17</v>
      </c>
      <c r="K13" s="85"/>
    </row>
    <row r="14" spans="1:11" ht="12">
      <c r="A14" s="235"/>
      <c r="B14" s="236"/>
      <c r="C14" s="237"/>
      <c r="D14" s="85"/>
      <c r="E14" s="85" t="s">
        <v>126</v>
      </c>
      <c r="F14" s="85"/>
      <c r="G14" s="85"/>
      <c r="H14" s="85" t="s">
        <v>242</v>
      </c>
      <c r="I14" s="85"/>
      <c r="J14" s="85"/>
      <c r="K14" s="85"/>
    </row>
    <row r="15" spans="1:11" ht="12" customHeight="1">
      <c r="A15" s="235"/>
      <c r="B15" s="236"/>
      <c r="C15" s="237"/>
      <c r="D15" s="85"/>
      <c r="E15" s="85" t="s">
        <v>127</v>
      </c>
      <c r="F15" s="85"/>
      <c r="G15" s="85" t="s">
        <v>240</v>
      </c>
      <c r="H15" s="85" t="s">
        <v>243</v>
      </c>
      <c r="I15" s="85"/>
      <c r="J15" s="85" t="s">
        <v>245</v>
      </c>
      <c r="K15" s="85"/>
    </row>
    <row r="16" spans="1:14" ht="10.5" customHeight="1">
      <c r="A16" s="235"/>
      <c r="B16" s="236"/>
      <c r="C16" s="237"/>
      <c r="D16" s="85" t="s">
        <v>235</v>
      </c>
      <c r="E16" s="85" t="s">
        <v>237</v>
      </c>
      <c r="F16" s="85"/>
      <c r="G16" s="85" t="s">
        <v>241</v>
      </c>
      <c r="H16" s="115" t="s">
        <v>244</v>
      </c>
      <c r="I16" s="85"/>
      <c r="J16" s="123" t="s">
        <v>246</v>
      </c>
      <c r="K16" s="85"/>
      <c r="M16" s="146" t="s">
        <v>41</v>
      </c>
      <c r="N16" s="16" t="s">
        <v>231</v>
      </c>
    </row>
    <row r="17" spans="1:15" ht="12">
      <c r="A17" s="238"/>
      <c r="B17" s="239"/>
      <c r="C17" s="240"/>
      <c r="D17" s="121" t="s">
        <v>236</v>
      </c>
      <c r="E17" s="121" t="s">
        <v>238</v>
      </c>
      <c r="F17" s="121" t="s">
        <v>239</v>
      </c>
      <c r="G17" s="121" t="s">
        <v>126</v>
      </c>
      <c r="H17" s="121" t="s">
        <v>128</v>
      </c>
      <c r="I17" s="121" t="s">
        <v>129</v>
      </c>
      <c r="J17" s="121" t="s">
        <v>247</v>
      </c>
      <c r="K17" s="121" t="s">
        <v>40</v>
      </c>
      <c r="M17" s="147" t="s">
        <v>77</v>
      </c>
      <c r="N17" s="16" t="s">
        <v>226</v>
      </c>
      <c r="O17" s="13">
        <v>7</v>
      </c>
    </row>
    <row r="18" spans="1:18" ht="30">
      <c r="A18" s="206" t="s">
        <v>216</v>
      </c>
      <c r="B18" s="207"/>
      <c r="C18" s="116" t="s">
        <v>92</v>
      </c>
      <c r="D18" s="138">
        <v>2098</v>
      </c>
      <c r="E18" s="138">
        <v>497</v>
      </c>
      <c r="F18" s="138">
        <v>26</v>
      </c>
      <c r="G18" s="138">
        <v>67</v>
      </c>
      <c r="H18" s="138">
        <v>2</v>
      </c>
      <c r="I18" s="138">
        <v>1229</v>
      </c>
      <c r="J18" s="138">
        <v>11</v>
      </c>
      <c r="K18" s="138">
        <v>3930</v>
      </c>
      <c r="M18" s="56">
        <f aca="true" t="shared" si="0" ref="M18:M26">MAX(D18,0)+MAX(E18,0)+MAX(F18,0)+MAX(G18,0)+MAX(H18,0)+MAX(I18,0)+MAX(J18,0)</f>
        <v>3930</v>
      </c>
      <c r="N18" s="56">
        <f>PAGE1!G15</f>
        <v>3930</v>
      </c>
      <c r="R18" s="13">
        <f aca="true" t="shared" si="1" ref="R18:R26">MIN(LEN(TRIM(D18)),LEN(TRIM(E18)),LEN(TRIM(F18)),LEN(TRIM(G18)),LEN(TRIM(H18)),LEN(TRIM(I18)),LEN(TRIM(J18)),LEN(TRIM(K18)))</f>
        <v>1</v>
      </c>
    </row>
    <row r="19" spans="1:18" ht="30">
      <c r="A19" s="208"/>
      <c r="B19" s="209"/>
      <c r="C19" s="116" t="s">
        <v>93</v>
      </c>
      <c r="D19" s="138">
        <v>386</v>
      </c>
      <c r="E19" s="138">
        <v>39</v>
      </c>
      <c r="F19" s="138">
        <v>6</v>
      </c>
      <c r="G19" s="138">
        <v>22</v>
      </c>
      <c r="H19" s="138">
        <v>0</v>
      </c>
      <c r="I19" s="138">
        <v>221</v>
      </c>
      <c r="J19" s="138">
        <v>2</v>
      </c>
      <c r="K19" s="138">
        <v>676</v>
      </c>
      <c r="M19" s="56">
        <f t="shared" si="0"/>
        <v>676</v>
      </c>
      <c r="N19" s="56">
        <f>PAGE1!G16</f>
        <v>676</v>
      </c>
      <c r="R19" s="13">
        <f t="shared" si="1"/>
        <v>1</v>
      </c>
    </row>
    <row r="20" spans="1:18" ht="30">
      <c r="A20" s="210"/>
      <c r="B20" s="211"/>
      <c r="C20" s="116" t="s">
        <v>94</v>
      </c>
      <c r="D20" s="138">
        <v>543</v>
      </c>
      <c r="E20" s="138">
        <v>163</v>
      </c>
      <c r="F20" s="138">
        <v>8</v>
      </c>
      <c r="G20" s="138">
        <v>16</v>
      </c>
      <c r="H20" s="138">
        <v>0</v>
      </c>
      <c r="I20" s="138">
        <v>212</v>
      </c>
      <c r="J20" s="138">
        <v>5</v>
      </c>
      <c r="K20" s="138">
        <v>947</v>
      </c>
      <c r="M20" s="56">
        <f t="shared" si="0"/>
        <v>947</v>
      </c>
      <c r="N20" s="56">
        <f>PAGE1!G17</f>
        <v>947</v>
      </c>
      <c r="R20" s="13">
        <f t="shared" si="1"/>
        <v>1</v>
      </c>
    </row>
    <row r="21" spans="1:18" ht="19.5" customHeight="1">
      <c r="A21" s="212" t="s">
        <v>217</v>
      </c>
      <c r="B21" s="212" t="s">
        <v>95</v>
      </c>
      <c r="C21" s="116" t="s">
        <v>96</v>
      </c>
      <c r="D21" s="138">
        <v>274</v>
      </c>
      <c r="E21" s="138">
        <v>21</v>
      </c>
      <c r="F21" s="138">
        <v>15</v>
      </c>
      <c r="G21" s="138">
        <v>13</v>
      </c>
      <c r="H21" s="138">
        <v>0</v>
      </c>
      <c r="I21" s="138">
        <v>134</v>
      </c>
      <c r="J21" s="138">
        <v>6</v>
      </c>
      <c r="K21" s="138">
        <v>463</v>
      </c>
      <c r="M21" s="56">
        <f t="shared" si="0"/>
        <v>463</v>
      </c>
      <c r="N21" s="56">
        <f>PAGE1!G18</f>
        <v>463</v>
      </c>
      <c r="R21" s="13">
        <f t="shared" si="1"/>
        <v>1</v>
      </c>
    </row>
    <row r="22" spans="1:18" ht="21" customHeight="1">
      <c r="A22" s="213"/>
      <c r="B22" s="213"/>
      <c r="C22" s="116" t="s">
        <v>97</v>
      </c>
      <c r="D22" s="138">
        <v>88</v>
      </c>
      <c r="E22" s="138">
        <v>15</v>
      </c>
      <c r="F22" s="138">
        <v>1</v>
      </c>
      <c r="G22" s="138">
        <v>1</v>
      </c>
      <c r="H22" s="138">
        <v>0</v>
      </c>
      <c r="I22" s="138">
        <v>32</v>
      </c>
      <c r="J22" s="138">
        <v>0</v>
      </c>
      <c r="K22" s="138">
        <v>137</v>
      </c>
      <c r="M22" s="56">
        <f t="shared" si="0"/>
        <v>137</v>
      </c>
      <c r="N22" s="56">
        <f>PAGE1!G19</f>
        <v>137</v>
      </c>
      <c r="R22" s="13">
        <f t="shared" si="1"/>
        <v>1</v>
      </c>
    </row>
    <row r="23" spans="1:18" ht="21.75" customHeight="1">
      <c r="A23" s="213"/>
      <c r="B23" s="214"/>
      <c r="C23" s="116" t="s">
        <v>99</v>
      </c>
      <c r="D23" s="138">
        <v>0</v>
      </c>
      <c r="E23" s="138">
        <v>0</v>
      </c>
      <c r="F23" s="138">
        <v>0</v>
      </c>
      <c r="G23" s="138">
        <v>0</v>
      </c>
      <c r="H23" s="138">
        <v>0</v>
      </c>
      <c r="I23" s="138">
        <v>0</v>
      </c>
      <c r="J23" s="138">
        <v>0</v>
      </c>
      <c r="K23" s="138">
        <v>0</v>
      </c>
      <c r="M23" s="56">
        <f t="shared" si="0"/>
        <v>0</v>
      </c>
      <c r="N23" s="56">
        <f>PAGE1!G20</f>
        <v>0</v>
      </c>
      <c r="R23" s="13">
        <f t="shared" si="1"/>
        <v>1</v>
      </c>
    </row>
    <row r="24" spans="1:18" ht="21.75" customHeight="1">
      <c r="A24" s="213"/>
      <c r="B24" s="212" t="s">
        <v>90</v>
      </c>
      <c r="C24" s="116" t="s">
        <v>100</v>
      </c>
      <c r="D24" s="138">
        <v>5</v>
      </c>
      <c r="E24" s="138">
        <v>3</v>
      </c>
      <c r="F24" s="138">
        <v>0</v>
      </c>
      <c r="G24" s="138">
        <v>1</v>
      </c>
      <c r="H24" s="138">
        <v>0</v>
      </c>
      <c r="I24" s="138">
        <v>6</v>
      </c>
      <c r="J24" s="138">
        <v>0</v>
      </c>
      <c r="K24" s="138">
        <v>15</v>
      </c>
      <c r="M24" s="56">
        <f t="shared" si="0"/>
        <v>15</v>
      </c>
      <c r="N24" s="56">
        <f>PAGE1!G21</f>
        <v>15</v>
      </c>
      <c r="R24" s="13">
        <f t="shared" si="1"/>
        <v>1</v>
      </c>
    </row>
    <row r="25" spans="1:18" ht="25.5" customHeight="1">
      <c r="A25" s="214"/>
      <c r="B25" s="214"/>
      <c r="C25" s="117" t="s">
        <v>101</v>
      </c>
      <c r="D25" s="138">
        <v>237</v>
      </c>
      <c r="E25" s="138">
        <v>17</v>
      </c>
      <c r="F25" s="138">
        <v>7</v>
      </c>
      <c r="G25" s="138">
        <v>12</v>
      </c>
      <c r="H25" s="138">
        <v>0</v>
      </c>
      <c r="I25" s="138">
        <v>139</v>
      </c>
      <c r="J25" s="138">
        <v>5</v>
      </c>
      <c r="K25" s="138">
        <v>417</v>
      </c>
      <c r="M25" s="56">
        <f t="shared" si="0"/>
        <v>417</v>
      </c>
      <c r="N25" s="56">
        <f>PAGE1!G22</f>
        <v>417</v>
      </c>
      <c r="R25" s="13">
        <f t="shared" si="1"/>
        <v>1</v>
      </c>
    </row>
    <row r="26" spans="1:18" ht="19.5" customHeight="1">
      <c r="A26" s="203" t="s">
        <v>102</v>
      </c>
      <c r="B26" s="204"/>
      <c r="C26" s="205"/>
      <c r="D26" s="138">
        <v>3631</v>
      </c>
      <c r="E26" s="138">
        <v>755</v>
      </c>
      <c r="F26" s="138">
        <v>63</v>
      </c>
      <c r="G26" s="138">
        <v>132</v>
      </c>
      <c r="H26" s="138">
        <v>2</v>
      </c>
      <c r="I26" s="138">
        <v>1973</v>
      </c>
      <c r="J26" s="138">
        <v>29</v>
      </c>
      <c r="K26" s="138">
        <v>6585</v>
      </c>
      <c r="M26" s="56">
        <f t="shared" si="0"/>
        <v>6585</v>
      </c>
      <c r="N26" s="56">
        <f>PAGE1!G23</f>
        <v>6585</v>
      </c>
      <c r="R26" s="13">
        <f t="shared" si="1"/>
        <v>1</v>
      </c>
    </row>
    <row r="28" spans="1:2" ht="12">
      <c r="A28" s="218" t="s">
        <v>79</v>
      </c>
      <c r="B28" s="218"/>
    </row>
    <row r="29" spans="3:11" ht="12">
      <c r="C29" s="37" t="s">
        <v>73</v>
      </c>
      <c r="D29" s="56">
        <f aca="true" t="shared" si="2" ref="D29:K29">MAX(D18,0)+MAX(D19,0)+MAX(D20,0)+MAX(D21,0)+MAX(D22,0)+MAX(D23,0)+MAX(D24,0)+MAX(D25,0)</f>
        <v>3631</v>
      </c>
      <c r="E29" s="56">
        <f t="shared" si="2"/>
        <v>755</v>
      </c>
      <c r="F29" s="56">
        <f t="shared" si="2"/>
        <v>63</v>
      </c>
      <c r="G29" s="56">
        <f t="shared" si="2"/>
        <v>132</v>
      </c>
      <c r="H29" s="56">
        <f t="shared" si="2"/>
        <v>2</v>
      </c>
      <c r="I29" s="56">
        <f t="shared" si="2"/>
        <v>1973</v>
      </c>
      <c r="J29" s="56">
        <f t="shared" si="2"/>
        <v>29</v>
      </c>
      <c r="K29" s="56">
        <f t="shared" si="2"/>
        <v>6585</v>
      </c>
    </row>
  </sheetData>
  <sheetProtection password="CDE0" sheet="1" objects="1" scenarios="1"/>
  <mergeCells count="9">
    <mergeCell ref="D9:F9"/>
    <mergeCell ref="D12:K12"/>
    <mergeCell ref="A28:B28"/>
    <mergeCell ref="A26:C26"/>
    <mergeCell ref="A18:B20"/>
    <mergeCell ref="A21:A25"/>
    <mergeCell ref="B21:B23"/>
    <mergeCell ref="B24:B25"/>
    <mergeCell ref="A12:C17"/>
  </mergeCells>
  <conditionalFormatting sqref="D29:E29 I29:K29">
    <cfRule type="expression" priority="1" dxfId="0" stopIfTrue="1">
      <formula>MAX(D26,0)&lt;&gt;D29</formula>
    </cfRule>
  </conditionalFormatting>
  <conditionalFormatting sqref="N19:N24">
    <cfRule type="expression" priority="2" dxfId="1" stopIfTrue="1">
      <formula>AND(OR(N19&lt;&gt;-9,K19&lt;&gt;-9),N19&lt;&gt;K19)</formula>
    </cfRule>
  </conditionalFormatting>
  <conditionalFormatting sqref="N25:N26">
    <cfRule type="expression" priority="3" dxfId="1" stopIfTrue="1">
      <formula>AND(OR(N25&lt;&gt;-9,K25&lt;&gt;-9),N25&lt;&gt;K25)</formula>
    </cfRule>
  </conditionalFormatting>
  <conditionalFormatting sqref="M18:M26">
    <cfRule type="expression" priority="4" dxfId="0" stopIfTrue="1">
      <formula>MAX(K18,0)&lt;&gt;M18</formula>
    </cfRule>
  </conditionalFormatting>
  <conditionalFormatting sqref="N18">
    <cfRule type="expression" priority="5" dxfId="1" stopIfTrue="1">
      <formula>AND(OR(N18&lt;&gt;-9,K18&lt;&gt;-9),N18&lt;&gt;K18)</formula>
    </cfRule>
  </conditionalFormatting>
  <conditionalFormatting sqref="F29:H29">
    <cfRule type="expression" priority="6" dxfId="0" stopIfTrue="1">
      <formula>MAX(F26,0)&lt;&gt;F29</formula>
    </cfRule>
  </conditionalFormatting>
  <conditionalFormatting sqref="D18:K26">
    <cfRule type="expression" priority="7" dxfId="1" stopIfTrue="1">
      <formula>LEN(TRIM(D18))=0</formula>
    </cfRule>
  </conditionalFormatting>
  <conditionalFormatting sqref="D9:F9">
    <cfRule type="expression" priority="8" dxfId="1" stopIfTrue="1">
      <formula>MIN(R18,R26)=0</formula>
    </cfRule>
  </conditionalFormatting>
  <printOptions/>
  <pageMargins left="0.8" right="0.3" top="0.9" bottom="0" header="0.5" footer="0.5"/>
  <pageSetup fitToHeight="1" fitToWidth="1" horizontalDpi="600" verticalDpi="600" orientation="landscape" scale="83" r:id="rId2"/>
  <headerFooter alignWithMargins="0">
    <oddFooter>&amp;L&amp;8ORIGINAL SUBMISSION
CURRENT DATE: &amp;U February 01, 2010&amp;U
&amp;9Version Date: &amp;U</oddFooter>
  </headerFooter>
  <drawing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O31"/>
  <sheetViews>
    <sheetView zoomScale="75" zoomScaleNormal="75" zoomScalePageLayoutView="0" workbookViewId="0" topLeftCell="A1">
      <selection activeCell="H22" sqref="H22"/>
    </sheetView>
  </sheetViews>
  <sheetFormatPr defaultColWidth="9.140625" defaultRowHeight="12.75"/>
  <cols>
    <col min="1" max="1" width="18.140625" style="0" customWidth="1"/>
    <col min="2" max="2" width="17.28125" style="0" customWidth="1"/>
    <col min="3" max="3" width="23.57421875" style="0" customWidth="1"/>
    <col min="4" max="4" width="14.140625" style="0" customWidth="1"/>
    <col min="5" max="5" width="12.57421875" style="0" customWidth="1"/>
    <col min="6" max="6" width="12.421875" style="0" customWidth="1"/>
    <col min="7" max="7" width="11.8515625" style="0" customWidth="1"/>
    <col min="8" max="8" width="12.28125" style="0" customWidth="1"/>
    <col min="9" max="9" width="13.8515625" style="0" customWidth="1"/>
    <col min="10" max="10" width="12.8515625" style="0" customWidth="1"/>
    <col min="11" max="11" width="13.140625" style="0" customWidth="1"/>
    <col min="15" max="15" width="5.140625" style="0" hidden="1" customWidth="1"/>
  </cols>
  <sheetData>
    <row r="1" spans="1:11" s="4" customFormat="1" ht="9" customHeight="1">
      <c r="A1" s="25" t="s">
        <v>0</v>
      </c>
      <c r="C1" s="5"/>
      <c r="D1" s="5"/>
      <c r="E1" s="5"/>
      <c r="F1" s="5"/>
      <c r="G1" s="5"/>
      <c r="H1" s="5"/>
      <c r="K1" s="26" t="s">
        <v>186</v>
      </c>
    </row>
    <row r="2" spans="1:11" s="4" customFormat="1" ht="9" customHeight="1">
      <c r="A2" s="5" t="s">
        <v>1</v>
      </c>
      <c r="C2" s="5"/>
      <c r="D2" s="5"/>
      <c r="E2" s="28" t="s">
        <v>80</v>
      </c>
      <c r="F2" s="28"/>
      <c r="G2" s="28"/>
      <c r="H2" s="28"/>
      <c r="K2" s="5"/>
    </row>
    <row r="3" spans="1:11" s="4" customFormat="1" ht="9" customHeight="1">
      <c r="A3" s="5" t="s">
        <v>2</v>
      </c>
      <c r="F3" s="28"/>
      <c r="G3" s="28"/>
      <c r="H3" s="28"/>
      <c r="K3" s="26" t="s">
        <v>30</v>
      </c>
    </row>
    <row r="4" spans="1:11" s="4" customFormat="1" ht="9" customHeight="1">
      <c r="A4" s="5" t="s">
        <v>1</v>
      </c>
      <c r="D4" s="28"/>
      <c r="E4" s="28" t="s">
        <v>31</v>
      </c>
      <c r="F4" s="28"/>
      <c r="G4" s="28"/>
      <c r="H4" s="28"/>
      <c r="K4" s="5"/>
    </row>
    <row r="5" spans="1:11" s="4" customFormat="1" ht="9" customHeight="1">
      <c r="A5" s="5" t="s">
        <v>3</v>
      </c>
      <c r="D5" s="28"/>
      <c r="E5" s="28" t="s">
        <v>75</v>
      </c>
      <c r="F5" s="28"/>
      <c r="G5" s="28"/>
      <c r="H5" s="28"/>
      <c r="K5" s="26" t="str">
        <f>PAGE1!G5</f>
        <v>FORM EXPIRES: 7/31/2010</v>
      </c>
    </row>
    <row r="6" spans="2:10" s="4" customFormat="1" ht="9" customHeight="1">
      <c r="B6" s="5"/>
      <c r="F6" s="28"/>
      <c r="G6" s="28"/>
      <c r="H6" s="28"/>
      <c r="I6" s="5"/>
      <c r="J6" s="5"/>
    </row>
    <row r="7" spans="2:10" s="4" customFormat="1" ht="9" customHeight="1">
      <c r="B7" s="5"/>
      <c r="D7" s="28"/>
      <c r="E7" s="28">
        <f>PAGE1!D7</f>
        <v>2009</v>
      </c>
      <c r="F7" s="28"/>
      <c r="G7" s="28"/>
      <c r="H7" s="28"/>
      <c r="I7" s="5"/>
      <c r="J7" s="5"/>
    </row>
    <row r="8" spans="2:10" s="4" customFormat="1" ht="9" customHeight="1">
      <c r="B8" s="5"/>
      <c r="F8" s="28"/>
      <c r="G8" s="28"/>
      <c r="H8" s="28"/>
      <c r="I8" s="5"/>
      <c r="J8" s="5"/>
    </row>
    <row r="9" spans="2:10" ht="9" customHeight="1">
      <c r="B9" s="3"/>
      <c r="C9" s="1"/>
      <c r="E9" s="1"/>
      <c r="F9" s="1"/>
      <c r="G9" s="1"/>
      <c r="H9" s="1"/>
      <c r="I9" s="1"/>
      <c r="J9" s="1"/>
    </row>
    <row r="10" spans="2:11" s="32" customFormat="1" ht="9" customHeight="1">
      <c r="B10" s="33"/>
      <c r="C10" s="34"/>
      <c r="D10" s="34"/>
      <c r="E10" s="34"/>
      <c r="J10" s="26" t="s">
        <v>81</v>
      </c>
      <c r="K10" s="35" t="str">
        <f>PAGE1!G8</f>
        <v>NM - NEW MEXICO</v>
      </c>
    </row>
    <row r="11" ht="12">
      <c r="A11" s="148" t="s">
        <v>130</v>
      </c>
    </row>
    <row r="12" spans="1:11" ht="24.75" customHeight="1">
      <c r="A12" s="256" t="s">
        <v>56</v>
      </c>
      <c r="B12" s="257"/>
      <c r="C12" s="258"/>
      <c r="D12" s="241" t="s">
        <v>248</v>
      </c>
      <c r="E12" s="242"/>
      <c r="F12" s="242"/>
      <c r="G12" s="242"/>
      <c r="H12" s="242"/>
      <c r="I12" s="242"/>
      <c r="J12" s="242"/>
      <c r="K12" s="243"/>
    </row>
    <row r="13" spans="1:11" ht="12">
      <c r="A13" s="259"/>
      <c r="B13" s="260"/>
      <c r="C13" s="261"/>
      <c r="D13" s="151"/>
      <c r="E13" s="149"/>
      <c r="F13" s="150" t="s">
        <v>17</v>
      </c>
      <c r="G13" s="150"/>
      <c r="H13" s="150" t="s">
        <v>238</v>
      </c>
      <c r="I13" s="149" t="s">
        <v>17</v>
      </c>
      <c r="J13" s="149" t="s">
        <v>17</v>
      </c>
      <c r="K13" s="149"/>
    </row>
    <row r="14" spans="1:11" ht="12">
      <c r="A14" s="259"/>
      <c r="B14" s="260"/>
      <c r="C14" s="261"/>
      <c r="D14" s="151"/>
      <c r="E14" s="152" t="s">
        <v>126</v>
      </c>
      <c r="F14" s="153"/>
      <c r="G14" s="153"/>
      <c r="H14" s="153" t="s">
        <v>242</v>
      </c>
      <c r="I14" s="152"/>
      <c r="J14" s="152"/>
      <c r="K14" s="152"/>
    </row>
    <row r="15" spans="1:11" ht="12">
      <c r="A15" s="259"/>
      <c r="B15" s="260"/>
      <c r="C15" s="261"/>
      <c r="D15" s="151"/>
      <c r="E15" s="152" t="s">
        <v>127</v>
      </c>
      <c r="F15" s="153"/>
      <c r="G15" s="153" t="s">
        <v>240</v>
      </c>
      <c r="H15" s="153" t="s">
        <v>243</v>
      </c>
      <c r="I15" s="152"/>
      <c r="J15" s="152" t="s">
        <v>245</v>
      </c>
      <c r="K15" s="152"/>
    </row>
    <row r="16" spans="1:11" ht="12">
      <c r="A16" s="259"/>
      <c r="B16" s="260"/>
      <c r="C16" s="261"/>
      <c r="D16" s="151" t="s">
        <v>235</v>
      </c>
      <c r="E16" s="152" t="s">
        <v>237</v>
      </c>
      <c r="F16" s="153"/>
      <c r="G16" s="153" t="s">
        <v>241</v>
      </c>
      <c r="H16" s="153" t="s">
        <v>244</v>
      </c>
      <c r="I16" s="152"/>
      <c r="J16" s="154" t="s">
        <v>246</v>
      </c>
      <c r="K16" s="152"/>
    </row>
    <row r="17" spans="1:15" ht="12">
      <c r="A17" s="259"/>
      <c r="B17" s="260"/>
      <c r="C17" s="261"/>
      <c r="D17" s="151" t="s">
        <v>236</v>
      </c>
      <c r="E17" s="152" t="s">
        <v>238</v>
      </c>
      <c r="F17" s="153" t="s">
        <v>239</v>
      </c>
      <c r="G17" s="153" t="s">
        <v>126</v>
      </c>
      <c r="H17" s="153" t="s">
        <v>128</v>
      </c>
      <c r="I17" s="152" t="s">
        <v>129</v>
      </c>
      <c r="J17" s="152" t="s">
        <v>247</v>
      </c>
      <c r="K17" s="152" t="s">
        <v>40</v>
      </c>
      <c r="O17">
        <v>8</v>
      </c>
    </row>
    <row r="18" spans="1:11" ht="12" customHeight="1">
      <c r="A18" s="262"/>
      <c r="B18" s="263"/>
      <c r="C18" s="264"/>
      <c r="D18" s="155" t="s">
        <v>124</v>
      </c>
      <c r="E18" s="156" t="s">
        <v>124</v>
      </c>
      <c r="F18" s="156" t="s">
        <v>124</v>
      </c>
      <c r="G18" s="156" t="s">
        <v>124</v>
      </c>
      <c r="H18" s="156" t="s">
        <v>124</v>
      </c>
      <c r="I18" s="156" t="s">
        <v>124</v>
      </c>
      <c r="J18" s="156" t="s">
        <v>124</v>
      </c>
      <c r="K18" s="157" t="s">
        <v>124</v>
      </c>
    </row>
    <row r="19" spans="1:11" ht="30">
      <c r="A19" s="247" t="s">
        <v>89</v>
      </c>
      <c r="B19" s="248"/>
      <c r="C19" s="43" t="s">
        <v>92</v>
      </c>
      <c r="D19" s="158">
        <f>IF(MIN(PAGE6!D18,PAGE6!K18)&lt;=0,0,PAGE6!D18/PAGE6!K18)</f>
        <v>0.5338422391857507</v>
      </c>
      <c r="E19" s="158">
        <f>IF(MIN(PAGE6!E18,PAGE6!K18)&lt;=0,0,PAGE6!E18/PAGE6!K18)</f>
        <v>0.12646310432569974</v>
      </c>
      <c r="F19" s="158">
        <f>IF(MIN(PAGE6!F18,PAGE6!K18)&lt;=0,0,PAGE6!F18/PAGE6!K18)</f>
        <v>0.0066157760814249365</v>
      </c>
      <c r="G19" s="158">
        <f>IF(MIN(PAGE6!G18,PAGE6!K18)&lt;=0,0,PAGE6!G18/PAGE6!K18)</f>
        <v>0.017048346055979643</v>
      </c>
      <c r="H19" s="158">
        <f>IF(MIN(PAGE6!H18,PAGE6!K18)&lt;=0,0,PAGE6!H18/PAGE6!K18)</f>
        <v>0.0005089058524173028</v>
      </c>
      <c r="I19" s="158">
        <f>IF(MIN(PAGE6!I18,PAGE6!K18)&lt;=0,0,PAGE6!I18/PAGE6!K18)</f>
        <v>0.31272264631043256</v>
      </c>
      <c r="J19" s="158">
        <f>IF(MIN(PAGE6!J18,PAGE6!K18)&lt;=0,0,PAGE6!J18/PAGE6!K18)</f>
        <v>0.0027989821882951653</v>
      </c>
      <c r="K19" s="159">
        <f>IF(PAGE6!K18&lt;=0,0,PAGE6!K18/PAGE6!K18)</f>
        <v>1</v>
      </c>
    </row>
    <row r="20" spans="1:11" ht="30">
      <c r="A20" s="249"/>
      <c r="B20" s="250"/>
      <c r="C20" s="43" t="s">
        <v>93</v>
      </c>
      <c r="D20" s="158">
        <f>IF(MIN(PAGE6!D19,PAGE6!K19)&lt;=0,0,PAGE6!D19/PAGE6!K19)</f>
        <v>0.5710059171597633</v>
      </c>
      <c r="E20" s="158">
        <f>IF(MIN(PAGE6!E19,PAGE6!K19)&lt;=0,0,PAGE6!E19/PAGE6!K19)</f>
        <v>0.057692307692307696</v>
      </c>
      <c r="F20" s="158">
        <f>IF(MIN(PAGE6!F19,PAGE6!K19)&lt;=0,0,PAGE6!F19/PAGE6!K19)</f>
        <v>0.008875739644970414</v>
      </c>
      <c r="G20" s="158">
        <f>IF(MIN(PAGE6!G19,PAGE6!K19)&lt;=0,0,PAGE6!G19/PAGE6!K19)</f>
        <v>0.03254437869822485</v>
      </c>
      <c r="H20" s="158">
        <f>IF(MIN(PAGE6!H19,PAGE6!K19)&lt;=0,0,PAGE6!H19/PAGE6!K19)</f>
        <v>0</v>
      </c>
      <c r="I20" s="158">
        <f>IF(MIN(PAGE6!I19,PAGE6!K19)&lt;=0,0,PAGE6!I19/PAGE6!K19)</f>
        <v>0.3269230769230769</v>
      </c>
      <c r="J20" s="158">
        <f>IF(MIN(PAGE6!J19,PAGE6!K19)&lt;=0,0,PAGE6!J19/PAGE6!K19)</f>
        <v>0.0029585798816568047</v>
      </c>
      <c r="K20" s="159">
        <f>IF(PAGE6!K19&lt;=0,0,PAGE6!K19/PAGE6!K19)</f>
        <v>1</v>
      </c>
    </row>
    <row r="21" spans="1:11" ht="30">
      <c r="A21" s="251"/>
      <c r="B21" s="252"/>
      <c r="C21" s="43" t="s">
        <v>94</v>
      </c>
      <c r="D21" s="158">
        <f>IF(MIN(PAGE6!D20,PAGE6!K20)&lt;=0,0,PAGE6!D20/PAGE6!K20)</f>
        <v>0.573389651531151</v>
      </c>
      <c r="E21" s="158">
        <f>IF(MIN(PAGE6!E20,PAGE6!K20)&lt;=0,0,PAGE6!E20/PAGE6!K20)</f>
        <v>0.17212249208025343</v>
      </c>
      <c r="F21" s="158">
        <f>IF(MIN(PAGE6!F20,PAGE6!K20)&lt;=0,0,PAGE6!F20/PAGE6!K20)</f>
        <v>0.008447729672650475</v>
      </c>
      <c r="G21" s="158">
        <f>IF(MIN(PAGE6!G20,PAGE6!K20)&lt;=0,0,PAGE6!G20/PAGE6!K20)</f>
        <v>0.01689545934530095</v>
      </c>
      <c r="H21" s="158">
        <f>IF(MIN(PAGE6!H20,PAGE6!K20)&lt;=0,0,PAGE6!H20/PAGE6!K20)</f>
        <v>0</v>
      </c>
      <c r="I21" s="158">
        <f>IF(MIN(PAGE6!I20,PAGE6!K20)&lt;=0,0,PAGE6!I20/PAGE6!K20)</f>
        <v>0.2238648363252376</v>
      </c>
      <c r="J21" s="158">
        <f>IF(MIN(PAGE6!J20,PAGE6!K20)&lt;=0,0,PAGE6!J20/PAGE6!K20)</f>
        <v>0.005279831045406547</v>
      </c>
      <c r="K21" s="159">
        <f>IF(PAGE6!K20&lt;=0,0,PAGE6!K20/PAGE6!K20)</f>
        <v>1</v>
      </c>
    </row>
    <row r="22" spans="1:11" ht="19.5" customHeight="1">
      <c r="A22" s="212" t="s">
        <v>113</v>
      </c>
      <c r="B22" s="253" t="s">
        <v>95</v>
      </c>
      <c r="C22" s="43" t="s">
        <v>96</v>
      </c>
      <c r="D22" s="158">
        <f>IF(MIN(PAGE6!D21,PAGE6!K21)&lt;=0,0,PAGE6!D21/PAGE6!K21)</f>
        <v>0.591792656587473</v>
      </c>
      <c r="E22" s="158">
        <f>IF(MIN(PAGE6!E21,PAGE6!K21)&lt;=0,0,PAGE6!E21/PAGE6!K21)</f>
        <v>0.04535637149028078</v>
      </c>
      <c r="F22" s="158">
        <f>IF(MIN(PAGE6!F21,PAGE6!K21)&lt;=0,0,PAGE6!F21/PAGE6!K21)</f>
        <v>0.032397408207343416</v>
      </c>
      <c r="G22" s="158">
        <f>IF(MIN(PAGE6!G21,PAGE6!K21)&lt;=0,0,PAGE6!G21/PAGE6!K21)</f>
        <v>0.028077753779697623</v>
      </c>
      <c r="H22" s="158">
        <f>IF(MIN(PAGE6!H21,PAGE6!K21)&lt;=0,0,PAGE6!H21/PAGE6!K21)</f>
        <v>0</v>
      </c>
      <c r="I22" s="158">
        <f>IF(MIN(PAGE6!I21,PAGE6!K21)&lt;=0,0,PAGE6!I21/PAGE6!K21)</f>
        <v>0.2894168466522678</v>
      </c>
      <c r="J22" s="158">
        <f>IF(MIN(PAGE6!J21,PAGE6!K21)&lt;=0,0,PAGE6!J21/PAGE6!K21)</f>
        <v>0.012958963282937365</v>
      </c>
      <c r="K22" s="159">
        <f>IF(PAGE6!K21&lt;=0,0,PAGE6!K21/PAGE6!K21)</f>
        <v>1</v>
      </c>
    </row>
    <row r="23" spans="1:11" ht="21" customHeight="1">
      <c r="A23" s="213"/>
      <c r="B23" s="254"/>
      <c r="C23" s="43" t="s">
        <v>97</v>
      </c>
      <c r="D23" s="158">
        <f>IF(MIN(PAGE6!D22,PAGE6!K22)&lt;=0,0,PAGE6!D22/PAGE6!K22)</f>
        <v>0.6423357664233577</v>
      </c>
      <c r="E23" s="158">
        <f>IF(MIN(PAGE6!E22,PAGE6!K22)&lt;=0,0,PAGE6!E22/PAGE6!K22)</f>
        <v>0.10948905109489052</v>
      </c>
      <c r="F23" s="158">
        <f>IF(MIN(PAGE6!F22,PAGE6!K22)&lt;=0,0,PAGE6!F22/PAGE6!K22)</f>
        <v>0.0072992700729927005</v>
      </c>
      <c r="G23" s="158">
        <f>IF(MIN(PAGE6!G22,PAGE6!K22)&lt;=0,0,PAGE6!G22/PAGE6!K22)</f>
        <v>0.0072992700729927005</v>
      </c>
      <c r="H23" s="158">
        <f>IF(MIN(PAGE6!H22,PAGE6!K22)&lt;=0,0,PAGE6!H22/PAGE6!K22)</f>
        <v>0</v>
      </c>
      <c r="I23" s="158">
        <f>IF(MIN(PAGE6!I22,PAGE6!K22)&lt;=0,0,PAGE6!I22/PAGE6!K22)</f>
        <v>0.23357664233576642</v>
      </c>
      <c r="J23" s="158">
        <f>IF(MIN(PAGE6!J22,PAGE6!K22)&lt;=0,0,PAGE6!J22/PAGE6!K22)</f>
        <v>0</v>
      </c>
      <c r="K23" s="159">
        <f>IF(PAGE6!K22&lt;=0,0,PAGE6!K22/PAGE6!K22)</f>
        <v>1</v>
      </c>
    </row>
    <row r="24" spans="1:11" ht="21.75" customHeight="1">
      <c r="A24" s="213"/>
      <c r="B24" s="255"/>
      <c r="C24" s="43" t="s">
        <v>99</v>
      </c>
      <c r="D24" s="158">
        <f>IF(MIN(PAGE6!D23,PAGE6!K23)&lt;=0,0,PAGE6!D23/PAGE6!K23)</f>
        <v>0</v>
      </c>
      <c r="E24" s="158">
        <f>IF(MIN(PAGE6!E23,PAGE6!K23)&lt;=0,0,PAGE6!E23/PAGE6!K23)</f>
        <v>0</v>
      </c>
      <c r="F24" s="158">
        <f>IF(MIN(PAGE6!F23,PAGE6!K23)&lt;=0,0,PAGE6!F23/PAGE6!K23)</f>
        <v>0</v>
      </c>
      <c r="G24" s="158">
        <f>IF(MIN(PAGE6!G23,PAGE6!K23)&lt;=0,0,PAGE6!G23/PAGE6!K23)</f>
        <v>0</v>
      </c>
      <c r="H24" s="158">
        <f>IF(MIN(PAGE6!H23,PAGE6!K23)&lt;=0,0,PAGE6!H23/PAGE6!K23)</f>
        <v>0</v>
      </c>
      <c r="I24" s="158">
        <f>IF(MIN(PAGE6!I23,PAGE6!K23)&lt;=0,0,PAGE6!I23/PAGE6!K23)</f>
        <v>0</v>
      </c>
      <c r="J24" s="158">
        <f>IF(MIN(PAGE6!J23,PAGE6!K23)&lt;=0,0,PAGE6!J23/PAGE6!K23)</f>
        <v>0</v>
      </c>
      <c r="K24" s="159">
        <f>IF(PAGE6!K23&lt;=0,0,PAGE6!K23/PAGE6!K23)</f>
        <v>0</v>
      </c>
    </row>
    <row r="25" spans="1:11" ht="21.75" customHeight="1">
      <c r="A25" s="213"/>
      <c r="B25" s="253" t="s">
        <v>90</v>
      </c>
      <c r="C25" s="43" t="s">
        <v>100</v>
      </c>
      <c r="D25" s="158">
        <f>IF(MIN(PAGE6!D24,PAGE6!K24)&lt;=0,0,PAGE6!D24/PAGE6!K24)</f>
        <v>0.3333333333333333</v>
      </c>
      <c r="E25" s="158">
        <f>IF(MIN(PAGE6!E24,PAGE6!K24)&lt;=0,0,PAGE6!E24/PAGE6!K24)</f>
        <v>0.2</v>
      </c>
      <c r="F25" s="158">
        <f>IF(MIN(PAGE6!F24,PAGE6!K24)&lt;=0,0,PAGE6!F24/PAGE6!K24)</f>
        <v>0</v>
      </c>
      <c r="G25" s="158">
        <f>IF(MIN(PAGE6!G24,PAGE6!K24)&lt;=0,0,PAGE6!G24/PAGE6!K24)</f>
        <v>0.06666666666666667</v>
      </c>
      <c r="H25" s="158">
        <f>IF(MIN(PAGE6!H24,PAGE6!K24)&lt;=0,0,PAGE6!H24/PAGE6!K24)</f>
        <v>0</v>
      </c>
      <c r="I25" s="158">
        <f>IF(MIN(PAGE6!I24,PAGE6!K24)&lt;=0,0,PAGE6!I24/PAGE6!K24)</f>
        <v>0.4</v>
      </c>
      <c r="J25" s="158">
        <f>IF(MIN(PAGE6!J24,PAGE6!K24)&lt;=0,0,PAGE6!J24/PAGE6!K24)</f>
        <v>0</v>
      </c>
      <c r="K25" s="159">
        <f>IF(PAGE6!K24&lt;=0,0,PAGE6!K24/PAGE6!K24)</f>
        <v>1</v>
      </c>
    </row>
    <row r="26" spans="1:11" ht="25.5" customHeight="1">
      <c r="A26" s="214"/>
      <c r="B26" s="255"/>
      <c r="C26" s="44" t="s">
        <v>101</v>
      </c>
      <c r="D26" s="158">
        <f>IF(MIN(PAGE6!D25,PAGE6!K25)&lt;=0,0,PAGE6!D25/PAGE6!K25)</f>
        <v>0.5683453237410072</v>
      </c>
      <c r="E26" s="158">
        <f>IF(MIN(PAGE6!E25,PAGE6!K25)&lt;=0,0,PAGE6!E25/PAGE6!K25)</f>
        <v>0.0407673860911271</v>
      </c>
      <c r="F26" s="158">
        <f>IF(MIN(PAGE6!F25,PAGE6!K25)&lt;=0,0,PAGE6!F25/PAGE6!K25)</f>
        <v>0.016786570743405275</v>
      </c>
      <c r="G26" s="158">
        <f>IF(MIN(PAGE6!G25,PAGE6!K25)&lt;=0,0,PAGE6!G25/PAGE6!K25)</f>
        <v>0.02877697841726619</v>
      </c>
      <c r="H26" s="158">
        <f>IF(MIN(PAGE6!H25,PAGE6!K25)&lt;=0,0,PAGE6!H25/PAGE6!K25)</f>
        <v>0</v>
      </c>
      <c r="I26" s="158">
        <f>IF(MIN(PAGE6!I25,PAGE6!K25)&lt;=0,0,PAGE6!I25/PAGE6!K25)</f>
        <v>0.3333333333333333</v>
      </c>
      <c r="J26" s="158">
        <f>IF(MIN(PAGE6!J25,PAGE6!K25)&lt;=0,0,PAGE6!J25/PAGE6!K25)</f>
        <v>0.011990407673860911</v>
      </c>
      <c r="K26" s="159">
        <f>IF(PAGE6!K25&lt;=0,0,PAGE6!K25/PAGE6!K25)</f>
        <v>1</v>
      </c>
    </row>
    <row r="27" spans="1:11" ht="19.5" customHeight="1">
      <c r="A27" s="244" t="s">
        <v>102</v>
      </c>
      <c r="B27" s="245"/>
      <c r="C27" s="246"/>
      <c r="D27" s="158">
        <f>IF(MIN(PAGE6!D26,PAGE6!K26)&lt;=0,0,PAGE6!D26/PAGE6!K26)</f>
        <v>0.5514047076689446</v>
      </c>
      <c r="E27" s="158">
        <f>IF(MIN(PAGE6!E26,PAGE6!K26)&lt;=0,0,PAGE6!E26/PAGE6!K26)</f>
        <v>0.11465451784358391</v>
      </c>
      <c r="F27" s="158">
        <f>IF(MIN(PAGE6!F26,PAGE6!K26)&lt;=0,0,PAGE6!F26/PAGE6!K26)</f>
        <v>0.009567198177676537</v>
      </c>
      <c r="G27" s="158">
        <f>IF(MIN(PAGE6!G26,PAGE6!K26)&lt;=0,0,PAGE6!G26/PAGE6!K26)</f>
        <v>0.020045558086560365</v>
      </c>
      <c r="H27" s="158">
        <f>IF(MIN(PAGE6!H26,PAGE6!K26)&lt;=0,0,PAGE6!H26/PAGE6!K26)</f>
        <v>0.00030372057706909645</v>
      </c>
      <c r="I27" s="158">
        <f>IF(MIN(PAGE6!I26,PAGE6!K26)&lt;=0,0,PAGE6!I26/PAGE6!K26)</f>
        <v>0.29962034927866366</v>
      </c>
      <c r="J27" s="158">
        <f>IF(MIN(PAGE6!J26,PAGE6!K26)&lt;=0,0,PAGE6!J26/PAGE6!K26)</f>
        <v>0.004403948367501898</v>
      </c>
      <c r="K27" s="159">
        <f>IF(PAGE6!K26&lt;=0,0,PAGE6!K26/PAGE6!K26)</f>
        <v>1</v>
      </c>
    </row>
    <row r="28" ht="9.75" customHeight="1"/>
    <row r="29" ht="12">
      <c r="A29" s="47" t="s">
        <v>181</v>
      </c>
    </row>
    <row r="31" spans="1:2" ht="12">
      <c r="A31" s="218" t="s">
        <v>79</v>
      </c>
      <c r="B31" s="218"/>
    </row>
  </sheetData>
  <sheetProtection password="CDE0" sheet="1" objects="1" scenarios="1"/>
  <mergeCells count="8">
    <mergeCell ref="D12:K12"/>
    <mergeCell ref="A31:B31"/>
    <mergeCell ref="A27:C27"/>
    <mergeCell ref="A19:B21"/>
    <mergeCell ref="A22:A26"/>
    <mergeCell ref="B22:B24"/>
    <mergeCell ref="B25:B26"/>
    <mergeCell ref="A12:C18"/>
  </mergeCells>
  <printOptions/>
  <pageMargins left="0.8" right="0.3" top="0.9" bottom="0" header="0.5" footer="0.5"/>
  <pageSetup fitToHeight="1" fitToWidth="1" horizontalDpi="600" verticalDpi="600" orientation="landscape" scale="78" r:id="rId2"/>
  <headerFooter alignWithMargins="0">
    <oddFooter>&amp;L&amp;8ORIGINAL SUBMISSION
CURRENT DATE: &amp;U February 01, 2010&amp;U
&amp;9Version Date: &amp;U</oddFooter>
  </headerFooter>
  <drawing r:id="rId1"/>
</worksheet>
</file>

<file path=xl/worksheets/sheet9.xml><?xml version="1.0" encoding="utf-8"?>
<worksheet xmlns="http://schemas.openxmlformats.org/spreadsheetml/2006/main" xmlns:r="http://schemas.openxmlformats.org/officeDocument/2006/relationships">
  <sheetPr codeName="Sheet17">
    <pageSetUpPr fitToPage="1"/>
  </sheetPr>
  <dimension ref="A1:R34"/>
  <sheetViews>
    <sheetView zoomScale="75" zoomScaleNormal="75" zoomScalePageLayoutView="0" workbookViewId="0" topLeftCell="A1">
      <selection activeCell="G23" sqref="G23"/>
    </sheetView>
  </sheetViews>
  <sheetFormatPr defaultColWidth="9.140625" defaultRowHeight="12.75"/>
  <cols>
    <col min="1" max="1" width="26.8515625" style="13" customWidth="1"/>
    <col min="2" max="2" width="15.28125" style="13" customWidth="1"/>
    <col min="3" max="3" width="25.00390625" style="13" customWidth="1"/>
    <col min="4" max="5" width="15.57421875" style="13" customWidth="1"/>
    <col min="6" max="6" width="14.57421875" style="13" customWidth="1"/>
    <col min="7" max="7" width="12.00390625" style="13" customWidth="1"/>
    <col min="8" max="8" width="10.421875" style="13" customWidth="1"/>
    <col min="9" max="9" width="15.8515625" style="13" customWidth="1"/>
    <col min="10" max="10" width="8.57421875" style="13" customWidth="1"/>
    <col min="11" max="11" width="8.140625" style="13" customWidth="1"/>
    <col min="12" max="12" width="5.8515625" style="13" customWidth="1"/>
    <col min="13" max="13" width="4.00390625" style="13" hidden="1" customWidth="1"/>
    <col min="14" max="14" width="8.8515625" style="13" customWidth="1"/>
    <col min="15" max="17" width="9.140625" style="13" customWidth="1"/>
    <col min="18" max="18" width="9.140625" style="13" hidden="1" customWidth="1"/>
    <col min="19" max="16384" width="9.140625" style="13" customWidth="1"/>
  </cols>
  <sheetData>
    <row r="1" spans="1:7" s="24" customFormat="1" ht="9" customHeight="1">
      <c r="A1" s="49" t="s">
        <v>0</v>
      </c>
      <c r="C1" s="16"/>
      <c r="D1" s="23"/>
      <c r="E1" s="16"/>
      <c r="F1" s="16"/>
      <c r="G1" s="50" t="s">
        <v>131</v>
      </c>
    </row>
    <row r="2" spans="1:7" s="24" customFormat="1" ht="9" customHeight="1">
      <c r="A2" s="23" t="s">
        <v>1</v>
      </c>
      <c r="D2" s="51" t="s">
        <v>55</v>
      </c>
      <c r="E2" s="16"/>
      <c r="F2" s="16"/>
      <c r="G2" s="23"/>
    </row>
    <row r="3" spans="1:7" s="24" customFormat="1" ht="9" customHeight="1">
      <c r="A3" s="23" t="s">
        <v>2</v>
      </c>
      <c r="E3" s="16"/>
      <c r="F3" s="16"/>
      <c r="G3" s="50" t="s">
        <v>30</v>
      </c>
    </row>
    <row r="4" spans="1:7" s="24" customFormat="1" ht="9" customHeight="1">
      <c r="A4" s="23" t="s">
        <v>1</v>
      </c>
      <c r="B4" s="16"/>
      <c r="D4" s="51" t="s">
        <v>31</v>
      </c>
      <c r="E4" s="16"/>
      <c r="F4" s="16"/>
      <c r="G4" s="23"/>
    </row>
    <row r="5" spans="1:7" s="24" customFormat="1" ht="9" customHeight="1">
      <c r="A5" s="23" t="s">
        <v>3</v>
      </c>
      <c r="D5" s="51" t="s">
        <v>75</v>
      </c>
      <c r="E5" s="16"/>
      <c r="F5" s="16"/>
      <c r="G5" s="50" t="str">
        <f>PAGE1!G5</f>
        <v>FORM EXPIRES: 7/31/2010</v>
      </c>
    </row>
    <row r="6" spans="1:7" s="24" customFormat="1" ht="9" customHeight="1">
      <c r="A6" s="16"/>
      <c r="B6" s="23"/>
      <c r="E6" s="23"/>
      <c r="F6" s="23"/>
      <c r="G6" s="16"/>
    </row>
    <row r="7" spans="1:7" s="24" customFormat="1" ht="9" customHeight="1">
      <c r="A7" s="16"/>
      <c r="B7" s="23"/>
      <c r="D7" s="51">
        <f>PAGE1!D7</f>
        <v>2009</v>
      </c>
      <c r="E7" s="23"/>
      <c r="F7" s="23"/>
      <c r="G7" s="16"/>
    </row>
    <row r="8" spans="1:7" s="24" customFormat="1" ht="9" customHeight="1">
      <c r="A8" s="16"/>
      <c r="B8" s="23"/>
      <c r="D8" s="16"/>
      <c r="E8" s="23"/>
      <c r="F8" s="23"/>
      <c r="G8" s="16"/>
    </row>
    <row r="9" spans="1:7" ht="9" customHeight="1">
      <c r="A9" s="16"/>
      <c r="B9" s="52"/>
      <c r="C9" s="52"/>
      <c r="D9" s="23"/>
      <c r="E9" s="23"/>
      <c r="F9" s="23"/>
      <c r="G9" s="16"/>
    </row>
    <row r="10" spans="1:8" ht="11.25" customHeight="1">
      <c r="A10" s="16"/>
      <c r="B10" s="52"/>
      <c r="C10" s="193" t="s">
        <v>258</v>
      </c>
      <c r="D10" s="193"/>
      <c r="E10" s="193"/>
      <c r="F10" s="50" t="s">
        <v>33</v>
      </c>
      <c r="G10" s="45" t="str">
        <f>PAGE1!G8</f>
        <v>NM - NEW MEXICO</v>
      </c>
      <c r="H10" s="41"/>
    </row>
    <row r="11" ht="15" customHeight="1"/>
    <row r="12" spans="1:8" ht="15" customHeight="1">
      <c r="A12" s="53" t="s">
        <v>134</v>
      </c>
      <c r="B12" s="16"/>
      <c r="C12" s="54"/>
      <c r="D12" s="16"/>
      <c r="E12" s="16"/>
      <c r="F12" s="16"/>
      <c r="G12" s="16"/>
      <c r="H12" s="16"/>
    </row>
    <row r="13" spans="1:9" ht="15" customHeight="1">
      <c r="A13" s="197" t="s">
        <v>56</v>
      </c>
      <c r="B13" s="198"/>
      <c r="C13" s="199"/>
      <c r="D13" s="194" t="s">
        <v>137</v>
      </c>
      <c r="E13" s="195"/>
      <c r="F13" s="196"/>
      <c r="G13" s="55"/>
      <c r="H13" s="16" t="s">
        <v>41</v>
      </c>
      <c r="I13" s="16" t="s">
        <v>231</v>
      </c>
    </row>
    <row r="14" spans="1:9" ht="15" customHeight="1">
      <c r="A14" s="200"/>
      <c r="B14" s="201"/>
      <c r="C14" s="202"/>
      <c r="D14" s="103" t="s">
        <v>132</v>
      </c>
      <c r="E14" s="121" t="s">
        <v>133</v>
      </c>
      <c r="F14" s="68" t="s">
        <v>40</v>
      </c>
      <c r="G14" s="115"/>
      <c r="H14" s="16" t="s">
        <v>77</v>
      </c>
      <c r="I14" s="16" t="s">
        <v>226</v>
      </c>
    </row>
    <row r="15" spans="1:18" ht="38.25" customHeight="1">
      <c r="A15" s="206" t="s">
        <v>214</v>
      </c>
      <c r="B15" s="207"/>
      <c r="C15" s="116" t="s">
        <v>92</v>
      </c>
      <c r="D15" s="138">
        <v>2571</v>
      </c>
      <c r="E15" s="138">
        <v>1359</v>
      </c>
      <c r="F15" s="138">
        <v>3930</v>
      </c>
      <c r="G15" s="42"/>
      <c r="H15" s="139">
        <f aca="true" t="shared" si="0" ref="H15:H23">MAX(D15,0)+MAX(E15,0)</f>
        <v>3930</v>
      </c>
      <c r="I15" s="139">
        <f>PAGE1!G15</f>
        <v>3930</v>
      </c>
      <c r="M15" s="13">
        <v>9</v>
      </c>
      <c r="R15" s="13">
        <f aca="true" t="shared" si="1" ref="R15:R23">MIN(LEN(TRIM(D15)),LEN(TRIM(E15)),LEN(TRIM(F15)))</f>
        <v>4</v>
      </c>
    </row>
    <row r="16" spans="1:18" ht="39" customHeight="1">
      <c r="A16" s="208"/>
      <c r="B16" s="209"/>
      <c r="C16" s="116" t="s">
        <v>93</v>
      </c>
      <c r="D16" s="138">
        <v>457</v>
      </c>
      <c r="E16" s="138">
        <v>219</v>
      </c>
      <c r="F16" s="138">
        <v>676</v>
      </c>
      <c r="G16" s="42"/>
      <c r="H16" s="139">
        <f t="shared" si="0"/>
        <v>676</v>
      </c>
      <c r="I16" s="139">
        <f>PAGE1!G16</f>
        <v>676</v>
      </c>
      <c r="R16" s="13">
        <f t="shared" si="1"/>
        <v>3</v>
      </c>
    </row>
    <row r="17" spans="1:18" ht="42.75" customHeight="1">
      <c r="A17" s="210"/>
      <c r="B17" s="211"/>
      <c r="C17" s="116" t="s">
        <v>94</v>
      </c>
      <c r="D17" s="138">
        <v>638</v>
      </c>
      <c r="E17" s="138">
        <v>309</v>
      </c>
      <c r="F17" s="138">
        <v>947</v>
      </c>
      <c r="G17" s="42"/>
      <c r="H17" s="139">
        <f t="shared" si="0"/>
        <v>947</v>
      </c>
      <c r="I17" s="139">
        <f>PAGE1!G17</f>
        <v>947</v>
      </c>
      <c r="R17" s="13">
        <f t="shared" si="1"/>
        <v>3</v>
      </c>
    </row>
    <row r="18" spans="1:18" ht="30" customHeight="1">
      <c r="A18" s="212" t="s">
        <v>215</v>
      </c>
      <c r="B18" s="212" t="s">
        <v>95</v>
      </c>
      <c r="C18" s="116" t="s">
        <v>96</v>
      </c>
      <c r="D18" s="138">
        <v>338</v>
      </c>
      <c r="E18" s="138">
        <v>125</v>
      </c>
      <c r="F18" s="138">
        <v>463</v>
      </c>
      <c r="G18" s="42"/>
      <c r="H18" s="139">
        <f t="shared" si="0"/>
        <v>463</v>
      </c>
      <c r="I18" s="139">
        <f>PAGE1!G18</f>
        <v>463</v>
      </c>
      <c r="R18" s="13">
        <f t="shared" si="1"/>
        <v>3</v>
      </c>
    </row>
    <row r="19" spans="1:18" ht="26.25" customHeight="1">
      <c r="A19" s="213"/>
      <c r="B19" s="213"/>
      <c r="C19" s="116" t="s">
        <v>97</v>
      </c>
      <c r="D19" s="138">
        <v>86</v>
      </c>
      <c r="E19" s="138">
        <v>51</v>
      </c>
      <c r="F19" s="138">
        <v>137</v>
      </c>
      <c r="G19" s="42"/>
      <c r="H19" s="139">
        <f t="shared" si="0"/>
        <v>137</v>
      </c>
      <c r="I19" s="139">
        <f>PAGE1!G19</f>
        <v>137</v>
      </c>
      <c r="R19" s="13">
        <f t="shared" si="1"/>
        <v>2</v>
      </c>
    </row>
    <row r="20" spans="1:18" ht="26.25" customHeight="1">
      <c r="A20" s="213"/>
      <c r="B20" s="214"/>
      <c r="C20" s="116" t="s">
        <v>99</v>
      </c>
      <c r="D20" s="138">
        <v>0</v>
      </c>
      <c r="E20" s="138">
        <v>0</v>
      </c>
      <c r="F20" s="138">
        <v>0</v>
      </c>
      <c r="G20" s="42"/>
      <c r="H20" s="139">
        <f t="shared" si="0"/>
        <v>0</v>
      </c>
      <c r="I20" s="139">
        <f>PAGE1!G20</f>
        <v>0</v>
      </c>
      <c r="R20" s="13">
        <f t="shared" si="1"/>
        <v>1</v>
      </c>
    </row>
    <row r="21" spans="1:18" ht="29.25" customHeight="1">
      <c r="A21" s="213"/>
      <c r="B21" s="212" t="s">
        <v>90</v>
      </c>
      <c r="C21" s="116" t="s">
        <v>100</v>
      </c>
      <c r="D21" s="138">
        <v>13</v>
      </c>
      <c r="E21" s="138">
        <v>2</v>
      </c>
      <c r="F21" s="138">
        <v>15</v>
      </c>
      <c r="G21" s="42"/>
      <c r="H21" s="139">
        <f t="shared" si="0"/>
        <v>15</v>
      </c>
      <c r="I21" s="139">
        <f>PAGE1!G21</f>
        <v>15</v>
      </c>
      <c r="R21" s="13">
        <f t="shared" si="1"/>
        <v>1</v>
      </c>
    </row>
    <row r="22" spans="1:18" ht="30.75" customHeight="1">
      <c r="A22" s="214"/>
      <c r="B22" s="214"/>
      <c r="C22" s="117" t="s">
        <v>101</v>
      </c>
      <c r="D22" s="138">
        <v>270</v>
      </c>
      <c r="E22" s="138">
        <v>147</v>
      </c>
      <c r="F22" s="138">
        <v>417</v>
      </c>
      <c r="G22" s="42"/>
      <c r="H22" s="139">
        <f t="shared" si="0"/>
        <v>417</v>
      </c>
      <c r="I22" s="139">
        <f>PAGE1!G22</f>
        <v>417</v>
      </c>
      <c r="R22" s="13">
        <f t="shared" si="1"/>
        <v>3</v>
      </c>
    </row>
    <row r="23" spans="1:18" ht="19.5" customHeight="1">
      <c r="A23" s="203" t="s">
        <v>102</v>
      </c>
      <c r="B23" s="204"/>
      <c r="C23" s="205"/>
      <c r="D23" s="138">
        <v>4373</v>
      </c>
      <c r="E23" s="138">
        <v>2212</v>
      </c>
      <c r="F23" s="138">
        <v>6585</v>
      </c>
      <c r="G23" s="42"/>
      <c r="H23" s="139">
        <f t="shared" si="0"/>
        <v>6585</v>
      </c>
      <c r="I23" s="139">
        <f>PAGE1!G23</f>
        <v>6585</v>
      </c>
      <c r="R23" s="13">
        <f t="shared" si="1"/>
        <v>4</v>
      </c>
    </row>
    <row r="24" spans="1:8" ht="12">
      <c r="A24" s="16"/>
      <c r="B24" s="16"/>
      <c r="C24" s="16"/>
      <c r="D24" s="16"/>
      <c r="E24" s="16"/>
      <c r="F24" s="16"/>
      <c r="G24" s="16"/>
      <c r="H24" s="16"/>
    </row>
    <row r="25" spans="1:8" ht="12">
      <c r="A25" s="16"/>
      <c r="B25" s="16"/>
      <c r="C25" s="16"/>
      <c r="D25" s="16"/>
      <c r="E25" s="16"/>
      <c r="F25" s="16"/>
      <c r="G25" s="16"/>
      <c r="H25" s="16"/>
    </row>
    <row r="26" spans="1:8" ht="12">
      <c r="A26" s="59" t="s">
        <v>79</v>
      </c>
      <c r="B26" s="16"/>
      <c r="C26" s="16"/>
      <c r="D26" s="16"/>
      <c r="E26" s="16"/>
      <c r="F26" s="16"/>
      <c r="G26" s="16"/>
      <c r="H26" s="16"/>
    </row>
    <row r="27" spans="1:8" ht="12">
      <c r="A27" s="16"/>
      <c r="B27" s="16"/>
      <c r="C27" s="50" t="s">
        <v>73</v>
      </c>
      <c r="D27" s="139">
        <f>MAX(D15,0)+MAX(D16,0)+MAX(D17,0)+MAX(D18,0)+MAX(D19,0)+MAX(D20,0)+MAX(D21,0)+MAX(D22,0)</f>
        <v>4373</v>
      </c>
      <c r="E27" s="24">
        <f>MAX(E15,0)+MAX(E16,0)+MAX(E17,0)+MAX(E18,0)+MAX(E19,0)+MAX(E20,0)+MAX(E21,0)+MAX(E22,0)</f>
        <v>2212</v>
      </c>
      <c r="F27" s="24">
        <f>MAX(F15,0)+MAX(F16,0)+MAX(F17,0)+MAX(F18,0)+MAX(F19,0)+MAX(F20,0)+MAX(F21,0)+MAX(F22,0)</f>
        <v>6585</v>
      </c>
      <c r="G27" s="16"/>
      <c r="H27" s="16"/>
    </row>
    <row r="29" spans="2:7" ht="12">
      <c r="B29" s="17"/>
      <c r="G29" s="17"/>
    </row>
    <row r="32" spans="7:10" ht="12">
      <c r="G32" s="16"/>
      <c r="J32" s="17"/>
    </row>
    <row r="33" ht="12">
      <c r="G33" s="60"/>
    </row>
    <row r="34" ht="12">
      <c r="G34" s="60"/>
    </row>
  </sheetData>
  <sheetProtection password="CDE0" sheet="1" objects="1" scenarios="1"/>
  <mergeCells count="8">
    <mergeCell ref="C10:E10"/>
    <mergeCell ref="D13:F13"/>
    <mergeCell ref="A13:C14"/>
    <mergeCell ref="A23:C23"/>
    <mergeCell ref="A15:B17"/>
    <mergeCell ref="A18:A22"/>
    <mergeCell ref="B18:B20"/>
    <mergeCell ref="B21:B22"/>
  </mergeCells>
  <conditionalFormatting sqref="D27:F27">
    <cfRule type="expression" priority="1" dxfId="0" stopIfTrue="1">
      <formula>MAX(D23,0)&lt;&gt;D27</formula>
    </cfRule>
  </conditionalFormatting>
  <conditionalFormatting sqref="H15:H23">
    <cfRule type="expression" priority="2" dxfId="0" stopIfTrue="1">
      <formula>MAX(F15,0)&lt;&gt;H15</formula>
    </cfRule>
  </conditionalFormatting>
  <conditionalFormatting sqref="I15:I23">
    <cfRule type="expression" priority="3" dxfId="1" stopIfTrue="1">
      <formula>AND(OR(I15&lt;&gt;-9,F15&lt;&gt;-9),I15&lt;&gt;F15)</formula>
    </cfRule>
  </conditionalFormatting>
  <conditionalFormatting sqref="D15:F23">
    <cfRule type="expression" priority="4" dxfId="0" stopIfTrue="1">
      <formula>LEN(TRIM(D15))=0</formula>
    </cfRule>
  </conditionalFormatting>
  <conditionalFormatting sqref="C10:E10">
    <cfRule type="expression" priority="5" dxfId="1" stopIfTrue="1">
      <formula>MIN(R15:R23)=0</formula>
    </cfRule>
  </conditionalFormatting>
  <printOptions/>
  <pageMargins left="0.8" right="0.3" top="0.9" bottom="0" header="0.5" footer="0.5"/>
  <pageSetup fitToHeight="1" fitToWidth="1" horizontalDpi="600" verticalDpi="600" orientation="landscape" r:id="rId2"/>
  <headerFooter alignWithMargins="0">
    <oddFooter>&amp;L&amp;8ORIGINAL SUBMISSION
CURRENT DATE: &amp;U February 01, 2010&amp;U
&amp;9Version Date: &amp;U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2010-01-21T22:45:06Z</cp:lastPrinted>
  <dcterms:created xsi:type="dcterms:W3CDTF">1998-03-10T19:08:18Z</dcterms:created>
  <dcterms:modified xsi:type="dcterms:W3CDTF">2018-01-31T23:40:44Z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