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10" windowWidth="21075" windowHeight="9465"/>
  </bookViews>
  <sheets>
    <sheet name="Instructions" sheetId="2" r:id="rId1"/>
    <sheet name="FY18 Handbook" sheetId="10" r:id="rId2"/>
    <sheet name="FY18 Subgrantee Rubric" sheetId="1" r:id="rId3"/>
    <sheet name="FY18 QMC Rubric" sheetId="3" r:id="rId4"/>
    <sheet name="FY18 Fam HB Score" sheetId="11" r:id="rId5"/>
    <sheet name="FY19 Handbook" sheetId="12" r:id="rId6"/>
    <sheet name="FY19 Subgrantee Rubric" sheetId="4" r:id="rId7"/>
    <sheet name="FY19 QMC Rubric" sheetId="5" r:id="rId8"/>
    <sheet name="FY19 Fam HB Score" sheetId="13" r:id="rId9"/>
    <sheet name="FY20 Handbook" sheetId="14" r:id="rId10"/>
    <sheet name="FY20 Subgrantee Rubric" sheetId="6" r:id="rId11"/>
    <sheet name="FY20 QMC Rubric" sheetId="7" r:id="rId12"/>
    <sheet name="FY20 Fam HB Score" sheetId="15" r:id="rId13"/>
  </sheets>
  <definedNames>
    <definedName name="_xlnm.Print_Area" localSheetId="4">'FY18 Fam HB Score'!$A$1:$K$30</definedName>
    <definedName name="_xlnm.Print_Area" localSheetId="1">'FY18 Handbook'!$A$1:$M$18</definedName>
    <definedName name="_xlnm.Print_Area" localSheetId="3">'FY18 QMC Rubric'!$A$1:$J$330</definedName>
    <definedName name="_xlnm.Print_Area" localSheetId="2">'FY18 Subgrantee Rubric'!$A$1:$K$198</definedName>
    <definedName name="_xlnm.Print_Area" localSheetId="8">'FY19 Fam HB Score'!$A$1:$K$28</definedName>
    <definedName name="_xlnm.Print_Area" localSheetId="5">'FY19 Handbook'!$A$1:$M$18</definedName>
    <definedName name="_xlnm.Print_Area" localSheetId="7">'FY19 QMC Rubric'!$A$1:$J$332</definedName>
    <definedName name="_xlnm.Print_Area" localSheetId="6">'FY19 Subgrantee Rubric'!$A$1:$J$199</definedName>
    <definedName name="_xlnm.Print_Area" localSheetId="9">'FY20 Handbook'!$A$1:$M$18</definedName>
    <definedName name="_xlnm.Print_Area" localSheetId="11">'FY20 QMC Rubric'!$A$1:$J$331</definedName>
    <definedName name="_xlnm.Print_Area" localSheetId="10">'FY20 Subgrantee Rubric'!$A$1:$J$199</definedName>
    <definedName name="_xlnm.Print_Area" localSheetId="0">Instructions!$A$1:$N$23</definedName>
  </definedNames>
  <calcPr calcId="145621"/>
</workbook>
</file>

<file path=xl/calcChain.xml><?xml version="1.0" encoding="utf-8"?>
<calcChain xmlns="http://schemas.openxmlformats.org/spreadsheetml/2006/main">
  <c r="D14" i="5" l="1"/>
  <c r="D16" i="5"/>
  <c r="D18" i="5"/>
  <c r="C9" i="7"/>
  <c r="J18" i="15"/>
  <c r="E25" i="15" s="1"/>
  <c r="E18" i="15"/>
  <c r="G281" i="7"/>
  <c r="F281" i="7"/>
  <c r="E281" i="7"/>
  <c r="D281" i="7"/>
  <c r="C281" i="7"/>
  <c r="G279" i="7"/>
  <c r="F279" i="7"/>
  <c r="E279" i="7"/>
  <c r="D279" i="7"/>
  <c r="C279" i="7"/>
  <c r="G276" i="7"/>
  <c r="F276" i="7"/>
  <c r="E276" i="7"/>
  <c r="D276" i="7"/>
  <c r="C276" i="7"/>
  <c r="G274" i="7"/>
  <c r="F274" i="7"/>
  <c r="E274" i="7"/>
  <c r="D274" i="7"/>
  <c r="C274" i="7"/>
  <c r="G271" i="7"/>
  <c r="F271" i="7"/>
  <c r="E271" i="7"/>
  <c r="D271" i="7"/>
  <c r="C271" i="7"/>
  <c r="G268" i="7"/>
  <c r="F268" i="7"/>
  <c r="E268" i="7"/>
  <c r="D268" i="7"/>
  <c r="C268" i="7"/>
  <c r="G266" i="7"/>
  <c r="F266" i="7"/>
  <c r="E266" i="7"/>
  <c r="D266" i="7"/>
  <c r="C266" i="7"/>
  <c r="G264" i="7"/>
  <c r="F264" i="7"/>
  <c r="E264" i="7"/>
  <c r="D264" i="7"/>
  <c r="C264" i="7"/>
  <c r="G261" i="7"/>
  <c r="F261" i="7"/>
  <c r="E261" i="7"/>
  <c r="D261" i="7"/>
  <c r="C261" i="7"/>
  <c r="G258" i="7"/>
  <c r="F258" i="7"/>
  <c r="E258" i="7"/>
  <c r="D258" i="7"/>
  <c r="C258" i="7"/>
  <c r="G256" i="7"/>
  <c r="F256" i="7"/>
  <c r="E256" i="7"/>
  <c r="D256" i="7"/>
  <c r="C256" i="7"/>
  <c r="G253" i="7"/>
  <c r="F253" i="7"/>
  <c r="E253" i="7"/>
  <c r="D253" i="7"/>
  <c r="C253" i="7"/>
  <c r="G251" i="7"/>
  <c r="F251" i="7"/>
  <c r="E251" i="7"/>
  <c r="D251" i="7"/>
  <c r="C251" i="7"/>
  <c r="G242" i="7"/>
  <c r="F242" i="7"/>
  <c r="E242" i="7"/>
  <c r="D242" i="7"/>
  <c r="C242" i="7"/>
  <c r="G240" i="7"/>
  <c r="F240" i="7"/>
  <c r="E240" i="7"/>
  <c r="D240" i="7"/>
  <c r="C240" i="7"/>
  <c r="G238" i="7"/>
  <c r="F238" i="7"/>
  <c r="E238" i="7"/>
  <c r="D238" i="7"/>
  <c r="C238" i="7"/>
  <c r="G236" i="7"/>
  <c r="F236" i="7"/>
  <c r="E236" i="7"/>
  <c r="D236" i="7"/>
  <c r="C236" i="7"/>
  <c r="G229" i="7"/>
  <c r="F229" i="7"/>
  <c r="E229" i="7"/>
  <c r="D229" i="7"/>
  <c r="C229" i="7"/>
  <c r="G227" i="7"/>
  <c r="F227" i="7"/>
  <c r="E227" i="7"/>
  <c r="D227" i="7"/>
  <c r="C227" i="7"/>
  <c r="G225" i="7"/>
  <c r="F225" i="7"/>
  <c r="E225" i="7"/>
  <c r="D225" i="7"/>
  <c r="C225" i="7"/>
  <c r="G223" i="7"/>
  <c r="F223" i="7"/>
  <c r="E223" i="7"/>
  <c r="D223" i="7"/>
  <c r="C223" i="7"/>
  <c r="G221" i="7"/>
  <c r="F221" i="7"/>
  <c r="E221" i="7"/>
  <c r="D221" i="7"/>
  <c r="C221" i="7"/>
  <c r="G219" i="7"/>
  <c r="F219" i="7"/>
  <c r="E219" i="7"/>
  <c r="D219" i="7"/>
  <c r="C219" i="7"/>
  <c r="G217" i="7"/>
  <c r="F217" i="7"/>
  <c r="E217" i="7"/>
  <c r="D217" i="7"/>
  <c r="C217" i="7"/>
  <c r="G210" i="7"/>
  <c r="F210" i="7"/>
  <c r="E210" i="7"/>
  <c r="D210" i="7"/>
  <c r="C210" i="7"/>
  <c r="G208" i="7"/>
  <c r="F208" i="7"/>
  <c r="E208" i="7"/>
  <c r="D208" i="7"/>
  <c r="C208" i="7"/>
  <c r="G206" i="7"/>
  <c r="F206" i="7"/>
  <c r="E206" i="7"/>
  <c r="D206" i="7"/>
  <c r="C206" i="7"/>
  <c r="G204" i="7"/>
  <c r="F204" i="7"/>
  <c r="E204" i="7"/>
  <c r="D204" i="7"/>
  <c r="C204" i="7"/>
  <c r="G202" i="7"/>
  <c r="F202" i="7"/>
  <c r="E202" i="7"/>
  <c r="D202" i="7"/>
  <c r="C202" i="7"/>
  <c r="G200" i="7"/>
  <c r="F200" i="7"/>
  <c r="E200" i="7"/>
  <c r="D200" i="7"/>
  <c r="C200" i="7"/>
  <c r="G193" i="7"/>
  <c r="F193" i="7"/>
  <c r="E193" i="7"/>
  <c r="D193" i="7"/>
  <c r="C193" i="7"/>
  <c r="G191" i="7"/>
  <c r="F191" i="7"/>
  <c r="E191" i="7"/>
  <c r="D191" i="7"/>
  <c r="C191" i="7"/>
  <c r="G189" i="7"/>
  <c r="F189" i="7"/>
  <c r="E189" i="7"/>
  <c r="D189" i="7"/>
  <c r="C189" i="7"/>
  <c r="G187" i="7"/>
  <c r="F187" i="7"/>
  <c r="E187" i="7"/>
  <c r="D187" i="7"/>
  <c r="C187" i="7"/>
  <c r="G185" i="7"/>
  <c r="F185" i="7"/>
  <c r="E185" i="7"/>
  <c r="D185" i="7"/>
  <c r="C185" i="7"/>
  <c r="G183" i="7"/>
  <c r="F183" i="7"/>
  <c r="E183" i="7"/>
  <c r="D183" i="7"/>
  <c r="C183" i="7"/>
  <c r="G181" i="7"/>
  <c r="F181" i="7"/>
  <c r="E181" i="7"/>
  <c r="D181" i="7"/>
  <c r="C181" i="7"/>
  <c r="G179" i="7"/>
  <c r="F179" i="7"/>
  <c r="E179" i="7"/>
  <c r="D179" i="7"/>
  <c r="C179" i="7"/>
  <c r="G177" i="7"/>
  <c r="F177" i="7"/>
  <c r="E177" i="7"/>
  <c r="D177" i="7"/>
  <c r="C177" i="7"/>
  <c r="G175" i="7"/>
  <c r="F175" i="7"/>
  <c r="E175" i="7"/>
  <c r="D175" i="7"/>
  <c r="C175" i="7"/>
  <c r="G173" i="7"/>
  <c r="F173" i="7"/>
  <c r="E173" i="7"/>
  <c r="D173" i="7"/>
  <c r="C173" i="7"/>
  <c r="G171" i="7"/>
  <c r="F171" i="7"/>
  <c r="E171" i="7"/>
  <c r="D171" i="7"/>
  <c r="C171" i="7"/>
  <c r="G169" i="7"/>
  <c r="F169" i="7"/>
  <c r="E169" i="7"/>
  <c r="D169" i="7"/>
  <c r="C169" i="7"/>
  <c r="G167" i="7"/>
  <c r="F167" i="7"/>
  <c r="E167" i="7"/>
  <c r="D167" i="7"/>
  <c r="C167" i="7"/>
  <c r="G165" i="7"/>
  <c r="F165" i="7"/>
  <c r="E165" i="7"/>
  <c r="D165" i="7"/>
  <c r="C165" i="7"/>
  <c r="G158" i="7"/>
  <c r="F158" i="7"/>
  <c r="E158" i="7"/>
  <c r="D158" i="7"/>
  <c r="C158" i="7"/>
  <c r="G156" i="7"/>
  <c r="F156" i="7"/>
  <c r="E156" i="7"/>
  <c r="D156" i="7"/>
  <c r="C156" i="7"/>
  <c r="G154" i="7"/>
  <c r="F154" i="7"/>
  <c r="E154" i="7"/>
  <c r="D154" i="7"/>
  <c r="C154" i="7"/>
  <c r="G152" i="7"/>
  <c r="F152" i="7"/>
  <c r="E152" i="7"/>
  <c r="D152" i="7"/>
  <c r="C152" i="7"/>
  <c r="G150" i="7"/>
  <c r="F150" i="7"/>
  <c r="E150" i="7"/>
  <c r="D150" i="7"/>
  <c r="C150" i="7"/>
  <c r="G148" i="7"/>
  <c r="F148" i="7"/>
  <c r="E148" i="7"/>
  <c r="D148" i="7"/>
  <c r="C148" i="7"/>
  <c r="G146" i="7"/>
  <c r="F146" i="7"/>
  <c r="E146" i="7"/>
  <c r="D146" i="7"/>
  <c r="C146" i="7"/>
  <c r="G144" i="7"/>
  <c r="F144" i="7"/>
  <c r="E144" i="7"/>
  <c r="D144" i="7"/>
  <c r="C144" i="7"/>
  <c r="G142" i="7"/>
  <c r="F142" i="7"/>
  <c r="E142" i="7"/>
  <c r="D142" i="7"/>
  <c r="C142" i="7"/>
  <c r="G140" i="7"/>
  <c r="F140" i="7"/>
  <c r="E140" i="7"/>
  <c r="D140" i="7"/>
  <c r="C140" i="7"/>
  <c r="G138" i="7"/>
  <c r="F138" i="7"/>
  <c r="E138" i="7"/>
  <c r="D138" i="7"/>
  <c r="C138" i="7"/>
  <c r="G136" i="7"/>
  <c r="F136" i="7"/>
  <c r="E136" i="7"/>
  <c r="D136" i="7"/>
  <c r="C136" i="7"/>
  <c r="G134" i="7"/>
  <c r="F134" i="7"/>
  <c r="E134" i="7"/>
  <c r="D134" i="7"/>
  <c r="C134" i="7"/>
  <c r="G132" i="7"/>
  <c r="F132" i="7"/>
  <c r="E132" i="7"/>
  <c r="D132" i="7"/>
  <c r="C132" i="7"/>
  <c r="G130" i="7"/>
  <c r="F130" i="7"/>
  <c r="E130" i="7"/>
  <c r="D130" i="7"/>
  <c r="C130" i="7"/>
  <c r="G123" i="7"/>
  <c r="F123" i="7"/>
  <c r="E123" i="7"/>
  <c r="D123" i="7"/>
  <c r="C123" i="7"/>
  <c r="G121" i="7"/>
  <c r="F121" i="7"/>
  <c r="E121" i="7"/>
  <c r="D121" i="7"/>
  <c r="C121" i="7"/>
  <c r="G119" i="7"/>
  <c r="F119" i="7"/>
  <c r="E119" i="7"/>
  <c r="D119" i="7"/>
  <c r="C119" i="7"/>
  <c r="G112" i="7"/>
  <c r="F112" i="7"/>
  <c r="E112" i="7"/>
  <c r="D112" i="7"/>
  <c r="C112" i="7"/>
  <c r="G110" i="7"/>
  <c r="F110" i="7"/>
  <c r="E110" i="7"/>
  <c r="D110" i="7"/>
  <c r="C110" i="7"/>
  <c r="G108" i="7"/>
  <c r="F108" i="7"/>
  <c r="E108" i="7"/>
  <c r="D108" i="7"/>
  <c r="C108" i="7"/>
  <c r="G106" i="7"/>
  <c r="F106" i="7"/>
  <c r="E106" i="7"/>
  <c r="D106" i="7"/>
  <c r="C106" i="7"/>
  <c r="G100" i="7"/>
  <c r="F100" i="7"/>
  <c r="E100" i="7"/>
  <c r="D100" i="7"/>
  <c r="C100" i="7"/>
  <c r="G98" i="7"/>
  <c r="F98" i="7"/>
  <c r="E98" i="7"/>
  <c r="D98" i="7"/>
  <c r="C98" i="7"/>
  <c r="G96" i="7"/>
  <c r="F96" i="7"/>
  <c r="E96" i="7"/>
  <c r="D96" i="7"/>
  <c r="C96" i="7"/>
  <c r="G94" i="7"/>
  <c r="F94" i="7"/>
  <c r="E94" i="7"/>
  <c r="D94" i="7"/>
  <c r="C94" i="7"/>
  <c r="G92" i="7"/>
  <c r="F92" i="7"/>
  <c r="E92" i="7"/>
  <c r="D92" i="7"/>
  <c r="C92" i="7"/>
  <c r="G90" i="7"/>
  <c r="F90" i="7"/>
  <c r="E90" i="7"/>
  <c r="D90" i="7"/>
  <c r="C90" i="7"/>
  <c r="G88" i="7"/>
  <c r="F88" i="7"/>
  <c r="E88" i="7"/>
  <c r="D88" i="7"/>
  <c r="C88" i="7"/>
  <c r="G86" i="7"/>
  <c r="F86" i="7"/>
  <c r="E86" i="7"/>
  <c r="D86" i="7"/>
  <c r="C86" i="7"/>
  <c r="G84" i="7"/>
  <c r="F84" i="7"/>
  <c r="E84" i="7"/>
  <c r="D84" i="7"/>
  <c r="C84" i="7"/>
  <c r="G77" i="7"/>
  <c r="F77" i="7"/>
  <c r="E77" i="7"/>
  <c r="D77" i="7"/>
  <c r="C77" i="7"/>
  <c r="G75" i="7"/>
  <c r="F75" i="7"/>
  <c r="E75" i="7"/>
  <c r="D75" i="7"/>
  <c r="C75" i="7"/>
  <c r="G73" i="7"/>
  <c r="F73" i="7"/>
  <c r="E73" i="7"/>
  <c r="D73" i="7"/>
  <c r="C73" i="7"/>
  <c r="G71" i="7"/>
  <c r="F71" i="7"/>
  <c r="E71" i="7"/>
  <c r="D71" i="7"/>
  <c r="C71" i="7"/>
  <c r="G69" i="7"/>
  <c r="F69" i="7"/>
  <c r="E69" i="7"/>
  <c r="D69" i="7"/>
  <c r="C69" i="7"/>
  <c r="G67" i="7"/>
  <c r="F67" i="7"/>
  <c r="E67" i="7"/>
  <c r="D67" i="7"/>
  <c r="C67" i="7"/>
  <c r="G65" i="7"/>
  <c r="F65" i="7"/>
  <c r="E65" i="7"/>
  <c r="D65" i="7"/>
  <c r="C65" i="7"/>
  <c r="G63" i="7"/>
  <c r="F63" i="7"/>
  <c r="E63" i="7"/>
  <c r="D63" i="7"/>
  <c r="C63" i="7"/>
  <c r="G61" i="7"/>
  <c r="F61" i="7"/>
  <c r="E61" i="7"/>
  <c r="D61" i="7"/>
  <c r="C61" i="7"/>
  <c r="G59" i="7"/>
  <c r="F59" i="7"/>
  <c r="E59" i="7"/>
  <c r="D59" i="7"/>
  <c r="C59" i="7"/>
  <c r="G52" i="7"/>
  <c r="F52" i="7"/>
  <c r="E52" i="7"/>
  <c r="D52" i="7"/>
  <c r="C52" i="7"/>
  <c r="G50" i="7"/>
  <c r="F50" i="7"/>
  <c r="E50" i="7"/>
  <c r="D50" i="7"/>
  <c r="C50" i="7"/>
  <c r="G48" i="7"/>
  <c r="F48" i="7"/>
  <c r="E48" i="7"/>
  <c r="D48" i="7"/>
  <c r="C48" i="7"/>
  <c r="G46" i="7"/>
  <c r="F46" i="7"/>
  <c r="E46" i="7"/>
  <c r="D46" i="7"/>
  <c r="C46" i="7"/>
  <c r="G44" i="7"/>
  <c r="F44" i="7"/>
  <c r="E44" i="7"/>
  <c r="D44" i="7"/>
  <c r="C44" i="7"/>
  <c r="G42" i="7"/>
  <c r="F42" i="7"/>
  <c r="E42" i="7"/>
  <c r="D42" i="7"/>
  <c r="C42" i="7"/>
  <c r="G40" i="7"/>
  <c r="F40" i="7"/>
  <c r="E40" i="7"/>
  <c r="D40" i="7"/>
  <c r="C40" i="7"/>
  <c r="G38" i="7"/>
  <c r="F38" i="7"/>
  <c r="E38" i="7"/>
  <c r="D38" i="7"/>
  <c r="C38" i="7"/>
  <c r="G36" i="7"/>
  <c r="F36" i="7"/>
  <c r="E36" i="7"/>
  <c r="D36" i="7"/>
  <c r="C36" i="7"/>
  <c r="G34" i="7"/>
  <c r="F34" i="7"/>
  <c r="E34" i="7"/>
  <c r="D34" i="7"/>
  <c r="C34" i="7"/>
  <c r="G32" i="7"/>
  <c r="F32" i="7"/>
  <c r="E32" i="7"/>
  <c r="D32" i="7"/>
  <c r="C32" i="7"/>
  <c r="G26" i="7"/>
  <c r="F26" i="7"/>
  <c r="E26" i="7"/>
  <c r="D26" i="7"/>
  <c r="C26" i="7"/>
  <c r="G24" i="7"/>
  <c r="F24" i="7"/>
  <c r="E24" i="7"/>
  <c r="D24" i="7"/>
  <c r="C24" i="7"/>
  <c r="G22" i="7"/>
  <c r="F22" i="7"/>
  <c r="E22" i="7"/>
  <c r="D22" i="7"/>
  <c r="C22" i="7"/>
  <c r="G20" i="7"/>
  <c r="F20" i="7"/>
  <c r="E20" i="7"/>
  <c r="D20" i="7"/>
  <c r="C20" i="7"/>
  <c r="G18" i="7"/>
  <c r="F18" i="7"/>
  <c r="E18" i="7"/>
  <c r="D18" i="7"/>
  <c r="C18" i="7"/>
  <c r="G16" i="7"/>
  <c r="F16" i="7"/>
  <c r="E16" i="7"/>
  <c r="D16" i="7"/>
  <c r="C16" i="7"/>
  <c r="G14" i="7"/>
  <c r="F14" i="7"/>
  <c r="E14" i="7"/>
  <c r="D14" i="7"/>
  <c r="C14" i="7"/>
  <c r="D9" i="7"/>
  <c r="E319" i="7"/>
  <c r="D327" i="7" s="1"/>
  <c r="E300" i="7"/>
  <c r="D282" i="7"/>
  <c r="C282" i="7"/>
  <c r="H282" i="7" s="1"/>
  <c r="H280" i="7"/>
  <c r="H278" i="7"/>
  <c r="H275" i="7"/>
  <c r="H273" i="7"/>
  <c r="H270" i="7"/>
  <c r="H267" i="7"/>
  <c r="H265" i="7"/>
  <c r="H263" i="7"/>
  <c r="H260" i="7"/>
  <c r="H257" i="7"/>
  <c r="H255" i="7"/>
  <c r="H252" i="7"/>
  <c r="H250" i="7"/>
  <c r="D243" i="7"/>
  <c r="C243" i="7"/>
  <c r="H241" i="7"/>
  <c r="H239" i="7"/>
  <c r="H237" i="7"/>
  <c r="H235" i="7"/>
  <c r="D230" i="7"/>
  <c r="C230" i="7"/>
  <c r="H228" i="7"/>
  <c r="H226" i="7"/>
  <c r="H224" i="7"/>
  <c r="H222" i="7"/>
  <c r="H220" i="7"/>
  <c r="H218" i="7"/>
  <c r="H216" i="7"/>
  <c r="D211" i="7"/>
  <c r="C211" i="7"/>
  <c r="H211" i="7" s="1"/>
  <c r="H209" i="7"/>
  <c r="H207" i="7"/>
  <c r="H205" i="7"/>
  <c r="H203" i="7"/>
  <c r="H201" i="7"/>
  <c r="H199" i="7"/>
  <c r="D194" i="7"/>
  <c r="C194" i="7"/>
  <c r="H194" i="7" s="1"/>
  <c r="H192" i="7"/>
  <c r="H190" i="7"/>
  <c r="H188" i="7"/>
  <c r="H186" i="7"/>
  <c r="H184" i="7"/>
  <c r="H182" i="7"/>
  <c r="H180" i="7"/>
  <c r="H178" i="7"/>
  <c r="H176" i="7"/>
  <c r="H174" i="7"/>
  <c r="H172" i="7"/>
  <c r="H170" i="7"/>
  <c r="H168" i="7"/>
  <c r="H166" i="7"/>
  <c r="H164" i="7"/>
  <c r="D159" i="7"/>
  <c r="C159" i="7"/>
  <c r="H157" i="7"/>
  <c r="H155" i="7"/>
  <c r="H153" i="7"/>
  <c r="H151" i="7"/>
  <c r="H149" i="7"/>
  <c r="H147" i="7"/>
  <c r="H145" i="7"/>
  <c r="H143" i="7"/>
  <c r="H141" i="7"/>
  <c r="H139" i="7"/>
  <c r="H137" i="7"/>
  <c r="H135" i="7"/>
  <c r="H133" i="7"/>
  <c r="H131" i="7"/>
  <c r="H129" i="7"/>
  <c r="D124" i="7"/>
  <c r="C124" i="7"/>
  <c r="H124" i="7" s="1"/>
  <c r="H122" i="7"/>
  <c r="H120" i="7"/>
  <c r="H118" i="7"/>
  <c r="D113" i="7"/>
  <c r="C113" i="7"/>
  <c r="H111" i="7"/>
  <c r="H109" i="7"/>
  <c r="H107" i="7"/>
  <c r="H105" i="7"/>
  <c r="D101" i="7"/>
  <c r="C101" i="7"/>
  <c r="H99" i="7"/>
  <c r="H97" i="7"/>
  <c r="H95" i="7"/>
  <c r="H93" i="7"/>
  <c r="H91" i="7"/>
  <c r="H89" i="7"/>
  <c r="H87" i="7"/>
  <c r="H85" i="7"/>
  <c r="H83" i="7"/>
  <c r="D78" i="7"/>
  <c r="C78" i="7"/>
  <c r="H78" i="7" s="1"/>
  <c r="H76" i="7"/>
  <c r="H74" i="7"/>
  <c r="H72" i="7"/>
  <c r="H70" i="7"/>
  <c r="H68" i="7"/>
  <c r="H66" i="7"/>
  <c r="H64" i="7"/>
  <c r="H62" i="7"/>
  <c r="H60" i="7"/>
  <c r="H58" i="7"/>
  <c r="D53" i="7"/>
  <c r="C53" i="7"/>
  <c r="H53" i="7" s="1"/>
  <c r="H51" i="7"/>
  <c r="H49" i="7"/>
  <c r="H47" i="7"/>
  <c r="H45" i="7"/>
  <c r="H43" i="7"/>
  <c r="H41" i="7"/>
  <c r="H39" i="7"/>
  <c r="H37" i="7"/>
  <c r="H35" i="7"/>
  <c r="H33" i="7"/>
  <c r="H31" i="7"/>
  <c r="D27" i="7"/>
  <c r="C27" i="7"/>
  <c r="H25" i="7"/>
  <c r="H23" i="7"/>
  <c r="H21" i="7"/>
  <c r="H19" i="7"/>
  <c r="H17" i="7"/>
  <c r="H15" i="7"/>
  <c r="H13" i="7"/>
  <c r="C10" i="7"/>
  <c r="E10" i="7" s="1"/>
  <c r="E196" i="6"/>
  <c r="D178" i="6"/>
  <c r="C178" i="6"/>
  <c r="H177" i="6"/>
  <c r="H176" i="6"/>
  <c r="H174" i="6"/>
  <c r="H173" i="6"/>
  <c r="H171" i="6"/>
  <c r="H169" i="6"/>
  <c r="H168" i="6"/>
  <c r="H167" i="6"/>
  <c r="H165" i="6"/>
  <c r="H163" i="6"/>
  <c r="H162" i="6"/>
  <c r="H160" i="6"/>
  <c r="H159" i="6"/>
  <c r="D152" i="6"/>
  <c r="H152" i="6" s="1"/>
  <c r="C152" i="6"/>
  <c r="H151" i="6"/>
  <c r="H150" i="6"/>
  <c r="H149" i="6"/>
  <c r="H148" i="6"/>
  <c r="D143" i="6"/>
  <c r="H143" i="6" s="1"/>
  <c r="C143" i="6"/>
  <c r="H142" i="6"/>
  <c r="H141" i="6"/>
  <c r="H140" i="6"/>
  <c r="H139" i="6"/>
  <c r="H138" i="6"/>
  <c r="H137" i="6"/>
  <c r="H136" i="6"/>
  <c r="D131" i="6"/>
  <c r="C131" i="6"/>
  <c r="H130" i="6"/>
  <c r="H129" i="6"/>
  <c r="H128" i="6"/>
  <c r="H127" i="6"/>
  <c r="H126" i="6"/>
  <c r="H125" i="6"/>
  <c r="D120" i="6"/>
  <c r="H120" i="6" s="1"/>
  <c r="I120" i="6" s="1"/>
  <c r="C120" i="6"/>
  <c r="H119" i="6"/>
  <c r="H118" i="6"/>
  <c r="H117" i="6"/>
  <c r="H116" i="6"/>
  <c r="H115" i="6"/>
  <c r="H114" i="6"/>
  <c r="H113" i="6"/>
  <c r="H112" i="6"/>
  <c r="H111" i="6"/>
  <c r="H110" i="6"/>
  <c r="H109" i="6"/>
  <c r="H108" i="6"/>
  <c r="H107" i="6"/>
  <c r="H106" i="6"/>
  <c r="H105" i="6"/>
  <c r="D100" i="6"/>
  <c r="H100" i="6" s="1"/>
  <c r="C100" i="6"/>
  <c r="H99" i="6"/>
  <c r="H98" i="6"/>
  <c r="H97" i="6"/>
  <c r="H96" i="6"/>
  <c r="H95" i="6"/>
  <c r="H94" i="6"/>
  <c r="H93" i="6"/>
  <c r="H92" i="6"/>
  <c r="H91" i="6"/>
  <c r="H90" i="6"/>
  <c r="H89" i="6"/>
  <c r="H88" i="6"/>
  <c r="H87" i="6"/>
  <c r="H86" i="6"/>
  <c r="H85" i="6"/>
  <c r="D80" i="6"/>
  <c r="C80" i="6"/>
  <c r="H79" i="6"/>
  <c r="H78" i="6"/>
  <c r="H77" i="6"/>
  <c r="D72" i="6"/>
  <c r="H72" i="6" s="1"/>
  <c r="C72" i="6"/>
  <c r="H71" i="6"/>
  <c r="H70" i="6"/>
  <c r="H69" i="6"/>
  <c r="H68" i="6"/>
  <c r="D64" i="6"/>
  <c r="H64" i="6" s="1"/>
  <c r="C64" i="6"/>
  <c r="H63" i="6"/>
  <c r="H62" i="6"/>
  <c r="H61" i="6"/>
  <c r="H60" i="6"/>
  <c r="H59" i="6"/>
  <c r="H58" i="6"/>
  <c r="H57" i="6"/>
  <c r="H56" i="6"/>
  <c r="H55" i="6"/>
  <c r="D50" i="6"/>
  <c r="C50" i="6"/>
  <c r="H49" i="6"/>
  <c r="H48" i="6"/>
  <c r="H47" i="6"/>
  <c r="H46" i="6"/>
  <c r="H45" i="6"/>
  <c r="H44" i="6"/>
  <c r="H43" i="6"/>
  <c r="H42" i="6"/>
  <c r="H41" i="6"/>
  <c r="H40" i="6"/>
  <c r="D35" i="6"/>
  <c r="C35" i="6"/>
  <c r="H34" i="6"/>
  <c r="H33" i="6"/>
  <c r="H32" i="6"/>
  <c r="H31" i="6"/>
  <c r="H30" i="6"/>
  <c r="H29" i="6"/>
  <c r="H28" i="6"/>
  <c r="H27" i="6"/>
  <c r="H26" i="6"/>
  <c r="H25" i="6"/>
  <c r="H24" i="6"/>
  <c r="D20" i="6"/>
  <c r="C20" i="6"/>
  <c r="H19" i="6"/>
  <c r="H18" i="6"/>
  <c r="H17" i="6"/>
  <c r="H16" i="6"/>
  <c r="H15" i="6"/>
  <c r="H14" i="6"/>
  <c r="H13" i="6"/>
  <c r="C10" i="6"/>
  <c r="E10" i="6" s="1"/>
  <c r="J18" i="13"/>
  <c r="E25" i="13" s="1"/>
  <c r="E18" i="13"/>
  <c r="G281" i="5"/>
  <c r="F281" i="5"/>
  <c r="E281" i="5"/>
  <c r="D281" i="5"/>
  <c r="C281" i="5"/>
  <c r="G279" i="5"/>
  <c r="F279" i="5"/>
  <c r="E279" i="5"/>
  <c r="D279" i="5"/>
  <c r="C279" i="5"/>
  <c r="G276" i="5"/>
  <c r="F276" i="5"/>
  <c r="E276" i="5"/>
  <c r="D276" i="5"/>
  <c r="C276" i="5"/>
  <c r="G274" i="5"/>
  <c r="F274" i="5"/>
  <c r="E274" i="5"/>
  <c r="D274" i="5"/>
  <c r="C274" i="5"/>
  <c r="G271" i="5"/>
  <c r="F271" i="5"/>
  <c r="E271" i="5"/>
  <c r="D271" i="5"/>
  <c r="C271" i="5"/>
  <c r="G268" i="5"/>
  <c r="F268" i="5"/>
  <c r="E268" i="5"/>
  <c r="D268" i="5"/>
  <c r="C268" i="5"/>
  <c r="G266" i="5"/>
  <c r="F266" i="5"/>
  <c r="E266" i="5"/>
  <c r="D266" i="5"/>
  <c r="C266" i="5"/>
  <c r="G264" i="5"/>
  <c r="F264" i="5"/>
  <c r="E264" i="5"/>
  <c r="D264" i="5"/>
  <c r="C264" i="5"/>
  <c r="G261" i="5"/>
  <c r="F261" i="5"/>
  <c r="E261" i="5"/>
  <c r="D261" i="5"/>
  <c r="C261" i="5"/>
  <c r="G258" i="5"/>
  <c r="F258" i="5"/>
  <c r="E258" i="5"/>
  <c r="D258" i="5"/>
  <c r="C258" i="5"/>
  <c r="G256" i="5"/>
  <c r="F256" i="5"/>
  <c r="E256" i="5"/>
  <c r="D256" i="5"/>
  <c r="C256" i="5"/>
  <c r="G253" i="5"/>
  <c r="F253" i="5"/>
  <c r="E253" i="5"/>
  <c r="D253" i="5"/>
  <c r="C253" i="5"/>
  <c r="G251" i="5"/>
  <c r="F251" i="5"/>
  <c r="E251" i="5"/>
  <c r="D251" i="5"/>
  <c r="C251" i="5"/>
  <c r="G242" i="5"/>
  <c r="F242" i="5"/>
  <c r="E242" i="5"/>
  <c r="D242" i="5"/>
  <c r="C242" i="5"/>
  <c r="G240" i="5"/>
  <c r="F240" i="5"/>
  <c r="E240" i="5"/>
  <c r="D240" i="5"/>
  <c r="C240" i="5"/>
  <c r="G238" i="5"/>
  <c r="F238" i="5"/>
  <c r="E238" i="5"/>
  <c r="D238" i="5"/>
  <c r="C238" i="5"/>
  <c r="G236" i="5"/>
  <c r="F236" i="5"/>
  <c r="E236" i="5"/>
  <c r="D236" i="5"/>
  <c r="C236" i="5"/>
  <c r="G229" i="5"/>
  <c r="F229" i="5"/>
  <c r="E229" i="5"/>
  <c r="D229" i="5"/>
  <c r="C229" i="5"/>
  <c r="G227" i="5"/>
  <c r="F227" i="5"/>
  <c r="E227" i="5"/>
  <c r="D227" i="5"/>
  <c r="C227" i="5"/>
  <c r="G225" i="5"/>
  <c r="F225" i="5"/>
  <c r="E225" i="5"/>
  <c r="D225" i="5"/>
  <c r="C225" i="5"/>
  <c r="G223" i="5"/>
  <c r="F223" i="5"/>
  <c r="E223" i="5"/>
  <c r="D223" i="5"/>
  <c r="C223" i="5"/>
  <c r="G221" i="5"/>
  <c r="F221" i="5"/>
  <c r="E221" i="5"/>
  <c r="D221" i="5"/>
  <c r="C221" i="5"/>
  <c r="G219" i="5"/>
  <c r="F219" i="5"/>
  <c r="E219" i="5"/>
  <c r="D219" i="5"/>
  <c r="C219" i="5"/>
  <c r="G217" i="5"/>
  <c r="F217" i="5"/>
  <c r="E217" i="5"/>
  <c r="D217" i="5"/>
  <c r="C217" i="5"/>
  <c r="G210" i="5"/>
  <c r="F210" i="5"/>
  <c r="E210" i="5"/>
  <c r="D210" i="5"/>
  <c r="C210" i="5"/>
  <c r="G208" i="5"/>
  <c r="F208" i="5"/>
  <c r="E208" i="5"/>
  <c r="D208" i="5"/>
  <c r="C208" i="5"/>
  <c r="G206" i="5"/>
  <c r="F206" i="5"/>
  <c r="E206" i="5"/>
  <c r="D206" i="5"/>
  <c r="C206" i="5"/>
  <c r="G204" i="5"/>
  <c r="F204" i="5"/>
  <c r="E204" i="5"/>
  <c r="D204" i="5"/>
  <c r="C204" i="5"/>
  <c r="G202" i="5"/>
  <c r="F202" i="5"/>
  <c r="E202" i="5"/>
  <c r="D202" i="5"/>
  <c r="C202" i="5"/>
  <c r="G200" i="5"/>
  <c r="F200" i="5"/>
  <c r="E200" i="5"/>
  <c r="D200" i="5"/>
  <c r="C200" i="5"/>
  <c r="G193" i="5"/>
  <c r="F193" i="5"/>
  <c r="E193" i="5"/>
  <c r="D193" i="5"/>
  <c r="C193" i="5"/>
  <c r="G191" i="5"/>
  <c r="F191" i="5"/>
  <c r="E191" i="5"/>
  <c r="D191" i="5"/>
  <c r="C191" i="5"/>
  <c r="G189" i="5"/>
  <c r="F189" i="5"/>
  <c r="E189" i="5"/>
  <c r="D189" i="5"/>
  <c r="C189" i="5"/>
  <c r="G187" i="5"/>
  <c r="F187" i="5"/>
  <c r="E187" i="5"/>
  <c r="D187" i="5"/>
  <c r="C187" i="5"/>
  <c r="G185" i="5"/>
  <c r="F185" i="5"/>
  <c r="E185" i="5"/>
  <c r="D185" i="5"/>
  <c r="C185" i="5"/>
  <c r="G183" i="5"/>
  <c r="F183" i="5"/>
  <c r="E183" i="5"/>
  <c r="D183" i="5"/>
  <c r="C183" i="5"/>
  <c r="G181" i="5"/>
  <c r="F181" i="5"/>
  <c r="E181" i="5"/>
  <c r="D181" i="5"/>
  <c r="C181" i="5"/>
  <c r="G179" i="5"/>
  <c r="F179" i="5"/>
  <c r="E179" i="5"/>
  <c r="D179" i="5"/>
  <c r="C179" i="5"/>
  <c r="G177" i="5"/>
  <c r="F177" i="5"/>
  <c r="E177" i="5"/>
  <c r="D177" i="5"/>
  <c r="C177" i="5"/>
  <c r="G175" i="5"/>
  <c r="F175" i="5"/>
  <c r="E175" i="5"/>
  <c r="D175" i="5"/>
  <c r="C175" i="5"/>
  <c r="G173" i="5"/>
  <c r="F173" i="5"/>
  <c r="E173" i="5"/>
  <c r="D173" i="5"/>
  <c r="C173" i="5"/>
  <c r="G171" i="5"/>
  <c r="F171" i="5"/>
  <c r="E171" i="5"/>
  <c r="D171" i="5"/>
  <c r="C171" i="5"/>
  <c r="G169" i="5"/>
  <c r="F169" i="5"/>
  <c r="E169" i="5"/>
  <c r="D169" i="5"/>
  <c r="C169" i="5"/>
  <c r="G167" i="5"/>
  <c r="F167" i="5"/>
  <c r="E167" i="5"/>
  <c r="D167" i="5"/>
  <c r="C167" i="5"/>
  <c r="G165" i="5"/>
  <c r="F165" i="5"/>
  <c r="E165" i="5"/>
  <c r="D165" i="5"/>
  <c r="C165" i="5"/>
  <c r="G158" i="5"/>
  <c r="F158" i="5"/>
  <c r="E158" i="5"/>
  <c r="D158" i="5"/>
  <c r="C158" i="5"/>
  <c r="G156" i="5"/>
  <c r="F156" i="5"/>
  <c r="E156" i="5"/>
  <c r="D156" i="5"/>
  <c r="C156" i="5"/>
  <c r="G154" i="5"/>
  <c r="F154" i="5"/>
  <c r="E154" i="5"/>
  <c r="D154" i="5"/>
  <c r="C154" i="5"/>
  <c r="G152" i="5"/>
  <c r="F152" i="5"/>
  <c r="E152" i="5"/>
  <c r="D152" i="5"/>
  <c r="C152" i="5"/>
  <c r="G150" i="5"/>
  <c r="F150" i="5"/>
  <c r="E150" i="5"/>
  <c r="D150" i="5"/>
  <c r="C150" i="5"/>
  <c r="G148" i="5"/>
  <c r="F148" i="5"/>
  <c r="E148" i="5"/>
  <c r="D148" i="5"/>
  <c r="C148" i="5"/>
  <c r="G146" i="5"/>
  <c r="F146" i="5"/>
  <c r="E146" i="5"/>
  <c r="D146" i="5"/>
  <c r="C146" i="5"/>
  <c r="G144" i="5"/>
  <c r="F144" i="5"/>
  <c r="E144" i="5"/>
  <c r="D144" i="5"/>
  <c r="C144" i="5"/>
  <c r="G142" i="5"/>
  <c r="F142" i="5"/>
  <c r="E142" i="5"/>
  <c r="D142" i="5"/>
  <c r="C142" i="5"/>
  <c r="G140" i="5"/>
  <c r="F140" i="5"/>
  <c r="E140" i="5"/>
  <c r="D140" i="5"/>
  <c r="C140" i="5"/>
  <c r="G138" i="5"/>
  <c r="F138" i="5"/>
  <c r="E138" i="5"/>
  <c r="D138" i="5"/>
  <c r="C138" i="5"/>
  <c r="G136" i="5"/>
  <c r="F136" i="5"/>
  <c r="E136" i="5"/>
  <c r="D136" i="5"/>
  <c r="C136" i="5"/>
  <c r="G134" i="5"/>
  <c r="F134" i="5"/>
  <c r="E134" i="5"/>
  <c r="D134" i="5"/>
  <c r="C134" i="5"/>
  <c r="G132" i="5"/>
  <c r="F132" i="5"/>
  <c r="E132" i="5"/>
  <c r="D132" i="5"/>
  <c r="C132" i="5"/>
  <c r="G130" i="5"/>
  <c r="F130" i="5"/>
  <c r="E130" i="5"/>
  <c r="D130" i="5"/>
  <c r="C130" i="5"/>
  <c r="G123" i="5"/>
  <c r="F123" i="5"/>
  <c r="E123" i="5"/>
  <c r="D123" i="5"/>
  <c r="C123" i="5"/>
  <c r="G121" i="5"/>
  <c r="F121" i="5"/>
  <c r="E121" i="5"/>
  <c r="D121" i="5"/>
  <c r="C121" i="5"/>
  <c r="G119" i="5"/>
  <c r="F119" i="5"/>
  <c r="E119" i="5"/>
  <c r="D119" i="5"/>
  <c r="C119" i="5"/>
  <c r="G112" i="5"/>
  <c r="F112" i="5"/>
  <c r="E112" i="5"/>
  <c r="D112" i="5"/>
  <c r="C112" i="5"/>
  <c r="G110" i="5"/>
  <c r="F110" i="5"/>
  <c r="E110" i="5"/>
  <c r="D110" i="5"/>
  <c r="C110" i="5"/>
  <c r="G108" i="5"/>
  <c r="F108" i="5"/>
  <c r="E108" i="5"/>
  <c r="D108" i="5"/>
  <c r="C108" i="5"/>
  <c r="G106" i="5"/>
  <c r="F106" i="5"/>
  <c r="E106" i="5"/>
  <c r="D106" i="5"/>
  <c r="C106" i="5"/>
  <c r="G100" i="5"/>
  <c r="F100" i="5"/>
  <c r="E100" i="5"/>
  <c r="D100" i="5"/>
  <c r="C100" i="5"/>
  <c r="G98" i="5"/>
  <c r="F98" i="5"/>
  <c r="E98" i="5"/>
  <c r="D98" i="5"/>
  <c r="C98" i="5"/>
  <c r="G96" i="5"/>
  <c r="F96" i="5"/>
  <c r="E96" i="5"/>
  <c r="D96" i="5"/>
  <c r="C96" i="5"/>
  <c r="G94" i="5"/>
  <c r="F94" i="5"/>
  <c r="E94" i="5"/>
  <c r="D94" i="5"/>
  <c r="C94" i="5"/>
  <c r="G92" i="5"/>
  <c r="F92" i="5"/>
  <c r="E92" i="5"/>
  <c r="D92" i="5"/>
  <c r="C92" i="5"/>
  <c r="G90" i="5"/>
  <c r="F90" i="5"/>
  <c r="E90" i="5"/>
  <c r="D90" i="5"/>
  <c r="C90" i="5"/>
  <c r="G88" i="5"/>
  <c r="F88" i="5"/>
  <c r="E88" i="5"/>
  <c r="D88" i="5"/>
  <c r="C88" i="5"/>
  <c r="G86" i="5"/>
  <c r="F86" i="5"/>
  <c r="E86" i="5"/>
  <c r="D86" i="5"/>
  <c r="C86" i="5"/>
  <c r="G84" i="5"/>
  <c r="F84" i="5"/>
  <c r="E84" i="5"/>
  <c r="D84" i="5"/>
  <c r="C84" i="5"/>
  <c r="G77" i="5"/>
  <c r="F77" i="5"/>
  <c r="E77" i="5"/>
  <c r="D77" i="5"/>
  <c r="C77" i="5"/>
  <c r="G75" i="5"/>
  <c r="F75" i="5"/>
  <c r="E75" i="5"/>
  <c r="D75" i="5"/>
  <c r="C75" i="5"/>
  <c r="G73" i="5"/>
  <c r="F73" i="5"/>
  <c r="E73" i="5"/>
  <c r="D73" i="5"/>
  <c r="C73" i="5"/>
  <c r="G71" i="5"/>
  <c r="F71" i="5"/>
  <c r="E71" i="5"/>
  <c r="D71" i="5"/>
  <c r="C71" i="5"/>
  <c r="G69" i="5"/>
  <c r="F69" i="5"/>
  <c r="E69" i="5"/>
  <c r="D69" i="5"/>
  <c r="C69" i="5"/>
  <c r="G67" i="5"/>
  <c r="F67" i="5"/>
  <c r="E67" i="5"/>
  <c r="D67" i="5"/>
  <c r="C67" i="5"/>
  <c r="G65" i="5"/>
  <c r="F65" i="5"/>
  <c r="E65" i="5"/>
  <c r="D65" i="5"/>
  <c r="C65" i="5"/>
  <c r="G63" i="5"/>
  <c r="F63" i="5"/>
  <c r="E63" i="5"/>
  <c r="D63" i="5"/>
  <c r="C63" i="5"/>
  <c r="G61" i="5"/>
  <c r="F61" i="5"/>
  <c r="E61" i="5"/>
  <c r="D61" i="5"/>
  <c r="C61" i="5"/>
  <c r="G59" i="5"/>
  <c r="F59" i="5"/>
  <c r="E59" i="5"/>
  <c r="D59" i="5"/>
  <c r="C59" i="5"/>
  <c r="G52" i="5"/>
  <c r="F52" i="5"/>
  <c r="E52" i="5"/>
  <c r="D52" i="5"/>
  <c r="C52" i="5"/>
  <c r="G50" i="5"/>
  <c r="F50" i="5"/>
  <c r="E50" i="5"/>
  <c r="D50" i="5"/>
  <c r="C50" i="5"/>
  <c r="G48" i="5"/>
  <c r="F48" i="5"/>
  <c r="E48" i="5"/>
  <c r="D48" i="5"/>
  <c r="C48" i="5"/>
  <c r="G46" i="5"/>
  <c r="F46" i="5"/>
  <c r="E46" i="5"/>
  <c r="D46" i="5"/>
  <c r="C46" i="5"/>
  <c r="G44" i="5"/>
  <c r="F44" i="5"/>
  <c r="E44" i="5"/>
  <c r="D44" i="5"/>
  <c r="C44" i="5"/>
  <c r="G42" i="5"/>
  <c r="F42" i="5"/>
  <c r="E42" i="5"/>
  <c r="D42" i="5"/>
  <c r="C42" i="5"/>
  <c r="G40" i="5"/>
  <c r="F40" i="5"/>
  <c r="E40" i="5"/>
  <c r="D40" i="5"/>
  <c r="C40" i="5"/>
  <c r="G38" i="5"/>
  <c r="F38" i="5"/>
  <c r="E38" i="5"/>
  <c r="D38" i="5"/>
  <c r="C38" i="5"/>
  <c r="G36" i="5"/>
  <c r="F36" i="5"/>
  <c r="E36" i="5"/>
  <c r="D36" i="5"/>
  <c r="C36" i="5"/>
  <c r="G34" i="5"/>
  <c r="F34" i="5"/>
  <c r="E34" i="5"/>
  <c r="D34" i="5"/>
  <c r="C34" i="5"/>
  <c r="G32" i="5"/>
  <c r="F32" i="5"/>
  <c r="E32" i="5"/>
  <c r="D32" i="5"/>
  <c r="C32" i="5"/>
  <c r="G26" i="5"/>
  <c r="F26" i="5"/>
  <c r="E26" i="5"/>
  <c r="D26" i="5"/>
  <c r="C26" i="5"/>
  <c r="G24" i="5"/>
  <c r="F24" i="5"/>
  <c r="E24" i="5"/>
  <c r="D24" i="5"/>
  <c r="C24" i="5"/>
  <c r="G22" i="5"/>
  <c r="F22" i="5"/>
  <c r="E22" i="5"/>
  <c r="D22" i="5"/>
  <c r="C22" i="5"/>
  <c r="G20" i="5"/>
  <c r="F20" i="5"/>
  <c r="E20" i="5"/>
  <c r="D20" i="5"/>
  <c r="C20" i="5"/>
  <c r="G18" i="5"/>
  <c r="F18" i="5"/>
  <c r="E18" i="5"/>
  <c r="C18" i="5"/>
  <c r="G16" i="5"/>
  <c r="F16" i="5"/>
  <c r="E16" i="5"/>
  <c r="C16" i="5"/>
  <c r="G14" i="5"/>
  <c r="F14" i="5"/>
  <c r="E14" i="5"/>
  <c r="C14" i="5"/>
  <c r="D9" i="5"/>
  <c r="C9" i="5"/>
  <c r="E319" i="5"/>
  <c r="D327" i="5" s="1"/>
  <c r="E300" i="5"/>
  <c r="D282" i="5"/>
  <c r="C282" i="5"/>
  <c r="H282" i="5" s="1"/>
  <c r="I282" i="5" s="1"/>
  <c r="H280" i="5"/>
  <c r="H278" i="5"/>
  <c r="H275" i="5"/>
  <c r="H273" i="5"/>
  <c r="H270" i="5"/>
  <c r="H267" i="5"/>
  <c r="H265" i="5"/>
  <c r="H263" i="5"/>
  <c r="H260" i="5"/>
  <c r="H257" i="5"/>
  <c r="H255" i="5"/>
  <c r="H252" i="5"/>
  <c r="H250" i="5"/>
  <c r="D243" i="5"/>
  <c r="C243" i="5"/>
  <c r="H243" i="5" s="1"/>
  <c r="H241" i="5"/>
  <c r="H239" i="5"/>
  <c r="H237" i="5"/>
  <c r="H235" i="5"/>
  <c r="D230" i="5"/>
  <c r="C230" i="5"/>
  <c r="H228" i="5"/>
  <c r="H226" i="5"/>
  <c r="H224" i="5"/>
  <c r="H222" i="5"/>
  <c r="H220" i="5"/>
  <c r="H218" i="5"/>
  <c r="H216" i="5"/>
  <c r="D211" i="5"/>
  <c r="H211" i="5" s="1"/>
  <c r="D315" i="5" s="1"/>
  <c r="I14" i="13" s="1"/>
  <c r="C211" i="5"/>
  <c r="H209" i="5"/>
  <c r="H207" i="5"/>
  <c r="H205" i="5"/>
  <c r="H203" i="5"/>
  <c r="H201" i="5"/>
  <c r="H199" i="5"/>
  <c r="D194" i="5"/>
  <c r="H194" i="5" s="1"/>
  <c r="D314" i="5" s="1"/>
  <c r="I13" i="13" s="1"/>
  <c r="C194" i="5"/>
  <c r="H192" i="5"/>
  <c r="H190" i="5"/>
  <c r="H188" i="5"/>
  <c r="H186" i="5"/>
  <c r="H184" i="5"/>
  <c r="H182" i="5"/>
  <c r="H180" i="5"/>
  <c r="H178" i="5"/>
  <c r="H176" i="5"/>
  <c r="H174" i="5"/>
  <c r="H172" i="5"/>
  <c r="H170" i="5"/>
  <c r="H168" i="5"/>
  <c r="H166" i="5"/>
  <c r="H164" i="5"/>
  <c r="D159" i="5"/>
  <c r="H159" i="5" s="1"/>
  <c r="C159" i="5"/>
  <c r="H157" i="5"/>
  <c r="H155" i="5"/>
  <c r="H153" i="5"/>
  <c r="H151" i="5"/>
  <c r="H149" i="5"/>
  <c r="H147" i="5"/>
  <c r="H145" i="5"/>
  <c r="H143" i="5"/>
  <c r="H141" i="5"/>
  <c r="H139" i="5"/>
  <c r="H137" i="5"/>
  <c r="H135" i="5"/>
  <c r="H133" i="5"/>
  <c r="H131" i="5"/>
  <c r="H129" i="5"/>
  <c r="D124" i="5"/>
  <c r="H124" i="5" s="1"/>
  <c r="I124" i="5" s="1"/>
  <c r="C124" i="5"/>
  <c r="H122" i="5"/>
  <c r="H120" i="5"/>
  <c r="H118" i="5"/>
  <c r="D113" i="5"/>
  <c r="C113" i="5"/>
  <c r="H111" i="5"/>
  <c r="H109" i="5"/>
  <c r="H107" i="5"/>
  <c r="H105" i="5"/>
  <c r="D101" i="5"/>
  <c r="C101" i="5"/>
  <c r="H99" i="5"/>
  <c r="H97" i="5"/>
  <c r="H95" i="5"/>
  <c r="H93" i="5"/>
  <c r="H91" i="5"/>
  <c r="H89" i="5"/>
  <c r="H87" i="5"/>
  <c r="H85" i="5"/>
  <c r="H83" i="5"/>
  <c r="D78" i="5"/>
  <c r="C78" i="5"/>
  <c r="H78" i="5" s="1"/>
  <c r="D309" i="5" s="1"/>
  <c r="I8" i="13" s="1"/>
  <c r="H76" i="5"/>
  <c r="H74" i="5"/>
  <c r="H72" i="5"/>
  <c r="H70" i="5"/>
  <c r="H68" i="5"/>
  <c r="H66" i="5"/>
  <c r="H64" i="5"/>
  <c r="H62" i="5"/>
  <c r="H60" i="5"/>
  <c r="H58" i="5"/>
  <c r="D53" i="5"/>
  <c r="C53" i="5"/>
  <c r="H53" i="5" s="1"/>
  <c r="D308" i="5" s="1"/>
  <c r="I7" i="13" s="1"/>
  <c r="H51" i="5"/>
  <c r="H49" i="5"/>
  <c r="H47" i="5"/>
  <c r="H45" i="5"/>
  <c r="H43" i="5"/>
  <c r="H41" i="5"/>
  <c r="H39" i="5"/>
  <c r="H37" i="5"/>
  <c r="H35" i="5"/>
  <c r="H33" i="5"/>
  <c r="H31" i="5"/>
  <c r="D27" i="5"/>
  <c r="C27" i="5"/>
  <c r="H25" i="5"/>
  <c r="H23" i="5"/>
  <c r="H21" i="5"/>
  <c r="H19" i="5"/>
  <c r="H17" i="5"/>
  <c r="H15" i="5"/>
  <c r="H13" i="5"/>
  <c r="C10" i="5"/>
  <c r="E10" i="5" s="1"/>
  <c r="F10" i="5" s="1"/>
  <c r="E196" i="4"/>
  <c r="D178" i="4"/>
  <c r="C178" i="4"/>
  <c r="H178" i="4" s="1"/>
  <c r="D195" i="4" s="1"/>
  <c r="D299" i="5" s="1"/>
  <c r="D17" i="13" s="1"/>
  <c r="H177" i="4"/>
  <c r="H176" i="4"/>
  <c r="H174" i="4"/>
  <c r="H173" i="4"/>
  <c r="H171" i="4"/>
  <c r="H169" i="4"/>
  <c r="H168" i="4"/>
  <c r="H167" i="4"/>
  <c r="H165" i="4"/>
  <c r="H163" i="4"/>
  <c r="H162" i="4"/>
  <c r="H160" i="4"/>
  <c r="H159" i="4"/>
  <c r="D152" i="4"/>
  <c r="C152" i="4"/>
  <c r="H152" i="4" s="1"/>
  <c r="H151" i="4"/>
  <c r="H150" i="4"/>
  <c r="H149" i="4"/>
  <c r="H148" i="4"/>
  <c r="D143" i="4"/>
  <c r="C143" i="4"/>
  <c r="H142" i="4"/>
  <c r="H141" i="4"/>
  <c r="H140" i="4"/>
  <c r="H139" i="4"/>
  <c r="H138" i="4"/>
  <c r="H137" i="4"/>
  <c r="H136" i="4"/>
  <c r="D131" i="4"/>
  <c r="C131" i="4"/>
  <c r="H131" i="4" s="1"/>
  <c r="D192" i="4" s="1"/>
  <c r="D296" i="5" s="1"/>
  <c r="D14" i="13" s="1"/>
  <c r="H130" i="4"/>
  <c r="H129" i="4"/>
  <c r="H128" i="4"/>
  <c r="H127" i="4"/>
  <c r="H126" i="4"/>
  <c r="H125" i="4"/>
  <c r="D120" i="4"/>
  <c r="C120" i="4"/>
  <c r="H119" i="4"/>
  <c r="H118" i="4"/>
  <c r="H117" i="4"/>
  <c r="H116" i="4"/>
  <c r="H115" i="4"/>
  <c r="H114" i="4"/>
  <c r="H113" i="4"/>
  <c r="H112" i="4"/>
  <c r="H111" i="4"/>
  <c r="H110" i="4"/>
  <c r="H109" i="4"/>
  <c r="H108" i="4"/>
  <c r="H107" i="4"/>
  <c r="H106" i="4"/>
  <c r="H105" i="4"/>
  <c r="D100" i="4"/>
  <c r="C100" i="4"/>
  <c r="H99" i="4"/>
  <c r="H98" i="4"/>
  <c r="H97" i="4"/>
  <c r="H96" i="4"/>
  <c r="H95" i="4"/>
  <c r="H94" i="4"/>
  <c r="H93" i="4"/>
  <c r="H92" i="4"/>
  <c r="H91" i="4"/>
  <c r="H90" i="4"/>
  <c r="H89" i="4"/>
  <c r="H88" i="4"/>
  <c r="H87" i="4"/>
  <c r="H86" i="4"/>
  <c r="H85" i="4"/>
  <c r="D80" i="4"/>
  <c r="C80" i="4"/>
  <c r="H80" i="4" s="1"/>
  <c r="I80" i="4" s="1"/>
  <c r="H79" i="4"/>
  <c r="H78" i="4"/>
  <c r="H77" i="4"/>
  <c r="D72" i="4"/>
  <c r="C72" i="4"/>
  <c r="H71" i="4"/>
  <c r="H70" i="4"/>
  <c r="H69" i="4"/>
  <c r="H68" i="4"/>
  <c r="D64" i="4"/>
  <c r="C64" i="4"/>
  <c r="H63" i="4"/>
  <c r="H62" i="4"/>
  <c r="H61" i="4"/>
  <c r="H60" i="4"/>
  <c r="H59" i="4"/>
  <c r="H58" i="4"/>
  <c r="H57" i="4"/>
  <c r="H56" i="4"/>
  <c r="H55" i="4"/>
  <c r="D50" i="4"/>
  <c r="C50" i="4"/>
  <c r="H49" i="4"/>
  <c r="H48" i="4"/>
  <c r="H47" i="4"/>
  <c r="H46" i="4"/>
  <c r="H45" i="4"/>
  <c r="H44" i="4"/>
  <c r="H43" i="4"/>
  <c r="H42" i="4"/>
  <c r="H41" i="4"/>
  <c r="H40" i="4"/>
  <c r="D35" i="4"/>
  <c r="C35" i="4"/>
  <c r="H34" i="4"/>
  <c r="H33" i="4"/>
  <c r="H32" i="4"/>
  <c r="H31" i="4"/>
  <c r="H30" i="4"/>
  <c r="H29" i="4"/>
  <c r="H28" i="4"/>
  <c r="H27" i="4"/>
  <c r="H26" i="4"/>
  <c r="H25" i="4"/>
  <c r="H24" i="4"/>
  <c r="D20" i="4"/>
  <c r="C20" i="4"/>
  <c r="H19" i="4"/>
  <c r="H18" i="4"/>
  <c r="H17" i="4"/>
  <c r="H16" i="4"/>
  <c r="H15" i="4"/>
  <c r="H14" i="4"/>
  <c r="H13" i="4"/>
  <c r="C10" i="4"/>
  <c r="E10" i="4" s="1"/>
  <c r="D183" i="4" s="1"/>
  <c r="D287" i="5" s="1"/>
  <c r="D5" i="13" s="1"/>
  <c r="H20" i="4" l="1"/>
  <c r="I20" i="4" s="1"/>
  <c r="H143" i="4"/>
  <c r="D193" i="4" s="1"/>
  <c r="D297" i="5" s="1"/>
  <c r="D15" i="13" s="1"/>
  <c r="H230" i="5"/>
  <c r="I230" i="5" s="1"/>
  <c r="H35" i="6"/>
  <c r="D185" i="6" s="1"/>
  <c r="D289" i="7" s="1"/>
  <c r="D7" i="15" s="1"/>
  <c r="H20" i="6"/>
  <c r="I20" i="6" s="1"/>
  <c r="H178" i="6"/>
  <c r="D195" i="6" s="1"/>
  <c r="D299" i="7" s="1"/>
  <c r="D17" i="15" s="1"/>
  <c r="H131" i="6"/>
  <c r="D192" i="6" s="1"/>
  <c r="D296" i="7" s="1"/>
  <c r="D14" i="15" s="1"/>
  <c r="H80" i="6"/>
  <c r="I80" i="6" s="1"/>
  <c r="H50" i="6"/>
  <c r="D186" i="6" s="1"/>
  <c r="D290" i="7" s="1"/>
  <c r="D8" i="15" s="1"/>
  <c r="H243" i="7"/>
  <c r="D317" i="7" s="1"/>
  <c r="I16" i="15" s="1"/>
  <c r="H230" i="7"/>
  <c r="H159" i="7"/>
  <c r="I159" i="7" s="1"/>
  <c r="H113" i="7"/>
  <c r="D311" i="7" s="1"/>
  <c r="I10" i="15" s="1"/>
  <c r="H101" i="7"/>
  <c r="D310" i="7" s="1"/>
  <c r="I9" i="15" s="1"/>
  <c r="H27" i="7"/>
  <c r="I27" i="7" s="1"/>
  <c r="D306" i="7"/>
  <c r="I5" i="15" s="1"/>
  <c r="F10" i="7"/>
  <c r="H113" i="5"/>
  <c r="H101" i="5"/>
  <c r="D310" i="5" s="1"/>
  <c r="I9" i="13" s="1"/>
  <c r="H27" i="5"/>
  <c r="D307" i="5" s="1"/>
  <c r="I6" i="13" s="1"/>
  <c r="H120" i="4"/>
  <c r="I120" i="4" s="1"/>
  <c r="H100" i="4"/>
  <c r="D190" i="4" s="1"/>
  <c r="D294" i="5" s="1"/>
  <c r="D12" i="13" s="1"/>
  <c r="H72" i="4"/>
  <c r="D188" i="4" s="1"/>
  <c r="D292" i="5" s="1"/>
  <c r="D10" i="13" s="1"/>
  <c r="H64" i="4"/>
  <c r="I64" i="4" s="1"/>
  <c r="H50" i="4"/>
  <c r="D186" i="4" s="1"/>
  <c r="D290" i="5" s="1"/>
  <c r="D8" i="13" s="1"/>
  <c r="H35" i="4"/>
  <c r="I35" i="4" s="1"/>
  <c r="I78" i="7"/>
  <c r="D309" i="7"/>
  <c r="I8" i="15" s="1"/>
  <c r="I211" i="7"/>
  <c r="D315" i="7"/>
  <c r="I14" i="15" s="1"/>
  <c r="D316" i="7"/>
  <c r="I15" i="15" s="1"/>
  <c r="I230" i="7"/>
  <c r="D308" i="7"/>
  <c r="I7" i="15" s="1"/>
  <c r="I53" i="7"/>
  <c r="D312" i="7"/>
  <c r="I11" i="15" s="1"/>
  <c r="I124" i="7"/>
  <c r="D314" i="7"/>
  <c r="I13" i="15" s="1"/>
  <c r="I194" i="7"/>
  <c r="I282" i="7"/>
  <c r="D318" i="7"/>
  <c r="I17" i="15" s="1"/>
  <c r="D194" i="6"/>
  <c r="D298" i="7" s="1"/>
  <c r="D16" i="15" s="1"/>
  <c r="I152" i="6"/>
  <c r="F10" i="6"/>
  <c r="D183" i="6"/>
  <c r="D287" i="7" s="1"/>
  <c r="D5" i="15" s="1"/>
  <c r="D188" i="6"/>
  <c r="D292" i="7" s="1"/>
  <c r="D10" i="15" s="1"/>
  <c r="I72" i="6"/>
  <c r="D193" i="6"/>
  <c r="D297" i="7" s="1"/>
  <c r="D15" i="15" s="1"/>
  <c r="I143" i="6"/>
  <c r="D187" i="6"/>
  <c r="D291" i="7" s="1"/>
  <c r="D9" i="15" s="1"/>
  <c r="I64" i="6"/>
  <c r="D190" i="6"/>
  <c r="D294" i="7" s="1"/>
  <c r="D12" i="15" s="1"/>
  <c r="I100" i="6"/>
  <c r="D191" i="6"/>
  <c r="D295" i="7" s="1"/>
  <c r="D13" i="15" s="1"/>
  <c r="I159" i="5"/>
  <c r="D313" i="5"/>
  <c r="I12" i="13" s="1"/>
  <c r="I101" i="5"/>
  <c r="I243" i="5"/>
  <c r="D317" i="5"/>
  <c r="I16" i="13" s="1"/>
  <c r="D311" i="5"/>
  <c r="I10" i="13" s="1"/>
  <c r="I113" i="5"/>
  <c r="D312" i="5"/>
  <c r="I11" i="13" s="1"/>
  <c r="I53" i="5"/>
  <c r="I78" i="5"/>
  <c r="I194" i="5"/>
  <c r="I211" i="5"/>
  <c r="D306" i="5"/>
  <c r="I5" i="13" s="1"/>
  <c r="D318" i="5"/>
  <c r="I17" i="13" s="1"/>
  <c r="D194" i="4"/>
  <c r="D298" i="5" s="1"/>
  <c r="D16" i="13" s="1"/>
  <c r="I152" i="4"/>
  <c r="D184" i="4"/>
  <c r="D288" i="5" s="1"/>
  <c r="D6" i="13" s="1"/>
  <c r="D189" i="4"/>
  <c r="D293" i="5" s="1"/>
  <c r="D11" i="13" s="1"/>
  <c r="F10" i="4"/>
  <c r="I131" i="4"/>
  <c r="I178" i="4"/>
  <c r="C27" i="3"/>
  <c r="C282" i="3"/>
  <c r="D282" i="3"/>
  <c r="G271" i="3"/>
  <c r="F271" i="3"/>
  <c r="E271" i="3"/>
  <c r="D271" i="3"/>
  <c r="G274" i="3"/>
  <c r="F274" i="3"/>
  <c r="E274" i="3"/>
  <c r="D274" i="3"/>
  <c r="G276" i="3"/>
  <c r="F276" i="3"/>
  <c r="E276" i="3"/>
  <c r="D276" i="3"/>
  <c r="G279" i="3"/>
  <c r="F279" i="3"/>
  <c r="E279" i="3"/>
  <c r="D279" i="3"/>
  <c r="G281" i="3"/>
  <c r="F281" i="3"/>
  <c r="E281" i="3"/>
  <c r="D281" i="3"/>
  <c r="C281" i="3"/>
  <c r="C279" i="3"/>
  <c r="C276" i="3"/>
  <c r="C274" i="3"/>
  <c r="C271" i="3"/>
  <c r="I143" i="4" l="1"/>
  <c r="D316" i="5"/>
  <c r="I15" i="13" s="1"/>
  <c r="I131" i="6"/>
  <c r="I243" i="7"/>
  <c r="D307" i="7"/>
  <c r="I6" i="15" s="1"/>
  <c r="I35" i="6"/>
  <c r="D184" i="6"/>
  <c r="D288" i="7" s="1"/>
  <c r="D6" i="15" s="1"/>
  <c r="I178" i="6"/>
  <c r="D189" i="6"/>
  <c r="D293" i="7" s="1"/>
  <c r="D11" i="15" s="1"/>
  <c r="I50" i="6"/>
  <c r="D313" i="7"/>
  <c r="I12" i="15" s="1"/>
  <c r="I113" i="7"/>
  <c r="I101" i="7"/>
  <c r="I18" i="13"/>
  <c r="I19" i="13" s="1"/>
  <c r="I27" i="5"/>
  <c r="D191" i="4"/>
  <c r="D295" i="5" s="1"/>
  <c r="D13" i="13" s="1"/>
  <c r="I100" i="4"/>
  <c r="I72" i="4"/>
  <c r="D187" i="4"/>
  <c r="D291" i="5" s="1"/>
  <c r="D9" i="13" s="1"/>
  <c r="I50" i="4"/>
  <c r="D185" i="4"/>
  <c r="D289" i="5" s="1"/>
  <c r="D7" i="13" s="1"/>
  <c r="D319" i="5"/>
  <c r="G268" i="3"/>
  <c r="F268" i="3"/>
  <c r="E268" i="3"/>
  <c r="D268" i="3"/>
  <c r="G266" i="3"/>
  <c r="F266" i="3"/>
  <c r="E266" i="3"/>
  <c r="D266" i="3"/>
  <c r="G261" i="3"/>
  <c r="F261" i="3"/>
  <c r="E261" i="3"/>
  <c r="D261" i="3"/>
  <c r="G264" i="3"/>
  <c r="F264" i="3"/>
  <c r="E264" i="3"/>
  <c r="D264" i="3"/>
  <c r="C268" i="3"/>
  <c r="C266" i="3"/>
  <c r="C264" i="3"/>
  <c r="C261" i="3"/>
  <c r="G258" i="3"/>
  <c r="F258" i="3"/>
  <c r="E258" i="3"/>
  <c r="D258" i="3"/>
  <c r="G256" i="3"/>
  <c r="F256" i="3"/>
  <c r="E256" i="3"/>
  <c r="D256" i="3"/>
  <c r="G253" i="3"/>
  <c r="F253" i="3"/>
  <c r="E253" i="3"/>
  <c r="D253" i="3"/>
  <c r="G251" i="3"/>
  <c r="F251" i="3"/>
  <c r="E251" i="3"/>
  <c r="D251" i="3"/>
  <c r="C258" i="3"/>
  <c r="C256" i="3"/>
  <c r="C253" i="3"/>
  <c r="C251" i="3"/>
  <c r="J18" i="11"/>
  <c r="E25" i="11" s="1"/>
  <c r="E18" i="11"/>
  <c r="D327" i="3"/>
  <c r="C243" i="3"/>
  <c r="D243" i="3"/>
  <c r="G242" i="3"/>
  <c r="F242" i="3"/>
  <c r="E242" i="3"/>
  <c r="D242" i="3"/>
  <c r="G240" i="3"/>
  <c r="F240" i="3"/>
  <c r="E240" i="3"/>
  <c r="D240" i="3"/>
  <c r="G238" i="3"/>
  <c r="F238" i="3"/>
  <c r="E238" i="3"/>
  <c r="D238" i="3"/>
  <c r="G236" i="3"/>
  <c r="F236" i="3"/>
  <c r="E236" i="3"/>
  <c r="D236" i="3"/>
  <c r="C242" i="3"/>
  <c r="C240" i="3"/>
  <c r="C238" i="3"/>
  <c r="C236" i="3"/>
  <c r="C230" i="3"/>
  <c r="D230" i="3"/>
  <c r="G229" i="3"/>
  <c r="F229" i="3"/>
  <c r="E229" i="3"/>
  <c r="D229" i="3"/>
  <c r="G227" i="3"/>
  <c r="F227" i="3"/>
  <c r="E227" i="3"/>
  <c r="D227" i="3"/>
  <c r="G225" i="3"/>
  <c r="F225" i="3"/>
  <c r="E225" i="3"/>
  <c r="D225" i="3"/>
  <c r="G223" i="3"/>
  <c r="F223" i="3"/>
  <c r="E223" i="3"/>
  <c r="D223" i="3"/>
  <c r="G221" i="3"/>
  <c r="F221" i="3"/>
  <c r="E221" i="3"/>
  <c r="D221" i="3"/>
  <c r="G219" i="3"/>
  <c r="F219" i="3"/>
  <c r="E219" i="3"/>
  <c r="D219" i="3"/>
  <c r="G217" i="3"/>
  <c r="F217" i="3"/>
  <c r="E217" i="3"/>
  <c r="D217" i="3"/>
  <c r="C229" i="3"/>
  <c r="C227" i="3"/>
  <c r="C225" i="3"/>
  <c r="C223" i="3"/>
  <c r="C221" i="3"/>
  <c r="C219" i="3"/>
  <c r="C217" i="3"/>
  <c r="I18" i="15" l="1"/>
  <c r="I19" i="15" s="1"/>
  <c r="D196" i="6"/>
  <c r="D197" i="6" s="1"/>
  <c r="D319" i="7"/>
  <c r="D196" i="4"/>
  <c r="D320" i="5"/>
  <c r="C211" i="3"/>
  <c r="D211" i="3"/>
  <c r="G210" i="3"/>
  <c r="F210" i="3"/>
  <c r="E210" i="3"/>
  <c r="D210" i="3"/>
  <c r="G208" i="3"/>
  <c r="F208" i="3"/>
  <c r="E208" i="3"/>
  <c r="D208" i="3"/>
  <c r="G206" i="3"/>
  <c r="F206" i="3"/>
  <c r="E206" i="3"/>
  <c r="D206" i="3"/>
  <c r="G204" i="3"/>
  <c r="F204" i="3"/>
  <c r="E204" i="3"/>
  <c r="D204" i="3"/>
  <c r="G202" i="3"/>
  <c r="F202" i="3"/>
  <c r="E202" i="3"/>
  <c r="D202" i="3"/>
  <c r="G200" i="3"/>
  <c r="F200" i="3"/>
  <c r="E200" i="3"/>
  <c r="D200" i="3"/>
  <c r="C210" i="3"/>
  <c r="C208" i="3"/>
  <c r="C206" i="3"/>
  <c r="C204" i="3"/>
  <c r="C202" i="3"/>
  <c r="C200" i="3"/>
  <c r="C194" i="3"/>
  <c r="D194" i="3"/>
  <c r="G193" i="3"/>
  <c r="F193" i="3"/>
  <c r="E193" i="3"/>
  <c r="D193" i="3"/>
  <c r="G191" i="3"/>
  <c r="F191" i="3"/>
  <c r="E191" i="3"/>
  <c r="D191" i="3"/>
  <c r="G189" i="3"/>
  <c r="F189" i="3"/>
  <c r="E189" i="3"/>
  <c r="D189" i="3"/>
  <c r="G187" i="3"/>
  <c r="F187" i="3"/>
  <c r="E187" i="3"/>
  <c r="D187" i="3"/>
  <c r="G185" i="3"/>
  <c r="F185" i="3"/>
  <c r="E185" i="3"/>
  <c r="D185" i="3"/>
  <c r="G183" i="3"/>
  <c r="F183" i="3"/>
  <c r="E183" i="3"/>
  <c r="D183" i="3"/>
  <c r="G181" i="3"/>
  <c r="F181" i="3"/>
  <c r="E181" i="3"/>
  <c r="D181" i="3"/>
  <c r="G179" i="3"/>
  <c r="F179" i="3"/>
  <c r="E179" i="3"/>
  <c r="D179" i="3"/>
  <c r="G177" i="3"/>
  <c r="F177" i="3"/>
  <c r="E177" i="3"/>
  <c r="D177" i="3"/>
  <c r="G175" i="3"/>
  <c r="F175" i="3"/>
  <c r="E175" i="3"/>
  <c r="D175" i="3"/>
  <c r="G173" i="3"/>
  <c r="F173" i="3"/>
  <c r="E173" i="3"/>
  <c r="D173" i="3"/>
  <c r="G171" i="3"/>
  <c r="F171" i="3"/>
  <c r="E171" i="3"/>
  <c r="D171" i="3"/>
  <c r="G169" i="3"/>
  <c r="F169" i="3"/>
  <c r="E169" i="3"/>
  <c r="D169" i="3"/>
  <c r="G167" i="3"/>
  <c r="F167" i="3"/>
  <c r="E167" i="3"/>
  <c r="D167" i="3"/>
  <c r="G165" i="3"/>
  <c r="F165" i="3"/>
  <c r="E165" i="3"/>
  <c r="D165" i="3"/>
  <c r="C193" i="3"/>
  <c r="C191" i="3"/>
  <c r="C189" i="3"/>
  <c r="C187" i="3"/>
  <c r="C185" i="3"/>
  <c r="C183" i="3"/>
  <c r="C181" i="3"/>
  <c r="C179" i="3"/>
  <c r="C177" i="3"/>
  <c r="C175" i="3"/>
  <c r="C173" i="3"/>
  <c r="C171" i="3"/>
  <c r="C169" i="3"/>
  <c r="C167" i="3"/>
  <c r="C165" i="3"/>
  <c r="C159" i="3"/>
  <c r="D159" i="3"/>
  <c r="G158" i="3"/>
  <c r="F158" i="3"/>
  <c r="E158" i="3"/>
  <c r="D158" i="3"/>
  <c r="G156" i="3"/>
  <c r="F156" i="3"/>
  <c r="E156" i="3"/>
  <c r="D156" i="3"/>
  <c r="G154" i="3"/>
  <c r="F154" i="3"/>
  <c r="E154" i="3"/>
  <c r="D154" i="3"/>
  <c r="G152" i="3"/>
  <c r="F152" i="3"/>
  <c r="E152" i="3"/>
  <c r="D152" i="3"/>
  <c r="G150" i="3"/>
  <c r="F150" i="3"/>
  <c r="E150" i="3"/>
  <c r="D150" i="3"/>
  <c r="G148" i="3"/>
  <c r="F148" i="3"/>
  <c r="E148" i="3"/>
  <c r="D148" i="3"/>
  <c r="G146" i="3"/>
  <c r="F146" i="3"/>
  <c r="E146" i="3"/>
  <c r="D146" i="3"/>
  <c r="G144" i="3"/>
  <c r="F144" i="3"/>
  <c r="E144" i="3"/>
  <c r="D144" i="3"/>
  <c r="G142" i="3"/>
  <c r="F142" i="3"/>
  <c r="E142" i="3"/>
  <c r="D142" i="3"/>
  <c r="G140" i="3"/>
  <c r="F140" i="3"/>
  <c r="E140" i="3"/>
  <c r="D140" i="3"/>
  <c r="G138" i="3"/>
  <c r="F138" i="3"/>
  <c r="E138" i="3"/>
  <c r="D138" i="3"/>
  <c r="G136" i="3"/>
  <c r="F136" i="3"/>
  <c r="E136" i="3"/>
  <c r="D136" i="3"/>
  <c r="G134" i="3"/>
  <c r="F134" i="3"/>
  <c r="E134" i="3"/>
  <c r="D134" i="3"/>
  <c r="G132" i="3"/>
  <c r="F132" i="3"/>
  <c r="E132" i="3"/>
  <c r="D132" i="3"/>
  <c r="G130" i="3"/>
  <c r="F130" i="3"/>
  <c r="E130" i="3"/>
  <c r="D130" i="3"/>
  <c r="C158" i="3"/>
  <c r="C156" i="3"/>
  <c r="C154" i="3"/>
  <c r="C152" i="3"/>
  <c r="C150" i="3"/>
  <c r="C148" i="3"/>
  <c r="C146" i="3"/>
  <c r="C144" i="3"/>
  <c r="C142" i="3"/>
  <c r="C140" i="3"/>
  <c r="C138" i="3"/>
  <c r="C136" i="3"/>
  <c r="C134" i="3"/>
  <c r="C132" i="3"/>
  <c r="C130" i="3"/>
  <c r="C124" i="3"/>
  <c r="D124" i="3"/>
  <c r="G123" i="3"/>
  <c r="F123" i="3"/>
  <c r="E123" i="3"/>
  <c r="D123" i="3"/>
  <c r="G121" i="3"/>
  <c r="F121" i="3"/>
  <c r="E121" i="3"/>
  <c r="D121" i="3"/>
  <c r="G119" i="3"/>
  <c r="F119" i="3"/>
  <c r="E119" i="3"/>
  <c r="D119" i="3"/>
  <c r="C123" i="3"/>
  <c r="C121" i="3"/>
  <c r="C119" i="3"/>
  <c r="C113" i="3"/>
  <c r="D113" i="3"/>
  <c r="G108" i="3"/>
  <c r="F108" i="3"/>
  <c r="E108" i="3"/>
  <c r="D108" i="3"/>
  <c r="G110" i="3"/>
  <c r="F110" i="3"/>
  <c r="E110" i="3"/>
  <c r="D110" i="3"/>
  <c r="G112" i="3"/>
  <c r="F112" i="3"/>
  <c r="E112" i="3"/>
  <c r="D112" i="3"/>
  <c r="C112" i="3"/>
  <c r="C110" i="3"/>
  <c r="C108" i="3"/>
  <c r="G106" i="3"/>
  <c r="F106" i="3"/>
  <c r="E106" i="3"/>
  <c r="D106" i="3"/>
  <c r="C106" i="3"/>
  <c r="E319" i="3"/>
  <c r="C101" i="3"/>
  <c r="D101" i="3"/>
  <c r="G100" i="3"/>
  <c r="F100" i="3"/>
  <c r="E100" i="3"/>
  <c r="D100" i="3"/>
  <c r="G98" i="3"/>
  <c r="F98" i="3"/>
  <c r="E98" i="3"/>
  <c r="D98" i="3"/>
  <c r="G96" i="3"/>
  <c r="F96" i="3"/>
  <c r="E96" i="3"/>
  <c r="D96" i="3"/>
  <c r="C96" i="3"/>
  <c r="G94" i="3"/>
  <c r="F94" i="3"/>
  <c r="E94" i="3"/>
  <c r="D94" i="3"/>
  <c r="C94" i="3"/>
  <c r="G92" i="3"/>
  <c r="F92" i="3"/>
  <c r="E92" i="3"/>
  <c r="D92" i="3"/>
  <c r="C92" i="3"/>
  <c r="G90" i="3"/>
  <c r="F90" i="3"/>
  <c r="E90" i="3"/>
  <c r="D90" i="3"/>
  <c r="C90" i="3"/>
  <c r="G88" i="3"/>
  <c r="F88" i="3"/>
  <c r="E88" i="3"/>
  <c r="D88" i="3"/>
  <c r="C88" i="3"/>
  <c r="G86" i="3"/>
  <c r="F86" i="3"/>
  <c r="E86" i="3"/>
  <c r="D86" i="3"/>
  <c r="C86" i="3"/>
  <c r="G84" i="3"/>
  <c r="F84" i="3"/>
  <c r="E84" i="3"/>
  <c r="D84" i="3"/>
  <c r="C100" i="3"/>
  <c r="C98" i="3"/>
  <c r="C84" i="3"/>
  <c r="C78" i="3"/>
  <c r="D78" i="3"/>
  <c r="G77" i="3"/>
  <c r="F77" i="3"/>
  <c r="E77" i="3"/>
  <c r="D77" i="3"/>
  <c r="G75" i="3"/>
  <c r="F75" i="3"/>
  <c r="E75" i="3"/>
  <c r="D75" i="3"/>
  <c r="G73" i="3"/>
  <c r="F73" i="3"/>
  <c r="E73" i="3"/>
  <c r="D73" i="3"/>
  <c r="G71" i="3"/>
  <c r="F71" i="3"/>
  <c r="E71" i="3"/>
  <c r="D71" i="3"/>
  <c r="G69" i="3"/>
  <c r="F69" i="3"/>
  <c r="E69" i="3"/>
  <c r="D69" i="3"/>
  <c r="G67" i="3"/>
  <c r="F67" i="3"/>
  <c r="E67" i="3"/>
  <c r="D67" i="3"/>
  <c r="C77" i="3"/>
  <c r="C75" i="3"/>
  <c r="C73" i="3"/>
  <c r="C71" i="3"/>
  <c r="C69" i="3"/>
  <c r="C67" i="3"/>
  <c r="G65" i="3"/>
  <c r="F65" i="3"/>
  <c r="E65" i="3"/>
  <c r="D65" i="3"/>
  <c r="C65" i="3"/>
  <c r="G63" i="3"/>
  <c r="F63" i="3"/>
  <c r="E63" i="3"/>
  <c r="D63" i="3"/>
  <c r="C63" i="3"/>
  <c r="G61" i="3"/>
  <c r="F61" i="3"/>
  <c r="E61" i="3"/>
  <c r="D61" i="3"/>
  <c r="C61" i="3"/>
  <c r="G59" i="3"/>
  <c r="F59" i="3"/>
  <c r="E59" i="3"/>
  <c r="D59" i="3"/>
  <c r="C59" i="3"/>
  <c r="C53" i="3"/>
  <c r="D53" i="3"/>
  <c r="G52" i="3"/>
  <c r="F52" i="3"/>
  <c r="E52" i="3"/>
  <c r="D52" i="3"/>
  <c r="C52" i="3"/>
  <c r="G50" i="3"/>
  <c r="F50" i="3"/>
  <c r="E50" i="3"/>
  <c r="D50" i="3"/>
  <c r="C50" i="3"/>
  <c r="G48" i="3"/>
  <c r="F48" i="3"/>
  <c r="E48" i="3"/>
  <c r="D48" i="3"/>
  <c r="C48" i="3"/>
  <c r="G46" i="3"/>
  <c r="F46" i="3"/>
  <c r="E46" i="3"/>
  <c r="D46" i="3"/>
  <c r="C46" i="3"/>
  <c r="G44" i="3"/>
  <c r="F44" i="3"/>
  <c r="E44" i="3"/>
  <c r="D44" i="3"/>
  <c r="C44" i="3"/>
  <c r="G42" i="3"/>
  <c r="F42" i="3"/>
  <c r="E42" i="3"/>
  <c r="D42" i="3"/>
  <c r="C42" i="3"/>
  <c r="G40" i="3"/>
  <c r="F40" i="3"/>
  <c r="E40" i="3"/>
  <c r="D40" i="3"/>
  <c r="C40" i="3"/>
  <c r="G38" i="3"/>
  <c r="F38" i="3"/>
  <c r="E38" i="3"/>
  <c r="D38" i="3"/>
  <c r="C38" i="3"/>
  <c r="G36" i="3"/>
  <c r="F36" i="3"/>
  <c r="E36" i="3"/>
  <c r="D36" i="3"/>
  <c r="C36" i="3"/>
  <c r="G34" i="3"/>
  <c r="F34" i="3"/>
  <c r="E34" i="3"/>
  <c r="D34" i="3"/>
  <c r="C34" i="3"/>
  <c r="G32" i="3"/>
  <c r="F32" i="3"/>
  <c r="E32" i="3"/>
  <c r="D32" i="3"/>
  <c r="C32" i="3"/>
  <c r="G26" i="3"/>
  <c r="F26" i="3"/>
  <c r="E26" i="3"/>
  <c r="D26" i="3"/>
  <c r="C26" i="3"/>
  <c r="G24" i="3"/>
  <c r="F24" i="3"/>
  <c r="E24" i="3"/>
  <c r="D24" i="3"/>
  <c r="C24" i="3"/>
  <c r="G22" i="3"/>
  <c r="F22" i="3"/>
  <c r="E22" i="3"/>
  <c r="D22" i="3"/>
  <c r="C22" i="3"/>
  <c r="G20" i="3"/>
  <c r="F20" i="3"/>
  <c r="E20" i="3"/>
  <c r="D20" i="3"/>
  <c r="C20" i="3"/>
  <c r="G18" i="3"/>
  <c r="F18" i="3"/>
  <c r="E18" i="3"/>
  <c r="D18" i="3"/>
  <c r="C18" i="3"/>
  <c r="D27" i="3"/>
  <c r="G16" i="3"/>
  <c r="F16" i="3"/>
  <c r="E16" i="3"/>
  <c r="D16" i="3"/>
  <c r="C16" i="3"/>
  <c r="G14" i="3"/>
  <c r="F14" i="3"/>
  <c r="E14" i="3"/>
  <c r="D14" i="3"/>
  <c r="C14" i="3"/>
  <c r="D9" i="3"/>
  <c r="C9" i="3"/>
  <c r="E300" i="3"/>
  <c r="H280" i="3"/>
  <c r="H278" i="3"/>
  <c r="H275" i="3"/>
  <c r="H273" i="3"/>
  <c r="H270" i="3"/>
  <c r="H267" i="3"/>
  <c r="H265" i="3"/>
  <c r="H263" i="3"/>
  <c r="H260" i="3"/>
  <c r="H257" i="3"/>
  <c r="H255" i="3"/>
  <c r="H252" i="3"/>
  <c r="H250" i="3"/>
  <c r="H241" i="3"/>
  <c r="H239" i="3"/>
  <c r="H237" i="3"/>
  <c r="H235" i="3"/>
  <c r="H228" i="3"/>
  <c r="H226" i="3"/>
  <c r="H224" i="3"/>
  <c r="H222" i="3"/>
  <c r="H220" i="3"/>
  <c r="H218" i="3"/>
  <c r="H216" i="3"/>
  <c r="H209" i="3"/>
  <c r="H207" i="3"/>
  <c r="H205" i="3"/>
  <c r="H203" i="3"/>
  <c r="H201" i="3"/>
  <c r="H199" i="3"/>
  <c r="H192" i="3"/>
  <c r="H190" i="3"/>
  <c r="H188" i="3"/>
  <c r="H186" i="3"/>
  <c r="H184" i="3"/>
  <c r="H182" i="3"/>
  <c r="H180" i="3"/>
  <c r="H178" i="3"/>
  <c r="H176" i="3"/>
  <c r="H174" i="3"/>
  <c r="H172" i="3"/>
  <c r="H170" i="3"/>
  <c r="H168" i="3"/>
  <c r="H166" i="3"/>
  <c r="H164" i="3"/>
  <c r="H157" i="3"/>
  <c r="H155" i="3"/>
  <c r="H153" i="3"/>
  <c r="H151" i="3"/>
  <c r="H149" i="3"/>
  <c r="H147" i="3"/>
  <c r="H145" i="3"/>
  <c r="H143" i="3"/>
  <c r="H141" i="3"/>
  <c r="H139" i="3"/>
  <c r="H137" i="3"/>
  <c r="H135" i="3"/>
  <c r="H133" i="3"/>
  <c r="H131" i="3"/>
  <c r="H129" i="3"/>
  <c r="H122" i="3"/>
  <c r="H120" i="3"/>
  <c r="H118" i="3"/>
  <c r="H111" i="3"/>
  <c r="H109" i="3"/>
  <c r="H107" i="3"/>
  <c r="H105" i="3"/>
  <c r="H99" i="3"/>
  <c r="H97" i="3"/>
  <c r="H95" i="3"/>
  <c r="H93" i="3"/>
  <c r="H91" i="3"/>
  <c r="H89" i="3"/>
  <c r="H87" i="3"/>
  <c r="H85" i="3"/>
  <c r="H83" i="3"/>
  <c r="H76" i="3"/>
  <c r="H74" i="3"/>
  <c r="H72" i="3"/>
  <c r="H70" i="3"/>
  <c r="H68" i="3"/>
  <c r="H66" i="3"/>
  <c r="H64" i="3"/>
  <c r="H62" i="3"/>
  <c r="H60" i="3"/>
  <c r="H58" i="3"/>
  <c r="H51" i="3"/>
  <c r="H49" i="3"/>
  <c r="H47" i="3"/>
  <c r="H45" i="3"/>
  <c r="H43" i="3"/>
  <c r="H41" i="3"/>
  <c r="H39" i="3"/>
  <c r="H37" i="3"/>
  <c r="H35" i="3"/>
  <c r="H33" i="3"/>
  <c r="H31" i="3"/>
  <c r="H25" i="3"/>
  <c r="H23" i="3"/>
  <c r="H21" i="3"/>
  <c r="H19" i="3"/>
  <c r="H17" i="3"/>
  <c r="H15" i="3"/>
  <c r="H13" i="3"/>
  <c r="C10" i="3"/>
  <c r="E10" i="3" s="1"/>
  <c r="C10" i="1"/>
  <c r="E10" i="1" s="1"/>
  <c r="F10" i="1" s="1"/>
  <c r="H177" i="1"/>
  <c r="D178" i="1"/>
  <c r="C178" i="1"/>
  <c r="H176" i="1"/>
  <c r="H174" i="1"/>
  <c r="H173" i="1"/>
  <c r="H171" i="1"/>
  <c r="H169" i="1"/>
  <c r="H168" i="1"/>
  <c r="H167" i="1"/>
  <c r="H165" i="1"/>
  <c r="H163" i="1"/>
  <c r="H162" i="1"/>
  <c r="H160" i="1"/>
  <c r="H159" i="1"/>
  <c r="E196" i="1"/>
  <c r="H151" i="1"/>
  <c r="H150" i="1"/>
  <c r="H149" i="1"/>
  <c r="H148" i="1"/>
  <c r="D152" i="1"/>
  <c r="C152" i="1"/>
  <c r="D300" i="7" l="1"/>
  <c r="D18" i="15" s="1"/>
  <c r="D320" i="7"/>
  <c r="D197" i="4"/>
  <c r="D300" i="5"/>
  <c r="H211" i="3"/>
  <c r="H194" i="3"/>
  <c r="H282" i="3"/>
  <c r="H124" i="3"/>
  <c r="F10" i="3"/>
  <c r="D306" i="3"/>
  <c r="I5" i="11" s="1"/>
  <c r="H230" i="3"/>
  <c r="H243" i="3"/>
  <c r="H27" i="3"/>
  <c r="D183" i="1"/>
  <c r="D287" i="3" s="1"/>
  <c r="D5" i="11" s="1"/>
  <c r="H178" i="1"/>
  <c r="I178" i="1" s="1"/>
  <c r="H152" i="1"/>
  <c r="H142" i="1"/>
  <c r="H141" i="1"/>
  <c r="H140" i="1"/>
  <c r="H139" i="1"/>
  <c r="H138" i="1"/>
  <c r="H137" i="1"/>
  <c r="H136" i="1"/>
  <c r="D143" i="1"/>
  <c r="C143" i="1"/>
  <c r="H130" i="1"/>
  <c r="H129" i="1"/>
  <c r="H128" i="1"/>
  <c r="H127" i="1"/>
  <c r="H126" i="1"/>
  <c r="H125" i="1"/>
  <c r="C131" i="1"/>
  <c r="D131" i="1"/>
  <c r="D120" i="1"/>
  <c r="C120" i="1"/>
  <c r="H119" i="1"/>
  <c r="H118" i="1"/>
  <c r="H117" i="1"/>
  <c r="H116" i="1"/>
  <c r="H115" i="1"/>
  <c r="H114" i="1"/>
  <c r="H113" i="1"/>
  <c r="H111" i="1"/>
  <c r="H110" i="1"/>
  <c r="H109" i="1"/>
  <c r="H108" i="1"/>
  <c r="H107" i="1"/>
  <c r="H106" i="1"/>
  <c r="H105" i="1"/>
  <c r="H112" i="1"/>
  <c r="D100" i="1"/>
  <c r="H99" i="1"/>
  <c r="H98" i="1"/>
  <c r="H97" i="1"/>
  <c r="H96" i="1"/>
  <c r="H95" i="1"/>
  <c r="H94" i="1"/>
  <c r="H93" i="1"/>
  <c r="H92" i="1"/>
  <c r="H91" i="1"/>
  <c r="H90" i="1"/>
  <c r="H89" i="1"/>
  <c r="H88" i="1"/>
  <c r="H87" i="1"/>
  <c r="H86" i="1"/>
  <c r="H85" i="1"/>
  <c r="C100" i="1"/>
  <c r="D80" i="1"/>
  <c r="C80" i="1"/>
  <c r="H79" i="1"/>
  <c r="H78" i="1"/>
  <c r="H77" i="1"/>
  <c r="C72" i="1"/>
  <c r="D72" i="1"/>
  <c r="H71" i="1"/>
  <c r="H70" i="1"/>
  <c r="H69" i="1"/>
  <c r="H68" i="1"/>
  <c r="H63" i="1"/>
  <c r="H62" i="1"/>
  <c r="H61" i="1"/>
  <c r="H60" i="1"/>
  <c r="H59" i="1"/>
  <c r="H58" i="1"/>
  <c r="H57" i="1"/>
  <c r="H56" i="1"/>
  <c r="H55" i="1"/>
  <c r="D64" i="1"/>
  <c r="C64" i="1"/>
  <c r="H49" i="1"/>
  <c r="H48" i="1"/>
  <c r="H47" i="1"/>
  <c r="H46" i="1"/>
  <c r="H45" i="1"/>
  <c r="H44" i="1"/>
  <c r="H43" i="1"/>
  <c r="H42" i="1"/>
  <c r="H41" i="1"/>
  <c r="H40" i="1"/>
  <c r="D50" i="1"/>
  <c r="C50" i="1"/>
  <c r="D35" i="1"/>
  <c r="C35" i="1"/>
  <c r="H34" i="1"/>
  <c r="H19" i="1"/>
  <c r="H33" i="1"/>
  <c r="H32" i="1"/>
  <c r="H31" i="1"/>
  <c r="H30" i="1"/>
  <c r="H29" i="1"/>
  <c r="H28" i="1"/>
  <c r="H27" i="1"/>
  <c r="H26" i="1"/>
  <c r="H25" i="1"/>
  <c r="H24" i="1"/>
  <c r="H14" i="1"/>
  <c r="H18" i="1"/>
  <c r="H17" i="1"/>
  <c r="H16" i="1"/>
  <c r="H15" i="1"/>
  <c r="H13" i="1"/>
  <c r="D20" i="1"/>
  <c r="C20" i="1"/>
  <c r="D325" i="7" l="1"/>
  <c r="D329" i="7" s="1"/>
  <c r="D301" i="7"/>
  <c r="D19" i="15"/>
  <c r="E23" i="15"/>
  <c r="E27" i="15" s="1"/>
  <c r="D18" i="13"/>
  <c r="D301" i="5"/>
  <c r="D325" i="5"/>
  <c r="D329" i="5" s="1"/>
  <c r="I230" i="3"/>
  <c r="D316" i="3"/>
  <c r="I15" i="11" s="1"/>
  <c r="I243" i="3"/>
  <c r="D317" i="3"/>
  <c r="I16" i="11" s="1"/>
  <c r="I211" i="3"/>
  <c r="D315" i="3"/>
  <c r="I14" i="11" s="1"/>
  <c r="I194" i="3"/>
  <c r="D314" i="3"/>
  <c r="I13" i="11" s="1"/>
  <c r="I282" i="3"/>
  <c r="D318" i="3"/>
  <c r="I17" i="11" s="1"/>
  <c r="I124" i="3"/>
  <c r="D312" i="3"/>
  <c r="I11" i="11" s="1"/>
  <c r="H159" i="3"/>
  <c r="I27" i="3"/>
  <c r="D307" i="3"/>
  <c r="I6" i="11" s="1"/>
  <c r="H113" i="3"/>
  <c r="D311" i="3" s="1"/>
  <c r="I10" i="11" s="1"/>
  <c r="H101" i="3"/>
  <c r="D310" i="3" s="1"/>
  <c r="I9" i="11" s="1"/>
  <c r="H78" i="3"/>
  <c r="D309" i="3" s="1"/>
  <c r="I8" i="11" s="1"/>
  <c r="H53" i="3"/>
  <c r="D308" i="3" s="1"/>
  <c r="I7" i="11" s="1"/>
  <c r="I152" i="1"/>
  <c r="D194" i="1"/>
  <c r="D298" i="3" s="1"/>
  <c r="D16" i="11" s="1"/>
  <c r="D195" i="1"/>
  <c r="D299" i="3" s="1"/>
  <c r="D17" i="11" s="1"/>
  <c r="H143" i="1"/>
  <c r="H131" i="1"/>
  <c r="H120" i="1"/>
  <c r="H100" i="1"/>
  <c r="H80" i="1"/>
  <c r="H72" i="1"/>
  <c r="H64" i="1"/>
  <c r="H50" i="1"/>
  <c r="H35" i="1"/>
  <c r="H20" i="1"/>
  <c r="D19" i="13" l="1"/>
  <c r="E23" i="13"/>
  <c r="E27" i="13" s="1"/>
  <c r="I159" i="3"/>
  <c r="D313" i="3"/>
  <c r="I12" i="11" s="1"/>
  <c r="I18" i="11" s="1"/>
  <c r="I19" i="11" s="1"/>
  <c r="I113" i="3"/>
  <c r="I101" i="3"/>
  <c r="I78" i="3"/>
  <c r="I53" i="3"/>
  <c r="I143" i="1"/>
  <c r="D193" i="1"/>
  <c r="D297" i="3" s="1"/>
  <c r="D15" i="11" s="1"/>
  <c r="I131" i="1"/>
  <c r="D192" i="1"/>
  <c r="D296" i="3" s="1"/>
  <c r="D14" i="11" s="1"/>
  <c r="I120" i="1"/>
  <c r="D191" i="1"/>
  <c r="D295" i="3" s="1"/>
  <c r="D13" i="11" s="1"/>
  <c r="I100" i="1"/>
  <c r="D190" i="1"/>
  <c r="D294" i="3" s="1"/>
  <c r="D12" i="11" s="1"/>
  <c r="I80" i="1"/>
  <c r="D189" i="1"/>
  <c r="D293" i="3" s="1"/>
  <c r="D11" i="11" s="1"/>
  <c r="I72" i="1"/>
  <c r="D188" i="1"/>
  <c r="D292" i="3" s="1"/>
  <c r="D10" i="11" s="1"/>
  <c r="I64" i="1"/>
  <c r="D187" i="1"/>
  <c r="D291" i="3" s="1"/>
  <c r="D9" i="11" s="1"/>
  <c r="I50" i="1"/>
  <c r="D186" i="1"/>
  <c r="D290" i="3" s="1"/>
  <c r="D8" i="11" s="1"/>
  <c r="I35" i="1"/>
  <c r="D185" i="1"/>
  <c r="D289" i="3" s="1"/>
  <c r="D7" i="11" s="1"/>
  <c r="I20" i="1"/>
  <c r="D184" i="1"/>
  <c r="D288" i="3" s="1"/>
  <c r="D6" i="11" s="1"/>
  <c r="D319" i="3" l="1"/>
  <c r="D196" i="1"/>
  <c r="D320" i="3" l="1"/>
  <c r="D197" i="1"/>
  <c r="D300" i="3"/>
  <c r="D18" i="11" l="1"/>
  <c r="D301" i="3"/>
  <c r="D325" i="3"/>
  <c r="D329" i="3" s="1"/>
  <c r="D19" i="11" l="1"/>
  <c r="E23" i="11"/>
  <c r="E27" i="11" s="1"/>
</calcChain>
</file>

<file path=xl/sharedStrings.xml><?xml version="1.0" encoding="utf-8"?>
<sst xmlns="http://schemas.openxmlformats.org/spreadsheetml/2006/main" count="2092" uniqueCount="180">
  <si>
    <t>Criterion/Criteria met or not applicable</t>
  </si>
  <si>
    <t>Attempted, but revisions needed</t>
  </si>
  <si>
    <t>Not attempted</t>
  </si>
  <si>
    <t>Page No.</t>
  </si>
  <si>
    <t>Notes:</t>
  </si>
  <si>
    <t>Cover Page</t>
  </si>
  <si>
    <t>The campus/learning center’s mascot/logo appears on the cover page.</t>
  </si>
  <si>
    <t>The learning center site coordinator’s information is listed (name, phone, email).</t>
  </si>
  <si>
    <t>Cover Page:  Title, Main Contact Information</t>
  </si>
  <si>
    <t>Criterion met (or not applicable)</t>
  </si>
  <si>
    <t>The Parent/Guardian Acknowledgement Form includes the fact this this program is FREE of charge.</t>
  </si>
  <si>
    <t>Acknowledgement Form</t>
  </si>
  <si>
    <t xml:space="preserve">The Parent/Guardian Acknowledgement Form includes the fact that this program is provided through a federal grant administered by the Public Education Department (PED). </t>
  </si>
  <si>
    <t>The Parent/Guardian Acknowledgement Form includes an overview of program hours.</t>
  </si>
  <si>
    <t>The Parent/Guardian Acknowledgement Form states that regular attendance is an expectation.</t>
  </si>
  <si>
    <t xml:space="preserve">A brief rational has been provided regarding WHY regular attendance is an expectation. </t>
  </si>
  <si>
    <t>The Parent/Guardian Acknowledgement Form acknowledges that adult/family participation is an expectation.</t>
  </si>
  <si>
    <t>The Parent/Guardian Acknowledgement Form addresses the behavior policy for the learning center.</t>
  </si>
  <si>
    <t>Space has been provided to list the parent’s (s’) and student’s names, also providing lines for the adult to sign and date.</t>
  </si>
  <si>
    <t>The Parent/Guardian Acknowledgement Form addresses program hours with delayed, canceled, or early release school days.</t>
  </si>
  <si>
    <r>
      <t>IF APPLICABLE:</t>
    </r>
    <r>
      <rPr>
        <sz val="11"/>
        <color theme="1"/>
        <rFont val="Times New Roman"/>
        <family val="1"/>
      </rPr>
      <t xml:space="preserve">  If the learning center is located on a school campus, the Parent/Guardian Acknowledgement Form references the district Code of Conduct Handbook.</t>
    </r>
  </si>
  <si>
    <t>Criterion met</t>
  </si>
  <si>
    <t>Student Registration Form</t>
  </si>
  <si>
    <t>The form requests the student’s date of birth.</t>
  </si>
  <si>
    <t>The form requests the student’s grade level.</t>
  </si>
  <si>
    <t>The form requests the student’s home address.</t>
  </si>
  <si>
    <t>The form requests parent/guardian information (name, phone and email).</t>
  </si>
  <si>
    <t>The form requests an identified mode of transportation home from program for the student.</t>
  </si>
  <si>
    <t>There is a space to list the names and phone numbers of individuals authorized to pick-up the student.</t>
  </si>
  <si>
    <t>The parent/guardian is required to sign and date the form.</t>
  </si>
  <si>
    <t>There is a space for the student’s, first, middle, and last name.</t>
  </si>
  <si>
    <r>
      <t xml:space="preserve">The form requests race and IS MARKED AS </t>
    </r>
    <r>
      <rPr>
        <b/>
        <u/>
        <sz val="11"/>
        <color theme="1"/>
        <rFont val="Times New Roman"/>
        <family val="1"/>
      </rPr>
      <t>OPTIONAL.</t>
    </r>
  </si>
  <si>
    <t>TERMINOLOGY</t>
  </si>
  <si>
    <r>
      <t>·</t>
    </r>
    <r>
      <rPr>
        <sz val="7"/>
        <color theme="1"/>
        <rFont val="Times New Roman"/>
        <family val="1"/>
      </rPr>
      <t xml:space="preserve">         </t>
    </r>
    <r>
      <rPr>
        <sz val="12"/>
        <color theme="1"/>
        <rFont val="Times New Roman"/>
        <family val="1"/>
      </rPr>
      <t>“The 21</t>
    </r>
    <r>
      <rPr>
        <vertAlign val="superscript"/>
        <sz val="12"/>
        <color theme="1"/>
        <rFont val="Times New Roman"/>
        <family val="1"/>
      </rPr>
      <t>st</t>
    </r>
    <r>
      <rPr>
        <sz val="12"/>
        <color theme="1"/>
        <rFont val="Times New Roman"/>
        <family val="1"/>
      </rPr>
      <t xml:space="preserve"> Century Community Learning Centers (CCLC) program”</t>
    </r>
  </si>
  <si>
    <r>
      <t>Again, please do not reference this program as an “afterschool program.”   That terminology is antiquated and carries a connotation of “aftercare” or “babysitting,” which this program is not.   The 21</t>
    </r>
    <r>
      <rPr>
        <vertAlign val="superscript"/>
        <sz val="12"/>
        <color theme="1"/>
        <rFont val="Times New Roman"/>
        <family val="1"/>
      </rPr>
      <t>st</t>
    </r>
    <r>
      <rPr>
        <sz val="12"/>
        <color theme="1"/>
        <rFont val="Times New Roman"/>
        <family val="1"/>
      </rPr>
      <t xml:space="preserve"> CCLC program is both a learning and leadership opportunity, and it is important we promote it as such. </t>
    </r>
  </si>
  <si>
    <t>HANDBOOK DOCUMENTATION PROCEDURE</t>
  </si>
  <si>
    <t>Please note, throughout the Family Handbook, “afterschool” should only be referenced as a way to delineate between “before school” services and “after school” services.  All other references to this program should not include the term “after school.”  Appropriate wording may include the following phrases:</t>
  </si>
  <si>
    <r>
      <t>·</t>
    </r>
    <r>
      <rPr>
        <sz val="7"/>
        <color theme="1"/>
        <rFont val="Times New Roman"/>
        <family val="1"/>
      </rPr>
      <t xml:space="preserve">         </t>
    </r>
    <r>
      <rPr>
        <sz val="12"/>
        <color theme="1"/>
        <rFont val="Times New Roman"/>
        <family val="1"/>
      </rPr>
      <t>“Out-of-school time (OST) learning opportunities”</t>
    </r>
  </si>
  <si>
    <r>
      <t>·</t>
    </r>
    <r>
      <rPr>
        <sz val="7"/>
        <color theme="1"/>
        <rFont val="Times New Roman"/>
        <family val="1"/>
      </rPr>
      <t xml:space="preserve">         </t>
    </r>
    <r>
      <rPr>
        <sz val="12"/>
        <color theme="1"/>
        <rFont val="Times New Roman"/>
        <family val="1"/>
      </rPr>
      <t>“Out-of-school time leadership opportunities”</t>
    </r>
  </si>
  <si>
    <r>
      <t>·</t>
    </r>
    <r>
      <rPr>
        <sz val="7"/>
        <color theme="1"/>
        <rFont val="Times New Roman"/>
        <family val="1"/>
      </rPr>
      <t xml:space="preserve">         </t>
    </r>
    <r>
      <rPr>
        <sz val="12"/>
        <color theme="1"/>
        <rFont val="Times New Roman"/>
        <family val="1"/>
      </rPr>
      <t xml:space="preserve">“Out-of-school time services”   </t>
    </r>
  </si>
  <si>
    <r>
      <t>·</t>
    </r>
    <r>
      <rPr>
        <sz val="7"/>
        <color theme="1"/>
        <rFont val="Times New Roman"/>
        <family val="1"/>
      </rPr>
      <t xml:space="preserve">         </t>
    </r>
    <r>
      <rPr>
        <sz val="12"/>
        <color theme="1"/>
        <rFont val="Times New Roman"/>
        <family val="1"/>
      </rPr>
      <t xml:space="preserve">The campus-specific name created for the out-of-school time program </t>
    </r>
  </si>
  <si>
    <t>For each row, mark the appropriate column with an "X."</t>
  </si>
  <si>
    <t>Med. Auth. Form</t>
  </si>
  <si>
    <t>The form provides an area to list special medical/learning conditions for the student.</t>
  </si>
  <si>
    <t>The form provides an area to list medications the student is currently taking with a way to identify what medications the student may bring to program.</t>
  </si>
  <si>
    <t xml:space="preserve">There is a space to list any activities in which the student should not participate. </t>
  </si>
  <si>
    <t>A space has been provided to communicate any physical restrictions.</t>
  </si>
  <si>
    <t xml:space="preserve">Medical treatment disclaimer statement is included. </t>
  </si>
  <si>
    <t>There is a space to list two emergency contacts for the student.  The contact information includes name, relationship, and phone number.</t>
  </si>
  <si>
    <t>Parent/Guardian Permission Form</t>
  </si>
  <si>
    <t>Parents/Guardians are given the option to allow their child’s photos/videos to be used in program promotion.</t>
  </si>
  <si>
    <t xml:space="preserve">Page No. </t>
  </si>
  <si>
    <t xml:space="preserve">An overview of program is provided (2 – 4 sentences). </t>
  </si>
  <si>
    <r>
      <rPr>
        <b/>
        <sz val="11"/>
        <color theme="1"/>
        <rFont val="Times New Roman"/>
        <family val="1"/>
      </rPr>
      <t xml:space="preserve">IF APPLICABLE: </t>
    </r>
    <r>
      <rPr>
        <sz val="11"/>
        <color theme="1"/>
        <rFont val="Times New Roman"/>
        <family val="1"/>
      </rPr>
      <t xml:space="preserve"> Parents/Guardians are given the option to share or not share their child’s attendance, grade, and assessment data. (This is applicable if the subgrantee is a community based organization, or a subcontracted service provider will be the primary service provider for 21st CCLC services.)</t>
    </r>
  </si>
  <si>
    <t>Section I:  Program Overview</t>
  </si>
  <si>
    <t>New Mexico's 21st CCLC Goals and Performance Measures are listed. (If a school issues standards based report cards, 1.a and 1.b should be deleted.  If a school does not issue standards based report cards, 1.c should be deleted.)</t>
  </si>
  <si>
    <r>
      <t>The handbook states that all 21</t>
    </r>
    <r>
      <rPr>
        <vertAlign val="superscript"/>
        <sz val="11"/>
        <color theme="1"/>
        <rFont val="Times New Roman"/>
        <family val="1"/>
      </rPr>
      <t>st</t>
    </r>
    <r>
      <rPr>
        <sz val="11"/>
        <color theme="1"/>
        <rFont val="Times New Roman"/>
        <family val="1"/>
      </rPr>
      <t xml:space="preserve"> CCLC program services are free of charge. </t>
    </r>
  </si>
  <si>
    <r>
      <t>The handbook states a program enrollment form must be completed prior to 21</t>
    </r>
    <r>
      <rPr>
        <vertAlign val="superscript"/>
        <sz val="11"/>
        <color theme="1"/>
        <rFont val="Times New Roman"/>
        <family val="1"/>
      </rPr>
      <t>st</t>
    </r>
    <r>
      <rPr>
        <sz val="11"/>
        <color theme="1"/>
        <rFont val="Times New Roman"/>
        <family val="1"/>
      </rPr>
      <t xml:space="preserve"> CCLC program attendance.</t>
    </r>
  </si>
  <si>
    <t>The handbook stresses the importance of regular attendance.</t>
  </si>
  <si>
    <t>The handbook explains WHY regular attendance is an expectation.</t>
  </si>
  <si>
    <t>Protocol regarding absences is addressed. (Should the parent phone the site coordinator to alert him/her of a child’s absence?, etc.)</t>
  </si>
  <si>
    <t>“Excused” absences are listed (examples provided).</t>
  </si>
  <si>
    <t>The handbook states that frequent absences may result in a student’s removal from program.</t>
  </si>
  <si>
    <t>The handbook explains what will happen if a student has too many unexcused absences within a given timeframe.</t>
  </si>
  <si>
    <t>Excessive unexcused absences are quantified. (A number is provided to define how many is too many.)</t>
  </si>
  <si>
    <t>The handbook addresses what protocol is in place around unexpected absences. (What happens when the student doesn’t show up to program and you don’t know where they are?)</t>
  </si>
  <si>
    <t>The handbook explains why unexpected absences are taken very seriously.</t>
  </si>
  <si>
    <t>Section II:  Registration and Attendance Policies</t>
  </si>
  <si>
    <t xml:space="preserve">The handbook states this this a federally funded program administered by the New Mexico Public Education Department. </t>
  </si>
  <si>
    <r>
      <t>The handbook states a parent/guardian assurance form must be completed prior to 21</t>
    </r>
    <r>
      <rPr>
        <vertAlign val="superscript"/>
        <sz val="11"/>
        <color theme="1"/>
        <rFont val="Times New Roman"/>
        <family val="1"/>
      </rPr>
      <t>st</t>
    </r>
    <r>
      <rPr>
        <sz val="11"/>
        <color theme="1"/>
        <rFont val="Times New Roman"/>
        <family val="1"/>
      </rPr>
      <t xml:space="preserve"> CCLC program attendance. (This is different than an enrollment form.)</t>
    </r>
  </si>
  <si>
    <r>
      <t>Protocol regarding a regular, reoccurring absence (e.g., weekly violin lesson) is addressed. (Should the parent provide a note for the student’s 21</t>
    </r>
    <r>
      <rPr>
        <vertAlign val="superscript"/>
        <sz val="11"/>
        <color theme="1"/>
        <rFont val="Times New Roman"/>
        <family val="1"/>
      </rPr>
      <t>st</t>
    </r>
    <r>
      <rPr>
        <sz val="11"/>
        <color theme="1"/>
        <rFont val="Times New Roman"/>
        <family val="1"/>
      </rPr>
      <t xml:space="preserve"> CCLC file?, etc.)</t>
    </r>
  </si>
  <si>
    <r>
      <t>If applicable,</t>
    </r>
    <r>
      <rPr>
        <sz val="11"/>
        <color theme="1"/>
        <rFont val="Times New Roman"/>
        <family val="1"/>
      </rPr>
      <t xml:space="preserve"> hours of service provided before the traditional learning day are listed. </t>
    </r>
  </si>
  <si>
    <r>
      <t>If applicable,</t>
    </r>
    <r>
      <rPr>
        <sz val="11"/>
        <color theme="1"/>
        <rFont val="Times New Roman"/>
        <family val="1"/>
      </rPr>
      <t xml:space="preserve"> a description of services provided before the traditional learning day is included.</t>
    </r>
  </si>
  <si>
    <t xml:space="preserve">Hours of service provided following the traditional learning day are listed. </t>
  </si>
  <si>
    <t>A description of services provided following the traditional learning day is included.</t>
  </si>
  <si>
    <r>
      <t>If applicable,</t>
    </r>
    <r>
      <rPr>
        <sz val="11"/>
        <color theme="1"/>
        <rFont val="Times New Roman"/>
        <family val="1"/>
      </rPr>
      <t xml:space="preserve"> summer hours and a program description are also provided. </t>
    </r>
  </si>
  <si>
    <r>
      <t>If applicable,</t>
    </r>
    <r>
      <rPr>
        <sz val="11"/>
        <color theme="1"/>
        <rFont val="Times New Roman"/>
        <family val="1"/>
      </rPr>
      <t xml:space="preserve"> dismissal procedures are listed for students who take the bus. </t>
    </r>
  </si>
  <si>
    <r>
      <t>If applicable,</t>
    </r>
    <r>
      <rPr>
        <sz val="11"/>
        <color theme="1"/>
        <rFont val="Times New Roman"/>
        <family val="1"/>
      </rPr>
      <t xml:space="preserve"> dismissal procedures are listed for students who are picked-up by family after program.</t>
    </r>
  </si>
  <si>
    <t>Early pick-up procedures are outlined.</t>
  </si>
  <si>
    <t>Excessive early pick-ups are quantified. (A number is provided to define how many is too many.)</t>
  </si>
  <si>
    <t>Excessive early pick-up consequences are outlined.</t>
  </si>
  <si>
    <t>BE SURE TO WRITE-IN THE PAGE #s!</t>
  </si>
  <si>
    <t>The start and end dates of the program are listed for the Academic Year (and summer if applicable).</t>
  </si>
  <si>
    <r>
      <t>If applicable</t>
    </r>
    <r>
      <rPr>
        <sz val="11"/>
        <color theme="1"/>
        <rFont val="Times New Roman"/>
        <family val="1"/>
      </rPr>
      <t xml:space="preserve">, excessive late pick-ups are quantified. (A number is provided to define how many is too many.)  </t>
    </r>
    <r>
      <rPr>
        <i/>
        <sz val="11"/>
        <color theme="1"/>
        <rFont val="Times New Roman"/>
        <family val="1"/>
      </rPr>
      <t xml:space="preserve">This would </t>
    </r>
    <r>
      <rPr>
        <i/>
        <u/>
        <sz val="11"/>
        <color theme="1"/>
        <rFont val="Times New Roman"/>
        <family val="1"/>
      </rPr>
      <t>not</t>
    </r>
    <r>
      <rPr>
        <i/>
        <sz val="11"/>
        <color theme="1"/>
        <rFont val="Times New Roman"/>
        <family val="1"/>
      </rPr>
      <t xml:space="preserve"> be applicable to a learning center where ALL students take a bus home.</t>
    </r>
  </si>
  <si>
    <r>
      <t>If applicable</t>
    </r>
    <r>
      <rPr>
        <sz val="11"/>
        <color theme="1"/>
        <rFont val="Times New Roman"/>
        <family val="1"/>
      </rPr>
      <t xml:space="preserve">, late pick-up consequences are outlined. </t>
    </r>
    <r>
      <rPr>
        <i/>
        <sz val="11"/>
        <color theme="1"/>
        <rFont val="Times New Roman"/>
        <family val="1"/>
      </rPr>
      <t xml:space="preserve">This would </t>
    </r>
    <r>
      <rPr>
        <i/>
        <u/>
        <sz val="11"/>
        <color theme="1"/>
        <rFont val="Times New Roman"/>
        <family val="1"/>
      </rPr>
      <t xml:space="preserve">not </t>
    </r>
    <r>
      <rPr>
        <i/>
        <sz val="11"/>
        <color theme="1"/>
        <rFont val="Times New Roman"/>
        <family val="1"/>
      </rPr>
      <t>be applicable to a learning center where ALL students take a bus home.</t>
    </r>
  </si>
  <si>
    <t>Section III:  Program Hours and Activities</t>
  </si>
  <si>
    <t>An overview of the behavior policy has been provided (rationale of policy, expectations listed, etc.).</t>
  </si>
  <si>
    <t>Positive reinforcement techniques used in behavior management have been referenced.</t>
  </si>
  <si>
    <t xml:space="preserve">If a discipline issue should arise, protocol has been outlined. </t>
  </si>
  <si>
    <r>
      <t>The number of discipline issues that could result in 21</t>
    </r>
    <r>
      <rPr>
        <vertAlign val="superscript"/>
        <sz val="11"/>
        <color theme="1"/>
        <rFont val="Times New Roman"/>
        <family val="1"/>
      </rPr>
      <t>st</t>
    </r>
    <r>
      <rPr>
        <sz val="11"/>
        <color theme="1"/>
        <rFont val="Times New Roman"/>
        <family val="1"/>
      </rPr>
      <t xml:space="preserve"> CCLC program SUSPENSION has been quantified. (How many behavior notifications will be sent home before the student will be SUSPENDED from the 21</t>
    </r>
    <r>
      <rPr>
        <vertAlign val="superscript"/>
        <sz val="11"/>
        <color theme="1"/>
        <rFont val="Times New Roman"/>
        <family val="1"/>
      </rPr>
      <t>st</t>
    </r>
    <r>
      <rPr>
        <sz val="11"/>
        <color theme="1"/>
        <rFont val="Times New Roman"/>
        <family val="1"/>
      </rPr>
      <t xml:space="preserve"> CCLC program?  This does not mean suspension from the traditional learning day.)</t>
    </r>
  </si>
  <si>
    <t>Section IV:  Behavior Policy</t>
  </si>
  <si>
    <r>
      <t>The number of discipline issues that will result in 21</t>
    </r>
    <r>
      <rPr>
        <vertAlign val="superscript"/>
        <sz val="11"/>
        <color theme="1"/>
        <rFont val="Times New Roman"/>
        <family val="1"/>
      </rPr>
      <t>st</t>
    </r>
    <r>
      <rPr>
        <sz val="11"/>
        <color theme="1"/>
        <rFont val="Times New Roman"/>
        <family val="1"/>
      </rPr>
      <t xml:space="preserve"> CCLC program disenrollment has been quantified. (How many behavior notifications will be sent home before the student will be DISMISSED from the 21</t>
    </r>
    <r>
      <rPr>
        <vertAlign val="superscript"/>
        <sz val="11"/>
        <color theme="1"/>
        <rFont val="Times New Roman"/>
        <family val="1"/>
      </rPr>
      <t>st</t>
    </r>
    <r>
      <rPr>
        <sz val="11"/>
        <color theme="1"/>
        <rFont val="Times New Roman"/>
        <family val="1"/>
      </rPr>
      <t xml:space="preserve"> CCLC program?  This does not mean expulsion from the traditional learning day.)</t>
    </r>
  </si>
  <si>
    <t>Required Registration Forms Part I:  Parent Acknowledgement Form</t>
  </si>
  <si>
    <t>Required Registration Forms Part II:  Student Registration Form</t>
  </si>
  <si>
    <t>Required Registration Forms Part III:  Student Medical Authorization Form</t>
  </si>
  <si>
    <t>Required Registration Forms Part IV:  Parental Permission Form</t>
  </si>
  <si>
    <t>The number of instructors at the learning center is listed.</t>
  </si>
  <si>
    <t>The handbook describes how volunteers are incorporated into the services provided at the learning center.</t>
  </si>
  <si>
    <t>Information is provided about how to become a volunteer.</t>
  </si>
  <si>
    <t xml:space="preserve">The handbook provides the assurance that all team members (staff and volunteers) have successfully completed fingerprinting and background checks. </t>
  </si>
  <si>
    <t>Maximum student teacher ratio is provided.</t>
  </si>
  <si>
    <t>Section V:   21st CCLC Team Members (Staff and Volunteers)</t>
  </si>
  <si>
    <t>Maximum class size is provided.</t>
  </si>
  <si>
    <r>
      <t>If applicable</t>
    </r>
    <r>
      <rPr>
        <sz val="11"/>
        <color theme="1"/>
        <rFont val="Times New Roman"/>
        <family val="1"/>
      </rPr>
      <t xml:space="preserve">, the handbook describes how homework completion status will be communicated to parents.  </t>
    </r>
    <r>
      <rPr>
        <i/>
        <sz val="11"/>
        <color theme="1"/>
        <rFont val="Times New Roman"/>
        <family val="1"/>
      </rPr>
      <t>(This should be applicable to almost every learning center.  It is only a very rare circumstance that a school NEVER assigns homework.)</t>
    </r>
  </si>
  <si>
    <t xml:space="preserve">The handbook describes how parents will be updated on program activities. </t>
  </si>
  <si>
    <t xml:space="preserve">The handbook describes how families can reach out to communicate thoughts, questions and/or concerns. </t>
  </si>
  <si>
    <t>Section VI:   Communication</t>
  </si>
  <si>
    <t>Meal and/or Snack</t>
  </si>
  <si>
    <t>The food provider is identified.</t>
  </si>
  <si>
    <t>Medication</t>
  </si>
  <si>
    <r>
      <t>If applicable,</t>
    </r>
    <r>
      <rPr>
        <sz val="11"/>
        <color theme="1"/>
        <rFont val="Times New Roman"/>
        <family val="1"/>
      </rPr>
      <t xml:space="preserve"> the handbook states that the 21</t>
    </r>
    <r>
      <rPr>
        <vertAlign val="superscript"/>
        <sz val="11"/>
        <color theme="1"/>
        <rFont val="Times New Roman"/>
        <family val="1"/>
      </rPr>
      <t>st</t>
    </r>
    <r>
      <rPr>
        <sz val="11"/>
        <color theme="1"/>
        <rFont val="Times New Roman"/>
        <family val="1"/>
      </rPr>
      <t xml:space="preserve"> CCLC program is not responsible for medication administration. (This statement does not need to be included if a nurse is on duty during program hours or is part of the 21</t>
    </r>
    <r>
      <rPr>
        <vertAlign val="superscript"/>
        <sz val="11"/>
        <color theme="1"/>
        <rFont val="Times New Roman"/>
        <family val="1"/>
      </rPr>
      <t>st</t>
    </r>
    <r>
      <rPr>
        <sz val="11"/>
        <color theme="1"/>
        <rFont val="Times New Roman"/>
        <family val="1"/>
      </rPr>
      <t xml:space="preserve"> CCLC staff team. If that is the case, this should be written into the handbook.)</t>
    </r>
  </si>
  <si>
    <t>Section VII:   Additional Details</t>
  </si>
  <si>
    <r>
      <t xml:space="preserve">The handbook states that a meal or snack will be provided each program day </t>
    </r>
    <r>
      <rPr>
        <b/>
        <sz val="11"/>
        <color theme="1"/>
        <rFont val="Times New Roman"/>
        <family val="1"/>
      </rPr>
      <t>free of charge</t>
    </r>
    <r>
      <rPr>
        <sz val="11"/>
        <color theme="1"/>
        <rFont val="Times New Roman"/>
        <family val="1"/>
      </rPr>
      <t>.</t>
    </r>
  </si>
  <si>
    <t>Health and Safety</t>
  </si>
  <si>
    <t>The handbook lists what conditions would result in the parent(s) being notified to pick-up the child.</t>
  </si>
  <si>
    <t>Emergency Policy</t>
  </si>
  <si>
    <r>
      <t>The handbook shares that some, if not all, 21</t>
    </r>
    <r>
      <rPr>
        <vertAlign val="superscript"/>
        <sz val="11"/>
        <color theme="1"/>
        <rFont val="Times New Roman"/>
        <family val="1"/>
      </rPr>
      <t>st</t>
    </r>
    <r>
      <rPr>
        <sz val="11"/>
        <color theme="1"/>
        <rFont val="Times New Roman"/>
        <family val="1"/>
      </rPr>
      <t xml:space="preserve"> CCLC team members are trained in First Aid and cardiopulmonary resuscitation</t>
    </r>
    <r>
      <rPr>
        <sz val="11"/>
        <color theme="1"/>
        <rFont val="Calibri"/>
        <family val="2"/>
        <scheme val="minor"/>
      </rPr>
      <t xml:space="preserve"> (</t>
    </r>
    <r>
      <rPr>
        <sz val="11"/>
        <color theme="1"/>
        <rFont val="Times New Roman"/>
        <family val="1"/>
      </rPr>
      <t>CRP).</t>
    </r>
  </si>
  <si>
    <t xml:space="preserve">The handbook clearly states that if an EMT determines the need to transport a student by ambulance, and the parent/guardian is not present, the student will be transported. </t>
  </si>
  <si>
    <t>The handbook clearly states that if a student is transported by ambulance, that 21st CCLC is not responsible for the cost of the ambulance or emergency room visit.</t>
  </si>
  <si>
    <t>Field Trip Permission</t>
  </si>
  <si>
    <t xml:space="preserve">The handbook clearly states that field trip permission slips are required if students leave the learning center. </t>
  </si>
  <si>
    <t>Personal Belongings</t>
  </si>
  <si>
    <t>The handbook states that the program staff assumes no liability for lost/damaged items.</t>
  </si>
  <si>
    <t xml:space="preserve">The handbook shares a reminder that personal items should remain in backpacks or lockers. </t>
  </si>
  <si>
    <t xml:space="preserve">Closing </t>
  </si>
  <si>
    <t>The handbook ends with a positive message! (This could include thanking families for their commitment, or a positive outlook on the year ahead, etc.)</t>
  </si>
  <si>
    <t>The handbook title includes the name of the program (21st CCLC or the campus specific name for program) and is clearly labeled “Family Handbook” or “Student and Family Handbook.”</t>
  </si>
  <si>
    <t xml:space="preserve">The 21st CCLC logo appears on the cover page. </t>
  </si>
  <si>
    <t xml:space="preserve">The district/organization 21st CCLC program director’s information is listed (name, phone, email). </t>
  </si>
  <si>
    <t xml:space="preserve">If applicable, the learning center principal’s information is listed (name, email, phone number).  This is not applicable if the learning center is not located on a school campus. </t>
  </si>
  <si>
    <r>
      <t xml:space="preserve">If applicable, </t>
    </r>
    <r>
      <rPr>
        <sz val="11"/>
        <color theme="1"/>
        <rFont val="Times New Roman"/>
        <family val="1"/>
      </rPr>
      <t>dismissal procedures are listed for students who walk home.</t>
    </r>
  </si>
  <si>
    <r>
      <t>If applicable,</t>
    </r>
    <r>
      <rPr>
        <sz val="11"/>
        <color theme="1"/>
        <rFont val="Times New Roman"/>
        <family val="1"/>
      </rPr>
      <t xml:space="preserve"> the handbook states that the 21</t>
    </r>
    <r>
      <rPr>
        <vertAlign val="superscript"/>
        <sz val="11"/>
        <color theme="1"/>
        <rFont val="Times New Roman"/>
        <family val="1"/>
      </rPr>
      <t>st</t>
    </r>
    <r>
      <rPr>
        <sz val="11"/>
        <color theme="1"/>
        <rFont val="Times New Roman"/>
        <family val="1"/>
      </rPr>
      <t xml:space="preserve"> CCLC program does not have EpiPens or inhalers stocked. (This statement does not need to be included if a nurse is on duty during program hours or is part of the 21</t>
    </r>
    <r>
      <rPr>
        <vertAlign val="superscript"/>
        <sz val="11"/>
        <color theme="1"/>
        <rFont val="Times New Roman"/>
        <family val="1"/>
      </rPr>
      <t>st</t>
    </r>
    <r>
      <rPr>
        <sz val="11"/>
        <color theme="1"/>
        <rFont val="Times New Roman"/>
        <family val="1"/>
      </rPr>
      <t xml:space="preserve"> CCLC staff team and DOES have these types of items available. If that is the case, this information about the nurse should be written into the handbook)</t>
    </r>
  </si>
  <si>
    <t>Points Possible</t>
  </si>
  <si>
    <t>Was the Family Handbook, and this Family Handbook Rubric uploaded to EZReports by the due date provided in the Deliverables Calendar?</t>
  </si>
  <si>
    <t>Yes</t>
  </si>
  <si>
    <t>No</t>
  </si>
  <si>
    <t>Submitted on Time?</t>
  </si>
  <si>
    <t>Handbook Content</t>
  </si>
  <si>
    <t>This part is free of grammatical errors, and the term “afterschool” has not been used to describe the program.</t>
  </si>
  <si>
    <t>Outcome</t>
  </si>
  <si>
    <t xml:space="preserve">Total Points </t>
  </si>
  <si>
    <t>Subgrantee Response</t>
  </si>
  <si>
    <t>QMC Score</t>
  </si>
  <si>
    <t xml:space="preserve">FOR QUALITY MANAGEMENT CONSULTANT USE ONLY! </t>
  </si>
  <si>
    <t xml:space="preserve">FAMILY HANDBOOK DOCUMENTATION </t>
  </si>
  <si>
    <t>Some learning centers opt to enroll students in the 21st CCLC Program through the main enrollment forms for the school, issued and completed at the start of the academic year.  Other learning centers don't include the enrollment form in the handbook.  If this is the case, please insert a blank copy of the enrollment form on the "FY18 Handbook" worksheet.</t>
  </si>
  <si>
    <t>SUBGRANTEE SELF SCORE</t>
  </si>
  <si>
    <t>QMC SCORE</t>
  </si>
  <si>
    <t>Rubric completed by:</t>
  </si>
  <si>
    <t>Rubric completion date</t>
  </si>
  <si>
    <t>Rubric completion date:</t>
  </si>
  <si>
    <t xml:space="preserve">Learning Center's Total Points </t>
  </si>
  <si>
    <t>Total Points Possible</t>
  </si>
  <si>
    <t>2. Select "Insert" from the options listed at the top of your screen.</t>
  </si>
  <si>
    <t>3. After selecting the insert tab, select "Object."</t>
  </si>
  <si>
    <t xml:space="preserve">5. Double click on the file you would like to insert, and then click "OK."  </t>
  </si>
  <si>
    <r>
      <rPr>
        <sz val="11"/>
        <color theme="1"/>
        <rFont val="Wingdings"/>
        <charset val="2"/>
      </rPr>
      <t>à</t>
    </r>
    <r>
      <rPr>
        <sz val="11"/>
        <color theme="1"/>
        <rFont val="Times New Roman"/>
        <family val="1"/>
      </rPr>
      <t xml:space="preserve"> Please include a blank enrollment form if the enrollment form is not part of the handbook. </t>
    </r>
  </si>
  <si>
    <t xml:space="preserve">Please insert the FY18 Family Handbook in the green box.  </t>
  </si>
  <si>
    <r>
      <t>4. In the pop-up window, select the tab labeled, "</t>
    </r>
    <r>
      <rPr>
        <b/>
        <u/>
        <sz val="12"/>
        <color rgb="FF000000"/>
        <rFont val="Times New Roman"/>
        <family val="1"/>
      </rPr>
      <t>Create from File</t>
    </r>
    <r>
      <rPr>
        <sz val="12"/>
        <color rgb="FF000000"/>
        <rFont val="Times New Roman"/>
        <family val="1"/>
      </rPr>
      <t>," check the "</t>
    </r>
    <r>
      <rPr>
        <b/>
        <u/>
        <sz val="12"/>
        <color rgb="FF000000"/>
        <rFont val="Times New Roman"/>
        <family val="1"/>
      </rPr>
      <t>Display as icon</t>
    </r>
    <r>
      <rPr>
        <sz val="12"/>
        <color rgb="FF000000"/>
        <rFont val="Times New Roman"/>
        <family val="1"/>
      </rPr>
      <t>" box, and select "</t>
    </r>
    <r>
      <rPr>
        <b/>
        <u/>
        <sz val="12"/>
        <color rgb="FF000000"/>
        <rFont val="Times New Roman"/>
        <family val="1"/>
      </rPr>
      <t>Browse</t>
    </r>
    <r>
      <rPr>
        <sz val="12"/>
        <color rgb="FF000000"/>
        <rFont val="Times New Roman"/>
        <family val="1"/>
      </rPr>
      <t xml:space="preserve">" to locate the family handbook file(s) on your computer. </t>
    </r>
  </si>
  <si>
    <t>Some learning centers opt to enroll students in the 21st CCLC Program through the main enrollment forms for the school, issued and completed at the start of the academic year.  Other learning centers don't include the enrollment form in the handbook.  If this is the case, please insert a blank copy of the enrollment form on the "FY19 Handbook" worksheet.</t>
  </si>
  <si>
    <t xml:space="preserve">Please insert the FY19 Family Handbook in the green box.  </t>
  </si>
  <si>
    <t>SUBGRANTEE FY19 SELF SCORE</t>
  </si>
  <si>
    <t>QMC FY19 SCORE</t>
  </si>
  <si>
    <t>SUBGRANTEE FY18 SELF SCORE</t>
  </si>
  <si>
    <t>QMC FY18 SCORE</t>
  </si>
  <si>
    <t>Some learning centers opt to enroll students in the 21st CCLC Program through the main enrollment forms for the school, issued and completed at the start of the academic year.  Other learning centers don't include the enrollment form in the handbook.  If this is the case, please insert a blank copy of the enrollment form on the "FY20 Handbook" worksheet.</t>
  </si>
  <si>
    <t>SUBGRANTEE FY20 SELF SCORE</t>
  </si>
  <si>
    <t>QMC FY20 SCORE</t>
  </si>
  <si>
    <r>
      <t>Insert the learning center's Family Handbook into this Excel workbook.  Select the tab labeled, "FY</t>
    </r>
    <r>
      <rPr>
        <i/>
        <sz val="11"/>
        <color rgb="FFC00000"/>
        <rFont val="Times New Roman"/>
        <family val="1"/>
      </rPr>
      <t>XX</t>
    </r>
    <r>
      <rPr>
        <sz val="11"/>
        <color theme="1"/>
        <rFont val="Times New Roman"/>
        <family val="1"/>
      </rPr>
      <t xml:space="preserve"> Handbook."  (Be sure to select the correct fiscal year.)  Then follow the instructions to insert the file.  If families at the learning center speak multiple languages, the handbook should be translated into all applicable languages within the campus community. </t>
    </r>
  </si>
  <si>
    <t xml:space="preserve">1.  Click anywhere inside the green box.  It doesn't matter what cell is selected in the box. </t>
  </si>
  <si>
    <r>
      <rPr>
        <sz val="11"/>
        <color theme="1"/>
        <rFont val="Wingdings"/>
        <charset val="2"/>
      </rPr>
      <t xml:space="preserve">à </t>
    </r>
    <r>
      <rPr>
        <sz val="11"/>
        <color theme="1"/>
        <rFont val="Times New Roman"/>
        <family val="1"/>
      </rPr>
      <t>If multiple languages are spoken within the campus community, the handbook should be translated into those languages.  All versions should be included in the green box below.</t>
    </r>
  </si>
  <si>
    <t xml:space="preserve">Please insert the FY20 Family Handbook in the green box.  </t>
  </si>
  <si>
    <t>HANDBOOK DRAFT</t>
  </si>
  <si>
    <t xml:space="preserve">Please note that the campus/learning center mascot/logo should replace the duck-billed platypus graphic inserted throughout the template.  The duckbilled platypus has just been inserted as an arbitrary placeholder.
</t>
  </si>
  <si>
    <t>This Excel workbook is a tool used to support the creation of detailed Family Handbooks for each learning center providing 21st Century Community Learning Centers (CCLC) services.    Subgrantees should insert one individual learning center's handbook into this Excel workbook, complete the rubric on the appropriate worksheet, and then upload this file into EZReports.  A second rubric, also contained in this file, will be completed by the Quality Management Consultant (QMC) assigned to work with the subgrantee throughout the fiscal year.  If the QMC requests revisions, please complete those revisions within the timeframe outlined by the QMC.</t>
  </si>
  <si>
    <r>
      <t xml:space="preserve">Again, </t>
    </r>
    <r>
      <rPr>
        <b/>
        <u/>
        <sz val="12"/>
        <color theme="1"/>
        <rFont val="Times New Roman"/>
        <family val="1"/>
      </rPr>
      <t>EACH</t>
    </r>
    <r>
      <rPr>
        <u/>
        <sz val="12"/>
        <color theme="1"/>
        <rFont val="Times New Roman"/>
        <family val="1"/>
      </rPr>
      <t xml:space="preserve"> INDIVIDUAL LEARNING CENTER must submit a campus-specific Family Handbook and a self-completed rubric.   This means EACH learning center should complete this Excel workbook and upload it to EZReports. </t>
    </r>
  </si>
  <si>
    <r>
      <t>Each year, after inserting the handbook file(s) and completing the appropriate rubric within this workbook, upload this file to EZReports, labeling it, "</t>
    </r>
    <r>
      <rPr>
        <sz val="11"/>
        <color rgb="FFC00000"/>
        <rFont val="Times New Roman"/>
        <family val="1"/>
      </rPr>
      <t>Subgrantee_Learning Center_Family_FY18 - FY20</t>
    </r>
    <r>
      <rPr>
        <sz val="11"/>
        <color theme="1"/>
        <rFont val="Times New Roman"/>
        <family val="1"/>
      </rPr>
      <t>."</t>
    </r>
  </si>
  <si>
    <t xml:space="preserve">
A Family Handbook draft has been provided for use, with yellow highlights denoting where campus specific information should be entered.  The draft provided below may be used as a template, or a learning center may choose to create a handbook completely from scratch.  The clip art already inserted may be used, replaced with other clip art, swapped for campus photos, or removed completely.  It really depends on the preference of the Program Director and Learning Center Coordinator(s).   One size doesn’t fit all.  The handbook needs to be modified to fit the campus, grade levels served, and families of enrolled students (including language translations, as applicable). 
</t>
  </si>
  <si>
    <t xml:space="preserve">Feel free to create any style of handbook for each learning center!  Just be sure all items in the rubric are included.  Items can be in any order preferred by the author.  The second to last column for each rubric item provides a place to record the page number, showing where the information is located within the handbook.  
</t>
  </si>
  <si>
    <t xml:space="preserve">Please contact your assigned QMC or the 21st CCLC State Coordinator with any questions. </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</si>
</sst>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Calibri"/>
      <family val="2"/>
      <scheme val="minor"/>
    </font>
    <font>
      <sz val="11"/>
      <color theme="1"/>
      <name val="Calibri"/>
      <family val="2"/>
      <scheme val="minor"/>
    </font>
    <font>
      <sz val="10"/>
      <color theme="1"/>
      <name val="Times New Roman"/>
      <family val="1"/>
    </font>
    <font>
      <sz val="20"/>
      <color theme="1"/>
      <name val="Times New Roman"/>
      <family val="1"/>
    </font>
    <font>
      <sz val="24"/>
      <color theme="1"/>
      <name val="Times New Roman"/>
      <family val="1"/>
    </font>
    <font>
      <sz val="18"/>
      <color theme="1"/>
      <name val="Times New Roman"/>
      <family val="1"/>
    </font>
    <font>
      <sz val="11"/>
      <color theme="1"/>
      <name val="Times New Roman"/>
      <family val="1"/>
    </font>
    <font>
      <b/>
      <sz val="11"/>
      <color theme="1"/>
      <name val="Times New Roman"/>
      <family val="1"/>
    </font>
    <font>
      <b/>
      <sz val="12"/>
      <color theme="1"/>
      <name val="Times New Roman"/>
      <family val="1"/>
    </font>
    <font>
      <b/>
      <sz val="12"/>
      <color theme="1"/>
      <name val="Calibri"/>
      <family val="2"/>
      <scheme val="minor"/>
    </font>
    <font>
      <sz val="12"/>
      <color theme="1"/>
      <name val="Times New Roman"/>
      <family val="1"/>
    </font>
    <font>
      <sz val="10"/>
      <color rgb="FF0070C0"/>
      <name val="Times New Roman"/>
      <family val="1"/>
    </font>
    <font>
      <vertAlign val="superscript"/>
      <sz val="11"/>
      <color theme="1"/>
      <name val="Times New Roman"/>
      <family val="1"/>
    </font>
    <font>
      <vertAlign val="superscript"/>
      <sz val="12"/>
      <color theme="1"/>
      <name val="Times New Roman"/>
      <family val="1"/>
    </font>
    <font>
      <sz val="12"/>
      <color theme="0"/>
      <name val="Times New Roman"/>
      <family val="1"/>
    </font>
    <font>
      <b/>
      <sz val="12"/>
      <color theme="0"/>
      <name val="Times New Roman"/>
      <family val="1"/>
    </font>
    <font>
      <sz val="11"/>
      <color rgb="FF0070C0"/>
      <name val="Times New Roman"/>
      <family val="1"/>
    </font>
    <font>
      <b/>
      <u/>
      <sz val="11"/>
      <color theme="1"/>
      <name val="Times New Roman"/>
      <family val="1"/>
    </font>
    <font>
      <sz val="11"/>
      <color theme="0" tint="-0.34998626667073579"/>
      <name val="Times New Roman"/>
      <family val="1"/>
    </font>
    <font>
      <u/>
      <sz val="12"/>
      <color theme="1"/>
      <name val="Times New Roman"/>
      <family val="1"/>
    </font>
    <font>
      <b/>
      <u/>
      <sz val="12"/>
      <color theme="1"/>
      <name val="Times New Roman"/>
      <family val="1"/>
    </font>
    <font>
      <sz val="12"/>
      <color theme="1"/>
      <name val="Symbol"/>
      <family val="1"/>
      <charset val="2"/>
    </font>
    <font>
      <sz val="7"/>
      <color theme="1"/>
      <name val="Times New Roman"/>
      <family val="1"/>
    </font>
    <font>
      <sz val="11"/>
      <color rgb="FFC00000"/>
      <name val="Times New Roman"/>
      <family val="1"/>
    </font>
    <font>
      <sz val="11"/>
      <color rgb="FF0070C0"/>
      <name val="Calibri"/>
      <family val="2"/>
      <scheme val="minor"/>
    </font>
    <font>
      <sz val="11"/>
      <color rgb="FF000000"/>
      <name val="Times New Roman"/>
      <family val="1"/>
    </font>
    <font>
      <i/>
      <sz val="11"/>
      <color theme="1"/>
      <name val="Times New Roman"/>
      <family val="1"/>
    </font>
    <font>
      <i/>
      <u/>
      <sz val="11"/>
      <color theme="1"/>
      <name val="Times New Roman"/>
      <family val="1"/>
    </font>
    <font>
      <sz val="14"/>
      <color theme="1"/>
      <name val="Times New Roman"/>
      <family val="1"/>
    </font>
    <font>
      <b/>
      <u/>
      <sz val="14"/>
      <color theme="1"/>
      <name val="Times New Roman"/>
      <family val="1"/>
    </font>
    <font>
      <sz val="11"/>
      <color rgb="FFC00000"/>
      <name val="Calibri"/>
      <family val="2"/>
      <scheme val="minor"/>
    </font>
    <font>
      <u/>
      <sz val="22"/>
      <color rgb="FFC00000"/>
      <name val="Times New Roman"/>
      <family val="1"/>
    </font>
    <font>
      <i/>
      <sz val="11"/>
      <color rgb="FF0070C0"/>
      <name val="Times New Roman"/>
      <family val="1"/>
    </font>
    <font>
      <sz val="10"/>
      <color rgb="FFC00000"/>
      <name val="Times New Roman"/>
      <family val="1"/>
    </font>
    <font>
      <i/>
      <sz val="11"/>
      <color rgb="FFC00000"/>
      <name val="Times New Roman"/>
      <family val="1"/>
    </font>
    <font>
      <b/>
      <sz val="12"/>
      <color rgb="FFC00000"/>
      <name val="Times New Roman"/>
      <family val="1"/>
    </font>
    <font>
      <b/>
      <sz val="16"/>
      <color theme="1"/>
      <name val="Times New Roman"/>
      <family val="1"/>
    </font>
    <font>
      <b/>
      <sz val="14"/>
      <color theme="1"/>
      <name val="Times New Roman"/>
      <family val="1"/>
    </font>
    <font>
      <sz val="12"/>
      <color rgb="FF000000"/>
      <name val="Times New Roman"/>
      <family val="1"/>
    </font>
    <font>
      <b/>
      <u/>
      <sz val="12"/>
      <color rgb="FF000000"/>
      <name val="Times New Roman"/>
      <family val="1"/>
    </font>
    <font>
      <sz val="11"/>
      <color theme="1"/>
      <name val="Wingdings"/>
      <charset val="2"/>
    </font>
    <font>
      <u/>
      <sz val="14"/>
      <color rgb="FFC00000"/>
      <name val="Times New Roman"/>
      <family val="1"/>
    </font>
    <font>
      <sz val="12"/>
      <color theme="1"/>
      <name val="Calibri"/>
      <family val="2"/>
      <scheme val="minor"/>
    </font>
  </fonts>
  <fills count="3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BEB0D0"/>
        <bgColor indexed="64"/>
      </patternFill>
    </fill>
    <fill>
      <patternFill patternType="solid">
        <fgColor theme="6" tint="-0.249977111117893"/>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9FF99"/>
        <bgColor indexed="64"/>
      </patternFill>
    </fill>
    <fill>
      <patternFill patternType="solid">
        <fgColor rgb="FF66FF33"/>
        <bgColor indexed="64"/>
      </patternFill>
    </fill>
  </fills>
  <borders count="5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rgb="FF00B0F0"/>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s>
  <cellStyleXfs count="2">
    <xf numFmtId="0" fontId="0" fillId="0" borderId="0"/>
    <xf numFmtId="9" fontId="1" fillId="0" borderId="0" applyFont="0" applyFill="0" applyBorder="0" applyAlignment="0" applyProtection="0"/>
  </cellStyleXfs>
  <cellXfs count="434">
    <xf numFmtId="0" fontId="0" fillId="0" borderId="0" xfId="0"/>
    <xf numFmtId="0" fontId="0" fillId="2" borderId="0" xfId="0" applyFill="1"/>
    <xf numFmtId="0" fontId="0" fillId="2" borderId="0" xfId="0" applyFill="1" applyAlignment="1">
      <alignment horizontal="center"/>
    </xf>
    <xf numFmtId="0" fontId="6" fillId="8" borderId="1" xfId="0" applyFont="1" applyFill="1" applyBorder="1" applyAlignment="1">
      <alignment vertical="center" wrapText="1"/>
    </xf>
    <xf numFmtId="0" fontId="7" fillId="8" borderId="2" xfId="0" applyFont="1" applyFill="1" applyBorder="1" applyAlignment="1">
      <alignment horizontal="center" vertical="center" wrapText="1"/>
    </xf>
    <xf numFmtId="0" fontId="6" fillId="2" borderId="0" xfId="0" applyFont="1" applyFill="1"/>
    <xf numFmtId="0" fontId="0" fillId="2" borderId="7" xfId="0" applyFill="1" applyBorder="1" applyAlignment="1">
      <alignment horizontal="center" vertical="center"/>
    </xf>
    <xf numFmtId="0" fontId="2" fillId="2" borderId="0" xfId="0" applyFont="1" applyFill="1" applyAlignment="1">
      <alignment horizontal="center" vertical="center"/>
    </xf>
    <xf numFmtId="0" fontId="11" fillId="2" borderId="0" xfId="0" applyFont="1" applyFill="1" applyBorder="1" applyAlignment="1">
      <alignment horizontal="center" vertical="center" wrapText="1"/>
    </xf>
    <xf numFmtId="0" fontId="11" fillId="2" borderId="0" xfId="0" applyFont="1" applyFill="1" applyAlignment="1">
      <alignment horizontal="center" vertical="center"/>
    </xf>
    <xf numFmtId="9" fontId="11" fillId="2" borderId="0" xfId="1" applyFont="1" applyFill="1" applyAlignment="1">
      <alignment horizontal="center" vertical="center"/>
    </xf>
    <xf numFmtId="0" fontId="6" fillId="5" borderId="5" xfId="0" applyFont="1" applyFill="1" applyBorder="1" applyAlignment="1">
      <alignment vertical="center" wrapText="1"/>
    </xf>
    <xf numFmtId="0" fontId="6" fillId="5" borderId="5" xfId="0" applyFont="1" applyFill="1" applyBorder="1" applyAlignment="1">
      <alignment horizontal="center" vertical="center" wrapText="1"/>
    </xf>
    <xf numFmtId="0" fontId="6" fillId="6" borderId="5" xfId="0" applyFont="1" applyFill="1" applyBorder="1" applyAlignment="1">
      <alignment vertical="center" wrapText="1"/>
    </xf>
    <xf numFmtId="0" fontId="6" fillId="6" borderId="5"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4" borderId="3" xfId="0" applyFont="1" applyFill="1" applyBorder="1" applyAlignment="1">
      <alignment vertical="center" wrapText="1"/>
    </xf>
    <xf numFmtId="0" fontId="6" fillId="0" borderId="3" xfId="0" applyFont="1" applyBorder="1" applyAlignment="1">
      <alignment vertical="center" wrapText="1"/>
    </xf>
    <xf numFmtId="0" fontId="7" fillId="4" borderId="3" xfId="0" applyFont="1" applyFill="1" applyBorder="1" applyAlignment="1">
      <alignment vertical="center" wrapText="1"/>
    </xf>
    <xf numFmtId="0" fontId="6" fillId="12" borderId="4" xfId="0" applyFont="1" applyFill="1" applyBorder="1" applyAlignment="1">
      <alignment horizontal="center" vertical="center" wrapText="1"/>
    </xf>
    <xf numFmtId="0" fontId="0" fillId="2" borderId="0" xfId="0" applyFill="1" applyAlignment="1">
      <alignment horizontal="center" vertical="center"/>
    </xf>
    <xf numFmtId="0" fontId="6" fillId="2" borderId="0" xfId="0" applyFont="1" applyFill="1" applyAlignment="1">
      <alignment horizontal="center" vertical="center"/>
    </xf>
    <xf numFmtId="0" fontId="16" fillId="2" borderId="0" xfId="0" applyFont="1" applyFill="1"/>
    <xf numFmtId="0" fontId="16" fillId="2" borderId="0" xfId="0" applyFont="1" applyFill="1" applyAlignment="1">
      <alignment horizontal="center" vertical="center"/>
    </xf>
    <xf numFmtId="9" fontId="16" fillId="2" borderId="0" xfId="1" applyFont="1" applyFill="1" applyAlignment="1">
      <alignment horizontal="center" vertical="center"/>
    </xf>
    <xf numFmtId="0" fontId="2" fillId="16" borderId="1" xfId="0" applyFont="1" applyFill="1" applyBorder="1" applyAlignment="1">
      <alignment vertical="center" wrapText="1"/>
    </xf>
    <xf numFmtId="0" fontId="8" fillId="16" borderId="2" xfId="0" applyFont="1" applyFill="1" applyBorder="1" applyAlignment="1">
      <alignment horizontal="center" vertical="center" wrapText="1"/>
    </xf>
    <xf numFmtId="0" fontId="6" fillId="18" borderId="3" xfId="0" applyFont="1" applyFill="1" applyBorder="1" applyAlignment="1">
      <alignment vertical="center" wrapText="1"/>
    </xf>
    <xf numFmtId="0" fontId="6" fillId="18" borderId="4" xfId="0" applyFont="1" applyFill="1" applyBorder="1" applyAlignment="1">
      <alignment horizontal="center" vertical="center" wrapText="1"/>
    </xf>
    <xf numFmtId="0" fontId="6" fillId="15" borderId="3" xfId="0" applyFont="1" applyFill="1" applyBorder="1" applyAlignment="1">
      <alignment vertical="center" wrapText="1"/>
    </xf>
    <xf numFmtId="0" fontId="6" fillId="15" borderId="4"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6" fillId="2" borderId="0" xfId="0" applyFont="1" applyFill="1" applyAlignment="1">
      <alignment horizontal="left" wrapText="1"/>
    </xf>
    <xf numFmtId="0" fontId="10" fillId="2" borderId="0" xfId="0" applyFont="1" applyFill="1" applyAlignment="1">
      <alignment horizontal="left" vertical="center" indent="5"/>
    </xf>
    <xf numFmtId="0" fontId="5" fillId="2" borderId="0" xfId="0" applyFont="1" applyFill="1" applyAlignment="1">
      <alignment horizontal="center"/>
    </xf>
    <xf numFmtId="0" fontId="24" fillId="2" borderId="0" xfId="0" applyFont="1" applyFill="1" applyAlignment="1">
      <alignment horizontal="center" vertical="center"/>
    </xf>
    <xf numFmtId="0" fontId="4" fillId="5" borderId="5" xfId="0" applyFont="1" applyFill="1" applyBorder="1" applyAlignment="1" applyProtection="1">
      <alignment horizontal="center" vertical="center" wrapText="1"/>
      <protection locked="0"/>
    </xf>
    <xf numFmtId="0" fontId="4" fillId="6" borderId="5"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18" borderId="4"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6" fillId="3" borderId="3" xfId="0" applyFont="1" applyFill="1" applyBorder="1" applyAlignment="1">
      <alignment vertical="center" wrapText="1"/>
    </xf>
    <xf numFmtId="0" fontId="6" fillId="7" borderId="3" xfId="0" applyFont="1" applyFill="1" applyBorder="1" applyAlignment="1">
      <alignment vertical="center" wrapText="1"/>
    </xf>
    <xf numFmtId="0" fontId="6" fillId="20" borderId="3" xfId="0" applyFont="1" applyFill="1" applyBorder="1" applyAlignment="1">
      <alignment vertical="center" wrapText="1"/>
    </xf>
    <xf numFmtId="0" fontId="6" fillId="11" borderId="3" xfId="0" applyFont="1" applyFill="1" applyBorder="1" applyAlignment="1">
      <alignment vertical="center" wrapText="1"/>
    </xf>
    <xf numFmtId="0" fontId="6" fillId="6" borderId="3" xfId="0" applyFont="1" applyFill="1" applyBorder="1" applyAlignment="1">
      <alignment vertical="center" wrapText="1"/>
    </xf>
    <xf numFmtId="0" fontId="14" fillId="19" borderId="1" xfId="0" applyFont="1" applyFill="1" applyBorder="1" applyAlignment="1">
      <alignment vertical="center" wrapText="1"/>
    </xf>
    <xf numFmtId="0" fontId="15" fillId="19" borderId="2" xfId="0" applyFont="1" applyFill="1" applyBorder="1" applyAlignment="1">
      <alignment horizontal="center" vertical="center" wrapText="1"/>
    </xf>
    <xf numFmtId="0" fontId="15" fillId="19" borderId="1" xfId="0" applyFont="1" applyFill="1" applyBorder="1" applyAlignment="1">
      <alignment vertical="center" wrapText="1"/>
    </xf>
    <xf numFmtId="0" fontId="6" fillId="7" borderId="4" xfId="0" applyFont="1" applyFill="1" applyBorder="1" applyAlignment="1">
      <alignment horizontal="center" vertical="center" wrapText="1"/>
    </xf>
    <xf numFmtId="0" fontId="6" fillId="20" borderId="4" xfId="0" applyFont="1" applyFill="1" applyBorder="1" applyAlignment="1">
      <alignment horizontal="center" vertical="center" wrapText="1"/>
    </xf>
    <xf numFmtId="0" fontId="4" fillId="7" borderId="4" xfId="0" applyFont="1" applyFill="1" applyBorder="1" applyAlignment="1" applyProtection="1">
      <alignment horizontal="center" vertical="center" wrapText="1"/>
      <protection locked="0"/>
    </xf>
    <xf numFmtId="0" fontId="4" fillId="20" borderId="4"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wrapText="1"/>
      <protection locked="0"/>
    </xf>
    <xf numFmtId="0" fontId="6" fillId="9" borderId="3" xfId="0" applyFont="1" applyFill="1" applyBorder="1" applyAlignment="1">
      <alignment vertical="center" wrapText="1"/>
    </xf>
    <xf numFmtId="0" fontId="4" fillId="9" borderId="4" xfId="0" applyFont="1" applyFill="1" applyBorder="1" applyAlignment="1" applyProtection="1">
      <alignment horizontal="center" vertical="center" wrapText="1"/>
      <protection locked="0"/>
    </xf>
    <xf numFmtId="0" fontId="10" fillId="14" borderId="1" xfId="0" applyFont="1" applyFill="1" applyBorder="1" applyAlignment="1">
      <alignment vertical="center" wrapText="1"/>
    </xf>
    <xf numFmtId="0" fontId="8" fillId="14" borderId="2" xfId="0" applyFont="1" applyFill="1" applyBorder="1" applyAlignment="1">
      <alignment horizontal="center" vertical="center" wrapText="1"/>
    </xf>
    <xf numFmtId="0" fontId="4" fillId="6" borderId="4" xfId="0" applyFont="1" applyFill="1" applyBorder="1" applyAlignment="1" applyProtection="1">
      <alignment horizontal="center" vertical="center" wrapText="1"/>
      <protection locked="0"/>
    </xf>
    <xf numFmtId="0" fontId="4" fillId="11" borderId="4" xfId="0" applyFont="1" applyFill="1" applyBorder="1" applyAlignment="1" applyProtection="1">
      <alignment horizontal="center" vertical="center" wrapText="1"/>
      <protection locked="0"/>
    </xf>
    <xf numFmtId="9" fontId="16" fillId="2" borderId="0" xfId="1" applyFont="1" applyFill="1"/>
    <xf numFmtId="0" fontId="24" fillId="2" borderId="0" xfId="0" applyFont="1" applyFill="1"/>
    <xf numFmtId="0" fontId="25" fillId="5" borderId="3" xfId="0" applyFont="1" applyFill="1" applyBorder="1" applyAlignment="1">
      <alignment vertical="center" wrapText="1"/>
    </xf>
    <xf numFmtId="0" fontId="6" fillId="5" borderId="3" xfId="0" applyFont="1" applyFill="1" applyBorder="1" applyAlignment="1">
      <alignment vertical="center" wrapText="1"/>
    </xf>
    <xf numFmtId="0" fontId="4" fillId="5" borderId="4" xfId="0" applyFont="1" applyFill="1" applyBorder="1" applyAlignment="1" applyProtection="1">
      <alignment horizontal="center" vertical="center" wrapText="1"/>
      <protection locked="0"/>
    </xf>
    <xf numFmtId="0" fontId="3" fillId="5" borderId="4" xfId="0" applyFont="1" applyFill="1" applyBorder="1" applyAlignment="1" applyProtection="1">
      <alignment horizontal="center" vertical="center" wrapText="1"/>
      <protection locked="0"/>
    </xf>
    <xf numFmtId="0" fontId="3" fillId="6" borderId="4" xfId="0" applyFont="1" applyFill="1" applyBorder="1" applyAlignment="1" applyProtection="1">
      <alignment horizontal="center" vertical="center" wrapText="1"/>
      <protection locked="0"/>
    </xf>
    <xf numFmtId="0" fontId="6" fillId="10" borderId="4" xfId="0" applyFont="1" applyFill="1" applyBorder="1" applyAlignment="1" applyProtection="1">
      <alignment horizontal="center" vertical="center" wrapText="1"/>
      <protection locked="0"/>
    </xf>
    <xf numFmtId="0" fontId="10" fillId="8" borderId="1" xfId="0" applyFont="1" applyFill="1" applyBorder="1" applyAlignment="1">
      <alignment vertical="center" wrapText="1"/>
    </xf>
    <xf numFmtId="0" fontId="8" fillId="8" borderId="2" xfId="0" applyFont="1" applyFill="1" applyBorder="1" applyAlignment="1">
      <alignment horizontal="center" vertical="center" wrapText="1"/>
    </xf>
    <xf numFmtId="0" fontId="8" fillId="21" borderId="1" xfId="0" applyFont="1" applyFill="1" applyBorder="1" applyAlignment="1">
      <alignment vertical="center" wrapText="1"/>
    </xf>
    <xf numFmtId="0" fontId="8" fillId="21" borderId="2" xfId="0" applyFont="1" applyFill="1" applyBorder="1" applyAlignment="1">
      <alignment horizontal="center" vertical="center" wrapText="1"/>
    </xf>
    <xf numFmtId="0" fontId="6" fillId="21" borderId="1" xfId="0" applyFont="1" applyFill="1" applyBorder="1" applyAlignment="1">
      <alignment vertical="center" wrapText="1"/>
    </xf>
    <xf numFmtId="0" fontId="7" fillId="21" borderId="2" xfId="0" applyFont="1" applyFill="1" applyBorder="1" applyAlignment="1">
      <alignment horizontal="center" vertical="center" wrapText="1"/>
    </xf>
    <xf numFmtId="0" fontId="6" fillId="3" borderId="4" xfId="0" applyFont="1" applyFill="1" applyBorder="1" applyAlignment="1" applyProtection="1">
      <alignment horizontal="center" vertical="center" wrapText="1"/>
    </xf>
    <xf numFmtId="0" fontId="6" fillId="9" borderId="4" xfId="0" applyFont="1" applyFill="1" applyBorder="1" applyAlignment="1" applyProtection="1">
      <alignment horizontal="center" vertical="center" wrapText="1"/>
    </xf>
    <xf numFmtId="0" fontId="10" fillId="16" borderId="1" xfId="0" applyFont="1" applyFill="1" applyBorder="1" applyAlignment="1">
      <alignment vertical="center" wrapText="1"/>
    </xf>
    <xf numFmtId="0" fontId="17" fillId="18" borderId="3" xfId="0" applyFont="1" applyFill="1" applyBorder="1" applyAlignment="1">
      <alignment vertical="center" wrapText="1"/>
    </xf>
    <xf numFmtId="0" fontId="2" fillId="2" borderId="0" xfId="0" applyFont="1" applyFill="1" applyAlignment="1">
      <alignment wrapText="1"/>
    </xf>
    <xf numFmtId="0" fontId="17" fillId="5" borderId="3" xfId="0" applyFont="1" applyFill="1" applyBorder="1" applyAlignment="1">
      <alignment vertical="center" wrapText="1"/>
    </xf>
    <xf numFmtId="0" fontId="17" fillId="15" borderId="3" xfId="0" applyFont="1" applyFill="1" applyBorder="1" applyAlignment="1">
      <alignment vertical="center" wrapText="1"/>
    </xf>
    <xf numFmtId="0" fontId="4" fillId="17" borderId="4" xfId="0" applyFont="1" applyFill="1" applyBorder="1" applyAlignment="1" applyProtection="1">
      <alignment horizontal="center" vertical="center" wrapText="1"/>
      <protection locked="0"/>
    </xf>
    <xf numFmtId="0" fontId="4" fillId="22" borderId="4" xfId="0" applyFont="1" applyFill="1" applyBorder="1" applyAlignment="1" applyProtection="1">
      <alignment horizontal="center" vertical="center" wrapText="1"/>
      <protection locked="0"/>
    </xf>
    <xf numFmtId="0" fontId="4" fillId="23" borderId="4" xfId="0" applyFont="1" applyFill="1" applyBorder="1" applyAlignment="1" applyProtection="1">
      <alignment horizontal="center" vertical="center" wrapText="1"/>
      <protection locked="0"/>
    </xf>
    <xf numFmtId="0" fontId="6" fillId="13" borderId="4" xfId="0" applyFont="1" applyFill="1" applyBorder="1" applyAlignment="1" applyProtection="1">
      <alignment horizontal="center" vertical="center" wrapText="1"/>
      <protection locked="0"/>
    </xf>
    <xf numFmtId="0" fontId="6" fillId="22" borderId="4" xfId="0" applyFont="1" applyFill="1" applyBorder="1" applyAlignment="1" applyProtection="1">
      <alignment horizontal="center" vertical="center" wrapText="1"/>
      <protection locked="0"/>
    </xf>
    <xf numFmtId="0" fontId="6" fillId="23" borderId="4" xfId="0" applyFont="1" applyFill="1" applyBorder="1" applyAlignment="1">
      <alignment horizontal="center" vertical="center" wrapText="1"/>
    </xf>
    <xf numFmtId="0" fontId="6" fillId="5" borderId="4" xfId="0" applyFont="1" applyFill="1" applyBorder="1" applyAlignment="1" applyProtection="1">
      <alignment vertical="center" wrapText="1"/>
      <protection locked="0"/>
    </xf>
    <xf numFmtId="0" fontId="0" fillId="2" borderId="0" xfId="0" applyFill="1" applyAlignment="1">
      <alignment horizontal="center"/>
    </xf>
    <xf numFmtId="0" fontId="5" fillId="2" borderId="0" xfId="0" applyFont="1" applyFill="1" applyAlignment="1">
      <alignment horizontal="center"/>
    </xf>
    <xf numFmtId="0" fontId="6" fillId="4" borderId="4" xfId="0" applyFont="1" applyFill="1" applyBorder="1" applyAlignment="1" applyProtection="1">
      <alignment horizontal="left" vertical="center" wrapText="1"/>
      <protection locked="0"/>
    </xf>
    <xf numFmtId="0" fontId="10" fillId="24" borderId="1" xfId="0" applyFont="1" applyFill="1" applyBorder="1" applyAlignment="1">
      <alignment vertical="center" wrapText="1"/>
    </xf>
    <xf numFmtId="0" fontId="8" fillId="24" borderId="2" xfId="0" applyFont="1" applyFill="1" applyBorder="1" applyAlignment="1">
      <alignment horizontal="center" vertical="center" wrapText="1"/>
    </xf>
    <xf numFmtId="0" fontId="10" fillId="25" borderId="1" xfId="0" applyFont="1" applyFill="1" applyBorder="1" applyAlignment="1">
      <alignment vertical="center" wrapText="1"/>
    </xf>
    <xf numFmtId="0" fontId="8" fillId="25" borderId="2" xfId="0" applyFont="1" applyFill="1" applyBorder="1" applyAlignment="1">
      <alignment horizontal="center" vertical="center" wrapText="1"/>
    </xf>
    <xf numFmtId="0" fontId="6" fillId="20" borderId="4" xfId="0" applyFont="1" applyFill="1" applyBorder="1" applyAlignment="1" applyProtection="1">
      <alignment horizontal="left" vertical="center" wrapText="1"/>
      <protection locked="0"/>
    </xf>
    <xf numFmtId="0" fontId="6" fillId="2" borderId="3" xfId="0" applyFont="1" applyFill="1" applyBorder="1" applyAlignment="1">
      <alignment vertical="center" wrapText="1"/>
    </xf>
    <xf numFmtId="0" fontId="4" fillId="2" borderId="4" xfId="0" applyFont="1" applyFill="1" applyBorder="1" applyAlignment="1" applyProtection="1">
      <alignment horizontal="center" vertical="center" wrapText="1"/>
      <protection locked="0"/>
    </xf>
    <xf numFmtId="0" fontId="6" fillId="2" borderId="4" xfId="0" applyFont="1" applyFill="1" applyBorder="1" applyAlignment="1" applyProtection="1">
      <alignment horizontal="left" vertical="center" wrapText="1"/>
      <protection locked="0"/>
    </xf>
    <xf numFmtId="0" fontId="6" fillId="26" borderId="3" xfId="0" applyFont="1" applyFill="1" applyBorder="1" applyAlignment="1">
      <alignment vertical="center" wrapText="1"/>
    </xf>
    <xf numFmtId="0" fontId="4" fillId="26" borderId="4" xfId="0" applyFont="1" applyFill="1" applyBorder="1" applyAlignment="1" applyProtection="1">
      <alignment horizontal="center" vertical="center" wrapText="1"/>
      <protection locked="0"/>
    </xf>
    <xf numFmtId="0" fontId="6" fillId="26" borderId="4" xfId="0" applyFont="1" applyFill="1" applyBorder="1" applyAlignment="1" applyProtection="1">
      <alignment horizontal="left" vertical="center" wrapText="1"/>
      <protection locked="0"/>
    </xf>
    <xf numFmtId="0" fontId="17" fillId="2" borderId="3" xfId="0" applyFont="1" applyFill="1" applyBorder="1" applyAlignment="1">
      <alignment vertical="center" wrapText="1"/>
    </xf>
    <xf numFmtId="0" fontId="17" fillId="26" borderId="3" xfId="0" applyFont="1" applyFill="1" applyBorder="1" applyAlignment="1">
      <alignment vertical="center" wrapText="1"/>
    </xf>
    <xf numFmtId="0" fontId="4" fillId="0" borderId="4" xfId="0" applyFont="1" applyBorder="1" applyAlignment="1" applyProtection="1">
      <alignment horizontal="center" wrapText="1"/>
      <protection locked="0"/>
    </xf>
    <xf numFmtId="0" fontId="6" fillId="0" borderId="4" xfId="0" applyFont="1" applyBorder="1" applyAlignment="1" applyProtection="1">
      <alignment horizontal="left" vertical="center" wrapText="1"/>
      <protection locked="0"/>
    </xf>
    <xf numFmtId="0" fontId="6" fillId="5" borderId="5" xfId="0" applyFont="1" applyFill="1" applyBorder="1" applyAlignment="1" applyProtection="1">
      <alignment horizontal="left" vertical="center" wrapText="1"/>
      <protection locked="0"/>
    </xf>
    <xf numFmtId="0" fontId="6" fillId="6" borderId="5" xfId="0" applyFont="1" applyFill="1" applyBorder="1" applyAlignment="1" applyProtection="1">
      <alignment horizontal="left" vertical="center" wrapText="1"/>
      <protection locked="0"/>
    </xf>
    <xf numFmtId="0" fontId="6" fillId="5" borderId="1" xfId="0" applyFont="1" applyFill="1" applyBorder="1" applyAlignment="1">
      <alignment vertical="center" wrapText="1"/>
    </xf>
    <xf numFmtId="0" fontId="4" fillId="5" borderId="1" xfId="0" applyFont="1" applyFill="1" applyBorder="1" applyAlignment="1" applyProtection="1">
      <alignment horizontal="center" vertical="center" wrapText="1"/>
      <protection locked="0"/>
    </xf>
    <xf numFmtId="0" fontId="2" fillId="10" borderId="1" xfId="0" applyFont="1" applyFill="1" applyBorder="1" applyAlignment="1">
      <alignment horizontal="center" vertical="center" wrapText="1"/>
    </xf>
    <xf numFmtId="0" fontId="6" fillId="5" borderId="1" xfId="0" applyFont="1" applyFill="1" applyBorder="1" applyAlignment="1" applyProtection="1">
      <alignment horizontal="left" vertical="center" wrapText="1"/>
      <protection locked="0"/>
    </xf>
    <xf numFmtId="0" fontId="17" fillId="15" borderId="1" xfId="0" applyFont="1" applyFill="1" applyBorder="1" applyAlignment="1">
      <alignment vertical="center" wrapText="1"/>
    </xf>
    <xf numFmtId="0" fontId="4" fillId="15" borderId="1" xfId="0" applyFont="1" applyFill="1" applyBorder="1" applyAlignment="1" applyProtection="1">
      <alignment horizontal="center" vertical="center" wrapText="1"/>
      <protection locked="0"/>
    </xf>
    <xf numFmtId="0" fontId="6" fillId="18" borderId="4" xfId="0" applyFont="1" applyFill="1" applyBorder="1" applyAlignment="1" applyProtection="1">
      <alignment horizontal="left" vertical="center" wrapText="1"/>
      <protection locked="0"/>
    </xf>
    <xf numFmtId="0" fontId="6" fillId="15" borderId="4" xfId="0" applyFont="1" applyFill="1" applyBorder="1" applyAlignment="1" applyProtection="1">
      <alignment horizontal="left" vertical="center" wrapText="1"/>
      <protection locked="0"/>
    </xf>
    <xf numFmtId="0" fontId="6" fillId="15" borderId="1" xfId="0" applyFont="1" applyFill="1" applyBorder="1" applyAlignment="1" applyProtection="1">
      <alignment horizontal="left" vertical="center" wrapText="1"/>
      <protection locked="0"/>
    </xf>
    <xf numFmtId="0" fontId="6" fillId="11" borderId="4" xfId="0" applyFont="1" applyFill="1" applyBorder="1" applyAlignment="1" applyProtection="1">
      <alignment horizontal="left" vertical="center" wrapText="1"/>
      <protection locked="0"/>
    </xf>
    <xf numFmtId="0" fontId="6" fillId="5" borderId="4" xfId="0" applyFont="1" applyFill="1" applyBorder="1" applyAlignment="1" applyProtection="1">
      <alignment horizontal="left" vertical="center" wrapText="1"/>
      <protection locked="0"/>
    </xf>
    <xf numFmtId="0" fontId="6" fillId="6" borderId="4" xfId="0" applyFont="1" applyFill="1" applyBorder="1" applyAlignment="1" applyProtection="1">
      <alignment horizontal="left" vertical="center" wrapText="1"/>
      <protection locked="0"/>
    </xf>
    <xf numFmtId="0" fontId="6" fillId="3" borderId="4" xfId="0" applyFont="1" applyFill="1" applyBorder="1" applyAlignment="1" applyProtection="1">
      <alignment horizontal="left" vertical="center" wrapText="1"/>
      <protection locked="0"/>
    </xf>
    <xf numFmtId="0" fontId="6" fillId="9" borderId="4" xfId="0" applyFont="1" applyFill="1" applyBorder="1" applyAlignment="1" applyProtection="1">
      <alignment horizontal="left" vertical="center" wrapText="1"/>
      <protection locked="0"/>
    </xf>
    <xf numFmtId="0" fontId="2" fillId="7" borderId="4" xfId="0" applyFont="1" applyFill="1" applyBorder="1" applyAlignment="1" applyProtection="1">
      <alignment horizontal="left" vertical="center" wrapText="1"/>
      <protection locked="0"/>
    </xf>
    <xf numFmtId="0" fontId="2" fillId="20" borderId="4"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 fillId="15" borderId="4" xfId="0" applyFont="1" applyFill="1" applyBorder="1" applyAlignment="1" applyProtection="1">
      <alignment horizontal="left" vertical="center" wrapText="1"/>
      <protection locked="0"/>
    </xf>
    <xf numFmtId="0" fontId="2" fillId="4" borderId="4" xfId="0" applyFont="1" applyFill="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10" fillId="2" borderId="0" xfId="0" applyFont="1" applyFill="1"/>
    <xf numFmtId="0" fontId="10" fillId="2" borderId="15" xfId="0" applyFont="1" applyFill="1" applyBorder="1" applyAlignment="1">
      <alignment horizontal="center" vertical="center"/>
    </xf>
    <xf numFmtId="0" fontId="10" fillId="27" borderId="1" xfId="0" applyFont="1" applyFill="1" applyBorder="1" applyAlignment="1">
      <alignment horizontal="center"/>
    </xf>
    <xf numFmtId="0" fontId="8" fillId="26" borderId="15" xfId="0" applyFont="1" applyFill="1" applyBorder="1" applyAlignment="1">
      <alignment horizontal="center" vertical="center"/>
    </xf>
    <xf numFmtId="0" fontId="6" fillId="0" borderId="13" xfId="0" applyFont="1" applyBorder="1" applyAlignment="1">
      <alignment vertical="center" wrapText="1"/>
    </xf>
    <xf numFmtId="0" fontId="4" fillId="0" borderId="1" xfId="0" applyFont="1" applyBorder="1" applyAlignment="1" applyProtection="1">
      <alignment horizontal="center" wrapText="1"/>
      <protection locked="0"/>
    </xf>
    <xf numFmtId="0" fontId="6" fillId="26" borderId="0" xfId="0" applyFont="1" applyFill="1" applyAlignment="1">
      <alignment horizontal="center" vertical="center"/>
    </xf>
    <xf numFmtId="0" fontId="4" fillId="2" borderId="3" xfId="0" applyFont="1" applyFill="1" applyBorder="1" applyAlignment="1" applyProtection="1">
      <alignment horizontal="center" vertical="center"/>
      <protection locked="0"/>
    </xf>
    <xf numFmtId="0" fontId="0" fillId="26" borderId="0" xfId="0" applyFill="1"/>
    <xf numFmtId="0" fontId="5" fillId="26" borderId="0" xfId="0" applyFont="1" applyFill="1" applyAlignment="1">
      <alignment horizontal="center"/>
    </xf>
    <xf numFmtId="0" fontId="0" fillId="26" borderId="0" xfId="0" applyFill="1" applyAlignment="1">
      <alignment horizontal="center"/>
    </xf>
    <xf numFmtId="0" fontId="4" fillId="26" borderId="3" xfId="0" applyFont="1" applyFill="1" applyBorder="1" applyAlignment="1" applyProtection="1">
      <alignment horizontal="center" vertical="center"/>
      <protection locked="0"/>
    </xf>
    <xf numFmtId="0" fontId="6" fillId="26" borderId="0" xfId="0" applyFont="1" applyFill="1"/>
    <xf numFmtId="0" fontId="2" fillId="26" borderId="0" xfId="0" applyFont="1" applyFill="1" applyAlignment="1">
      <alignment horizontal="center" vertical="center"/>
    </xf>
    <xf numFmtId="0" fontId="0" fillId="26" borderId="0" xfId="0" applyFill="1" applyAlignment="1">
      <alignment horizontal="center" vertical="center"/>
    </xf>
    <xf numFmtId="0" fontId="16" fillId="26" borderId="0" xfId="0" applyFont="1" applyFill="1"/>
    <xf numFmtId="0" fontId="24" fillId="26" borderId="0" xfId="0" applyFont="1" applyFill="1"/>
    <xf numFmtId="0" fontId="2" fillId="26" borderId="0" xfId="0" applyFont="1" applyFill="1" applyAlignment="1">
      <alignment wrapText="1"/>
    </xf>
    <xf numFmtId="0" fontId="24" fillId="26" borderId="0" xfId="0" applyFont="1" applyFill="1" applyAlignment="1">
      <alignment horizontal="center" vertical="center"/>
    </xf>
    <xf numFmtId="0" fontId="6" fillId="26" borderId="4" xfId="0" applyFont="1" applyFill="1" applyBorder="1" applyAlignment="1" applyProtection="1">
      <alignment vertical="center" wrapText="1"/>
      <protection locked="0"/>
    </xf>
    <xf numFmtId="0" fontId="10" fillId="26" borderId="15" xfId="0" applyFont="1" applyFill="1" applyBorder="1" applyAlignment="1">
      <alignment horizontal="center" vertical="center"/>
    </xf>
    <xf numFmtId="0" fontId="0" fillId="26" borderId="0" xfId="0" applyFill="1" applyBorder="1" applyAlignment="1">
      <alignment horizontal="center" vertical="center"/>
    </xf>
    <xf numFmtId="0" fontId="6" fillId="8" borderId="5" xfId="0" applyFont="1" applyFill="1" applyBorder="1" applyAlignment="1">
      <alignment vertical="center" wrapText="1"/>
    </xf>
    <xf numFmtId="0" fontId="7" fillId="8" borderId="12" xfId="0" applyFont="1" applyFill="1" applyBorder="1" applyAlignment="1">
      <alignment horizontal="center" vertical="center" wrapText="1"/>
    </xf>
    <xf numFmtId="0" fontId="6" fillId="5" borderId="23" xfId="0" applyFont="1" applyFill="1" applyBorder="1" applyAlignment="1">
      <alignment vertical="center" wrapText="1"/>
    </xf>
    <xf numFmtId="0" fontId="4" fillId="5" borderId="24" xfId="0" applyFont="1" applyFill="1" applyBorder="1" applyAlignment="1" applyProtection="1">
      <alignment horizontal="center" vertical="center" wrapText="1"/>
      <protection locked="0"/>
    </xf>
    <xf numFmtId="0" fontId="6" fillId="5" borderId="24" xfId="0" applyFont="1" applyFill="1" applyBorder="1" applyAlignment="1">
      <alignment horizontal="center" vertical="center" wrapText="1"/>
    </xf>
    <xf numFmtId="0" fontId="6" fillId="5" borderId="25" xfId="0" applyFont="1" applyFill="1" applyBorder="1" applyAlignment="1" applyProtection="1">
      <alignment horizontal="left" vertical="center" wrapText="1"/>
      <protection locked="0"/>
    </xf>
    <xf numFmtId="0" fontId="6" fillId="6" borderId="23" xfId="0" applyFont="1" applyFill="1" applyBorder="1" applyAlignment="1">
      <alignment vertical="center" wrapText="1"/>
    </xf>
    <xf numFmtId="0" fontId="4" fillId="6" borderId="24" xfId="0" applyFont="1" applyFill="1" applyBorder="1" applyAlignment="1" applyProtection="1">
      <alignment horizontal="center" vertical="center" wrapText="1"/>
      <protection locked="0"/>
    </xf>
    <xf numFmtId="0" fontId="6" fillId="6" borderId="24" xfId="0" applyFont="1" applyFill="1" applyBorder="1" applyAlignment="1">
      <alignment horizontal="center" vertical="center" wrapText="1"/>
    </xf>
    <xf numFmtId="0" fontId="6" fillId="6" borderId="25" xfId="0" applyFont="1" applyFill="1" applyBorder="1" applyAlignment="1" applyProtection="1">
      <alignment horizontal="left" vertical="center" wrapText="1"/>
      <protection locked="0"/>
    </xf>
    <xf numFmtId="0" fontId="6" fillId="5" borderId="31" xfId="0" applyFont="1" applyFill="1" applyBorder="1" applyAlignment="1">
      <alignment vertical="center" wrapText="1"/>
    </xf>
    <xf numFmtId="0" fontId="4" fillId="5" borderId="19" xfId="0" applyFont="1" applyFill="1" applyBorder="1" applyAlignment="1" applyProtection="1">
      <alignment horizontal="center" vertical="center" wrapText="1"/>
      <protection locked="0"/>
    </xf>
    <xf numFmtId="0" fontId="6" fillId="5" borderId="32" xfId="0" applyFont="1" applyFill="1" applyBorder="1" applyAlignment="1" applyProtection="1">
      <alignment horizontal="left" vertical="center" wrapText="1"/>
      <protection locked="0"/>
    </xf>
    <xf numFmtId="0" fontId="6" fillId="6" borderId="31" xfId="0" applyFont="1" applyFill="1" applyBorder="1" applyAlignment="1">
      <alignment vertical="center" wrapText="1"/>
    </xf>
    <xf numFmtId="0" fontId="4" fillId="6" borderId="19" xfId="0" applyFont="1" applyFill="1" applyBorder="1" applyAlignment="1" applyProtection="1">
      <alignment horizontal="center" vertical="center" wrapText="1"/>
      <protection locked="0"/>
    </xf>
    <xf numFmtId="0" fontId="6" fillId="6" borderId="19" xfId="0" applyFont="1" applyFill="1" applyBorder="1" applyAlignment="1">
      <alignment horizontal="center" vertical="center" wrapText="1"/>
    </xf>
    <xf numFmtId="0" fontId="6" fillId="6" borderId="32" xfId="0" applyFont="1" applyFill="1" applyBorder="1" applyAlignment="1" applyProtection="1">
      <alignment horizontal="left" vertical="center" wrapText="1"/>
      <protection locked="0"/>
    </xf>
    <xf numFmtId="0" fontId="6" fillId="5" borderId="19" xfId="0" applyFont="1" applyFill="1" applyBorder="1" applyAlignment="1">
      <alignment horizontal="center" vertical="center" wrapText="1"/>
    </xf>
    <xf numFmtId="0" fontId="8" fillId="21" borderId="5" xfId="0" applyFont="1" applyFill="1" applyBorder="1" applyAlignment="1">
      <alignment vertical="center" wrapText="1"/>
    </xf>
    <xf numFmtId="0" fontId="8" fillId="21" borderId="12" xfId="0" applyFont="1" applyFill="1" applyBorder="1" applyAlignment="1">
      <alignment horizontal="center" vertical="center" wrapText="1"/>
    </xf>
    <xf numFmtId="0" fontId="6" fillId="4" borderId="23" xfId="0" applyFont="1" applyFill="1" applyBorder="1" applyAlignment="1">
      <alignment vertical="center" wrapText="1"/>
    </xf>
    <xf numFmtId="0" fontId="4" fillId="4" borderId="24" xfId="0" applyFont="1" applyFill="1" applyBorder="1" applyAlignment="1" applyProtection="1">
      <alignment horizontal="center" vertical="center" wrapText="1"/>
      <protection locked="0"/>
    </xf>
    <xf numFmtId="0" fontId="6" fillId="4" borderId="24" xfId="0" applyFont="1" applyFill="1" applyBorder="1" applyAlignment="1">
      <alignment horizontal="center" vertical="center" wrapText="1"/>
    </xf>
    <xf numFmtId="0" fontId="2" fillId="4" borderId="25" xfId="0" applyFont="1" applyFill="1" applyBorder="1" applyAlignment="1" applyProtection="1">
      <alignment horizontal="left" vertical="center" wrapText="1"/>
      <protection locked="0"/>
    </xf>
    <xf numFmtId="0" fontId="6" fillId="11" borderId="23" xfId="0" applyFont="1" applyFill="1" applyBorder="1" applyAlignment="1">
      <alignment vertical="center" wrapText="1"/>
    </xf>
    <xf numFmtId="0" fontId="4" fillId="11" borderId="24" xfId="0" applyFont="1" applyFill="1" applyBorder="1" applyAlignment="1" applyProtection="1">
      <alignment horizontal="center" vertical="center" wrapText="1"/>
      <protection locked="0"/>
    </xf>
    <xf numFmtId="0" fontId="6" fillId="11" borderId="24" xfId="0" applyFont="1" applyFill="1" applyBorder="1" applyAlignment="1">
      <alignment horizontal="center" vertical="center" wrapText="1"/>
    </xf>
    <xf numFmtId="0" fontId="2" fillId="11" borderId="25" xfId="0" applyFont="1" applyFill="1" applyBorder="1" applyAlignment="1" applyProtection="1">
      <alignment horizontal="left" vertical="center" wrapText="1"/>
      <protection locked="0"/>
    </xf>
    <xf numFmtId="0" fontId="0" fillId="26" borderId="0" xfId="0" applyFill="1" applyBorder="1" applyAlignment="1" applyProtection="1">
      <alignment horizontal="center" vertical="center"/>
    </xf>
    <xf numFmtId="0" fontId="0" fillId="26" borderId="0" xfId="0" applyFill="1" applyProtection="1"/>
    <xf numFmtId="0" fontId="32" fillId="25" borderId="29" xfId="0" applyFont="1" applyFill="1" applyBorder="1" applyAlignment="1" applyProtection="1">
      <alignment vertical="center" wrapText="1"/>
    </xf>
    <xf numFmtId="0" fontId="32" fillId="25" borderId="18" xfId="0" applyFont="1" applyFill="1" applyBorder="1" applyAlignment="1" applyProtection="1">
      <alignment horizontal="center" vertical="center" wrapText="1"/>
    </xf>
    <xf numFmtId="0" fontId="32" fillId="25" borderId="30" xfId="0" applyFont="1" applyFill="1" applyBorder="1" applyAlignment="1" applyProtection="1">
      <alignment horizontal="center" vertical="center" wrapText="1"/>
    </xf>
    <xf numFmtId="0" fontId="32" fillId="25" borderId="26" xfId="0" applyFont="1" applyFill="1" applyBorder="1" applyAlignment="1" applyProtection="1">
      <alignment vertical="center" wrapText="1"/>
    </xf>
    <xf numFmtId="0" fontId="32" fillId="25" borderId="27" xfId="0" applyFont="1" applyFill="1" applyBorder="1" applyAlignment="1" applyProtection="1">
      <alignment horizontal="center" vertical="center" wrapText="1"/>
    </xf>
    <xf numFmtId="0" fontId="32" fillId="25" borderId="28" xfId="0" applyFont="1" applyFill="1" applyBorder="1" applyAlignment="1" applyProtection="1">
      <alignment horizontal="center" vertical="center" wrapText="1"/>
    </xf>
    <xf numFmtId="0" fontId="33" fillId="26" borderId="0" xfId="0" applyFont="1" applyFill="1" applyBorder="1" applyAlignment="1" applyProtection="1">
      <alignment horizontal="right" vertical="center" wrapText="1"/>
    </xf>
    <xf numFmtId="0" fontId="33" fillId="26" borderId="0" xfId="0" applyFont="1" applyFill="1" applyBorder="1" applyAlignment="1" applyProtection="1">
      <alignment horizontal="center" vertical="center" wrapText="1"/>
    </xf>
    <xf numFmtId="0" fontId="33" fillId="26" borderId="0" xfId="0" applyFont="1" applyFill="1" applyAlignment="1" applyProtection="1">
      <alignment horizontal="center" vertical="center"/>
    </xf>
    <xf numFmtId="9" fontId="33" fillId="26" borderId="0" xfId="1" applyFont="1" applyFill="1" applyAlignment="1" applyProtection="1">
      <alignment horizontal="center" vertical="center"/>
    </xf>
    <xf numFmtId="0" fontId="23" fillId="26" borderId="0" xfId="0" applyFont="1" applyFill="1" applyAlignment="1">
      <alignment horizontal="right" vertical="center"/>
    </xf>
    <xf numFmtId="0" fontId="23" fillId="26" borderId="0" xfId="0" applyFont="1" applyFill="1" applyAlignment="1">
      <alignment horizontal="center" vertical="center"/>
    </xf>
    <xf numFmtId="9" fontId="23" fillId="26" borderId="0" xfId="1" applyFont="1" applyFill="1" applyAlignment="1">
      <alignment horizontal="center" vertical="center"/>
    </xf>
    <xf numFmtId="0" fontId="7" fillId="4" borderId="23" xfId="0" applyFont="1" applyFill="1" applyBorder="1" applyAlignment="1">
      <alignment vertical="center" wrapText="1"/>
    </xf>
    <xf numFmtId="0" fontId="23" fillId="26" borderId="0" xfId="0" applyFont="1" applyFill="1" applyAlignment="1">
      <alignment horizontal="right"/>
    </xf>
    <xf numFmtId="0" fontId="23" fillId="26" borderId="0" xfId="0" applyFont="1" applyFill="1"/>
    <xf numFmtId="0" fontId="2" fillId="8" borderId="19" xfId="0" applyFont="1" applyFill="1" applyBorder="1" applyAlignment="1" applyProtection="1">
      <alignment horizontal="center" vertical="center" wrapText="1"/>
      <protection locked="0"/>
    </xf>
    <xf numFmtId="0" fontId="6" fillId="12" borderId="24" xfId="0" applyFont="1" applyFill="1" applyBorder="1" applyAlignment="1">
      <alignment horizontal="center" vertical="center" wrapText="1"/>
    </xf>
    <xf numFmtId="0" fontId="6" fillId="2" borderId="0" xfId="0" applyFont="1" applyFill="1" applyAlignment="1">
      <alignment vertical="center" wrapText="1"/>
    </xf>
    <xf numFmtId="0" fontId="2" fillId="16" borderId="5" xfId="0" applyFont="1" applyFill="1" applyBorder="1" applyAlignment="1">
      <alignment vertical="center" wrapText="1"/>
    </xf>
    <xf numFmtId="0" fontId="8" fillId="16" borderId="12" xfId="0" applyFont="1" applyFill="1" applyBorder="1" applyAlignment="1">
      <alignment horizontal="center" vertical="center" wrapText="1"/>
    </xf>
    <xf numFmtId="0" fontId="6" fillId="18" borderId="23" xfId="0" applyFont="1" applyFill="1" applyBorder="1" applyAlignment="1">
      <alignment vertical="center" wrapText="1"/>
    </xf>
    <xf numFmtId="0" fontId="4" fillId="18" borderId="24" xfId="0" applyFont="1" applyFill="1" applyBorder="1" applyAlignment="1" applyProtection="1">
      <alignment horizontal="center" vertical="center" wrapText="1"/>
      <protection locked="0"/>
    </xf>
    <xf numFmtId="0" fontId="6" fillId="18" borderId="24" xfId="0" applyFont="1" applyFill="1" applyBorder="1" applyAlignment="1">
      <alignment horizontal="center" vertical="center" wrapText="1"/>
    </xf>
    <xf numFmtId="0" fontId="2" fillId="18" borderId="25" xfId="0" applyFont="1" applyFill="1" applyBorder="1" applyAlignment="1" applyProtection="1">
      <alignment horizontal="left" vertical="center" wrapText="1"/>
      <protection locked="0"/>
    </xf>
    <xf numFmtId="0" fontId="6" fillId="15" borderId="23" xfId="0" applyFont="1" applyFill="1" applyBorder="1" applyAlignment="1">
      <alignment vertical="center" wrapText="1"/>
    </xf>
    <xf numFmtId="0" fontId="4" fillId="15" borderId="24" xfId="0" applyFont="1" applyFill="1" applyBorder="1" applyAlignment="1" applyProtection="1">
      <alignment horizontal="center" vertical="center" wrapText="1"/>
      <protection locked="0"/>
    </xf>
    <xf numFmtId="0" fontId="6" fillId="15" borderId="24" xfId="0" applyFont="1" applyFill="1" applyBorder="1" applyAlignment="1">
      <alignment horizontal="center" vertical="center" wrapText="1"/>
    </xf>
    <xf numFmtId="0" fontId="2" fillId="15" borderId="25" xfId="0" applyFont="1" applyFill="1" applyBorder="1" applyAlignment="1" applyProtection="1">
      <alignment horizontal="left" vertical="center" wrapText="1"/>
      <protection locked="0"/>
    </xf>
    <xf numFmtId="0" fontId="30" fillId="26" borderId="0" xfId="0" applyFont="1" applyFill="1"/>
    <xf numFmtId="0" fontId="6" fillId="16" borderId="24" xfId="0" applyFont="1" applyFill="1" applyBorder="1" applyAlignment="1">
      <alignment horizontal="center" vertical="center" wrapText="1"/>
    </xf>
    <xf numFmtId="0" fontId="32" fillId="25" borderId="4" xfId="0" applyFont="1" applyFill="1" applyBorder="1" applyAlignment="1" applyProtection="1">
      <alignment horizontal="center" vertical="center" wrapText="1"/>
    </xf>
    <xf numFmtId="0" fontId="10" fillId="26" borderId="37" xfId="0" applyFont="1" applyFill="1" applyBorder="1" applyAlignment="1">
      <alignment horizontal="center" vertical="center"/>
    </xf>
    <xf numFmtId="0" fontId="10" fillId="26" borderId="18" xfId="0" applyFont="1" applyFill="1" applyBorder="1" applyAlignment="1">
      <alignment horizontal="center" vertical="center"/>
    </xf>
    <xf numFmtId="0" fontId="10" fillId="26" borderId="30" xfId="0" applyFont="1" applyFill="1" applyBorder="1" applyAlignment="1">
      <alignment horizontal="center" vertical="center"/>
    </xf>
    <xf numFmtId="0" fontId="28" fillId="26" borderId="2" xfId="0" applyFont="1" applyFill="1" applyBorder="1" applyAlignment="1">
      <alignment horizontal="center" vertical="center"/>
    </xf>
    <xf numFmtId="0" fontId="8" fillId="25" borderId="19" xfId="0" applyFont="1" applyFill="1" applyBorder="1" applyAlignment="1">
      <alignment horizontal="center" vertical="center"/>
    </xf>
    <xf numFmtId="0" fontId="8" fillId="25" borderId="32" xfId="0" applyFont="1" applyFill="1" applyBorder="1" applyAlignment="1">
      <alignment horizontal="center" vertical="center"/>
    </xf>
    <xf numFmtId="0" fontId="8" fillId="7" borderId="19" xfId="0" applyFont="1" applyFill="1" applyBorder="1" applyAlignment="1">
      <alignment horizontal="center" vertical="center"/>
    </xf>
    <xf numFmtId="0" fontId="8" fillId="7" borderId="32" xfId="0" applyFont="1" applyFill="1" applyBorder="1" applyAlignment="1">
      <alignment horizontal="center" vertical="center"/>
    </xf>
    <xf numFmtId="0" fontId="10" fillId="2" borderId="18" xfId="0" applyFont="1" applyFill="1" applyBorder="1" applyAlignment="1">
      <alignment horizontal="center" vertical="center"/>
    </xf>
    <xf numFmtId="0" fontId="36" fillId="26" borderId="1" xfId="0" applyFont="1" applyFill="1" applyBorder="1" applyAlignment="1">
      <alignment horizontal="center" vertical="center"/>
    </xf>
    <xf numFmtId="0" fontId="31" fillId="26" borderId="0" xfId="0" applyFont="1" applyFill="1" applyAlignment="1">
      <alignment horizontal="center"/>
    </xf>
    <xf numFmtId="0" fontId="10" fillId="26" borderId="0" xfId="0" applyFont="1" applyFill="1" applyAlignment="1">
      <alignment horizontal="center"/>
    </xf>
    <xf numFmtId="0" fontId="6" fillId="7" borderId="4" xfId="0" applyFont="1" applyFill="1" applyBorder="1" applyAlignment="1" applyProtection="1">
      <alignment horizontal="left" vertical="center" wrapText="1"/>
      <protection locked="0"/>
    </xf>
    <xf numFmtId="9" fontId="23" fillId="26" borderId="0" xfId="1" applyFont="1" applyFill="1"/>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6" borderId="20" xfId="0" applyFont="1" applyFill="1" applyBorder="1" applyAlignment="1">
      <alignment horizontal="center" vertical="center" wrapText="1"/>
    </xf>
    <xf numFmtId="0" fontId="7" fillId="26" borderId="21" xfId="0" applyFont="1" applyFill="1" applyBorder="1" applyAlignment="1">
      <alignment horizontal="center" vertical="center" wrapText="1"/>
    </xf>
    <xf numFmtId="0" fontId="7" fillId="26" borderId="22" xfId="0" applyFont="1" applyFill="1" applyBorder="1" applyAlignment="1">
      <alignment horizontal="center" vertical="center" wrapText="1"/>
    </xf>
    <xf numFmtId="0" fontId="15" fillId="19" borderId="12"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6" fillId="7" borderId="23" xfId="0" applyFont="1" applyFill="1" applyBorder="1" applyAlignment="1">
      <alignment vertical="center" wrapText="1"/>
    </xf>
    <xf numFmtId="0" fontId="4" fillId="7" borderId="24" xfId="0" applyFont="1" applyFill="1" applyBorder="1" applyAlignment="1" applyProtection="1">
      <alignment horizontal="center" vertical="center" wrapText="1"/>
      <protection locked="0"/>
    </xf>
    <xf numFmtId="0" fontId="6" fillId="7" borderId="24" xfId="0" applyFont="1" applyFill="1" applyBorder="1" applyAlignment="1">
      <alignment horizontal="center" vertical="center" wrapText="1"/>
    </xf>
    <xf numFmtId="0" fontId="2" fillId="7" borderId="25" xfId="0" applyFont="1" applyFill="1" applyBorder="1" applyAlignment="1" applyProtection="1">
      <alignment horizontal="left" vertical="center" wrapText="1"/>
      <protection locked="0"/>
    </xf>
    <xf numFmtId="0" fontId="6" fillId="20" borderId="23" xfId="0" applyFont="1" applyFill="1" applyBorder="1" applyAlignment="1">
      <alignment vertical="center" wrapText="1"/>
    </xf>
    <xf numFmtId="0" fontId="4" fillId="20" borderId="24" xfId="0" applyFont="1" applyFill="1" applyBorder="1" applyAlignment="1" applyProtection="1">
      <alignment horizontal="center" vertical="center" wrapText="1"/>
      <protection locked="0"/>
    </xf>
    <xf numFmtId="0" fontId="6" fillId="20" borderId="24" xfId="0" applyFont="1" applyFill="1" applyBorder="1" applyAlignment="1">
      <alignment horizontal="center" vertical="center" wrapText="1"/>
    </xf>
    <xf numFmtId="0" fontId="2" fillId="20" borderId="25" xfId="0" applyFont="1" applyFill="1" applyBorder="1" applyAlignment="1" applyProtection="1">
      <alignment horizontal="left" vertical="center" wrapText="1"/>
      <protection locked="0"/>
    </xf>
    <xf numFmtId="0" fontId="6" fillId="19" borderId="24" xfId="0" applyFont="1" applyFill="1" applyBorder="1" applyAlignment="1">
      <alignment horizontal="center" vertical="center" wrapText="1"/>
    </xf>
    <xf numFmtId="0" fontId="10" fillId="14" borderId="5" xfId="0" applyFont="1" applyFill="1" applyBorder="1" applyAlignment="1">
      <alignment vertical="center" wrapText="1"/>
    </xf>
    <xf numFmtId="0" fontId="8" fillId="14" borderId="12" xfId="0" applyFont="1" applyFill="1" applyBorder="1" applyAlignment="1">
      <alignment horizontal="center" vertical="center" wrapText="1"/>
    </xf>
    <xf numFmtId="0" fontId="6" fillId="3" borderId="23" xfId="0" applyFont="1" applyFill="1" applyBorder="1" applyAlignment="1">
      <alignment vertical="center" wrapText="1"/>
    </xf>
    <xf numFmtId="0" fontId="4" fillId="3" borderId="24"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xf>
    <xf numFmtId="0" fontId="6" fillId="3" borderId="25" xfId="0" applyFont="1" applyFill="1" applyBorder="1" applyAlignment="1" applyProtection="1">
      <alignment horizontal="left" vertical="center" wrapText="1"/>
      <protection locked="0"/>
    </xf>
    <xf numFmtId="0" fontId="6" fillId="9" borderId="23" xfId="0" applyFont="1" applyFill="1" applyBorder="1" applyAlignment="1">
      <alignment vertical="center" wrapText="1"/>
    </xf>
    <xf numFmtId="0" fontId="4" fillId="9" borderId="24" xfId="0" applyFont="1" applyFill="1" applyBorder="1" applyAlignment="1" applyProtection="1">
      <alignment horizontal="center" vertical="center" wrapText="1"/>
      <protection locked="0"/>
    </xf>
    <xf numFmtId="0" fontId="6" fillId="9" borderId="24" xfId="0" applyFont="1" applyFill="1" applyBorder="1" applyAlignment="1" applyProtection="1">
      <alignment horizontal="center" vertical="center" wrapText="1"/>
    </xf>
    <xf numFmtId="0" fontId="6" fillId="9" borderId="25"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center" vertical="center" wrapText="1"/>
      <protection locked="0"/>
    </xf>
    <xf numFmtId="0" fontId="10" fillId="8" borderId="5" xfId="0" applyFont="1" applyFill="1" applyBorder="1" applyAlignment="1">
      <alignment vertical="center" wrapText="1"/>
    </xf>
    <xf numFmtId="0" fontId="8" fillId="8" borderId="12" xfId="0" applyFont="1" applyFill="1" applyBorder="1" applyAlignment="1">
      <alignment horizontal="center" vertical="center" wrapText="1"/>
    </xf>
    <xf numFmtId="0" fontId="25" fillId="5" borderId="23" xfId="0" applyFont="1" applyFill="1" applyBorder="1" applyAlignment="1">
      <alignment vertical="center" wrapText="1"/>
    </xf>
    <xf numFmtId="0" fontId="3" fillId="5" borderId="24" xfId="0" applyFont="1" applyFill="1" applyBorder="1" applyAlignment="1" applyProtection="1">
      <alignment horizontal="center" vertical="center" wrapText="1"/>
      <protection locked="0"/>
    </xf>
    <xf numFmtId="0" fontId="3" fillId="6" borderId="24" xfId="0" applyFont="1" applyFill="1" applyBorder="1" applyAlignment="1" applyProtection="1">
      <alignment horizontal="center" vertical="center" wrapText="1"/>
      <protection locked="0"/>
    </xf>
    <xf numFmtId="0" fontId="6" fillId="8" borderId="24" xfId="0" applyFont="1" applyFill="1" applyBorder="1" applyAlignment="1" applyProtection="1">
      <alignment horizontal="center" vertical="center" wrapText="1"/>
      <protection locked="0"/>
    </xf>
    <xf numFmtId="0" fontId="6" fillId="21" borderId="5" xfId="0" applyFont="1" applyFill="1" applyBorder="1" applyAlignment="1">
      <alignment vertical="center" wrapText="1"/>
    </xf>
    <xf numFmtId="0" fontId="7" fillId="21" borderId="12" xfId="0" applyFont="1" applyFill="1" applyBorder="1" applyAlignment="1">
      <alignment horizontal="center" vertical="center" wrapText="1"/>
    </xf>
    <xf numFmtId="0" fontId="6" fillId="4" borderId="25" xfId="0" applyFont="1" applyFill="1" applyBorder="1" applyAlignment="1" applyProtection="1">
      <alignment horizontal="left" vertical="center" wrapText="1"/>
      <protection locked="0"/>
    </xf>
    <xf numFmtId="0" fontId="6" fillId="11" borderId="25" xfId="0" applyFont="1" applyFill="1" applyBorder="1" applyAlignment="1" applyProtection="1">
      <alignment horizontal="left" vertical="center" wrapText="1"/>
      <protection locked="0"/>
    </xf>
    <xf numFmtId="0" fontId="6" fillId="4" borderId="34" xfId="0" applyFont="1" applyFill="1" applyBorder="1" applyAlignment="1" applyProtection="1">
      <alignment horizontal="left" vertical="center" wrapText="1"/>
      <protection locked="0"/>
    </xf>
    <xf numFmtId="0" fontId="4" fillId="4" borderId="25" xfId="0" applyFont="1" applyFill="1" applyBorder="1" applyAlignment="1" applyProtection="1">
      <alignment horizontal="center" vertical="center" wrapText="1"/>
      <protection locked="0"/>
    </xf>
    <xf numFmtId="0" fontId="32" fillId="25" borderId="41" xfId="0" applyFont="1" applyFill="1" applyBorder="1" applyAlignment="1" applyProtection="1">
      <alignment horizontal="center" vertical="center" wrapText="1"/>
    </xf>
    <xf numFmtId="0" fontId="6" fillId="12" borderId="24" xfId="0" applyFont="1" applyFill="1" applyBorder="1" applyAlignment="1" applyProtection="1">
      <alignment horizontal="center" vertical="center" wrapText="1"/>
      <protection locked="0"/>
    </xf>
    <xf numFmtId="0" fontId="10" fillId="16" borderId="5" xfId="0" applyFont="1" applyFill="1" applyBorder="1" applyAlignment="1">
      <alignment vertical="center" wrapText="1"/>
    </xf>
    <xf numFmtId="0" fontId="6" fillId="18" borderId="25" xfId="0" applyFont="1" applyFill="1" applyBorder="1" applyAlignment="1" applyProtection="1">
      <alignment horizontal="left" vertical="center" wrapText="1"/>
      <protection locked="0"/>
    </xf>
    <xf numFmtId="0" fontId="4" fillId="18" borderId="19" xfId="0" applyFont="1" applyFill="1" applyBorder="1" applyAlignment="1" applyProtection="1">
      <alignment horizontal="center" vertical="center" wrapText="1"/>
      <protection locked="0"/>
    </xf>
    <xf numFmtId="0" fontId="17" fillId="15" borderId="23" xfId="0" applyFont="1" applyFill="1" applyBorder="1" applyAlignment="1">
      <alignment vertical="center" wrapText="1"/>
    </xf>
    <xf numFmtId="0" fontId="6" fillId="15" borderId="25" xfId="0" applyFont="1" applyFill="1" applyBorder="1" applyAlignment="1" applyProtection="1">
      <alignment horizontal="left" vertical="center" wrapText="1"/>
      <protection locked="0"/>
    </xf>
    <xf numFmtId="0" fontId="17" fillId="18" borderId="23" xfId="0" applyFont="1" applyFill="1" applyBorder="1" applyAlignment="1">
      <alignment vertical="center" wrapText="1"/>
    </xf>
    <xf numFmtId="0" fontId="6" fillId="18" borderId="31" xfId="0" applyFont="1" applyFill="1" applyBorder="1" applyAlignment="1">
      <alignment vertical="center" wrapText="1"/>
    </xf>
    <xf numFmtId="0" fontId="4" fillId="16" borderId="19" xfId="0" applyFont="1" applyFill="1" applyBorder="1" applyAlignment="1" applyProtection="1">
      <alignment horizontal="center" vertical="center" wrapText="1"/>
      <protection locked="0"/>
    </xf>
    <xf numFmtId="0" fontId="6" fillId="18" borderId="32" xfId="0" applyFont="1" applyFill="1" applyBorder="1" applyAlignment="1" applyProtection="1">
      <alignment horizontal="left" vertical="center" wrapText="1"/>
      <protection locked="0"/>
    </xf>
    <xf numFmtId="0" fontId="14" fillId="19" borderId="5" xfId="0" applyFont="1" applyFill="1" applyBorder="1" applyAlignment="1">
      <alignment vertical="center" wrapText="1"/>
    </xf>
    <xf numFmtId="0" fontId="4" fillId="19" borderId="24" xfId="0" applyFont="1" applyFill="1" applyBorder="1" applyAlignment="1" applyProtection="1">
      <alignment horizontal="center" vertical="center" wrapText="1"/>
      <protection locked="0"/>
    </xf>
    <xf numFmtId="0" fontId="6" fillId="9" borderId="25" xfId="0" applyFont="1" applyFill="1" applyBorder="1" applyAlignment="1" applyProtection="1">
      <alignment vertical="center" wrapText="1"/>
      <protection locked="0"/>
    </xf>
    <xf numFmtId="0" fontId="4" fillId="14" borderId="24" xfId="0" applyFont="1" applyFill="1" applyBorder="1" applyAlignment="1" applyProtection="1">
      <alignment horizontal="center" vertical="center" wrapText="1"/>
      <protection locked="0"/>
    </xf>
    <xf numFmtId="0" fontId="17" fillId="5" borderId="23" xfId="0" applyFont="1" applyFill="1" applyBorder="1" applyAlignment="1">
      <alignment vertical="center" wrapText="1"/>
    </xf>
    <xf numFmtId="0" fontId="37" fillId="26" borderId="1" xfId="0" applyFont="1" applyFill="1" applyBorder="1" applyAlignment="1">
      <alignment horizontal="center" vertical="center"/>
    </xf>
    <xf numFmtId="0" fontId="8" fillId="26" borderId="1" xfId="0" applyFont="1" applyFill="1" applyBorder="1" applyAlignment="1">
      <alignment horizontal="center" vertical="center"/>
    </xf>
    <xf numFmtId="0" fontId="0" fillId="7" borderId="0" xfId="0" applyFill="1"/>
    <xf numFmtId="0" fontId="8" fillId="26" borderId="44" xfId="0" applyFont="1" applyFill="1" applyBorder="1" applyAlignment="1">
      <alignment horizontal="center" vertical="center"/>
    </xf>
    <xf numFmtId="0" fontId="35" fillId="4" borderId="19" xfId="0" applyFont="1" applyFill="1" applyBorder="1" applyAlignment="1">
      <alignment horizontal="center" vertical="center"/>
    </xf>
    <xf numFmtId="0" fontId="35" fillId="4" borderId="32" xfId="0" applyFont="1" applyFill="1" applyBorder="1" applyAlignment="1">
      <alignment horizontal="center" vertical="center"/>
    </xf>
    <xf numFmtId="0" fontId="7" fillId="7" borderId="0" xfId="0" applyFont="1" applyFill="1" applyAlignment="1"/>
    <xf numFmtId="0" fontId="6" fillId="7" borderId="0" xfId="0" applyFont="1" applyFill="1" applyAlignment="1"/>
    <xf numFmtId="0" fontId="4" fillId="2" borderId="4" xfId="0" applyFont="1" applyFill="1" applyBorder="1" applyAlignment="1" applyProtection="1">
      <alignment horizontal="center" wrapText="1"/>
      <protection locked="0"/>
    </xf>
    <xf numFmtId="0" fontId="6" fillId="2" borderId="13" xfId="0" applyFont="1" applyFill="1" applyBorder="1" applyAlignment="1">
      <alignment vertical="center" wrapText="1"/>
    </xf>
    <xf numFmtId="0" fontId="4" fillId="2" borderId="1" xfId="0" applyFont="1" applyFill="1" applyBorder="1" applyAlignment="1" applyProtection="1">
      <alignment horizontal="center" wrapText="1"/>
      <protection locked="0"/>
    </xf>
    <xf numFmtId="0" fontId="6" fillId="20" borderId="25" xfId="0" applyFont="1" applyFill="1" applyBorder="1" applyAlignment="1" applyProtection="1">
      <alignment horizontal="left" vertical="center" wrapText="1"/>
      <protection locked="0"/>
    </xf>
    <xf numFmtId="0" fontId="6" fillId="7" borderId="25" xfId="0" applyFont="1" applyFill="1" applyBorder="1" applyAlignment="1" applyProtection="1">
      <alignment horizontal="left" vertical="center" wrapText="1"/>
      <protection locked="0"/>
    </xf>
    <xf numFmtId="0" fontId="6" fillId="2" borderId="4" xfId="0" applyFont="1" applyFill="1" applyBorder="1" applyAlignment="1" applyProtection="1">
      <alignment vertical="center" wrapText="1"/>
      <protection locked="0"/>
    </xf>
    <xf numFmtId="0" fontId="6" fillId="0" borderId="4"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2" borderId="1" xfId="0" applyFont="1" applyFill="1" applyBorder="1" applyAlignment="1" applyProtection="1">
      <alignment vertical="center" wrapText="1"/>
      <protection locked="0"/>
    </xf>
    <xf numFmtId="0" fontId="32" fillId="25" borderId="20" xfId="0" applyFont="1" applyFill="1" applyBorder="1" applyAlignment="1" applyProtection="1">
      <alignment horizontal="left" vertical="center" wrapText="1"/>
    </xf>
    <xf numFmtId="0" fontId="32" fillId="25" borderId="21" xfId="0" applyFont="1" applyFill="1" applyBorder="1" applyAlignment="1" applyProtection="1">
      <alignment horizontal="center" vertical="center"/>
    </xf>
    <xf numFmtId="0" fontId="32" fillId="25" borderId="22" xfId="0" applyFont="1" applyFill="1" applyBorder="1" applyAlignment="1" applyProtection="1">
      <alignment horizontal="center" vertical="center"/>
    </xf>
    <xf numFmtId="0" fontId="0" fillId="7" borderId="0" xfId="0" applyFill="1" applyProtection="1"/>
    <xf numFmtId="0" fontId="38" fillId="2" borderId="0" xfId="0" applyFont="1" applyFill="1" applyAlignment="1">
      <alignment horizontal="left" vertical="center" wrapText="1"/>
    </xf>
    <xf numFmtId="0" fontId="0" fillId="29" borderId="48" xfId="0" applyFill="1" applyBorder="1" applyProtection="1">
      <protection locked="0"/>
    </xf>
    <xf numFmtId="0" fontId="0" fillId="29" borderId="0" xfId="0" applyFill="1" applyBorder="1" applyProtection="1">
      <protection locked="0"/>
    </xf>
    <xf numFmtId="0" fontId="0" fillId="29" borderId="49" xfId="0" applyFill="1" applyBorder="1" applyProtection="1">
      <protection locked="0"/>
    </xf>
    <xf numFmtId="0" fontId="0" fillId="29" borderId="50" xfId="0" applyFill="1" applyBorder="1" applyProtection="1">
      <protection locked="0"/>
    </xf>
    <xf numFmtId="0" fontId="0" fillId="29" borderId="51" xfId="0" applyFill="1" applyBorder="1" applyProtection="1">
      <protection locked="0"/>
    </xf>
    <xf numFmtId="0" fontId="0" fillId="29" borderId="52" xfId="0" applyFill="1" applyBorder="1" applyProtection="1">
      <protection locked="0"/>
    </xf>
    <xf numFmtId="0" fontId="42" fillId="2" borderId="0" xfId="0" applyFont="1" applyFill="1"/>
    <xf numFmtId="0" fontId="6" fillId="2" borderId="0" xfId="0" applyFont="1" applyFill="1" applyAlignment="1">
      <alignment horizontal="left" wrapText="1"/>
    </xf>
    <xf numFmtId="0" fontId="19" fillId="2" borderId="0" xfId="0" applyFont="1" applyFill="1" applyAlignment="1">
      <alignment horizontal="left" vertical="center" wrapText="1"/>
    </xf>
    <xf numFmtId="0" fontId="8" fillId="2" borderId="0" xfId="0" applyFont="1" applyFill="1" applyAlignment="1">
      <alignment horizontal="left" vertical="center"/>
    </xf>
    <xf numFmtId="0" fontId="8" fillId="0" borderId="0" xfId="0" applyFont="1" applyAlignment="1">
      <alignment horizontal="left" vertical="center"/>
    </xf>
    <xf numFmtId="0" fontId="8" fillId="2" borderId="0" xfId="0" applyFont="1" applyFill="1" applyAlignment="1">
      <alignment horizontal="left"/>
    </xf>
    <xf numFmtId="0" fontId="0" fillId="2" borderId="0" xfId="0" applyFill="1" applyAlignment="1">
      <alignment horizontal="left" wrapText="1"/>
    </xf>
    <xf numFmtId="0" fontId="6" fillId="2" borderId="0" xfId="0" applyFont="1" applyFill="1" applyAlignment="1">
      <alignment horizontal="left" vertical="center" wrapText="1"/>
    </xf>
    <xf numFmtId="0" fontId="10" fillId="2" borderId="0" xfId="0" applyFont="1" applyFill="1" applyAlignment="1">
      <alignment horizontal="left" vertical="center" wrapText="1"/>
    </xf>
    <xf numFmtId="0" fontId="21" fillId="2" borderId="0" xfId="0" applyFont="1" applyFill="1" applyAlignment="1">
      <alignment horizontal="left" vertical="center"/>
    </xf>
    <xf numFmtId="0" fontId="35" fillId="2" borderId="0" xfId="0" applyFont="1" applyFill="1" applyAlignment="1">
      <alignment horizontal="center"/>
    </xf>
    <xf numFmtId="0" fontId="10" fillId="2" borderId="0" xfId="0" applyFont="1" applyFill="1" applyAlignment="1">
      <alignment horizontal="left" vertical="top" wrapText="1"/>
    </xf>
    <xf numFmtId="0" fontId="42" fillId="2" borderId="0" xfId="0" applyFont="1" applyFill="1" applyAlignment="1">
      <alignment horizontal="left" vertical="top" wrapText="1"/>
    </xf>
    <xf numFmtId="0" fontId="0" fillId="27" borderId="0" xfId="0" applyFill="1" applyAlignment="1" applyProtection="1">
      <alignment horizontal="center"/>
      <protection locked="0"/>
    </xf>
    <xf numFmtId="0" fontId="38" fillId="2" borderId="0" xfId="0" applyFont="1" applyFill="1" applyAlignment="1">
      <alignment horizontal="left" vertical="center" wrapText="1"/>
    </xf>
    <xf numFmtId="0" fontId="6" fillId="26" borderId="45" xfId="0" applyFont="1" applyFill="1" applyBorder="1" applyAlignment="1" applyProtection="1">
      <alignment horizontal="left" vertical="center" wrapText="1"/>
    </xf>
    <xf numFmtId="0" fontId="6" fillId="26" borderId="46" xfId="0" applyFont="1" applyFill="1" applyBorder="1" applyAlignment="1" applyProtection="1">
      <alignment horizontal="left" vertical="center" wrapText="1"/>
    </xf>
    <xf numFmtId="0" fontId="6" fillId="26" borderId="47" xfId="0" applyFont="1" applyFill="1" applyBorder="1" applyAlignment="1" applyProtection="1">
      <alignment horizontal="left" vertical="center" wrapText="1"/>
    </xf>
    <xf numFmtId="0" fontId="6" fillId="26" borderId="50" xfId="0" applyFont="1" applyFill="1" applyBorder="1" applyAlignment="1" applyProtection="1">
      <alignment horizontal="left" vertical="center" wrapText="1"/>
    </xf>
    <xf numFmtId="0" fontId="6" fillId="26" borderId="51" xfId="0" applyFont="1" applyFill="1" applyBorder="1" applyAlignment="1" applyProtection="1">
      <alignment horizontal="left" vertical="center" wrapText="1"/>
    </xf>
    <xf numFmtId="0" fontId="6" fillId="26" borderId="52" xfId="0" applyFont="1" applyFill="1" applyBorder="1" applyAlignment="1" applyProtection="1">
      <alignment horizontal="left" vertical="center" wrapText="1"/>
    </xf>
    <xf numFmtId="0" fontId="17" fillId="25" borderId="10" xfId="0" applyFont="1" applyFill="1" applyBorder="1" applyAlignment="1">
      <alignment horizontal="center" vertical="center"/>
    </xf>
    <xf numFmtId="0" fontId="17" fillId="25" borderId="11" xfId="0" applyFont="1" applyFill="1" applyBorder="1" applyAlignment="1">
      <alignment horizontal="center" vertical="center"/>
    </xf>
    <xf numFmtId="0" fontId="17" fillId="25" borderId="12" xfId="0" applyFont="1" applyFill="1" applyBorder="1" applyAlignment="1">
      <alignment horizontal="center" vertical="center"/>
    </xf>
    <xf numFmtId="0" fontId="17" fillId="25" borderId="7" xfId="0" applyFont="1" applyFill="1" applyBorder="1" applyAlignment="1">
      <alignment horizontal="center" vertical="center"/>
    </xf>
    <xf numFmtId="0" fontId="17" fillId="25" borderId="0" xfId="0" applyFont="1" applyFill="1" applyBorder="1" applyAlignment="1">
      <alignment horizontal="center" vertical="center"/>
    </xf>
    <xf numFmtId="0" fontId="17" fillId="25" borderId="8" xfId="0" applyFont="1" applyFill="1" applyBorder="1" applyAlignment="1">
      <alignment horizontal="center" vertical="center"/>
    </xf>
    <xf numFmtId="0" fontId="37" fillId="26" borderId="20" xfId="0" applyFont="1" applyFill="1" applyBorder="1" applyAlignment="1">
      <alignment horizontal="right"/>
    </xf>
    <xf numFmtId="0" fontId="37" fillId="26" borderId="39" xfId="0" applyFont="1" applyFill="1" applyBorder="1" applyAlignment="1">
      <alignment horizontal="right"/>
    </xf>
    <xf numFmtId="9" fontId="28" fillId="2" borderId="9" xfId="1" applyFont="1" applyFill="1" applyBorder="1" applyAlignment="1">
      <alignment horizontal="center" vertical="center"/>
    </xf>
    <xf numFmtId="9" fontId="28" fillId="2" borderId="4" xfId="1" applyFont="1" applyFill="1" applyBorder="1" applyAlignment="1">
      <alignment horizontal="center" vertical="center"/>
    </xf>
    <xf numFmtId="0" fontId="10" fillId="28" borderId="33" xfId="0" applyFont="1" applyFill="1" applyBorder="1" applyAlignment="1" applyProtection="1">
      <alignment horizontal="left"/>
      <protection locked="0"/>
    </xf>
    <xf numFmtId="0" fontId="10" fillId="28" borderId="40" xfId="0" applyFont="1" applyFill="1" applyBorder="1" applyAlignment="1" applyProtection="1">
      <alignment horizontal="left"/>
      <protection locked="0"/>
    </xf>
    <xf numFmtId="0" fontId="10" fillId="2" borderId="15" xfId="0" applyFont="1" applyFill="1" applyBorder="1" applyAlignment="1">
      <alignment horizontal="right"/>
    </xf>
    <xf numFmtId="0" fontId="10" fillId="2" borderId="18" xfId="0" applyFont="1" applyFill="1" applyBorder="1" applyAlignment="1">
      <alignment horizontal="right"/>
    </xf>
    <xf numFmtId="0" fontId="7" fillId="25" borderId="7" xfId="0" applyFont="1" applyFill="1" applyBorder="1" applyAlignment="1">
      <alignment horizontal="center" vertical="center" wrapText="1"/>
    </xf>
    <xf numFmtId="0" fontId="7" fillId="25" borderId="0" xfId="0" applyFont="1" applyFill="1" applyBorder="1" applyAlignment="1">
      <alignment horizontal="center" vertical="center" wrapText="1"/>
    </xf>
    <xf numFmtId="0" fontId="7" fillId="25" borderId="8" xfId="0" applyFont="1" applyFill="1" applyBorder="1" applyAlignment="1">
      <alignment horizontal="center" vertical="center" wrapText="1"/>
    </xf>
    <xf numFmtId="0" fontId="8" fillId="26" borderId="16" xfId="0" applyFont="1" applyFill="1" applyBorder="1" applyAlignment="1">
      <alignment horizontal="center"/>
    </xf>
    <xf numFmtId="0" fontId="8" fillId="26" borderId="17" xfId="0" applyFont="1" applyFill="1" applyBorder="1" applyAlignment="1">
      <alignment horizontal="center"/>
    </xf>
    <xf numFmtId="0" fontId="10" fillId="2" borderId="16" xfId="0" applyFont="1" applyFill="1" applyBorder="1" applyAlignment="1">
      <alignment horizontal="right"/>
    </xf>
    <xf numFmtId="0" fontId="10" fillId="2" borderId="17" xfId="0" applyFont="1" applyFill="1" applyBorder="1" applyAlignment="1">
      <alignment horizontal="right"/>
    </xf>
    <xf numFmtId="0" fontId="7" fillId="25" borderId="9" xfId="0" applyFont="1" applyFill="1" applyBorder="1" applyAlignment="1">
      <alignment horizontal="center" vertical="center" wrapText="1"/>
    </xf>
    <xf numFmtId="0" fontId="7" fillId="25" borderId="6" xfId="0" applyFont="1" applyFill="1" applyBorder="1" applyAlignment="1">
      <alignment horizontal="center" vertical="center" wrapText="1"/>
    </xf>
    <xf numFmtId="0" fontId="7" fillId="25" borderId="4" xfId="0" applyFont="1" applyFill="1" applyBorder="1" applyAlignment="1">
      <alignment horizontal="center" vertical="center" wrapText="1"/>
    </xf>
    <xf numFmtId="0" fontId="8" fillId="2" borderId="6" xfId="0" applyFont="1" applyFill="1" applyBorder="1" applyAlignment="1">
      <alignment horizontal="center"/>
    </xf>
    <xf numFmtId="0" fontId="5" fillId="2" borderId="0" xfId="0" applyFont="1" applyFill="1" applyAlignment="1">
      <alignment horizontal="center"/>
    </xf>
    <xf numFmtId="0" fontId="0" fillId="2" borderId="0" xfId="0" applyFill="1" applyAlignment="1">
      <alignment horizontal="center"/>
    </xf>
    <xf numFmtId="0" fontId="8" fillId="2" borderId="0" xfId="0" applyFont="1" applyFill="1" applyBorder="1" applyAlignment="1">
      <alignment horizontal="center"/>
    </xf>
    <xf numFmtId="0" fontId="10" fillId="27" borderId="5" xfId="0" applyFont="1" applyFill="1" applyBorder="1" applyAlignment="1">
      <alignment horizontal="left" vertical="center" wrapText="1"/>
    </xf>
    <xf numFmtId="0" fontId="10" fillId="27" borderId="3" xfId="0" applyFont="1" applyFill="1" applyBorder="1" applyAlignment="1">
      <alignment horizontal="left" vertical="center" wrapText="1"/>
    </xf>
    <xf numFmtId="0" fontId="18" fillId="2" borderId="6" xfId="0" applyFont="1" applyFill="1" applyBorder="1" applyAlignment="1">
      <alignment horizontal="center" wrapText="1"/>
    </xf>
    <xf numFmtId="0" fontId="9" fillId="2" borderId="6" xfId="0" applyFont="1" applyFill="1" applyBorder="1" applyAlignment="1">
      <alignment horizontal="center"/>
    </xf>
    <xf numFmtId="0" fontId="8" fillId="2" borderId="0" xfId="0" applyFont="1" applyFill="1" applyAlignment="1">
      <alignment horizontal="center"/>
    </xf>
    <xf numFmtId="0" fontId="7" fillId="26" borderId="0" xfId="0" applyFont="1" applyFill="1" applyAlignment="1">
      <alignment horizontal="center"/>
    </xf>
    <xf numFmtId="0" fontId="6" fillId="26" borderId="0" xfId="0" applyFont="1" applyFill="1" applyAlignment="1">
      <alignment horizontal="center"/>
    </xf>
    <xf numFmtId="9" fontId="37" fillId="26" borderId="42" xfId="1" applyFont="1" applyFill="1" applyBorder="1" applyAlignment="1">
      <alignment horizontal="center" vertical="center"/>
    </xf>
    <xf numFmtId="9" fontId="37" fillId="26" borderId="43" xfId="1" applyFont="1" applyFill="1" applyBorder="1" applyAlignment="1">
      <alignment horizontal="center" vertical="center"/>
    </xf>
    <xf numFmtId="0" fontId="10" fillId="26" borderId="38" xfId="0" applyFont="1" applyFill="1" applyBorder="1" applyAlignment="1">
      <alignment horizontal="right"/>
    </xf>
    <xf numFmtId="0" fontId="10" fillId="26" borderId="15" xfId="0" applyFont="1" applyFill="1" applyBorder="1" applyAlignment="1">
      <alignment horizontal="right"/>
    </xf>
    <xf numFmtId="0" fontId="10" fillId="26" borderId="29" xfId="0" applyFont="1" applyFill="1" applyBorder="1" applyAlignment="1">
      <alignment horizontal="right"/>
    </xf>
    <xf numFmtId="0" fontId="10" fillId="26" borderId="18" xfId="0" applyFont="1" applyFill="1" applyBorder="1" applyAlignment="1">
      <alignment horizontal="right"/>
    </xf>
    <xf numFmtId="0" fontId="29" fillId="26" borderId="20" xfId="0" applyFont="1" applyFill="1" applyBorder="1" applyAlignment="1">
      <alignment horizontal="right"/>
    </xf>
    <xf numFmtId="0" fontId="29" fillId="26" borderId="39" xfId="0" applyFont="1" applyFill="1" applyBorder="1" applyAlignment="1">
      <alignment horizontal="right"/>
    </xf>
    <xf numFmtId="9" fontId="28" fillId="26" borderId="9" xfId="1" applyFont="1" applyFill="1" applyBorder="1" applyAlignment="1">
      <alignment horizontal="center" vertical="center"/>
    </xf>
    <xf numFmtId="9" fontId="28" fillId="26" borderId="4" xfId="1" applyFont="1" applyFill="1" applyBorder="1" applyAlignment="1">
      <alignment horizontal="center" vertical="center"/>
    </xf>
    <xf numFmtId="0" fontId="8" fillId="7" borderId="35" xfId="0" applyFont="1" applyFill="1" applyBorder="1" applyAlignment="1">
      <alignment horizontal="center"/>
    </xf>
    <xf numFmtId="0" fontId="8" fillId="7" borderId="34" xfId="0" applyFont="1" applyFill="1" applyBorder="1" applyAlignment="1">
      <alignment horizontal="center"/>
    </xf>
    <xf numFmtId="0" fontId="10" fillId="26" borderId="36" xfId="0" applyFont="1" applyFill="1" applyBorder="1" applyAlignment="1">
      <alignment horizontal="right"/>
    </xf>
    <xf numFmtId="0" fontId="10" fillId="26" borderId="17" xfId="0" applyFont="1" applyFill="1" applyBorder="1" applyAlignment="1">
      <alignment horizontal="right"/>
    </xf>
    <xf numFmtId="0" fontId="31" fillId="26" borderId="0" xfId="0" applyFont="1" applyFill="1" applyAlignment="1">
      <alignment horizontal="center" vertical="center"/>
    </xf>
    <xf numFmtId="0" fontId="8" fillId="25" borderId="13" xfId="0" applyFont="1" applyFill="1" applyBorder="1" applyAlignment="1">
      <alignment horizontal="center"/>
    </xf>
    <xf numFmtId="0" fontId="8" fillId="25" borderId="14" xfId="0" applyFont="1" applyFill="1" applyBorder="1" applyAlignment="1">
      <alignment horizontal="center"/>
    </xf>
    <xf numFmtId="0" fontId="8" fillId="25" borderId="2" xfId="0" applyFont="1" applyFill="1" applyBorder="1" applyAlignment="1">
      <alignment horizontal="center"/>
    </xf>
    <xf numFmtId="0" fontId="35" fillId="20" borderId="13" xfId="0" applyFont="1" applyFill="1" applyBorder="1" applyAlignment="1">
      <alignment horizontal="center"/>
    </xf>
    <xf numFmtId="0" fontId="35" fillId="20" borderId="14" xfId="0" applyFont="1" applyFill="1" applyBorder="1" applyAlignment="1">
      <alignment horizontal="center"/>
    </xf>
    <xf numFmtId="0" fontId="35" fillId="20" borderId="2" xfId="0" applyFont="1" applyFill="1" applyBorder="1" applyAlignment="1">
      <alignment horizontal="center"/>
    </xf>
    <xf numFmtId="0" fontId="41" fillId="28" borderId="33" xfId="0" applyFont="1" applyFill="1" applyBorder="1" applyAlignment="1" applyProtection="1">
      <alignment horizontal="left"/>
      <protection locked="0"/>
    </xf>
    <xf numFmtId="0" fontId="41" fillId="28" borderId="40" xfId="0" applyFont="1" applyFill="1" applyBorder="1" applyAlignment="1" applyProtection="1">
      <alignment horizontal="left"/>
      <protection locked="0"/>
    </xf>
    <xf numFmtId="0" fontId="8" fillId="25" borderId="35" xfId="0" applyFont="1" applyFill="1" applyBorder="1" applyAlignment="1">
      <alignment horizontal="center"/>
    </xf>
    <xf numFmtId="0" fontId="8" fillId="25" borderId="34" xfId="0" applyFont="1" applyFill="1" applyBorder="1" applyAlignment="1">
      <alignment horizontal="center"/>
    </xf>
    <xf numFmtId="0" fontId="8" fillId="26" borderId="6" xfId="0" applyFont="1" applyFill="1" applyBorder="1" applyAlignment="1">
      <alignment horizontal="center"/>
    </xf>
    <xf numFmtId="0" fontId="7" fillId="24" borderId="9" xfId="0" applyFont="1" applyFill="1" applyBorder="1" applyAlignment="1">
      <alignment horizontal="center" vertical="center" wrapText="1"/>
    </xf>
    <xf numFmtId="0" fontId="7" fillId="24" borderId="6" xfId="0" applyFont="1" applyFill="1" applyBorder="1" applyAlignment="1">
      <alignment horizontal="center" vertical="center" wrapText="1"/>
    </xf>
    <xf numFmtId="0" fontId="7" fillId="24" borderId="4" xfId="0" applyFont="1" applyFill="1" applyBorder="1" applyAlignment="1">
      <alignment horizontal="center" vertical="center" wrapText="1"/>
    </xf>
    <xf numFmtId="0" fontId="7" fillId="24" borderId="7" xfId="0" applyFont="1" applyFill="1" applyBorder="1" applyAlignment="1">
      <alignment horizontal="center" vertical="center" wrapText="1"/>
    </xf>
    <xf numFmtId="0" fontId="7" fillId="24" borderId="0" xfId="0" applyFont="1" applyFill="1" applyBorder="1" applyAlignment="1">
      <alignment horizontal="center" vertical="center" wrapText="1"/>
    </xf>
    <xf numFmtId="0" fontId="7" fillId="24" borderId="8" xfId="0" applyFont="1" applyFill="1" applyBorder="1" applyAlignment="1">
      <alignment horizontal="center" vertical="center" wrapText="1"/>
    </xf>
    <xf numFmtId="0" fontId="5" fillId="26" borderId="0" xfId="0" applyFont="1" applyFill="1" applyAlignment="1">
      <alignment horizontal="center"/>
    </xf>
    <xf numFmtId="0" fontId="0" fillId="26" borderId="0" xfId="0" applyFill="1" applyAlignment="1">
      <alignment horizontal="center"/>
    </xf>
    <xf numFmtId="0" fontId="9" fillId="26" borderId="6" xfId="0" applyFont="1" applyFill="1" applyBorder="1" applyAlignment="1">
      <alignment horizontal="center"/>
    </xf>
    <xf numFmtId="0" fontId="8" fillId="26" borderId="0" xfId="0" applyFont="1" applyFill="1" applyAlignment="1" applyProtection="1">
      <alignment horizontal="center"/>
    </xf>
    <xf numFmtId="0" fontId="8" fillId="26" borderId="0" xfId="0" applyFont="1" applyFill="1" applyAlignment="1">
      <alignment horizontal="center"/>
    </xf>
    <xf numFmtId="0" fontId="18" fillId="26" borderId="6" xfId="0" applyFont="1" applyFill="1" applyBorder="1" applyAlignment="1">
      <alignment horizontal="center" wrapText="1"/>
    </xf>
    <xf numFmtId="0" fontId="8" fillId="26" borderId="0" xfId="0" applyFont="1" applyFill="1" applyBorder="1" applyAlignment="1">
      <alignment horizontal="center"/>
    </xf>
    <xf numFmtId="0" fontId="6" fillId="2" borderId="50" xfId="0" applyFont="1" applyFill="1" applyBorder="1" applyAlignment="1">
      <alignment horizontal="center"/>
    </xf>
    <xf numFmtId="0" fontId="6" fillId="2" borderId="51" xfId="0" applyFont="1" applyFill="1" applyBorder="1" applyAlignment="1">
      <alignment horizontal="center"/>
    </xf>
    <xf numFmtId="0" fontId="6" fillId="2" borderId="52" xfId="0" applyFont="1" applyFill="1" applyBorder="1" applyAlignment="1">
      <alignment horizontal="center"/>
    </xf>
    <xf numFmtId="9" fontId="37" fillId="7" borderId="53" xfId="1" applyFont="1" applyFill="1" applyBorder="1" applyAlignment="1">
      <alignment horizontal="center" vertical="center"/>
    </xf>
    <xf numFmtId="9" fontId="37" fillId="7" borderId="54" xfId="1" applyFont="1" applyFill="1" applyBorder="1" applyAlignment="1">
      <alignment horizontal="center" vertical="center"/>
    </xf>
    <xf numFmtId="9" fontId="37" fillId="7" borderId="55" xfId="1" applyFont="1" applyFill="1" applyBorder="1" applyAlignment="1">
      <alignment horizontal="center" vertical="center"/>
    </xf>
    <xf numFmtId="0" fontId="7" fillId="2" borderId="48" xfId="0" applyFont="1" applyFill="1" applyBorder="1" applyAlignment="1">
      <alignment horizontal="center"/>
    </xf>
    <xf numFmtId="0" fontId="7" fillId="2" borderId="0" xfId="0" applyFont="1" applyFill="1" applyBorder="1" applyAlignment="1">
      <alignment horizontal="center"/>
    </xf>
    <xf numFmtId="0" fontId="7" fillId="2" borderId="49" xfId="0" applyFont="1" applyFill="1" applyBorder="1" applyAlignment="1">
      <alignment horizontal="center"/>
    </xf>
    <xf numFmtId="0" fontId="10" fillId="26" borderId="38" xfId="0" applyFont="1" applyFill="1" applyBorder="1" applyAlignment="1">
      <alignment horizontal="left" wrapText="1"/>
    </xf>
    <xf numFmtId="0" fontId="10" fillId="26" borderId="15" xfId="0" applyFont="1" applyFill="1" applyBorder="1" applyAlignment="1">
      <alignment horizontal="left" wrapText="1"/>
    </xf>
    <xf numFmtId="0" fontId="10" fillId="26" borderId="36" xfId="0" applyFont="1" applyFill="1" applyBorder="1" applyAlignment="1">
      <alignment horizontal="left" wrapText="1"/>
    </xf>
    <xf numFmtId="0" fontId="10" fillId="26" borderId="17" xfId="0" applyFont="1" applyFill="1" applyBorder="1" applyAlignment="1">
      <alignment horizontal="left" wrapText="1"/>
    </xf>
    <xf numFmtId="0" fontId="10" fillId="26" borderId="29" xfId="0" applyFont="1" applyFill="1" applyBorder="1" applyAlignment="1">
      <alignment horizontal="left" wrapText="1"/>
    </xf>
    <xf numFmtId="0" fontId="10" fillId="26" borderId="18" xfId="0" applyFont="1" applyFill="1" applyBorder="1" applyAlignment="1">
      <alignment horizontal="left" wrapText="1"/>
    </xf>
    <xf numFmtId="0" fontId="7" fillId="2" borderId="45" xfId="0" applyFont="1" applyFill="1" applyBorder="1" applyAlignment="1">
      <alignment horizontal="center"/>
    </xf>
    <xf numFmtId="0" fontId="7" fillId="2" borderId="46" xfId="0" applyFont="1" applyFill="1" applyBorder="1" applyAlignment="1">
      <alignment horizontal="center"/>
    </xf>
    <xf numFmtId="0" fontId="7" fillId="2" borderId="47" xfId="0" applyFont="1" applyFill="1" applyBorder="1" applyAlignment="1">
      <alignment horizontal="center"/>
    </xf>
    <xf numFmtId="0" fontId="6" fillId="2" borderId="48" xfId="0" applyFont="1" applyFill="1" applyBorder="1" applyAlignment="1">
      <alignment horizontal="center"/>
    </xf>
    <xf numFmtId="0" fontId="6" fillId="2" borderId="0" xfId="0" applyFont="1" applyFill="1" applyBorder="1" applyAlignment="1">
      <alignment horizontal="center"/>
    </xf>
    <xf numFmtId="0" fontId="6" fillId="2" borderId="49" xfId="0" applyFont="1" applyFill="1" applyBorder="1" applyAlignment="1">
      <alignment horizontal="center"/>
    </xf>
    <xf numFmtId="0" fontId="35" fillId="4" borderId="35" xfId="0" applyFont="1" applyFill="1" applyBorder="1" applyAlignment="1">
      <alignment horizontal="center"/>
    </xf>
    <xf numFmtId="0" fontId="35" fillId="4" borderId="34" xfId="0" applyFont="1" applyFill="1" applyBorder="1" applyAlignment="1">
      <alignment horizontal="center"/>
    </xf>
    <xf numFmtId="0" fontId="35" fillId="4" borderId="13" xfId="0" applyFont="1" applyFill="1" applyBorder="1" applyAlignment="1">
      <alignment horizontal="center"/>
    </xf>
    <xf numFmtId="0" fontId="35" fillId="4" borderId="14" xfId="0" applyFont="1" applyFill="1" applyBorder="1" applyAlignment="1">
      <alignment horizontal="center"/>
    </xf>
    <xf numFmtId="0" fontId="35" fillId="4" borderId="2" xfId="0" applyFont="1" applyFill="1" applyBorder="1" applyAlignment="1">
      <alignment horizontal="center"/>
    </xf>
  </cellXfs>
  <cellStyles count="2">
    <cellStyle name="Normal" xfId="0" builtinId="0"/>
    <cellStyle name="Percent" xfId="1" builtinId="5"/>
  </cellStyles>
  <dxfs count="1935">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theme="0"/>
      </font>
    </dxf>
  </dxfs>
  <tableStyles count="0" defaultTableStyle="TableStyleMedium2" defaultPivotStyle="PivotStyleLight16"/>
  <colors>
    <mruColors>
      <color rgb="FF66FF33"/>
      <color rgb="FFFBFED0"/>
      <color rgb="FFCC0099"/>
      <color rgb="FFFEA8B6"/>
      <color rgb="FFFFAB57"/>
      <color rgb="FF99FF99"/>
      <color rgb="FFBEB0D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2</xdr:row>
      <xdr:rowOff>28575</xdr:rowOff>
    </xdr:from>
    <xdr:to>
      <xdr:col>0</xdr:col>
      <xdr:colOff>1323975</xdr:colOff>
      <xdr:row>4</xdr:row>
      <xdr:rowOff>867760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409575"/>
          <a:ext cx="1114425" cy="122971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1504950</xdr:colOff>
      <xdr:row>24</xdr:row>
      <xdr:rowOff>257177</xdr:rowOff>
    </xdr:from>
    <xdr:to>
      <xdr:col>4</xdr:col>
      <xdr:colOff>485776</xdr:colOff>
      <xdr:row>30</xdr:row>
      <xdr:rowOff>190498</xdr:rowOff>
    </xdr:to>
    <xdr:cxnSp macro="">
      <xdr:nvCxnSpPr>
        <xdr:cNvPr id="4" name="Elbow Connector 3"/>
        <xdr:cNvCxnSpPr/>
      </xdr:nvCxnSpPr>
      <xdr:spPr>
        <a:xfrm rot="16200000" flipH="1">
          <a:off x="1004890" y="8853487"/>
          <a:ext cx="3457571" cy="2457451"/>
        </a:xfrm>
        <a:prstGeom prst="bentConnector3">
          <a:avLst>
            <a:gd name="adj1" fmla="val 83608"/>
          </a:avLst>
        </a:prstGeom>
        <a:ln w="28575">
          <a:solidFill>
            <a:schemeClr val="accent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123825</xdr:colOff>
          <xdr:row>29</xdr:row>
          <xdr:rowOff>123825</xdr:rowOff>
        </xdr:from>
        <xdr:to>
          <xdr:col>6</xdr:col>
          <xdr:colOff>428625</xdr:colOff>
          <xdr:row>33</xdr:row>
          <xdr:rowOff>47625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447674</xdr:colOff>
      <xdr:row>19</xdr:row>
      <xdr:rowOff>504827</xdr:rowOff>
    </xdr:from>
    <xdr:to>
      <xdr:col>15</xdr:col>
      <xdr:colOff>514349</xdr:colOff>
      <xdr:row>21</xdr:row>
      <xdr:rowOff>1</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4" y="5543552"/>
          <a:ext cx="8601075" cy="1133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342899</xdr:colOff>
      <xdr:row>20</xdr:row>
      <xdr:rowOff>28575</xdr:rowOff>
    </xdr:from>
    <xdr:to>
      <xdr:col>3</xdr:col>
      <xdr:colOff>390524</xdr:colOff>
      <xdr:row>20</xdr:row>
      <xdr:rowOff>409575</xdr:rowOff>
    </xdr:to>
    <xdr:sp macro="" textlink="">
      <xdr:nvSpPr>
        <xdr:cNvPr id="6" name="Oval 5"/>
        <xdr:cNvSpPr/>
      </xdr:nvSpPr>
      <xdr:spPr>
        <a:xfrm>
          <a:off x="1562099" y="5676900"/>
          <a:ext cx="657225" cy="381000"/>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428624</xdr:colOff>
      <xdr:row>22</xdr:row>
      <xdr:rowOff>63182</xdr:rowOff>
    </xdr:from>
    <xdr:to>
      <xdr:col>15</xdr:col>
      <xdr:colOff>447675</xdr:colOff>
      <xdr:row>22</xdr:row>
      <xdr:rowOff>1152525</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4" y="7292657"/>
          <a:ext cx="8553451" cy="1089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361950</xdr:colOff>
      <xdr:row>22</xdr:row>
      <xdr:rowOff>352425</xdr:rowOff>
    </xdr:from>
    <xdr:to>
      <xdr:col>13</xdr:col>
      <xdr:colOff>381000</xdr:colOff>
      <xdr:row>22</xdr:row>
      <xdr:rowOff>1000125</xdr:rowOff>
    </xdr:to>
    <xdr:sp macro="" textlink="">
      <xdr:nvSpPr>
        <xdr:cNvPr id="8" name="Oval 7"/>
        <xdr:cNvSpPr/>
      </xdr:nvSpPr>
      <xdr:spPr>
        <a:xfrm>
          <a:off x="7677150" y="7581900"/>
          <a:ext cx="628650" cy="647700"/>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285750</xdr:colOff>
      <xdr:row>24</xdr:row>
      <xdr:rowOff>38099</xdr:rowOff>
    </xdr:from>
    <xdr:to>
      <xdr:col>9</xdr:col>
      <xdr:colOff>485776</xdr:colOff>
      <xdr:row>24</xdr:row>
      <xdr:rowOff>3324225</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 y="9191624"/>
          <a:ext cx="4467226" cy="3286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276224</xdr:colOff>
      <xdr:row>24</xdr:row>
      <xdr:rowOff>219074</xdr:rowOff>
    </xdr:from>
    <xdr:to>
      <xdr:col>5</xdr:col>
      <xdr:colOff>133349</xdr:colOff>
      <xdr:row>24</xdr:row>
      <xdr:rowOff>609599</xdr:rowOff>
    </xdr:to>
    <xdr:sp macro="" textlink="">
      <xdr:nvSpPr>
        <xdr:cNvPr id="10" name="Oval 9"/>
        <xdr:cNvSpPr/>
      </xdr:nvSpPr>
      <xdr:spPr>
        <a:xfrm>
          <a:off x="2105024" y="9372599"/>
          <a:ext cx="1076325" cy="390525"/>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542924</xdr:colOff>
      <xdr:row>24</xdr:row>
      <xdr:rowOff>971551</xdr:rowOff>
    </xdr:from>
    <xdr:to>
      <xdr:col>8</xdr:col>
      <xdr:colOff>457200</xdr:colOff>
      <xdr:row>24</xdr:row>
      <xdr:rowOff>1685925</xdr:rowOff>
    </xdr:to>
    <xdr:sp macro="" textlink="">
      <xdr:nvSpPr>
        <xdr:cNvPr id="11" name="Oval 10"/>
        <xdr:cNvSpPr/>
      </xdr:nvSpPr>
      <xdr:spPr>
        <a:xfrm>
          <a:off x="4200524" y="10125076"/>
          <a:ext cx="1133476" cy="714374"/>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402289</xdr:colOff>
      <xdr:row>1</xdr:row>
      <xdr:rowOff>143436</xdr:rowOff>
    </xdr:from>
    <xdr:to>
      <xdr:col>1</xdr:col>
      <xdr:colOff>1658470</xdr:colOff>
      <xdr:row>5</xdr:row>
      <xdr:rowOff>259734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7407" y="513230"/>
          <a:ext cx="1256181" cy="1416180"/>
        </a:xfrm>
        <a:prstGeom prst="roundRect">
          <a:avLst>
            <a:gd name="adj" fmla="val 16667"/>
          </a:avLst>
        </a:prstGeom>
        <a:ln>
          <a:noFill/>
        </a:ln>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6</xdr:col>
      <xdr:colOff>1402975</xdr:colOff>
      <xdr:row>2</xdr:row>
      <xdr:rowOff>20171</xdr:rowOff>
    </xdr:from>
    <xdr:to>
      <xdr:col>7</xdr:col>
      <xdr:colOff>0</xdr:colOff>
      <xdr:row>5</xdr:row>
      <xdr:rowOff>278576</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28038" y="579765"/>
          <a:ext cx="835400" cy="1381794"/>
        </a:xfrm>
        <a:prstGeom prst="rect">
          <a:avLst/>
        </a:prstGeom>
        <a:solidFill>
          <a:srgbClr val="FFFFFF">
            <a:shade val="85000"/>
          </a:srgbClr>
        </a:solidFill>
        <a:ln w="190500" cap="rnd">
          <a:solidFill>
            <a:srgbClr val="FFFFFF"/>
          </a:solidFill>
        </a:ln>
        <a:effectLst/>
      </xdr:spPr>
    </xdr:pic>
    <xdr:clientData/>
  </xdr:twoCellAnchor>
  <xdr:twoCellAnchor>
    <xdr:from>
      <xdr:col>5</xdr:col>
      <xdr:colOff>952500</xdr:colOff>
      <xdr:row>73</xdr:row>
      <xdr:rowOff>209550</xdr:rowOff>
    </xdr:from>
    <xdr:to>
      <xdr:col>6</xdr:col>
      <xdr:colOff>28575</xdr:colOff>
      <xdr:row>75</xdr:row>
      <xdr:rowOff>142875</xdr:rowOff>
    </xdr:to>
    <xdr:cxnSp macro="">
      <xdr:nvCxnSpPr>
        <xdr:cNvPr id="4" name="Straight Arrow Connector 3"/>
        <xdr:cNvCxnSpPr/>
      </xdr:nvCxnSpPr>
      <xdr:spPr>
        <a:xfrm flipH="1">
          <a:off x="9772650" y="29298900"/>
          <a:ext cx="276225" cy="68580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876300</xdr:colOff>
      <xdr:row>81</xdr:row>
      <xdr:rowOff>247650</xdr:rowOff>
    </xdr:from>
    <xdr:to>
      <xdr:col>5</xdr:col>
      <xdr:colOff>1152525</xdr:colOff>
      <xdr:row>83</xdr:row>
      <xdr:rowOff>180975</xdr:rowOff>
    </xdr:to>
    <xdr:cxnSp macro="">
      <xdr:nvCxnSpPr>
        <xdr:cNvPr id="5" name="Straight Arrow Connector 4"/>
        <xdr:cNvCxnSpPr/>
      </xdr:nvCxnSpPr>
      <xdr:spPr>
        <a:xfrm flipH="1">
          <a:off x="9696450" y="32661225"/>
          <a:ext cx="276225" cy="72390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895350</xdr:colOff>
      <xdr:row>101</xdr:row>
      <xdr:rowOff>219075</xdr:rowOff>
    </xdr:from>
    <xdr:to>
      <xdr:col>5</xdr:col>
      <xdr:colOff>1171575</xdr:colOff>
      <xdr:row>103</xdr:row>
      <xdr:rowOff>161925</xdr:rowOff>
    </xdr:to>
    <xdr:cxnSp macro="">
      <xdr:nvCxnSpPr>
        <xdr:cNvPr id="6" name="Straight Arrow Connector 5"/>
        <xdr:cNvCxnSpPr/>
      </xdr:nvCxnSpPr>
      <xdr:spPr>
        <a:xfrm flipH="1">
          <a:off x="9715500" y="41052750"/>
          <a:ext cx="276225" cy="695325"/>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876300</xdr:colOff>
      <xdr:row>101</xdr:row>
      <xdr:rowOff>247650</xdr:rowOff>
    </xdr:from>
    <xdr:to>
      <xdr:col>5</xdr:col>
      <xdr:colOff>1152525</xdr:colOff>
      <xdr:row>103</xdr:row>
      <xdr:rowOff>180975</xdr:rowOff>
    </xdr:to>
    <xdr:cxnSp macro="">
      <xdr:nvCxnSpPr>
        <xdr:cNvPr id="7" name="Straight Arrow Connector 6"/>
        <xdr:cNvCxnSpPr/>
      </xdr:nvCxnSpPr>
      <xdr:spPr>
        <a:xfrm flipH="1">
          <a:off x="9696450" y="41081325"/>
          <a:ext cx="276225" cy="68580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876300</xdr:colOff>
      <xdr:row>121</xdr:row>
      <xdr:rowOff>304800</xdr:rowOff>
    </xdr:from>
    <xdr:to>
      <xdr:col>5</xdr:col>
      <xdr:colOff>1152525</xdr:colOff>
      <xdr:row>123</xdr:row>
      <xdr:rowOff>247650</xdr:rowOff>
    </xdr:to>
    <xdr:cxnSp macro="">
      <xdr:nvCxnSpPr>
        <xdr:cNvPr id="8" name="Straight Arrow Connector 7"/>
        <xdr:cNvCxnSpPr/>
      </xdr:nvCxnSpPr>
      <xdr:spPr>
        <a:xfrm flipH="1">
          <a:off x="9696450" y="49349025"/>
          <a:ext cx="276225" cy="619125"/>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773206</xdr:colOff>
      <xdr:row>132</xdr:row>
      <xdr:rowOff>257736</xdr:rowOff>
    </xdr:from>
    <xdr:to>
      <xdr:col>5</xdr:col>
      <xdr:colOff>1049431</xdr:colOff>
      <xdr:row>134</xdr:row>
      <xdr:rowOff>200586</xdr:rowOff>
    </xdr:to>
    <xdr:cxnSp macro="">
      <xdr:nvCxnSpPr>
        <xdr:cNvPr id="9" name="Straight Arrow Connector 8"/>
        <xdr:cNvCxnSpPr/>
      </xdr:nvCxnSpPr>
      <xdr:spPr>
        <a:xfrm flipH="1">
          <a:off x="9593356" y="54769311"/>
          <a:ext cx="276225" cy="676275"/>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784412</xdr:colOff>
      <xdr:row>144</xdr:row>
      <xdr:rowOff>235324</xdr:rowOff>
    </xdr:from>
    <xdr:to>
      <xdr:col>5</xdr:col>
      <xdr:colOff>1060637</xdr:colOff>
      <xdr:row>146</xdr:row>
      <xdr:rowOff>166968</xdr:rowOff>
    </xdr:to>
    <xdr:cxnSp macro="">
      <xdr:nvCxnSpPr>
        <xdr:cNvPr id="10" name="Straight Arrow Connector 9"/>
        <xdr:cNvCxnSpPr/>
      </xdr:nvCxnSpPr>
      <xdr:spPr>
        <a:xfrm flipH="1">
          <a:off x="9604562" y="59252224"/>
          <a:ext cx="276225" cy="684119"/>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818030</xdr:colOff>
      <xdr:row>154</xdr:row>
      <xdr:rowOff>190500</xdr:rowOff>
    </xdr:from>
    <xdr:to>
      <xdr:col>5</xdr:col>
      <xdr:colOff>1094255</xdr:colOff>
      <xdr:row>156</xdr:row>
      <xdr:rowOff>155762</xdr:rowOff>
    </xdr:to>
    <xdr:cxnSp macro="">
      <xdr:nvCxnSpPr>
        <xdr:cNvPr id="11" name="Straight Arrow Connector 10"/>
        <xdr:cNvCxnSpPr/>
      </xdr:nvCxnSpPr>
      <xdr:spPr>
        <a:xfrm flipH="1">
          <a:off x="9638180" y="62912625"/>
          <a:ext cx="276225" cy="679637"/>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133350</xdr:colOff>
      <xdr:row>1</xdr:row>
      <xdr:rowOff>76199</xdr:rowOff>
    </xdr:from>
    <xdr:to>
      <xdr:col>1</xdr:col>
      <xdr:colOff>1280584</xdr:colOff>
      <xdr:row>4</xdr:row>
      <xdr:rowOff>57149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7183" y="446616"/>
          <a:ext cx="1147234" cy="126153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1301194</xdr:colOff>
      <xdr:row>1</xdr:row>
      <xdr:rowOff>47626</xdr:rowOff>
    </xdr:from>
    <xdr:to>
      <xdr:col>6</xdr:col>
      <xdr:colOff>1303387</xdr:colOff>
      <xdr:row>3</xdr:row>
      <xdr:rowOff>175372</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78619" y="419101"/>
          <a:ext cx="2193" cy="1070721"/>
        </a:xfrm>
        <a:prstGeom prst="rect">
          <a:avLst/>
        </a:prstGeom>
      </xdr:spPr>
    </xdr:pic>
    <xdr:clientData/>
  </xdr:twoCellAnchor>
  <xdr:twoCellAnchor editAs="oneCell">
    <xdr:from>
      <xdr:col>5</xdr:col>
      <xdr:colOff>1038224</xdr:colOff>
      <xdr:row>1</xdr:row>
      <xdr:rowOff>381000</xdr:rowOff>
    </xdr:from>
    <xdr:to>
      <xdr:col>6</xdr:col>
      <xdr:colOff>1280583</xdr:colOff>
      <xdr:row>5</xdr:row>
      <xdr:rowOff>190499</xdr:rowOff>
    </xdr:to>
    <xdr:pic>
      <xdr:nvPicPr>
        <xdr:cNvPr id="4" name="Picture 3" descr="C:\Users\Michelle.Vignery\AppData\Local\Temp\Temporary Internet Files\Content.IE5\CCGWNV0W\Sunshine-smile[1].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16557" y="751417"/>
          <a:ext cx="1438276" cy="1576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142874</xdr:colOff>
      <xdr:row>1</xdr:row>
      <xdr:rowOff>85725</xdr:rowOff>
    </xdr:from>
    <xdr:to>
      <xdr:col>0</xdr:col>
      <xdr:colOff>876300</xdr:colOff>
      <xdr:row>5</xdr:row>
      <xdr:rowOff>171449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4" y="276225"/>
          <a:ext cx="733426" cy="895349"/>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447674</xdr:colOff>
      <xdr:row>19</xdr:row>
      <xdr:rowOff>504826</xdr:rowOff>
    </xdr:from>
    <xdr:to>
      <xdr:col>15</xdr:col>
      <xdr:colOff>514349</xdr:colOff>
      <xdr:row>20</xdr:row>
      <xdr:rowOff>1143000</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4" y="4886326"/>
          <a:ext cx="8601075" cy="124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371474</xdr:colOff>
      <xdr:row>20</xdr:row>
      <xdr:rowOff>66675</xdr:rowOff>
    </xdr:from>
    <xdr:to>
      <xdr:col>3</xdr:col>
      <xdr:colOff>419099</xdr:colOff>
      <xdr:row>20</xdr:row>
      <xdr:rowOff>352425</xdr:rowOff>
    </xdr:to>
    <xdr:sp macro="" textlink="">
      <xdr:nvSpPr>
        <xdr:cNvPr id="6" name="Oval 5"/>
        <xdr:cNvSpPr/>
      </xdr:nvSpPr>
      <xdr:spPr>
        <a:xfrm>
          <a:off x="1590674" y="5057775"/>
          <a:ext cx="657225" cy="285750"/>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428624</xdr:colOff>
      <xdr:row>22</xdr:row>
      <xdr:rowOff>63183</xdr:rowOff>
    </xdr:from>
    <xdr:to>
      <xdr:col>15</xdr:col>
      <xdr:colOff>447675</xdr:colOff>
      <xdr:row>22</xdr:row>
      <xdr:rowOff>1114424</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4" y="6635433"/>
          <a:ext cx="8553451" cy="1051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361950</xdr:colOff>
      <xdr:row>22</xdr:row>
      <xdr:rowOff>352425</xdr:rowOff>
    </xdr:from>
    <xdr:to>
      <xdr:col>13</xdr:col>
      <xdr:colOff>381000</xdr:colOff>
      <xdr:row>22</xdr:row>
      <xdr:rowOff>1000125</xdr:rowOff>
    </xdr:to>
    <xdr:sp macro="" textlink="">
      <xdr:nvSpPr>
        <xdr:cNvPr id="8" name="Oval 7"/>
        <xdr:cNvSpPr/>
      </xdr:nvSpPr>
      <xdr:spPr>
        <a:xfrm>
          <a:off x="7677150" y="6924675"/>
          <a:ext cx="628650" cy="647700"/>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266700</xdr:colOff>
      <xdr:row>24</xdr:row>
      <xdr:rowOff>76199</xdr:rowOff>
    </xdr:from>
    <xdr:to>
      <xdr:col>9</xdr:col>
      <xdr:colOff>466726</xdr:colOff>
      <xdr:row>24</xdr:row>
      <xdr:rowOff>2600325</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5900" y="8572499"/>
          <a:ext cx="4467226" cy="2524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276224</xdr:colOff>
      <xdr:row>24</xdr:row>
      <xdr:rowOff>219075</xdr:rowOff>
    </xdr:from>
    <xdr:to>
      <xdr:col>5</xdr:col>
      <xdr:colOff>133349</xdr:colOff>
      <xdr:row>24</xdr:row>
      <xdr:rowOff>504825</xdr:rowOff>
    </xdr:to>
    <xdr:sp macro="" textlink="">
      <xdr:nvSpPr>
        <xdr:cNvPr id="10" name="Oval 9"/>
        <xdr:cNvSpPr/>
      </xdr:nvSpPr>
      <xdr:spPr>
        <a:xfrm>
          <a:off x="2105024" y="8067675"/>
          <a:ext cx="1076325" cy="285750"/>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542924</xdr:colOff>
      <xdr:row>24</xdr:row>
      <xdr:rowOff>809626</xdr:rowOff>
    </xdr:from>
    <xdr:to>
      <xdr:col>8</xdr:col>
      <xdr:colOff>457200</xdr:colOff>
      <xdr:row>24</xdr:row>
      <xdr:rowOff>1390650</xdr:rowOff>
    </xdr:to>
    <xdr:sp macro="" textlink="">
      <xdr:nvSpPr>
        <xdr:cNvPr id="11" name="Oval 10"/>
        <xdr:cNvSpPr/>
      </xdr:nvSpPr>
      <xdr:spPr>
        <a:xfrm>
          <a:off x="4200524" y="9305926"/>
          <a:ext cx="1133476" cy="581024"/>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391086</xdr:colOff>
      <xdr:row>3</xdr:row>
      <xdr:rowOff>42583</xdr:rowOff>
    </xdr:from>
    <xdr:to>
      <xdr:col>1</xdr:col>
      <xdr:colOff>1423147</xdr:colOff>
      <xdr:row>5</xdr:row>
      <xdr:rowOff>213229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6204" y="804583"/>
          <a:ext cx="1032061" cy="1134352"/>
        </a:xfrm>
        <a:prstGeom prst="roundRect">
          <a:avLst>
            <a:gd name="adj" fmla="val 16667"/>
          </a:avLst>
        </a:prstGeom>
        <a:ln>
          <a:noFill/>
        </a:ln>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6</xdr:col>
      <xdr:colOff>1098178</xdr:colOff>
      <xdr:row>3</xdr:row>
      <xdr:rowOff>2802</xdr:rowOff>
    </xdr:from>
    <xdr:to>
      <xdr:col>6</xdr:col>
      <xdr:colOff>1937642</xdr:colOff>
      <xdr:row>5</xdr:row>
      <xdr:rowOff>267930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05031" y="764802"/>
          <a:ext cx="839464" cy="1228834"/>
        </a:xfrm>
        <a:prstGeom prst="rect">
          <a:avLst/>
        </a:prstGeom>
        <a:solidFill>
          <a:srgbClr val="FFFFFF">
            <a:shade val="85000"/>
          </a:srgbClr>
        </a:solidFill>
        <a:ln w="190500" cap="rnd">
          <a:solidFill>
            <a:srgbClr val="FFFFFF"/>
          </a:solidFill>
        </a:ln>
        <a:effectLst/>
      </xdr:spPr>
    </xdr:pic>
    <xdr:clientData/>
  </xdr:twoCellAnchor>
  <xdr:twoCellAnchor>
    <xdr:from>
      <xdr:col>5</xdr:col>
      <xdr:colOff>952500</xdr:colOff>
      <xdr:row>73</xdr:row>
      <xdr:rowOff>209550</xdr:rowOff>
    </xdr:from>
    <xdr:to>
      <xdr:col>6</xdr:col>
      <xdr:colOff>28575</xdr:colOff>
      <xdr:row>75</xdr:row>
      <xdr:rowOff>142875</xdr:rowOff>
    </xdr:to>
    <xdr:cxnSp macro="">
      <xdr:nvCxnSpPr>
        <xdr:cNvPr id="5" name="Straight Arrow Connector 4"/>
        <xdr:cNvCxnSpPr/>
      </xdr:nvCxnSpPr>
      <xdr:spPr>
        <a:xfrm flipH="1">
          <a:off x="9058275" y="26765250"/>
          <a:ext cx="276225" cy="47625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876300</xdr:colOff>
      <xdr:row>81</xdr:row>
      <xdr:rowOff>247650</xdr:rowOff>
    </xdr:from>
    <xdr:to>
      <xdr:col>5</xdr:col>
      <xdr:colOff>1152525</xdr:colOff>
      <xdr:row>83</xdr:row>
      <xdr:rowOff>180975</xdr:rowOff>
    </xdr:to>
    <xdr:cxnSp macro="">
      <xdr:nvCxnSpPr>
        <xdr:cNvPr id="7" name="Straight Arrow Connector 6"/>
        <xdr:cNvCxnSpPr/>
      </xdr:nvCxnSpPr>
      <xdr:spPr>
        <a:xfrm flipH="1">
          <a:off x="8982075" y="30118050"/>
          <a:ext cx="276225" cy="47625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895350</xdr:colOff>
      <xdr:row>101</xdr:row>
      <xdr:rowOff>219075</xdr:rowOff>
    </xdr:from>
    <xdr:to>
      <xdr:col>5</xdr:col>
      <xdr:colOff>1171575</xdr:colOff>
      <xdr:row>103</xdr:row>
      <xdr:rowOff>161925</xdr:rowOff>
    </xdr:to>
    <xdr:cxnSp macro="">
      <xdr:nvCxnSpPr>
        <xdr:cNvPr id="8" name="Straight Arrow Connector 7"/>
        <xdr:cNvCxnSpPr/>
      </xdr:nvCxnSpPr>
      <xdr:spPr>
        <a:xfrm flipH="1">
          <a:off x="9001125" y="38442900"/>
          <a:ext cx="276225" cy="47625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876300</xdr:colOff>
      <xdr:row>101</xdr:row>
      <xdr:rowOff>247650</xdr:rowOff>
    </xdr:from>
    <xdr:to>
      <xdr:col>5</xdr:col>
      <xdr:colOff>1152525</xdr:colOff>
      <xdr:row>103</xdr:row>
      <xdr:rowOff>180975</xdr:rowOff>
    </xdr:to>
    <xdr:cxnSp macro="">
      <xdr:nvCxnSpPr>
        <xdr:cNvPr id="9" name="Straight Arrow Connector 8"/>
        <xdr:cNvCxnSpPr/>
      </xdr:nvCxnSpPr>
      <xdr:spPr>
        <a:xfrm flipH="1">
          <a:off x="8982075" y="30118050"/>
          <a:ext cx="276225" cy="47625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876300</xdr:colOff>
      <xdr:row>121</xdr:row>
      <xdr:rowOff>304800</xdr:rowOff>
    </xdr:from>
    <xdr:to>
      <xdr:col>5</xdr:col>
      <xdr:colOff>1152525</xdr:colOff>
      <xdr:row>123</xdr:row>
      <xdr:rowOff>247650</xdr:rowOff>
    </xdr:to>
    <xdr:cxnSp macro="">
      <xdr:nvCxnSpPr>
        <xdr:cNvPr id="10" name="Straight Arrow Connector 9"/>
        <xdr:cNvCxnSpPr/>
      </xdr:nvCxnSpPr>
      <xdr:spPr>
        <a:xfrm flipH="1">
          <a:off x="8982075" y="46796325"/>
          <a:ext cx="276225" cy="47625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773206</xdr:colOff>
      <xdr:row>132</xdr:row>
      <xdr:rowOff>257736</xdr:rowOff>
    </xdr:from>
    <xdr:to>
      <xdr:col>5</xdr:col>
      <xdr:colOff>1049431</xdr:colOff>
      <xdr:row>134</xdr:row>
      <xdr:rowOff>200586</xdr:rowOff>
    </xdr:to>
    <xdr:cxnSp macro="">
      <xdr:nvCxnSpPr>
        <xdr:cNvPr id="11" name="Straight Arrow Connector 10"/>
        <xdr:cNvCxnSpPr/>
      </xdr:nvCxnSpPr>
      <xdr:spPr>
        <a:xfrm flipH="1">
          <a:off x="8875059" y="52454736"/>
          <a:ext cx="276225" cy="480732"/>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784412</xdr:colOff>
      <xdr:row>144</xdr:row>
      <xdr:rowOff>235324</xdr:rowOff>
    </xdr:from>
    <xdr:to>
      <xdr:col>5</xdr:col>
      <xdr:colOff>1060637</xdr:colOff>
      <xdr:row>146</xdr:row>
      <xdr:rowOff>166968</xdr:rowOff>
    </xdr:to>
    <xdr:cxnSp macro="">
      <xdr:nvCxnSpPr>
        <xdr:cNvPr id="12" name="Straight Arrow Connector 11"/>
        <xdr:cNvCxnSpPr/>
      </xdr:nvCxnSpPr>
      <xdr:spPr>
        <a:xfrm flipH="1">
          <a:off x="8886265" y="57956824"/>
          <a:ext cx="276225" cy="682438"/>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818030</xdr:colOff>
      <xdr:row>154</xdr:row>
      <xdr:rowOff>190500</xdr:rowOff>
    </xdr:from>
    <xdr:to>
      <xdr:col>5</xdr:col>
      <xdr:colOff>1094255</xdr:colOff>
      <xdr:row>156</xdr:row>
      <xdr:rowOff>155762</xdr:rowOff>
    </xdr:to>
    <xdr:cxnSp macro="">
      <xdr:nvCxnSpPr>
        <xdr:cNvPr id="13" name="Straight Arrow Connector 12"/>
        <xdr:cNvCxnSpPr/>
      </xdr:nvCxnSpPr>
      <xdr:spPr>
        <a:xfrm flipH="1">
          <a:off x="8919883" y="61822853"/>
          <a:ext cx="276225" cy="682438"/>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1</xdr:row>
      <xdr:rowOff>76200</xdr:rowOff>
    </xdr:from>
    <xdr:to>
      <xdr:col>1</xdr:col>
      <xdr:colOff>1143000</xdr:colOff>
      <xdr:row>3</xdr:row>
      <xdr:rowOff>275167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7183" y="446617"/>
          <a:ext cx="1009650" cy="114088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1301194</xdr:colOff>
      <xdr:row>1</xdr:row>
      <xdr:rowOff>47626</xdr:rowOff>
    </xdr:from>
    <xdr:to>
      <xdr:col>6</xdr:col>
      <xdr:colOff>1303387</xdr:colOff>
      <xdr:row>3</xdr:row>
      <xdr:rowOff>175372</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21444" y="47626"/>
          <a:ext cx="726093" cy="1070721"/>
        </a:xfrm>
        <a:prstGeom prst="rect">
          <a:avLst/>
        </a:prstGeom>
      </xdr:spPr>
    </xdr:pic>
    <xdr:clientData/>
  </xdr:twoCellAnchor>
  <xdr:twoCellAnchor editAs="oneCell">
    <xdr:from>
      <xdr:col>6</xdr:col>
      <xdr:colOff>19050</xdr:colOff>
      <xdr:row>1</xdr:row>
      <xdr:rowOff>323850</xdr:rowOff>
    </xdr:from>
    <xdr:to>
      <xdr:col>6</xdr:col>
      <xdr:colOff>1924049</xdr:colOff>
      <xdr:row>5</xdr:row>
      <xdr:rowOff>161924</xdr:rowOff>
    </xdr:to>
    <xdr:pic>
      <xdr:nvPicPr>
        <xdr:cNvPr id="12" name="Picture 11" descr="C:\Users\Michelle.Vignery\AppData\Local\Temp\Temporary Internet Files\Content.IE5\CCGWNV0W\Sunshine-smile[1].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39300" y="323850"/>
          <a:ext cx="1904999" cy="1609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1</xdr:row>
      <xdr:rowOff>85725</xdr:rowOff>
    </xdr:from>
    <xdr:to>
      <xdr:col>0</xdr:col>
      <xdr:colOff>1009651</xdr:colOff>
      <xdr:row>5</xdr:row>
      <xdr:rowOff>278504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276225"/>
          <a:ext cx="866776" cy="1002404"/>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447674</xdr:colOff>
      <xdr:row>19</xdr:row>
      <xdr:rowOff>504827</xdr:rowOff>
    </xdr:from>
    <xdr:to>
      <xdr:col>15</xdr:col>
      <xdr:colOff>514349</xdr:colOff>
      <xdr:row>20</xdr:row>
      <xdr:rowOff>1028701</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4" y="5543552"/>
          <a:ext cx="8601075" cy="1133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342899</xdr:colOff>
      <xdr:row>20</xdr:row>
      <xdr:rowOff>28575</xdr:rowOff>
    </xdr:from>
    <xdr:to>
      <xdr:col>3</xdr:col>
      <xdr:colOff>390524</xdr:colOff>
      <xdr:row>20</xdr:row>
      <xdr:rowOff>314325</xdr:rowOff>
    </xdr:to>
    <xdr:sp macro="" textlink="">
      <xdr:nvSpPr>
        <xdr:cNvPr id="6" name="Oval 5"/>
        <xdr:cNvSpPr/>
      </xdr:nvSpPr>
      <xdr:spPr>
        <a:xfrm>
          <a:off x="1562099" y="5676900"/>
          <a:ext cx="657225" cy="285750"/>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428624</xdr:colOff>
      <xdr:row>22</xdr:row>
      <xdr:rowOff>63182</xdr:rowOff>
    </xdr:from>
    <xdr:to>
      <xdr:col>15</xdr:col>
      <xdr:colOff>447675</xdr:colOff>
      <xdr:row>22</xdr:row>
      <xdr:rowOff>1162049</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4" y="7292657"/>
          <a:ext cx="8553451" cy="1098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361950</xdr:colOff>
      <xdr:row>22</xdr:row>
      <xdr:rowOff>352425</xdr:rowOff>
    </xdr:from>
    <xdr:to>
      <xdr:col>13</xdr:col>
      <xdr:colOff>381000</xdr:colOff>
      <xdr:row>22</xdr:row>
      <xdr:rowOff>1000125</xdr:rowOff>
    </xdr:to>
    <xdr:sp macro="" textlink="">
      <xdr:nvSpPr>
        <xdr:cNvPr id="8" name="Oval 7"/>
        <xdr:cNvSpPr/>
      </xdr:nvSpPr>
      <xdr:spPr>
        <a:xfrm>
          <a:off x="7677150" y="7581900"/>
          <a:ext cx="628650" cy="647700"/>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266700</xdr:colOff>
      <xdr:row>24</xdr:row>
      <xdr:rowOff>76199</xdr:rowOff>
    </xdr:from>
    <xdr:to>
      <xdr:col>9</xdr:col>
      <xdr:colOff>466726</xdr:colOff>
      <xdr:row>25</xdr:row>
      <xdr:rowOff>0</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5900" y="9229724"/>
          <a:ext cx="4467226" cy="2981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276224</xdr:colOff>
      <xdr:row>24</xdr:row>
      <xdr:rowOff>219074</xdr:rowOff>
    </xdr:from>
    <xdr:to>
      <xdr:col>5</xdr:col>
      <xdr:colOff>133349</xdr:colOff>
      <xdr:row>24</xdr:row>
      <xdr:rowOff>609599</xdr:rowOff>
    </xdr:to>
    <xdr:sp macro="" textlink="">
      <xdr:nvSpPr>
        <xdr:cNvPr id="10" name="Oval 9"/>
        <xdr:cNvSpPr/>
      </xdr:nvSpPr>
      <xdr:spPr>
        <a:xfrm>
          <a:off x="2105024" y="9372599"/>
          <a:ext cx="1076325" cy="390525"/>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542924</xdr:colOff>
      <xdr:row>24</xdr:row>
      <xdr:rowOff>971551</xdr:rowOff>
    </xdr:from>
    <xdr:to>
      <xdr:col>8</xdr:col>
      <xdr:colOff>457200</xdr:colOff>
      <xdr:row>24</xdr:row>
      <xdr:rowOff>1552575</xdr:rowOff>
    </xdr:to>
    <xdr:sp macro="" textlink="">
      <xdr:nvSpPr>
        <xdr:cNvPr id="11" name="Oval 10"/>
        <xdr:cNvSpPr/>
      </xdr:nvSpPr>
      <xdr:spPr>
        <a:xfrm>
          <a:off x="4200524" y="10125076"/>
          <a:ext cx="1133476" cy="581024"/>
        </a:xfrm>
        <a:prstGeom prst="ellipse">
          <a:avLst/>
        </a:prstGeom>
        <a:noFill/>
        <a:ln>
          <a:solidFill>
            <a:srgbClr val="FF0000"/>
          </a:solidFill>
        </a:ln>
        <a:effectLst>
          <a:glow rad="101600">
            <a:schemeClr val="accent2">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402290</xdr:colOff>
      <xdr:row>1</xdr:row>
      <xdr:rowOff>143436</xdr:rowOff>
    </xdr:from>
    <xdr:to>
      <xdr:col>1</xdr:col>
      <xdr:colOff>1736911</xdr:colOff>
      <xdr:row>5</xdr:row>
      <xdr:rowOff>102851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7408" y="513230"/>
          <a:ext cx="1334621" cy="1416180"/>
        </a:xfrm>
        <a:prstGeom prst="roundRect">
          <a:avLst>
            <a:gd name="adj" fmla="val 16667"/>
          </a:avLst>
        </a:prstGeom>
        <a:ln>
          <a:noFill/>
        </a:ln>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6</xdr:col>
      <xdr:colOff>1402975</xdr:colOff>
      <xdr:row>2</xdr:row>
      <xdr:rowOff>20171</xdr:rowOff>
    </xdr:from>
    <xdr:to>
      <xdr:col>7</xdr:col>
      <xdr:colOff>112058</xdr:colOff>
      <xdr:row>5</xdr:row>
      <xdr:rowOff>121693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09828" y="580465"/>
          <a:ext cx="950259" cy="1367787"/>
        </a:xfrm>
        <a:prstGeom prst="rect">
          <a:avLst/>
        </a:prstGeom>
        <a:solidFill>
          <a:srgbClr val="FFFFFF">
            <a:shade val="85000"/>
          </a:srgbClr>
        </a:solidFill>
        <a:ln w="190500" cap="rnd">
          <a:solidFill>
            <a:srgbClr val="FFFFFF"/>
          </a:solidFill>
        </a:ln>
        <a:effectLst/>
      </xdr:spPr>
    </xdr:pic>
    <xdr:clientData/>
  </xdr:twoCellAnchor>
  <xdr:twoCellAnchor>
    <xdr:from>
      <xdr:col>5</xdr:col>
      <xdr:colOff>952500</xdr:colOff>
      <xdr:row>73</xdr:row>
      <xdr:rowOff>209550</xdr:rowOff>
    </xdr:from>
    <xdr:to>
      <xdr:col>6</xdr:col>
      <xdr:colOff>28575</xdr:colOff>
      <xdr:row>75</xdr:row>
      <xdr:rowOff>142875</xdr:rowOff>
    </xdr:to>
    <xdr:cxnSp macro="">
      <xdr:nvCxnSpPr>
        <xdr:cNvPr id="4" name="Straight Arrow Connector 3"/>
        <xdr:cNvCxnSpPr/>
      </xdr:nvCxnSpPr>
      <xdr:spPr>
        <a:xfrm flipH="1">
          <a:off x="9772650" y="29479875"/>
          <a:ext cx="276225" cy="68580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876300</xdr:colOff>
      <xdr:row>81</xdr:row>
      <xdr:rowOff>247650</xdr:rowOff>
    </xdr:from>
    <xdr:to>
      <xdr:col>5</xdr:col>
      <xdr:colOff>1152525</xdr:colOff>
      <xdr:row>83</xdr:row>
      <xdr:rowOff>180975</xdr:rowOff>
    </xdr:to>
    <xdr:cxnSp macro="">
      <xdr:nvCxnSpPr>
        <xdr:cNvPr id="5" name="Straight Arrow Connector 4"/>
        <xdr:cNvCxnSpPr/>
      </xdr:nvCxnSpPr>
      <xdr:spPr>
        <a:xfrm flipH="1">
          <a:off x="9696450" y="32842200"/>
          <a:ext cx="276225" cy="72390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895350</xdr:colOff>
      <xdr:row>101</xdr:row>
      <xdr:rowOff>219075</xdr:rowOff>
    </xdr:from>
    <xdr:to>
      <xdr:col>5</xdr:col>
      <xdr:colOff>1171575</xdr:colOff>
      <xdr:row>103</xdr:row>
      <xdr:rowOff>161925</xdr:rowOff>
    </xdr:to>
    <xdr:cxnSp macro="">
      <xdr:nvCxnSpPr>
        <xdr:cNvPr id="6" name="Straight Arrow Connector 5"/>
        <xdr:cNvCxnSpPr/>
      </xdr:nvCxnSpPr>
      <xdr:spPr>
        <a:xfrm flipH="1">
          <a:off x="9715500" y="41233725"/>
          <a:ext cx="276225" cy="695325"/>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876300</xdr:colOff>
      <xdr:row>101</xdr:row>
      <xdr:rowOff>247650</xdr:rowOff>
    </xdr:from>
    <xdr:to>
      <xdr:col>5</xdr:col>
      <xdr:colOff>1152525</xdr:colOff>
      <xdr:row>103</xdr:row>
      <xdr:rowOff>180975</xdr:rowOff>
    </xdr:to>
    <xdr:cxnSp macro="">
      <xdr:nvCxnSpPr>
        <xdr:cNvPr id="7" name="Straight Arrow Connector 6"/>
        <xdr:cNvCxnSpPr/>
      </xdr:nvCxnSpPr>
      <xdr:spPr>
        <a:xfrm flipH="1">
          <a:off x="9696450" y="41262300"/>
          <a:ext cx="276225" cy="685800"/>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876300</xdr:colOff>
      <xdr:row>121</xdr:row>
      <xdr:rowOff>304800</xdr:rowOff>
    </xdr:from>
    <xdr:to>
      <xdr:col>5</xdr:col>
      <xdr:colOff>1152525</xdr:colOff>
      <xdr:row>123</xdr:row>
      <xdr:rowOff>247650</xdr:rowOff>
    </xdr:to>
    <xdr:cxnSp macro="">
      <xdr:nvCxnSpPr>
        <xdr:cNvPr id="8" name="Straight Arrow Connector 7"/>
        <xdr:cNvCxnSpPr/>
      </xdr:nvCxnSpPr>
      <xdr:spPr>
        <a:xfrm flipH="1">
          <a:off x="9696450" y="49530000"/>
          <a:ext cx="276225" cy="619125"/>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773206</xdr:colOff>
      <xdr:row>132</xdr:row>
      <xdr:rowOff>257736</xdr:rowOff>
    </xdr:from>
    <xdr:to>
      <xdr:col>5</xdr:col>
      <xdr:colOff>1049431</xdr:colOff>
      <xdr:row>134</xdr:row>
      <xdr:rowOff>200586</xdr:rowOff>
    </xdr:to>
    <xdr:cxnSp macro="">
      <xdr:nvCxnSpPr>
        <xdr:cNvPr id="9" name="Straight Arrow Connector 8"/>
        <xdr:cNvCxnSpPr/>
      </xdr:nvCxnSpPr>
      <xdr:spPr>
        <a:xfrm flipH="1">
          <a:off x="9593356" y="54950286"/>
          <a:ext cx="276225" cy="676275"/>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784412</xdr:colOff>
      <xdr:row>144</xdr:row>
      <xdr:rowOff>235324</xdr:rowOff>
    </xdr:from>
    <xdr:to>
      <xdr:col>5</xdr:col>
      <xdr:colOff>1060637</xdr:colOff>
      <xdr:row>146</xdr:row>
      <xdr:rowOff>166968</xdr:rowOff>
    </xdr:to>
    <xdr:cxnSp macro="">
      <xdr:nvCxnSpPr>
        <xdr:cNvPr id="10" name="Straight Arrow Connector 9"/>
        <xdr:cNvCxnSpPr/>
      </xdr:nvCxnSpPr>
      <xdr:spPr>
        <a:xfrm flipH="1">
          <a:off x="9604562" y="59433199"/>
          <a:ext cx="276225" cy="684119"/>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818030</xdr:colOff>
      <xdr:row>154</xdr:row>
      <xdr:rowOff>190500</xdr:rowOff>
    </xdr:from>
    <xdr:to>
      <xdr:col>5</xdr:col>
      <xdr:colOff>1094255</xdr:colOff>
      <xdr:row>156</xdr:row>
      <xdr:rowOff>155762</xdr:rowOff>
    </xdr:to>
    <xdr:cxnSp macro="">
      <xdr:nvCxnSpPr>
        <xdr:cNvPr id="11" name="Straight Arrow Connector 10"/>
        <xdr:cNvCxnSpPr/>
      </xdr:nvCxnSpPr>
      <xdr:spPr>
        <a:xfrm flipH="1">
          <a:off x="9638180" y="63093600"/>
          <a:ext cx="276225" cy="679637"/>
        </a:xfrm>
        <a:prstGeom prst="straightConnector1">
          <a:avLst/>
        </a:prstGeom>
        <a:ln w="38100">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1</xdr:row>
      <xdr:rowOff>76199</xdr:rowOff>
    </xdr:from>
    <xdr:to>
      <xdr:col>1</xdr:col>
      <xdr:colOff>1304925</xdr:colOff>
      <xdr:row>4</xdr:row>
      <xdr:rowOff>57149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0" y="447674"/>
          <a:ext cx="1171575" cy="12668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1301194</xdr:colOff>
      <xdr:row>1</xdr:row>
      <xdr:rowOff>47626</xdr:rowOff>
    </xdr:from>
    <xdr:to>
      <xdr:col>6</xdr:col>
      <xdr:colOff>1303387</xdr:colOff>
      <xdr:row>3</xdr:row>
      <xdr:rowOff>175372</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78619" y="419101"/>
          <a:ext cx="2193" cy="1070721"/>
        </a:xfrm>
        <a:prstGeom prst="rect">
          <a:avLst/>
        </a:prstGeom>
      </xdr:spPr>
    </xdr:pic>
    <xdr:clientData/>
  </xdr:twoCellAnchor>
  <xdr:twoCellAnchor editAs="oneCell">
    <xdr:from>
      <xdr:col>5</xdr:col>
      <xdr:colOff>1038225</xdr:colOff>
      <xdr:row>1</xdr:row>
      <xdr:rowOff>381000</xdr:rowOff>
    </xdr:from>
    <xdr:to>
      <xdr:col>6</xdr:col>
      <xdr:colOff>1333500</xdr:colOff>
      <xdr:row>5</xdr:row>
      <xdr:rowOff>219074</xdr:rowOff>
    </xdr:to>
    <xdr:pic>
      <xdr:nvPicPr>
        <xdr:cNvPr id="4" name="Picture 3" descr="C:\Users\Michelle.Vignery\AppData\Local\Temp\Temporary Internet Files\Content.IE5\CCGWNV0W\Sunshine-smile[1].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15500" y="752475"/>
          <a:ext cx="1495425" cy="1609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142874</xdr:colOff>
      <xdr:row>1</xdr:row>
      <xdr:rowOff>85725</xdr:rowOff>
    </xdr:from>
    <xdr:to>
      <xdr:col>0</xdr:col>
      <xdr:colOff>1009650</xdr:colOff>
      <xdr:row>5</xdr:row>
      <xdr:rowOff>304800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4" y="276225"/>
          <a:ext cx="866776" cy="1028700"/>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B4:O38"/>
  <sheetViews>
    <sheetView tabSelected="1" zoomScale="90" zoomScaleNormal="90" workbookViewId="0">
      <selection activeCell="C1" sqref="C1"/>
    </sheetView>
  </sheetViews>
  <sheetFormatPr defaultRowHeight="15" x14ac:dyDescent="0.25"/>
  <cols>
    <col min="1" max="1" width="24.7109375" style="1" customWidth="1"/>
    <col min="2" max="16384" width="9.140625" style="1"/>
  </cols>
  <sheetData>
    <row r="4" spans="2:15" ht="15.75" x14ac:dyDescent="0.25">
      <c r="B4" s="317" t="s">
        <v>144</v>
      </c>
      <c r="C4" s="317"/>
      <c r="D4" s="317"/>
      <c r="E4" s="317"/>
      <c r="F4" s="317"/>
      <c r="G4" s="317"/>
      <c r="H4" s="317"/>
      <c r="I4" s="317"/>
      <c r="J4" s="317"/>
      <c r="K4" s="317"/>
      <c r="L4" s="317"/>
      <c r="M4" s="317"/>
    </row>
    <row r="5" spans="2:15" ht="95.25" customHeight="1" x14ac:dyDescent="0.25">
      <c r="B5" s="314" t="s">
        <v>174</v>
      </c>
      <c r="C5" s="314"/>
      <c r="D5" s="314"/>
      <c r="E5" s="314"/>
      <c r="F5" s="314"/>
      <c r="G5" s="314"/>
      <c r="H5" s="314"/>
      <c r="I5" s="314"/>
      <c r="J5" s="314"/>
      <c r="K5" s="314"/>
      <c r="L5" s="314"/>
      <c r="M5" s="314"/>
    </row>
    <row r="6" spans="2:15" ht="24" customHeight="1" x14ac:dyDescent="0.25">
      <c r="B6" s="33"/>
      <c r="C6" s="33"/>
      <c r="D6" s="33"/>
      <c r="E6" s="33"/>
      <c r="F6" s="33"/>
      <c r="G6" s="33"/>
      <c r="H6" s="33"/>
      <c r="I6" s="33"/>
      <c r="J6" s="33"/>
      <c r="K6" s="33"/>
      <c r="L6" s="33"/>
      <c r="M6" s="33"/>
    </row>
    <row r="7" spans="2:15" ht="30" customHeight="1" x14ac:dyDescent="0.25">
      <c r="B7" s="315" t="s">
        <v>175</v>
      </c>
      <c r="C7" s="315"/>
      <c r="D7" s="315"/>
      <c r="E7" s="315"/>
      <c r="F7" s="315"/>
      <c r="G7" s="315"/>
      <c r="H7" s="315"/>
      <c r="I7" s="315"/>
      <c r="J7" s="315"/>
      <c r="K7" s="315"/>
      <c r="L7" s="315"/>
      <c r="M7" s="315"/>
    </row>
    <row r="9" spans="2:15" ht="15.75" x14ac:dyDescent="0.25">
      <c r="B9" s="318" t="s">
        <v>35</v>
      </c>
      <c r="C9" s="318"/>
      <c r="D9" s="318"/>
      <c r="E9" s="318"/>
      <c r="F9" s="318"/>
      <c r="G9" s="318"/>
      <c r="H9" s="318"/>
      <c r="I9" s="318"/>
      <c r="J9" s="318"/>
      <c r="K9" s="318"/>
      <c r="L9" s="318"/>
      <c r="M9" s="318"/>
    </row>
    <row r="10" spans="2:15" ht="51" customHeight="1" x14ac:dyDescent="0.25">
      <c r="B10" s="314" t="s">
        <v>168</v>
      </c>
      <c r="C10" s="319"/>
      <c r="D10" s="319"/>
      <c r="E10" s="319"/>
      <c r="F10" s="319"/>
      <c r="G10" s="319"/>
      <c r="H10" s="319"/>
      <c r="I10" s="319"/>
      <c r="J10" s="319"/>
      <c r="K10" s="319"/>
      <c r="L10" s="319"/>
      <c r="M10" s="319"/>
    </row>
    <row r="11" spans="2:15" x14ac:dyDescent="0.25">
      <c r="B11" s="320" t="s">
        <v>176</v>
      </c>
      <c r="C11" s="320"/>
      <c r="D11" s="320"/>
      <c r="E11" s="320"/>
      <c r="F11" s="320"/>
      <c r="G11" s="320"/>
      <c r="H11" s="320"/>
      <c r="I11" s="320"/>
      <c r="J11" s="320"/>
      <c r="K11" s="320"/>
    </row>
    <row r="12" spans="2:15" ht="42" customHeight="1" x14ac:dyDescent="0.25">
      <c r="B12" s="320"/>
      <c r="C12" s="320"/>
      <c r="D12" s="320"/>
      <c r="E12" s="320"/>
      <c r="F12" s="320"/>
      <c r="G12" s="320"/>
      <c r="H12" s="320"/>
      <c r="I12" s="320"/>
      <c r="J12" s="320"/>
      <c r="K12" s="320"/>
      <c r="L12" s="200"/>
      <c r="M12" s="200"/>
      <c r="N12" s="200"/>
      <c r="O12" s="200"/>
    </row>
    <row r="14" spans="2:15" ht="15.75" x14ac:dyDescent="0.25">
      <c r="B14" s="316" t="s">
        <v>32</v>
      </c>
      <c r="C14" s="316"/>
      <c r="D14" s="316"/>
      <c r="E14" s="316"/>
      <c r="F14" s="316"/>
      <c r="G14" s="316"/>
      <c r="H14" s="316"/>
      <c r="I14" s="316"/>
      <c r="J14" s="316"/>
      <c r="K14" s="316"/>
      <c r="L14" s="316"/>
      <c r="M14" s="316"/>
    </row>
    <row r="15" spans="2:15" ht="68.25" customHeight="1" x14ac:dyDescent="0.25">
      <c r="B15" s="321" t="s">
        <v>36</v>
      </c>
      <c r="C15" s="321"/>
      <c r="D15" s="321"/>
      <c r="E15" s="321"/>
      <c r="F15" s="321"/>
      <c r="G15" s="321"/>
      <c r="H15" s="321"/>
      <c r="I15" s="321"/>
      <c r="J15" s="321"/>
      <c r="K15" s="321"/>
      <c r="L15" s="321"/>
      <c r="M15" s="321"/>
    </row>
    <row r="16" spans="2:15" ht="15.75" x14ac:dyDescent="0.25">
      <c r="B16" s="322" t="s">
        <v>37</v>
      </c>
      <c r="C16" s="322"/>
      <c r="D16" s="322"/>
      <c r="E16" s="322"/>
      <c r="F16" s="322"/>
      <c r="G16" s="322"/>
      <c r="H16" s="322"/>
      <c r="I16" s="322"/>
      <c r="J16" s="322"/>
      <c r="K16" s="322"/>
      <c r="L16" s="322"/>
      <c r="M16" s="322"/>
    </row>
    <row r="17" spans="2:13" ht="15.75" x14ac:dyDescent="0.25">
      <c r="B17" s="322" t="s">
        <v>38</v>
      </c>
      <c r="C17" s="322"/>
      <c r="D17" s="322"/>
      <c r="E17" s="322"/>
      <c r="F17" s="322"/>
      <c r="G17" s="322"/>
      <c r="H17" s="322"/>
      <c r="I17" s="322"/>
      <c r="J17" s="322"/>
      <c r="K17" s="322"/>
      <c r="L17" s="322"/>
      <c r="M17" s="322"/>
    </row>
    <row r="18" spans="2:13" ht="15.75" x14ac:dyDescent="0.25">
      <c r="B18" s="322" t="s">
        <v>39</v>
      </c>
      <c r="C18" s="322"/>
      <c r="D18" s="322"/>
      <c r="E18" s="322"/>
      <c r="F18" s="322"/>
      <c r="G18" s="322"/>
      <c r="H18" s="322"/>
      <c r="I18" s="322"/>
      <c r="J18" s="322"/>
      <c r="K18" s="322"/>
      <c r="L18" s="322"/>
      <c r="M18" s="322"/>
    </row>
    <row r="19" spans="2:13" ht="18.75" x14ac:dyDescent="0.25">
      <c r="B19" s="322" t="s">
        <v>33</v>
      </c>
      <c r="C19" s="322"/>
      <c r="D19" s="322"/>
      <c r="E19" s="322"/>
      <c r="F19" s="322"/>
      <c r="G19" s="322"/>
      <c r="H19" s="322"/>
      <c r="I19" s="322"/>
      <c r="J19" s="322"/>
      <c r="K19" s="322"/>
      <c r="L19" s="322"/>
      <c r="M19" s="322"/>
    </row>
    <row r="20" spans="2:13" ht="15.75" x14ac:dyDescent="0.25">
      <c r="B20" s="322" t="s">
        <v>40</v>
      </c>
      <c r="C20" s="322"/>
      <c r="D20" s="322"/>
      <c r="E20" s="322"/>
      <c r="F20" s="322"/>
      <c r="G20" s="322"/>
      <c r="H20" s="322"/>
      <c r="I20" s="322"/>
      <c r="J20" s="322"/>
      <c r="K20" s="322"/>
      <c r="L20" s="322"/>
      <c r="M20" s="322"/>
    </row>
    <row r="21" spans="2:13" ht="15.75" x14ac:dyDescent="0.25">
      <c r="B21" s="34"/>
    </row>
    <row r="22" spans="2:13" ht="61.5" customHeight="1" x14ac:dyDescent="0.25">
      <c r="B22" s="321" t="s">
        <v>34</v>
      </c>
      <c r="C22" s="321"/>
      <c r="D22" s="321"/>
      <c r="E22" s="321"/>
      <c r="F22" s="321"/>
      <c r="G22" s="321"/>
      <c r="H22" s="321"/>
      <c r="I22" s="321"/>
      <c r="J22" s="321"/>
      <c r="K22" s="321"/>
      <c r="L22" s="321"/>
      <c r="M22" s="321"/>
    </row>
    <row r="24" spans="2:13" ht="15.75" x14ac:dyDescent="0.25">
      <c r="B24" s="318" t="s">
        <v>172</v>
      </c>
      <c r="C24" s="318"/>
      <c r="D24" s="318"/>
      <c r="E24" s="318"/>
      <c r="F24" s="318"/>
      <c r="G24" s="318"/>
      <c r="H24" s="318"/>
      <c r="I24" s="318"/>
      <c r="J24" s="318"/>
      <c r="K24" s="318"/>
      <c r="L24" s="318"/>
    </row>
    <row r="25" spans="2:13" ht="141.75" customHeight="1" x14ac:dyDescent="0.25">
      <c r="B25" s="324" t="s">
        <v>177</v>
      </c>
      <c r="C25" s="324"/>
      <c r="D25" s="324"/>
      <c r="E25" s="324"/>
      <c r="F25" s="324"/>
      <c r="G25" s="324"/>
      <c r="H25" s="324"/>
      <c r="I25" s="324"/>
      <c r="J25" s="324"/>
      <c r="K25" s="324"/>
      <c r="L25" s="324"/>
    </row>
    <row r="26" spans="2:13" ht="80.25" customHeight="1" x14ac:dyDescent="0.25">
      <c r="B26" s="324" t="s">
        <v>178</v>
      </c>
      <c r="C26" s="324"/>
      <c r="D26" s="324"/>
      <c r="E26" s="324"/>
      <c r="F26" s="324"/>
      <c r="G26" s="324"/>
      <c r="H26" s="324"/>
      <c r="I26" s="324"/>
      <c r="J26" s="324"/>
      <c r="K26" s="324"/>
      <c r="L26" s="324"/>
    </row>
    <row r="27" spans="2:13" ht="15.75" x14ac:dyDescent="0.25">
      <c r="B27" s="313"/>
      <c r="C27" s="313"/>
      <c r="D27" s="313"/>
      <c r="E27" s="313"/>
      <c r="F27" s="313"/>
      <c r="G27" s="313"/>
      <c r="H27" s="313"/>
      <c r="I27" s="313"/>
      <c r="J27" s="313"/>
      <c r="K27" s="313"/>
      <c r="L27" s="313"/>
    </row>
    <row r="28" spans="2:13" ht="47.25" customHeight="1" x14ac:dyDescent="0.25">
      <c r="B28" s="324" t="s">
        <v>173</v>
      </c>
      <c r="C28" s="325"/>
      <c r="D28" s="325"/>
      <c r="E28" s="325"/>
      <c r="F28" s="325"/>
      <c r="G28" s="325"/>
      <c r="H28" s="325"/>
      <c r="I28" s="325"/>
      <c r="J28" s="325"/>
      <c r="K28" s="325"/>
      <c r="L28" s="325"/>
    </row>
    <row r="30" spans="2:13" x14ac:dyDescent="0.25">
      <c r="E30" s="326"/>
      <c r="F30" s="326"/>
      <c r="G30" s="326"/>
      <c r="H30" s="326"/>
    </row>
    <row r="31" spans="2:13" x14ac:dyDescent="0.25">
      <c r="E31" s="326"/>
      <c r="F31" s="326"/>
      <c r="G31" s="326"/>
      <c r="H31" s="326"/>
    </row>
    <row r="32" spans="2:13" x14ac:dyDescent="0.25">
      <c r="E32" s="326"/>
      <c r="F32" s="326"/>
      <c r="G32" s="326"/>
      <c r="H32" s="326"/>
    </row>
    <row r="33" spans="2:12" x14ac:dyDescent="0.25">
      <c r="E33" s="326"/>
      <c r="F33" s="326"/>
      <c r="G33" s="326"/>
      <c r="H33" s="326"/>
    </row>
    <row r="34" spans="2:12" x14ac:dyDescent="0.25">
      <c r="E34" s="326"/>
      <c r="F34" s="326"/>
      <c r="G34" s="326"/>
      <c r="H34" s="326"/>
    </row>
    <row r="38" spans="2:12" ht="15.75" x14ac:dyDescent="0.25">
      <c r="B38" s="323" t="s">
        <v>179</v>
      </c>
      <c r="C38" s="323"/>
      <c r="D38" s="323"/>
      <c r="E38" s="323"/>
      <c r="F38" s="323"/>
      <c r="G38" s="323"/>
      <c r="H38" s="323"/>
      <c r="I38" s="323"/>
      <c r="J38" s="323"/>
      <c r="K38" s="323"/>
      <c r="L38" s="323"/>
    </row>
  </sheetData>
  <sheetProtection password="DEAD" sheet="1" formatCells="0" formatColumns="0" formatRows="0" insertHyperlinks="0" sort="0" autoFilter="0" pivotTables="0"/>
  <mergeCells count="20">
    <mergeCell ref="B38:L38"/>
    <mergeCell ref="B25:L25"/>
    <mergeCell ref="B24:L24"/>
    <mergeCell ref="B26:L26"/>
    <mergeCell ref="B28:L28"/>
    <mergeCell ref="E30:H34"/>
    <mergeCell ref="B22:M22"/>
    <mergeCell ref="B15:M15"/>
    <mergeCell ref="B16:M16"/>
    <mergeCell ref="B17:M17"/>
    <mergeCell ref="B18:M18"/>
    <mergeCell ref="B19:M19"/>
    <mergeCell ref="B20:M20"/>
    <mergeCell ref="B5:M5"/>
    <mergeCell ref="B7:M7"/>
    <mergeCell ref="B14:M14"/>
    <mergeCell ref="B4:M4"/>
    <mergeCell ref="B9:M9"/>
    <mergeCell ref="B10:M10"/>
    <mergeCell ref="B11:K12"/>
  </mergeCells>
  <pageMargins left="0.7" right="0.7" top="0.75" bottom="0.75" header="0.3" footer="0.3"/>
  <pageSetup scale="80" fitToHeight="0" orientation="landscape" r:id="rId1"/>
  <drawing r:id="rId2"/>
  <legacyDrawing r:id="rId3"/>
  <oleObjects>
    <mc:AlternateContent xmlns:mc="http://schemas.openxmlformats.org/markup-compatibility/2006">
      <mc:Choice Requires="x14">
        <oleObject progId="Document" dvAspect="DVASPECT_ICON" shapeId="1027" r:id="rId4">
          <objectPr defaultSize="0" r:id="rId5">
            <anchor moveWithCells="1">
              <from>
                <xdr:col>5</xdr:col>
                <xdr:colOff>123825</xdr:colOff>
                <xdr:row>29</xdr:row>
                <xdr:rowOff>123825</xdr:rowOff>
              </from>
              <to>
                <xdr:col>6</xdr:col>
                <xdr:colOff>428625</xdr:colOff>
                <xdr:row>33</xdr:row>
                <xdr:rowOff>47625</xdr:rowOff>
              </to>
            </anchor>
          </objectPr>
        </oleObject>
      </mc:Choice>
      <mc:Fallback>
        <oleObject progId="Document" dvAspect="DVASPECT_ICON" shapeId="102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A8B6"/>
    <pageSetUpPr fitToPage="1"/>
  </sheetPr>
  <dimension ref="C2:L27"/>
  <sheetViews>
    <sheetView zoomScaleNormal="100" workbookViewId="0">
      <selection activeCell="F12" sqref="F12"/>
    </sheetView>
  </sheetViews>
  <sheetFormatPr defaultRowHeight="15" x14ac:dyDescent="0.25"/>
  <cols>
    <col min="1" max="16384" width="9.140625" style="1"/>
  </cols>
  <sheetData>
    <row r="2" spans="3:10" ht="15.75" thickBot="1" x14ac:dyDescent="0.3"/>
    <row r="3" spans="3:10" x14ac:dyDescent="0.25">
      <c r="C3" s="334" t="s">
        <v>171</v>
      </c>
      <c r="D3" s="335"/>
      <c r="E3" s="335"/>
      <c r="F3" s="335"/>
      <c r="G3" s="335"/>
      <c r="H3" s="335"/>
      <c r="I3" s="335"/>
      <c r="J3" s="336"/>
    </row>
    <row r="4" spans="3:10" x14ac:dyDescent="0.25">
      <c r="C4" s="337"/>
      <c r="D4" s="338"/>
      <c r="E4" s="338"/>
      <c r="F4" s="338"/>
      <c r="G4" s="338"/>
      <c r="H4" s="338"/>
      <c r="I4" s="338"/>
      <c r="J4" s="339"/>
    </row>
    <row r="5" spans="3:10" ht="22.5" customHeight="1" thickBot="1" x14ac:dyDescent="0.3">
      <c r="C5" s="337"/>
      <c r="D5" s="338"/>
      <c r="E5" s="338"/>
      <c r="F5" s="338"/>
      <c r="G5" s="338"/>
      <c r="H5" s="338"/>
      <c r="I5" s="338"/>
      <c r="J5" s="339"/>
    </row>
    <row r="6" spans="3:10" ht="44.25" customHeight="1" x14ac:dyDescent="0.25">
      <c r="C6" s="328" t="s">
        <v>170</v>
      </c>
      <c r="D6" s="329"/>
      <c r="E6" s="329"/>
      <c r="F6" s="329"/>
      <c r="G6" s="329"/>
      <c r="H6" s="329"/>
      <c r="I6" s="329"/>
      <c r="J6" s="330"/>
    </row>
    <row r="7" spans="3:10" ht="42.75" customHeight="1" thickBot="1" x14ac:dyDescent="0.3">
      <c r="C7" s="331" t="s">
        <v>156</v>
      </c>
      <c r="D7" s="332"/>
      <c r="E7" s="332"/>
      <c r="F7" s="332"/>
      <c r="G7" s="332"/>
      <c r="H7" s="332"/>
      <c r="I7" s="332"/>
      <c r="J7" s="333"/>
    </row>
    <row r="8" spans="3:10" x14ac:dyDescent="0.25">
      <c r="C8" s="307"/>
      <c r="D8" s="308"/>
      <c r="E8" s="308"/>
      <c r="F8" s="308"/>
      <c r="G8" s="308"/>
      <c r="H8" s="308"/>
      <c r="I8" s="308"/>
      <c r="J8" s="309"/>
    </row>
    <row r="9" spans="3:10" x14ac:dyDescent="0.25">
      <c r="C9" s="307"/>
      <c r="D9" s="308"/>
      <c r="E9" s="308"/>
      <c r="F9" s="308"/>
      <c r="G9" s="308"/>
      <c r="H9" s="308"/>
      <c r="I9" s="308"/>
      <c r="J9" s="309"/>
    </row>
    <row r="10" spans="3:10" ht="29.25" customHeight="1" x14ac:dyDescent="0.25">
      <c r="C10" s="307"/>
      <c r="D10" s="308"/>
      <c r="E10" s="308"/>
      <c r="F10" s="308"/>
      <c r="G10" s="308"/>
      <c r="H10" s="308"/>
      <c r="I10" s="308"/>
      <c r="J10" s="309"/>
    </row>
    <row r="11" spans="3:10" ht="23.25" customHeight="1" x14ac:dyDescent="0.25">
      <c r="C11" s="307"/>
      <c r="D11" s="308"/>
      <c r="E11" s="308"/>
      <c r="F11" s="308"/>
      <c r="G11" s="308"/>
      <c r="H11" s="308"/>
      <c r="I11" s="308"/>
      <c r="J11" s="309"/>
    </row>
    <row r="12" spans="3:10" x14ac:dyDescent="0.25">
      <c r="C12" s="307"/>
      <c r="D12" s="308"/>
      <c r="E12" s="308"/>
      <c r="F12" s="308"/>
      <c r="G12" s="308"/>
      <c r="H12" s="308"/>
      <c r="I12" s="308"/>
      <c r="J12" s="309"/>
    </row>
    <row r="13" spans="3:10" x14ac:dyDescent="0.25">
      <c r="C13" s="307"/>
      <c r="D13" s="308"/>
      <c r="E13" s="308"/>
      <c r="F13" s="308"/>
      <c r="G13" s="308"/>
      <c r="H13" s="308"/>
      <c r="I13" s="308"/>
      <c r="J13" s="309"/>
    </row>
    <row r="14" spans="3:10" x14ac:dyDescent="0.25">
      <c r="C14" s="307"/>
      <c r="D14" s="308"/>
      <c r="E14" s="308"/>
      <c r="F14" s="308"/>
      <c r="G14" s="308"/>
      <c r="H14" s="308"/>
      <c r="I14" s="308"/>
      <c r="J14" s="309"/>
    </row>
    <row r="15" spans="3:10" x14ac:dyDescent="0.25">
      <c r="C15" s="307"/>
      <c r="D15" s="308"/>
      <c r="E15" s="308"/>
      <c r="F15" s="308"/>
      <c r="G15" s="308"/>
      <c r="H15" s="308"/>
      <c r="I15" s="308"/>
      <c r="J15" s="309"/>
    </row>
    <row r="16" spans="3:10" x14ac:dyDescent="0.25">
      <c r="C16" s="307"/>
      <c r="D16" s="308"/>
      <c r="E16" s="308"/>
      <c r="F16" s="308"/>
      <c r="G16" s="308"/>
      <c r="H16" s="308"/>
      <c r="I16" s="308"/>
      <c r="J16" s="309"/>
    </row>
    <row r="17" spans="3:12" ht="15.75" thickBot="1" x14ac:dyDescent="0.3">
      <c r="C17" s="310"/>
      <c r="D17" s="311"/>
      <c r="E17" s="311"/>
      <c r="F17" s="311"/>
      <c r="G17" s="311"/>
      <c r="H17" s="311"/>
      <c r="I17" s="311"/>
      <c r="J17" s="312"/>
    </row>
    <row r="19" spans="3:12" ht="38.25" customHeight="1" x14ac:dyDescent="0.25">
      <c r="C19" s="327" t="s">
        <v>169</v>
      </c>
      <c r="D19" s="327"/>
      <c r="E19" s="327"/>
      <c r="F19" s="327"/>
      <c r="G19" s="327"/>
      <c r="H19" s="327"/>
      <c r="I19" s="327"/>
      <c r="J19" s="327"/>
      <c r="K19" s="327"/>
      <c r="L19" s="327"/>
    </row>
    <row r="20" spans="3:12" ht="48" customHeight="1" x14ac:dyDescent="0.25">
      <c r="C20" s="327" t="s">
        <v>153</v>
      </c>
      <c r="D20" s="327"/>
      <c r="E20" s="327"/>
      <c r="F20" s="327"/>
      <c r="G20" s="327"/>
      <c r="H20" s="327"/>
      <c r="I20" s="327"/>
      <c r="J20" s="327"/>
      <c r="K20" s="327"/>
      <c r="L20" s="327"/>
    </row>
    <row r="21" spans="3:12" ht="98.25" customHeight="1" x14ac:dyDescent="0.25">
      <c r="C21" s="306"/>
      <c r="D21" s="306"/>
      <c r="E21" s="306"/>
      <c r="F21" s="306"/>
      <c r="G21" s="306"/>
      <c r="H21" s="306"/>
      <c r="I21" s="306"/>
      <c r="J21" s="306"/>
      <c r="K21" s="306"/>
      <c r="L21" s="306"/>
    </row>
    <row r="22" spans="3:12" ht="26.25" customHeight="1" x14ac:dyDescent="0.25">
      <c r="C22" s="327" t="s">
        <v>154</v>
      </c>
      <c r="D22" s="327"/>
      <c r="E22" s="327"/>
      <c r="F22" s="327"/>
      <c r="G22" s="327"/>
      <c r="H22" s="327"/>
      <c r="I22" s="327"/>
      <c r="J22" s="327"/>
      <c r="K22" s="327"/>
      <c r="L22" s="327"/>
    </row>
    <row r="23" spans="3:12" ht="93.75" customHeight="1" x14ac:dyDescent="0.25">
      <c r="C23" s="306"/>
      <c r="D23" s="306"/>
      <c r="E23" s="306"/>
      <c r="F23" s="306"/>
      <c r="G23" s="306"/>
      <c r="H23" s="306"/>
      <c r="I23" s="306"/>
      <c r="J23" s="306"/>
      <c r="K23" s="306"/>
      <c r="L23" s="306"/>
    </row>
    <row r="24" spans="3:12" ht="57.75" customHeight="1" x14ac:dyDescent="0.25">
      <c r="C24" s="327" t="s">
        <v>158</v>
      </c>
      <c r="D24" s="327"/>
      <c r="E24" s="327"/>
      <c r="F24" s="327"/>
      <c r="G24" s="327"/>
      <c r="H24" s="327"/>
      <c r="I24" s="327"/>
      <c r="J24" s="327"/>
      <c r="K24" s="327"/>
      <c r="L24" s="327"/>
    </row>
    <row r="25" spans="3:12" ht="273" customHeight="1" x14ac:dyDescent="0.25">
      <c r="C25" s="306"/>
      <c r="D25" s="306"/>
      <c r="E25" s="306"/>
      <c r="F25" s="306"/>
      <c r="G25" s="306"/>
      <c r="H25" s="306"/>
      <c r="I25" s="306"/>
      <c r="J25" s="306"/>
      <c r="K25" s="306"/>
      <c r="L25" s="306"/>
    </row>
    <row r="26" spans="3:12" ht="39.75" customHeight="1" x14ac:dyDescent="0.25">
      <c r="C26" s="327" t="s">
        <v>155</v>
      </c>
      <c r="D26" s="327"/>
      <c r="E26" s="327"/>
      <c r="F26" s="327"/>
      <c r="G26" s="327"/>
      <c r="H26" s="327"/>
      <c r="I26" s="327"/>
      <c r="J26" s="327"/>
      <c r="K26" s="327"/>
      <c r="L26" s="306"/>
    </row>
    <row r="27" spans="3:12" ht="15.75" x14ac:dyDescent="0.25">
      <c r="C27" s="306"/>
      <c r="D27" s="306"/>
      <c r="E27" s="306"/>
      <c r="F27" s="306"/>
      <c r="G27" s="306"/>
      <c r="H27" s="306"/>
      <c r="I27" s="306"/>
      <c r="J27" s="306"/>
      <c r="K27" s="306"/>
      <c r="L27" s="306"/>
    </row>
  </sheetData>
  <sheetProtection password="DEAD" sheet="1" formatCells="0" formatColumns="0" formatRows="0" insertHyperlinks="0" sort="0" autoFilter="0" pivotTables="0"/>
  <mergeCells count="8">
    <mergeCell ref="C24:L24"/>
    <mergeCell ref="C26:K26"/>
    <mergeCell ref="C3:J5"/>
    <mergeCell ref="C6:J6"/>
    <mergeCell ref="C7:J7"/>
    <mergeCell ref="C19:L19"/>
    <mergeCell ref="C20:L20"/>
    <mergeCell ref="C22:L2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K197"/>
  <sheetViews>
    <sheetView zoomScale="85" zoomScaleNormal="85" workbookViewId="0">
      <selection activeCell="D3" sqref="D3:E3"/>
    </sheetView>
  </sheetViews>
  <sheetFormatPr defaultRowHeight="15" x14ac:dyDescent="0.25"/>
  <cols>
    <col min="1" max="1" width="9.140625" style="1"/>
    <col min="2" max="2" width="64.5703125" style="1" customWidth="1"/>
    <col min="3" max="3" width="23.5703125" style="1" customWidth="1"/>
    <col min="4" max="4" width="18" style="1" customWidth="1"/>
    <col min="5" max="5" width="17" style="1" customWidth="1"/>
    <col min="6" max="6" width="18" style="1" customWidth="1"/>
    <col min="7" max="7" width="33.5703125" style="1" customWidth="1"/>
    <col min="8" max="8" width="4.140625" style="1" customWidth="1"/>
    <col min="9" max="16384" width="9.140625" style="1"/>
  </cols>
  <sheetData>
    <row r="1" spans="1:9" ht="29.25" thickBot="1" x14ac:dyDescent="0.3">
      <c r="C1" s="228" t="s">
        <v>0</v>
      </c>
      <c r="D1" s="229" t="s">
        <v>1</v>
      </c>
      <c r="E1" s="229" t="s">
        <v>2</v>
      </c>
      <c r="F1" s="229" t="s">
        <v>3</v>
      </c>
      <c r="G1" s="230" t="s">
        <v>4</v>
      </c>
    </row>
    <row r="2" spans="1:9" x14ac:dyDescent="0.25">
      <c r="C2" s="231"/>
      <c r="D2" s="231"/>
      <c r="E2" s="231"/>
      <c r="F2" s="231"/>
      <c r="G2" s="231"/>
    </row>
    <row r="3" spans="1:9" ht="26.25" customHeight="1" x14ac:dyDescent="0.25">
      <c r="C3" s="130" t="s">
        <v>148</v>
      </c>
      <c r="D3" s="344"/>
      <c r="E3" s="344"/>
    </row>
    <row r="4" spans="1:9" ht="22.5" customHeight="1" x14ac:dyDescent="0.25">
      <c r="C4" s="130" t="s">
        <v>149</v>
      </c>
      <c r="D4" s="345"/>
      <c r="E4" s="345"/>
    </row>
    <row r="5" spans="1:9" ht="38.25" customHeight="1" x14ac:dyDescent="0.25"/>
    <row r="6" spans="1:9" ht="38.25" customHeight="1" x14ac:dyDescent="0.35">
      <c r="B6" s="359" t="s">
        <v>41</v>
      </c>
      <c r="C6" s="360"/>
      <c r="D6" s="360"/>
      <c r="E6" s="360"/>
      <c r="F6" s="360"/>
      <c r="G6" s="360"/>
    </row>
    <row r="7" spans="1:9" ht="38.25" customHeight="1" thickBot="1" x14ac:dyDescent="0.4">
      <c r="B7" s="91"/>
      <c r="C7" s="90"/>
      <c r="D7" s="90"/>
      <c r="E7" s="90"/>
      <c r="F7" s="90"/>
      <c r="G7" s="90"/>
    </row>
    <row r="8" spans="1:9" ht="18.75" customHeight="1" thickBot="1" x14ac:dyDescent="0.3">
      <c r="B8" s="362" t="s">
        <v>133</v>
      </c>
      <c r="C8" s="132" t="s">
        <v>134</v>
      </c>
      <c r="D8" s="132" t="s">
        <v>135</v>
      </c>
      <c r="E8" s="90"/>
      <c r="F8" s="90"/>
      <c r="G8" s="90"/>
    </row>
    <row r="9" spans="1:9" ht="38.25" customHeight="1" thickBot="1" x14ac:dyDescent="0.3">
      <c r="B9" s="363"/>
      <c r="C9" s="137"/>
      <c r="D9" s="137"/>
      <c r="E9" s="90"/>
      <c r="F9" s="90"/>
      <c r="G9" s="90"/>
    </row>
    <row r="10" spans="1:9" x14ac:dyDescent="0.25">
      <c r="B10" s="24"/>
      <c r="C10" s="24">
        <f>COUNTA(C9)*42</f>
        <v>0</v>
      </c>
      <c r="D10" s="24"/>
      <c r="E10" s="24">
        <f>C10</f>
        <v>0</v>
      </c>
      <c r="F10" s="25">
        <f>E10/42</f>
        <v>0</v>
      </c>
    </row>
    <row r="11" spans="1:9" ht="39.75" customHeight="1" thickBot="1" x14ac:dyDescent="0.3">
      <c r="B11" s="358" t="s">
        <v>8</v>
      </c>
      <c r="C11" s="365"/>
      <c r="D11" s="365"/>
      <c r="E11" s="365"/>
      <c r="F11" s="365"/>
      <c r="G11" s="365"/>
    </row>
    <row r="12" spans="1:9" ht="29.25" thickBot="1" x14ac:dyDescent="0.3">
      <c r="A12" s="5"/>
      <c r="B12" s="3"/>
      <c r="C12" s="4" t="s">
        <v>0</v>
      </c>
      <c r="D12" s="4" t="s">
        <v>1</v>
      </c>
      <c r="E12" s="4" t="s">
        <v>2</v>
      </c>
      <c r="F12" s="4" t="s">
        <v>3</v>
      </c>
      <c r="G12" s="4" t="s">
        <v>4</v>
      </c>
    </row>
    <row r="13" spans="1:9" ht="66.75" customHeight="1" thickBot="1" x14ac:dyDescent="0.3">
      <c r="A13" s="5">
        <v>1</v>
      </c>
      <c r="B13" s="11" t="s">
        <v>126</v>
      </c>
      <c r="C13" s="37"/>
      <c r="D13" s="37"/>
      <c r="E13" s="37"/>
      <c r="F13" s="12" t="s">
        <v>5</v>
      </c>
      <c r="G13" s="108"/>
      <c r="H13" s="6">
        <f t="shared" ref="H13:H19" si="0">COUNTA(C13:E13)</f>
        <v>0</v>
      </c>
      <c r="I13" s="90"/>
    </row>
    <row r="14" spans="1:9" ht="39.75" customHeight="1" thickBot="1" x14ac:dyDescent="0.3">
      <c r="A14" s="5">
        <v>2</v>
      </c>
      <c r="B14" s="13" t="s">
        <v>127</v>
      </c>
      <c r="C14" s="38"/>
      <c r="D14" s="38"/>
      <c r="E14" s="38"/>
      <c r="F14" s="14" t="s">
        <v>5</v>
      </c>
      <c r="G14" s="109"/>
      <c r="H14" s="6">
        <f t="shared" si="0"/>
        <v>0</v>
      </c>
    </row>
    <row r="15" spans="1:9" ht="50.25" customHeight="1" thickBot="1" x14ac:dyDescent="0.3">
      <c r="A15" s="5">
        <v>3</v>
      </c>
      <c r="B15" s="11" t="s">
        <v>6</v>
      </c>
      <c r="C15" s="37"/>
      <c r="D15" s="37"/>
      <c r="E15" s="37"/>
      <c r="F15" s="12" t="s">
        <v>5</v>
      </c>
      <c r="G15" s="108"/>
      <c r="H15" s="6">
        <f t="shared" si="0"/>
        <v>0</v>
      </c>
    </row>
    <row r="16" spans="1:9" ht="42" customHeight="1" thickBot="1" x14ac:dyDescent="0.3">
      <c r="A16" s="5">
        <v>4</v>
      </c>
      <c r="B16" s="13" t="s">
        <v>7</v>
      </c>
      <c r="C16" s="38"/>
      <c r="D16" s="38"/>
      <c r="E16" s="38"/>
      <c r="F16" s="14" t="s">
        <v>5</v>
      </c>
      <c r="G16" s="109"/>
      <c r="H16" s="6">
        <f t="shared" si="0"/>
        <v>0</v>
      </c>
    </row>
    <row r="17" spans="1:10" ht="46.5" customHeight="1" thickBot="1" x14ac:dyDescent="0.3">
      <c r="A17" s="5">
        <v>5</v>
      </c>
      <c r="B17" s="11" t="s">
        <v>128</v>
      </c>
      <c r="C17" s="37"/>
      <c r="D17" s="37"/>
      <c r="E17" s="37"/>
      <c r="F17" s="12" t="s">
        <v>5</v>
      </c>
      <c r="G17" s="108"/>
      <c r="H17" s="6">
        <f t="shared" si="0"/>
        <v>0</v>
      </c>
    </row>
    <row r="18" spans="1:10" ht="45.75" thickBot="1" x14ac:dyDescent="0.3">
      <c r="A18" s="5">
        <v>6</v>
      </c>
      <c r="B18" s="13" t="s">
        <v>129</v>
      </c>
      <c r="C18" s="38"/>
      <c r="D18" s="38"/>
      <c r="E18" s="38"/>
      <c r="F18" s="14" t="s">
        <v>5</v>
      </c>
      <c r="G18" s="109"/>
      <c r="H18" s="6">
        <f t="shared" si="0"/>
        <v>0</v>
      </c>
    </row>
    <row r="19" spans="1:10" ht="35.25" customHeight="1" thickBot="1" x14ac:dyDescent="0.3">
      <c r="A19" s="5">
        <v>7</v>
      </c>
      <c r="B19" s="110" t="s">
        <v>138</v>
      </c>
      <c r="C19" s="111"/>
      <c r="D19" s="111"/>
      <c r="E19" s="111"/>
      <c r="F19" s="112"/>
      <c r="G19" s="113"/>
      <c r="H19" s="6">
        <f t="shared" si="0"/>
        <v>0</v>
      </c>
    </row>
    <row r="20" spans="1:10" x14ac:dyDescent="0.25">
      <c r="A20" s="5"/>
      <c r="B20" s="8"/>
      <c r="C20" s="8">
        <f>COUNTA(C13:C19)*2</f>
        <v>0</v>
      </c>
      <c r="D20" s="8">
        <f>COUNTA(D13:D19)</f>
        <v>0</v>
      </c>
      <c r="E20" s="8"/>
      <c r="F20" s="8"/>
      <c r="G20" s="8"/>
      <c r="H20" s="9">
        <f>C20+D20</f>
        <v>0</v>
      </c>
      <c r="I20" s="10">
        <f>H20/14</f>
        <v>0</v>
      </c>
      <c r="J20" s="7"/>
    </row>
    <row r="21" spans="1:10" x14ac:dyDescent="0.25">
      <c r="A21" s="5"/>
    </row>
    <row r="22" spans="1:10" ht="16.5" thickBot="1" x14ac:dyDescent="0.3">
      <c r="A22" s="5"/>
      <c r="B22" s="366" t="s">
        <v>92</v>
      </c>
      <c r="C22" s="366"/>
      <c r="D22" s="366"/>
      <c r="E22" s="366"/>
      <c r="F22" s="366"/>
      <c r="G22" s="366"/>
    </row>
    <row r="23" spans="1:10" ht="32.25" thickBot="1" x14ac:dyDescent="0.3">
      <c r="A23" s="5"/>
      <c r="B23" s="72"/>
      <c r="C23" s="73" t="s">
        <v>9</v>
      </c>
      <c r="D23" s="73" t="s">
        <v>1</v>
      </c>
      <c r="E23" s="73" t="s">
        <v>2</v>
      </c>
      <c r="F23" s="73" t="s">
        <v>3</v>
      </c>
      <c r="G23" s="73" t="s">
        <v>4</v>
      </c>
    </row>
    <row r="24" spans="1:10" ht="35.25" customHeight="1" thickBot="1" x14ac:dyDescent="0.3">
      <c r="A24" s="5">
        <v>8</v>
      </c>
      <c r="B24" s="17" t="s">
        <v>10</v>
      </c>
      <c r="C24" s="39"/>
      <c r="D24" s="39"/>
      <c r="E24" s="39"/>
      <c r="F24" s="15" t="s">
        <v>11</v>
      </c>
      <c r="G24" s="128"/>
      <c r="H24" s="21">
        <f t="shared" ref="H24:H34" si="1">COUNTA(C24:E24)</f>
        <v>0</v>
      </c>
    </row>
    <row r="25" spans="1:10" ht="45.75" thickBot="1" x14ac:dyDescent="0.3">
      <c r="A25" s="5">
        <v>9</v>
      </c>
      <c r="B25" s="18" t="s">
        <v>12</v>
      </c>
      <c r="C25" s="40"/>
      <c r="D25" s="40"/>
      <c r="E25" s="40"/>
      <c r="F25" s="16" t="s">
        <v>11</v>
      </c>
      <c r="G25" s="129"/>
      <c r="H25" s="21">
        <f t="shared" si="1"/>
        <v>0</v>
      </c>
    </row>
    <row r="26" spans="1:10" ht="31.5" thickBot="1" x14ac:dyDescent="0.3">
      <c r="A26" s="5">
        <v>10</v>
      </c>
      <c r="B26" s="17" t="s">
        <v>13</v>
      </c>
      <c r="C26" s="39"/>
      <c r="D26" s="39"/>
      <c r="E26" s="39"/>
      <c r="F26" s="15" t="s">
        <v>11</v>
      </c>
      <c r="G26" s="128"/>
      <c r="H26" s="21">
        <f t="shared" si="1"/>
        <v>0</v>
      </c>
    </row>
    <row r="27" spans="1:10" ht="31.5" thickBot="1" x14ac:dyDescent="0.3">
      <c r="A27" s="5">
        <v>11</v>
      </c>
      <c r="B27" s="18" t="s">
        <v>14</v>
      </c>
      <c r="C27" s="40"/>
      <c r="D27" s="40"/>
      <c r="E27" s="40"/>
      <c r="F27" s="16" t="s">
        <v>11</v>
      </c>
      <c r="G27" s="129"/>
      <c r="H27" s="21">
        <f t="shared" si="1"/>
        <v>0</v>
      </c>
    </row>
    <row r="28" spans="1:10" ht="31.5" thickBot="1" x14ac:dyDescent="0.3">
      <c r="A28" s="5">
        <v>12</v>
      </c>
      <c r="B28" s="17" t="s">
        <v>15</v>
      </c>
      <c r="C28" s="39"/>
      <c r="D28" s="39"/>
      <c r="E28" s="39"/>
      <c r="F28" s="15" t="s">
        <v>11</v>
      </c>
      <c r="G28" s="128"/>
      <c r="H28" s="21">
        <f t="shared" si="1"/>
        <v>0</v>
      </c>
    </row>
    <row r="29" spans="1:10" ht="31.5" thickBot="1" x14ac:dyDescent="0.3">
      <c r="A29" s="5">
        <v>13</v>
      </c>
      <c r="B29" s="18" t="s">
        <v>16</v>
      </c>
      <c r="C29" s="40"/>
      <c r="D29" s="40"/>
      <c r="E29" s="40"/>
      <c r="F29" s="16" t="s">
        <v>11</v>
      </c>
      <c r="G29" s="129"/>
      <c r="H29" s="21">
        <f t="shared" si="1"/>
        <v>0</v>
      </c>
    </row>
    <row r="30" spans="1:10" ht="45.75" thickBot="1" x14ac:dyDescent="0.3">
      <c r="A30" s="5">
        <v>14</v>
      </c>
      <c r="B30" s="19" t="s">
        <v>20</v>
      </c>
      <c r="C30" s="39"/>
      <c r="D30" s="39"/>
      <c r="E30" s="39"/>
      <c r="F30" s="15" t="s">
        <v>11</v>
      </c>
      <c r="G30" s="128"/>
      <c r="H30" s="21">
        <f t="shared" si="1"/>
        <v>0</v>
      </c>
    </row>
    <row r="31" spans="1:10" ht="32.25" customHeight="1" thickBot="1" x14ac:dyDescent="0.3">
      <c r="A31" s="5">
        <v>15</v>
      </c>
      <c r="B31" s="18" t="s">
        <v>17</v>
      </c>
      <c r="C31" s="40"/>
      <c r="D31" s="40"/>
      <c r="E31" s="40"/>
      <c r="F31" s="16" t="s">
        <v>11</v>
      </c>
      <c r="G31" s="129"/>
      <c r="H31" s="21">
        <f t="shared" si="1"/>
        <v>0</v>
      </c>
    </row>
    <row r="32" spans="1:10" ht="33.75" customHeight="1" thickBot="1" x14ac:dyDescent="0.3">
      <c r="A32" s="5">
        <v>16</v>
      </c>
      <c r="B32" s="17" t="s">
        <v>19</v>
      </c>
      <c r="C32" s="39"/>
      <c r="D32" s="39"/>
      <c r="E32" s="39"/>
      <c r="F32" s="15" t="s">
        <v>11</v>
      </c>
      <c r="G32" s="128"/>
      <c r="H32" s="21">
        <f t="shared" si="1"/>
        <v>0</v>
      </c>
    </row>
    <row r="33" spans="1:9" ht="33.75" customHeight="1" thickBot="1" x14ac:dyDescent="0.3">
      <c r="A33" s="5">
        <v>17</v>
      </c>
      <c r="B33" s="18" t="s">
        <v>18</v>
      </c>
      <c r="C33" s="40"/>
      <c r="D33" s="40"/>
      <c r="E33" s="40"/>
      <c r="F33" s="16" t="s">
        <v>11</v>
      </c>
      <c r="G33" s="129"/>
      <c r="H33" s="21">
        <f t="shared" si="1"/>
        <v>0</v>
      </c>
    </row>
    <row r="34" spans="1:9" ht="39.75" customHeight="1" thickBot="1" x14ac:dyDescent="0.3">
      <c r="A34" s="5">
        <v>18</v>
      </c>
      <c r="B34" s="17" t="s">
        <v>138</v>
      </c>
      <c r="C34" s="39"/>
      <c r="D34" s="39"/>
      <c r="E34" s="39"/>
      <c r="F34" s="20"/>
      <c r="G34" s="128"/>
      <c r="H34" s="21">
        <f t="shared" si="1"/>
        <v>0</v>
      </c>
    </row>
    <row r="35" spans="1:9" x14ac:dyDescent="0.25">
      <c r="A35" s="5"/>
      <c r="B35" s="23"/>
      <c r="C35" s="24">
        <f>COUNTA(C24:C34)*2</f>
        <v>0</v>
      </c>
      <c r="D35" s="24">
        <f>COUNTA(D24:D34)</f>
        <v>0</v>
      </c>
      <c r="E35" s="23"/>
      <c r="F35" s="23"/>
      <c r="G35" s="23"/>
      <c r="H35" s="24">
        <f>SUM(C35:D35)</f>
        <v>0</v>
      </c>
      <c r="I35" s="25">
        <f>H35/22</f>
        <v>0</v>
      </c>
    </row>
    <row r="36" spans="1:9" ht="28.5" customHeight="1" x14ac:dyDescent="0.25">
      <c r="A36" s="5"/>
      <c r="B36" s="5"/>
      <c r="C36" s="5"/>
      <c r="D36" s="5"/>
      <c r="E36" s="5"/>
      <c r="F36" s="5"/>
      <c r="G36" s="5"/>
    </row>
    <row r="37" spans="1:9" ht="15.75" x14ac:dyDescent="0.25">
      <c r="A37" s="5"/>
      <c r="B37" s="366" t="s">
        <v>93</v>
      </c>
      <c r="C37" s="366"/>
      <c r="D37" s="366"/>
      <c r="E37" s="366"/>
      <c r="F37" s="366"/>
      <c r="G37" s="366"/>
    </row>
    <row r="38" spans="1:9" ht="34.5" customHeight="1" thickBot="1" x14ac:dyDescent="0.3">
      <c r="A38" s="5"/>
      <c r="B38" s="364" t="s">
        <v>145</v>
      </c>
      <c r="C38" s="364"/>
      <c r="D38" s="364"/>
      <c r="E38" s="364"/>
      <c r="F38" s="364"/>
      <c r="G38" s="364"/>
    </row>
    <row r="39" spans="1:9" ht="32.25" thickBot="1" x14ac:dyDescent="0.3">
      <c r="A39" s="5"/>
      <c r="B39" s="26"/>
      <c r="C39" s="27" t="s">
        <v>21</v>
      </c>
      <c r="D39" s="27" t="s">
        <v>1</v>
      </c>
      <c r="E39" s="27" t="s">
        <v>2</v>
      </c>
      <c r="F39" s="27" t="s">
        <v>3</v>
      </c>
      <c r="G39" s="27" t="s">
        <v>4</v>
      </c>
    </row>
    <row r="40" spans="1:9" ht="31.5" thickBot="1" x14ac:dyDescent="0.3">
      <c r="A40" s="5">
        <v>19</v>
      </c>
      <c r="B40" s="28" t="s">
        <v>30</v>
      </c>
      <c r="C40" s="41"/>
      <c r="D40" s="41"/>
      <c r="E40" s="41"/>
      <c r="F40" s="29" t="s">
        <v>22</v>
      </c>
      <c r="G40" s="126"/>
      <c r="H40" s="22">
        <f t="shared" ref="H40:H49" si="2">COUNTA(C40:E40)</f>
        <v>0</v>
      </c>
    </row>
    <row r="41" spans="1:9" ht="31.5" thickBot="1" x14ac:dyDescent="0.3">
      <c r="A41" s="5">
        <v>20</v>
      </c>
      <c r="B41" s="30" t="s">
        <v>23</v>
      </c>
      <c r="C41" s="42"/>
      <c r="D41" s="42"/>
      <c r="E41" s="42"/>
      <c r="F41" s="31" t="s">
        <v>22</v>
      </c>
      <c r="G41" s="127"/>
      <c r="H41" s="22">
        <f t="shared" si="2"/>
        <v>0</v>
      </c>
    </row>
    <row r="42" spans="1:9" ht="31.5" thickBot="1" x14ac:dyDescent="0.3">
      <c r="A42" s="5">
        <v>21</v>
      </c>
      <c r="B42" s="28" t="s">
        <v>31</v>
      </c>
      <c r="C42" s="41"/>
      <c r="D42" s="41"/>
      <c r="E42" s="41"/>
      <c r="F42" s="29" t="s">
        <v>22</v>
      </c>
      <c r="G42" s="126"/>
      <c r="H42" s="22">
        <f t="shared" si="2"/>
        <v>0</v>
      </c>
    </row>
    <row r="43" spans="1:9" ht="31.5" thickBot="1" x14ac:dyDescent="0.3">
      <c r="A43" s="5">
        <v>22</v>
      </c>
      <c r="B43" s="30" t="s">
        <v>24</v>
      </c>
      <c r="C43" s="42"/>
      <c r="D43" s="42"/>
      <c r="E43" s="42"/>
      <c r="F43" s="31" t="s">
        <v>22</v>
      </c>
      <c r="G43" s="127"/>
      <c r="H43" s="22">
        <f t="shared" si="2"/>
        <v>0</v>
      </c>
    </row>
    <row r="44" spans="1:9" ht="31.5" thickBot="1" x14ac:dyDescent="0.3">
      <c r="A44" s="5">
        <v>23</v>
      </c>
      <c r="B44" s="28" t="s">
        <v>25</v>
      </c>
      <c r="C44" s="41"/>
      <c r="D44" s="41"/>
      <c r="E44" s="41"/>
      <c r="F44" s="29" t="s">
        <v>22</v>
      </c>
      <c r="G44" s="126"/>
      <c r="H44" s="22">
        <f t="shared" si="2"/>
        <v>0</v>
      </c>
    </row>
    <row r="45" spans="1:9" ht="31.5" thickBot="1" x14ac:dyDescent="0.3">
      <c r="A45" s="5">
        <v>24</v>
      </c>
      <c r="B45" s="30" t="s">
        <v>26</v>
      </c>
      <c r="C45" s="42"/>
      <c r="D45" s="42"/>
      <c r="E45" s="42"/>
      <c r="F45" s="31" t="s">
        <v>22</v>
      </c>
      <c r="G45" s="127"/>
      <c r="H45" s="22">
        <f t="shared" si="2"/>
        <v>0</v>
      </c>
    </row>
    <row r="46" spans="1:9" ht="31.5" thickBot="1" x14ac:dyDescent="0.3">
      <c r="A46" s="5">
        <v>25</v>
      </c>
      <c r="B46" s="28" t="s">
        <v>27</v>
      </c>
      <c r="C46" s="41"/>
      <c r="D46" s="41"/>
      <c r="E46" s="41"/>
      <c r="F46" s="29" t="s">
        <v>22</v>
      </c>
      <c r="G46" s="126"/>
      <c r="H46" s="22">
        <f t="shared" si="2"/>
        <v>0</v>
      </c>
    </row>
    <row r="47" spans="1:9" ht="31.5" thickBot="1" x14ac:dyDescent="0.3">
      <c r="A47" s="5">
        <v>26</v>
      </c>
      <c r="B47" s="30" t="s">
        <v>28</v>
      </c>
      <c r="C47" s="42"/>
      <c r="D47" s="42"/>
      <c r="E47" s="42"/>
      <c r="F47" s="31" t="s">
        <v>22</v>
      </c>
      <c r="G47" s="127"/>
      <c r="H47" s="22">
        <f t="shared" si="2"/>
        <v>0</v>
      </c>
    </row>
    <row r="48" spans="1:9" ht="31.5" thickBot="1" x14ac:dyDescent="0.3">
      <c r="A48" s="5">
        <v>27</v>
      </c>
      <c r="B48" s="28" t="s">
        <v>29</v>
      </c>
      <c r="C48" s="41"/>
      <c r="D48" s="41"/>
      <c r="E48" s="41"/>
      <c r="F48" s="29" t="s">
        <v>22</v>
      </c>
      <c r="G48" s="126"/>
      <c r="H48" s="22">
        <f t="shared" si="2"/>
        <v>0</v>
      </c>
    </row>
    <row r="49" spans="1:9" ht="31.5" thickBot="1" x14ac:dyDescent="0.3">
      <c r="A49" s="5">
        <v>28</v>
      </c>
      <c r="B49" s="30" t="s">
        <v>138</v>
      </c>
      <c r="C49" s="42"/>
      <c r="D49" s="42"/>
      <c r="E49" s="42"/>
      <c r="F49" s="32"/>
      <c r="G49" s="127"/>
      <c r="H49" s="22">
        <f t="shared" si="2"/>
        <v>0</v>
      </c>
    </row>
    <row r="50" spans="1:9" x14ac:dyDescent="0.25">
      <c r="A50" s="5"/>
      <c r="B50" s="24"/>
      <c r="C50" s="24">
        <f>COUNTA(C40:C49)*2</f>
        <v>0</v>
      </c>
      <c r="D50" s="24">
        <f>COUNTA(D40:D49)</f>
        <v>0</v>
      </c>
      <c r="E50" s="24"/>
      <c r="F50" s="24"/>
      <c r="G50" s="24"/>
      <c r="H50" s="24">
        <f>SUM(C50+D50)</f>
        <v>0</v>
      </c>
      <c r="I50" s="25">
        <f>H50/20</f>
        <v>0</v>
      </c>
    </row>
    <row r="51" spans="1:9" x14ac:dyDescent="0.25">
      <c r="A51" s="5"/>
    </row>
    <row r="52" spans="1:9" ht="15.75" x14ac:dyDescent="0.25">
      <c r="A52" s="5"/>
      <c r="B52" s="361" t="s">
        <v>94</v>
      </c>
      <c r="C52" s="361"/>
      <c r="D52" s="361"/>
      <c r="E52" s="361"/>
      <c r="F52" s="361"/>
      <c r="G52" s="361"/>
    </row>
    <row r="53" spans="1:9" ht="45" customHeight="1" thickBot="1" x14ac:dyDescent="0.3">
      <c r="A53" s="5"/>
      <c r="B53" s="364" t="s">
        <v>145</v>
      </c>
      <c r="C53" s="364"/>
      <c r="D53" s="364"/>
      <c r="E53" s="364"/>
      <c r="F53" s="364"/>
      <c r="G53" s="364"/>
    </row>
    <row r="54" spans="1:9" ht="32.25" thickBot="1" x14ac:dyDescent="0.3">
      <c r="A54" s="5"/>
      <c r="B54" s="50"/>
      <c r="C54" s="49" t="s">
        <v>21</v>
      </c>
      <c r="D54" s="49" t="s">
        <v>1</v>
      </c>
      <c r="E54" s="49" t="s">
        <v>2</v>
      </c>
      <c r="F54" s="49" t="s">
        <v>3</v>
      </c>
      <c r="G54" s="49" t="s">
        <v>4</v>
      </c>
    </row>
    <row r="55" spans="1:9" ht="33.75" customHeight="1" thickBot="1" x14ac:dyDescent="0.3">
      <c r="A55" s="5">
        <v>29</v>
      </c>
      <c r="B55" s="44" t="s">
        <v>30</v>
      </c>
      <c r="C55" s="53"/>
      <c r="D55" s="53"/>
      <c r="E55" s="53"/>
      <c r="F55" s="51" t="s">
        <v>42</v>
      </c>
      <c r="G55" s="124"/>
      <c r="H55" s="22">
        <f t="shared" ref="H55:H63" si="3">COUNTA(C55:E55)</f>
        <v>0</v>
      </c>
    </row>
    <row r="56" spans="1:9" ht="41.25" customHeight="1" thickBot="1" x14ac:dyDescent="0.3">
      <c r="A56" s="5">
        <v>30</v>
      </c>
      <c r="B56" s="45" t="s">
        <v>48</v>
      </c>
      <c r="C56" s="54"/>
      <c r="D56" s="54"/>
      <c r="E56" s="54"/>
      <c r="F56" s="52" t="s">
        <v>42</v>
      </c>
      <c r="G56" s="125"/>
      <c r="H56" s="22">
        <f t="shared" si="3"/>
        <v>0</v>
      </c>
    </row>
    <row r="57" spans="1:9" ht="31.5" thickBot="1" x14ac:dyDescent="0.3">
      <c r="A57" s="5">
        <v>31</v>
      </c>
      <c r="B57" s="44" t="s">
        <v>43</v>
      </c>
      <c r="C57" s="53"/>
      <c r="D57" s="53"/>
      <c r="E57" s="53"/>
      <c r="F57" s="51" t="s">
        <v>42</v>
      </c>
      <c r="G57" s="124"/>
      <c r="H57" s="22">
        <f t="shared" si="3"/>
        <v>0</v>
      </c>
    </row>
    <row r="58" spans="1:9" ht="45.75" thickBot="1" x14ac:dyDescent="0.3">
      <c r="A58" s="5">
        <v>32</v>
      </c>
      <c r="B58" s="45" t="s">
        <v>44</v>
      </c>
      <c r="C58" s="54"/>
      <c r="D58" s="54"/>
      <c r="E58" s="54"/>
      <c r="F58" s="52" t="s">
        <v>42</v>
      </c>
      <c r="G58" s="125"/>
      <c r="H58" s="22">
        <f t="shared" si="3"/>
        <v>0</v>
      </c>
    </row>
    <row r="59" spans="1:9" ht="31.5" thickBot="1" x14ac:dyDescent="0.3">
      <c r="A59" s="5">
        <v>33</v>
      </c>
      <c r="B59" s="44" t="s">
        <v>45</v>
      </c>
      <c r="C59" s="53"/>
      <c r="D59" s="53"/>
      <c r="E59" s="53"/>
      <c r="F59" s="51" t="s">
        <v>42</v>
      </c>
      <c r="G59" s="124"/>
      <c r="H59" s="22">
        <f t="shared" si="3"/>
        <v>0</v>
      </c>
    </row>
    <row r="60" spans="1:9" ht="31.5" thickBot="1" x14ac:dyDescent="0.3">
      <c r="A60" s="5">
        <v>34</v>
      </c>
      <c r="B60" s="45" t="s">
        <v>46</v>
      </c>
      <c r="C60" s="54"/>
      <c r="D60" s="54"/>
      <c r="E60" s="54"/>
      <c r="F60" s="52" t="s">
        <v>42</v>
      </c>
      <c r="G60" s="125"/>
      <c r="H60" s="22">
        <f t="shared" si="3"/>
        <v>0</v>
      </c>
    </row>
    <row r="61" spans="1:9" ht="31.5" thickBot="1" x14ac:dyDescent="0.3">
      <c r="A61" s="5">
        <v>35</v>
      </c>
      <c r="B61" s="44" t="s">
        <v>47</v>
      </c>
      <c r="C61" s="53"/>
      <c r="D61" s="53"/>
      <c r="E61" s="53"/>
      <c r="F61" s="51" t="s">
        <v>42</v>
      </c>
      <c r="G61" s="124"/>
      <c r="H61" s="22">
        <f t="shared" si="3"/>
        <v>0</v>
      </c>
    </row>
    <row r="62" spans="1:9" ht="31.5" thickBot="1" x14ac:dyDescent="0.3">
      <c r="A62" s="5">
        <v>36</v>
      </c>
      <c r="B62" s="45" t="s">
        <v>29</v>
      </c>
      <c r="C62" s="54"/>
      <c r="D62" s="54"/>
      <c r="E62" s="54"/>
      <c r="F62" s="52" t="s">
        <v>42</v>
      </c>
      <c r="G62" s="125"/>
      <c r="H62" s="22">
        <f t="shared" si="3"/>
        <v>0</v>
      </c>
    </row>
    <row r="63" spans="1:9" ht="31.5" thickBot="1" x14ac:dyDescent="0.3">
      <c r="A63" s="5">
        <v>37</v>
      </c>
      <c r="B63" s="44" t="s">
        <v>138</v>
      </c>
      <c r="C63" s="53"/>
      <c r="D63" s="53"/>
      <c r="E63" s="53"/>
      <c r="F63" s="88"/>
      <c r="G63" s="124"/>
      <c r="H63" s="22">
        <f t="shared" si="3"/>
        <v>0</v>
      </c>
    </row>
    <row r="64" spans="1:9" x14ac:dyDescent="0.25">
      <c r="A64" s="5"/>
      <c r="B64" s="24"/>
      <c r="C64" s="24">
        <f>COUNTA(C55:C63)*2</f>
        <v>0</v>
      </c>
      <c r="D64" s="24">
        <f>COUNTA(D55:D63)</f>
        <v>0</v>
      </c>
      <c r="E64" s="24"/>
      <c r="F64" s="24"/>
      <c r="G64" s="24"/>
      <c r="H64" s="24">
        <f>D64+C64</f>
        <v>0</v>
      </c>
      <c r="I64" s="25">
        <f>H64/18</f>
        <v>0</v>
      </c>
    </row>
    <row r="65" spans="1:10" x14ac:dyDescent="0.25">
      <c r="A65" s="5"/>
    </row>
    <row r="66" spans="1:10" ht="16.5" thickBot="1" x14ac:dyDescent="0.3">
      <c r="A66" s="5"/>
      <c r="B66" s="358" t="s">
        <v>95</v>
      </c>
      <c r="C66" s="358"/>
      <c r="D66" s="358"/>
      <c r="E66" s="358"/>
      <c r="F66" s="358"/>
      <c r="G66" s="358"/>
    </row>
    <row r="67" spans="1:10" ht="32.25" thickBot="1" x14ac:dyDescent="0.3">
      <c r="A67" s="5"/>
      <c r="B67" s="58"/>
      <c r="C67" s="59" t="s">
        <v>9</v>
      </c>
      <c r="D67" s="59" t="s">
        <v>1</v>
      </c>
      <c r="E67" s="59" t="s">
        <v>2</v>
      </c>
      <c r="F67" s="59" t="s">
        <v>3</v>
      </c>
      <c r="G67" s="59" t="s">
        <v>4</v>
      </c>
    </row>
    <row r="68" spans="1:10" ht="84.75" customHeight="1" thickBot="1" x14ac:dyDescent="0.3">
      <c r="A68" s="5">
        <v>38</v>
      </c>
      <c r="B68" s="43" t="s">
        <v>53</v>
      </c>
      <c r="C68" s="55"/>
      <c r="D68" s="55"/>
      <c r="E68" s="55"/>
      <c r="F68" s="76" t="s">
        <v>49</v>
      </c>
      <c r="G68" s="122"/>
      <c r="H68" s="22">
        <f>COUNTA(C68:E68)</f>
        <v>0</v>
      </c>
      <c r="I68" s="63"/>
    </row>
    <row r="69" spans="1:10" ht="31.5" thickBot="1" x14ac:dyDescent="0.3">
      <c r="A69" s="5">
        <v>39</v>
      </c>
      <c r="B69" s="56" t="s">
        <v>50</v>
      </c>
      <c r="C69" s="57"/>
      <c r="D69" s="57"/>
      <c r="E69" s="57"/>
      <c r="F69" s="77" t="s">
        <v>49</v>
      </c>
      <c r="G69" s="123"/>
      <c r="H69" s="22">
        <f>COUNTA(C69:E69)</f>
        <v>0</v>
      </c>
    </row>
    <row r="70" spans="1:10" ht="31.5" thickBot="1" x14ac:dyDescent="0.3">
      <c r="A70" s="5">
        <v>40</v>
      </c>
      <c r="B70" s="43" t="s">
        <v>29</v>
      </c>
      <c r="C70" s="55"/>
      <c r="D70" s="55"/>
      <c r="E70" s="55"/>
      <c r="F70" s="76" t="s">
        <v>49</v>
      </c>
      <c r="G70" s="122"/>
      <c r="H70" s="22">
        <f>COUNTA(C70:E70)</f>
        <v>0</v>
      </c>
    </row>
    <row r="71" spans="1:10" ht="31.5" thickBot="1" x14ac:dyDescent="0.3">
      <c r="A71" s="5">
        <v>41</v>
      </c>
      <c r="B71" s="56" t="s">
        <v>138</v>
      </c>
      <c r="C71" s="57"/>
      <c r="D71" s="57"/>
      <c r="E71" s="57"/>
      <c r="F71" s="87"/>
      <c r="G71" s="123"/>
      <c r="H71" s="22">
        <f>COUNTA(C71:E71)</f>
        <v>0</v>
      </c>
    </row>
    <row r="72" spans="1:10" x14ac:dyDescent="0.25">
      <c r="A72" s="5"/>
      <c r="B72" s="24"/>
      <c r="C72" s="24">
        <f>COUNTA(C68:C71)*2</f>
        <v>0</v>
      </c>
      <c r="D72" s="24">
        <f>COUNTA(D68:D71)</f>
        <v>0</v>
      </c>
      <c r="E72" s="24"/>
      <c r="F72" s="24"/>
      <c r="G72" s="24"/>
      <c r="H72" s="24">
        <f>D72+C72</f>
        <v>0</v>
      </c>
      <c r="I72" s="25">
        <f>H72/8</f>
        <v>0</v>
      </c>
      <c r="J72" s="21"/>
    </row>
    <row r="73" spans="1:10" x14ac:dyDescent="0.25">
      <c r="A73" s="5"/>
    </row>
    <row r="74" spans="1:10" ht="42.75" customHeight="1" x14ac:dyDescent="0.25">
      <c r="A74" s="5"/>
      <c r="F74" s="80" t="s">
        <v>81</v>
      </c>
    </row>
    <row r="75" spans="1:10" ht="16.5" thickBot="1" x14ac:dyDescent="0.3">
      <c r="A75" s="5"/>
      <c r="B75" s="358" t="s">
        <v>54</v>
      </c>
      <c r="C75" s="358"/>
      <c r="D75" s="358"/>
      <c r="E75" s="358"/>
      <c r="F75" s="358"/>
      <c r="G75" s="358"/>
    </row>
    <row r="76" spans="1:10" ht="32.25" thickBot="1" x14ac:dyDescent="0.3">
      <c r="A76" s="5"/>
      <c r="B76" s="70"/>
      <c r="C76" s="71" t="s">
        <v>21</v>
      </c>
      <c r="D76" s="71" t="s">
        <v>1</v>
      </c>
      <c r="E76" s="71" t="s">
        <v>2</v>
      </c>
      <c r="F76" s="71" t="s">
        <v>51</v>
      </c>
      <c r="G76" s="71" t="s">
        <v>4</v>
      </c>
    </row>
    <row r="77" spans="1:10" ht="31.5" thickBot="1" x14ac:dyDescent="0.3">
      <c r="A77" s="5">
        <v>42</v>
      </c>
      <c r="B77" s="64" t="s">
        <v>52</v>
      </c>
      <c r="C77" s="66"/>
      <c r="D77" s="66"/>
      <c r="E77" s="66"/>
      <c r="F77" s="67"/>
      <c r="G77" s="120"/>
      <c r="H77" s="22">
        <f>COUNTA(C77:E77)</f>
        <v>0</v>
      </c>
    </row>
    <row r="78" spans="1:10" ht="77.25" customHeight="1" thickBot="1" x14ac:dyDescent="0.3">
      <c r="A78" s="5">
        <v>43</v>
      </c>
      <c r="B78" s="47" t="s">
        <v>55</v>
      </c>
      <c r="C78" s="60"/>
      <c r="D78" s="60"/>
      <c r="E78" s="60"/>
      <c r="F78" s="68"/>
      <c r="G78" s="121"/>
      <c r="H78" s="22">
        <f>COUNTA(C78:E78)</f>
        <v>0</v>
      </c>
    </row>
    <row r="79" spans="1:10" ht="31.5" thickBot="1" x14ac:dyDescent="0.3">
      <c r="A79" s="5">
        <v>44</v>
      </c>
      <c r="B79" s="65" t="s">
        <v>138</v>
      </c>
      <c r="C79" s="66"/>
      <c r="D79" s="66"/>
      <c r="E79" s="66"/>
      <c r="F79" s="69"/>
      <c r="G79" s="120"/>
      <c r="H79" s="22">
        <f>COUNTA(C79:E79)</f>
        <v>0</v>
      </c>
    </row>
    <row r="80" spans="1:10" x14ac:dyDescent="0.25">
      <c r="A80" s="5"/>
      <c r="B80" s="24"/>
      <c r="C80" s="24">
        <f>COUNTA(C77:C79)*2</f>
        <v>0</v>
      </c>
      <c r="D80" s="24">
        <f>COUNTA(D77:D79)</f>
        <v>0</v>
      </c>
      <c r="E80" s="24"/>
      <c r="F80" s="24"/>
      <c r="G80" s="24"/>
      <c r="H80" s="24">
        <f>C80+D80</f>
        <v>0</v>
      </c>
      <c r="I80" s="25">
        <f>H80/6</f>
        <v>0</v>
      </c>
    </row>
    <row r="81" spans="1:8" x14ac:dyDescent="0.25">
      <c r="A81" s="5"/>
    </row>
    <row r="82" spans="1:8" ht="45.75" customHeight="1" x14ac:dyDescent="0.25">
      <c r="A82" s="5"/>
      <c r="F82" s="80" t="s">
        <v>81</v>
      </c>
    </row>
    <row r="83" spans="1:8" ht="16.5" thickBot="1" x14ac:dyDescent="0.3">
      <c r="A83" s="5"/>
      <c r="B83" s="358" t="s">
        <v>67</v>
      </c>
      <c r="C83" s="358"/>
      <c r="D83" s="358"/>
      <c r="E83" s="358"/>
      <c r="F83" s="358"/>
      <c r="G83" s="358"/>
    </row>
    <row r="84" spans="1:8" ht="29.25" thickBot="1" x14ac:dyDescent="0.3">
      <c r="A84" s="5"/>
      <c r="B84" s="74"/>
      <c r="C84" s="75" t="s">
        <v>21</v>
      </c>
      <c r="D84" s="75" t="s">
        <v>1</v>
      </c>
      <c r="E84" s="75" t="s">
        <v>2</v>
      </c>
      <c r="F84" s="75" t="s">
        <v>51</v>
      </c>
      <c r="G84" s="75" t="s">
        <v>4</v>
      </c>
    </row>
    <row r="85" spans="1:8" ht="33.75" thickBot="1" x14ac:dyDescent="0.3">
      <c r="A85" s="5">
        <v>45</v>
      </c>
      <c r="B85" s="17" t="s">
        <v>56</v>
      </c>
      <c r="C85" s="39"/>
      <c r="D85" s="39"/>
      <c r="E85" s="39"/>
      <c r="F85" s="39"/>
      <c r="G85" s="92"/>
      <c r="H85" s="22">
        <f t="shared" ref="H85:H99" si="4">COUNTA(C85:E85)</f>
        <v>0</v>
      </c>
    </row>
    <row r="86" spans="1:8" ht="31.5" thickBot="1" x14ac:dyDescent="0.3">
      <c r="A86" s="5">
        <v>46</v>
      </c>
      <c r="B86" s="46" t="s">
        <v>68</v>
      </c>
      <c r="C86" s="61"/>
      <c r="D86" s="61"/>
      <c r="E86" s="61"/>
      <c r="F86" s="61"/>
      <c r="G86" s="119"/>
      <c r="H86" s="22">
        <f t="shared" si="4"/>
        <v>0</v>
      </c>
    </row>
    <row r="87" spans="1:8" ht="55.5" customHeight="1" thickBot="1" x14ac:dyDescent="0.3">
      <c r="A87" s="5">
        <v>47</v>
      </c>
      <c r="B87" s="17" t="s">
        <v>69</v>
      </c>
      <c r="C87" s="39"/>
      <c r="D87" s="39"/>
      <c r="E87" s="39"/>
      <c r="F87" s="39"/>
      <c r="G87" s="92"/>
      <c r="H87" s="22">
        <f t="shared" si="4"/>
        <v>0</v>
      </c>
    </row>
    <row r="88" spans="1:8" ht="33.75" thickBot="1" x14ac:dyDescent="0.3">
      <c r="A88" s="5">
        <v>48</v>
      </c>
      <c r="B88" s="46" t="s">
        <v>57</v>
      </c>
      <c r="C88" s="61"/>
      <c r="D88" s="61"/>
      <c r="E88" s="61"/>
      <c r="F88" s="61"/>
      <c r="G88" s="119"/>
      <c r="H88" s="22">
        <f t="shared" si="4"/>
        <v>0</v>
      </c>
    </row>
    <row r="89" spans="1:8" ht="31.5" thickBot="1" x14ac:dyDescent="0.3">
      <c r="A89" s="5">
        <v>49</v>
      </c>
      <c r="B89" s="17" t="s">
        <v>58</v>
      </c>
      <c r="C89" s="39"/>
      <c r="D89" s="39"/>
      <c r="E89" s="39"/>
      <c r="F89" s="39"/>
      <c r="G89" s="92"/>
      <c r="H89" s="22">
        <f t="shared" si="4"/>
        <v>0</v>
      </c>
    </row>
    <row r="90" spans="1:8" ht="31.5" thickBot="1" x14ac:dyDescent="0.3">
      <c r="A90" s="5">
        <v>50</v>
      </c>
      <c r="B90" s="46" t="s">
        <v>59</v>
      </c>
      <c r="C90" s="61"/>
      <c r="D90" s="61"/>
      <c r="E90" s="61"/>
      <c r="F90" s="61"/>
      <c r="G90" s="119"/>
      <c r="H90" s="22">
        <f t="shared" si="4"/>
        <v>0</v>
      </c>
    </row>
    <row r="91" spans="1:8" ht="31.5" thickBot="1" x14ac:dyDescent="0.3">
      <c r="A91" s="5">
        <v>51</v>
      </c>
      <c r="B91" s="17" t="s">
        <v>60</v>
      </c>
      <c r="C91" s="39"/>
      <c r="D91" s="39"/>
      <c r="E91" s="39"/>
      <c r="F91" s="39"/>
      <c r="G91" s="92"/>
      <c r="H91" s="22">
        <f t="shared" si="4"/>
        <v>0</v>
      </c>
    </row>
    <row r="92" spans="1:8" ht="48.75" thickBot="1" x14ac:dyDescent="0.3">
      <c r="A92" s="5">
        <v>52</v>
      </c>
      <c r="B92" s="46" t="s">
        <v>70</v>
      </c>
      <c r="C92" s="61"/>
      <c r="D92" s="61"/>
      <c r="E92" s="61"/>
      <c r="F92" s="61"/>
      <c r="G92" s="119"/>
      <c r="H92" s="22">
        <f t="shared" si="4"/>
        <v>0</v>
      </c>
    </row>
    <row r="93" spans="1:8" ht="31.5" thickBot="1" x14ac:dyDescent="0.3">
      <c r="A93" s="5">
        <v>53</v>
      </c>
      <c r="B93" s="17" t="s">
        <v>61</v>
      </c>
      <c r="C93" s="39"/>
      <c r="D93" s="39"/>
      <c r="E93" s="39"/>
      <c r="F93" s="39"/>
      <c r="G93" s="92"/>
      <c r="H93" s="22">
        <f t="shared" si="4"/>
        <v>0</v>
      </c>
    </row>
    <row r="94" spans="1:8" ht="31.5" thickBot="1" x14ac:dyDescent="0.3">
      <c r="A94" s="5">
        <v>54</v>
      </c>
      <c r="B94" s="46" t="s">
        <v>62</v>
      </c>
      <c r="C94" s="61"/>
      <c r="D94" s="61"/>
      <c r="E94" s="61"/>
      <c r="F94" s="61"/>
      <c r="G94" s="119"/>
      <c r="H94" s="22">
        <f t="shared" si="4"/>
        <v>0</v>
      </c>
    </row>
    <row r="95" spans="1:8" ht="31.5" thickBot="1" x14ac:dyDescent="0.3">
      <c r="A95" s="5">
        <v>55</v>
      </c>
      <c r="B95" s="17" t="s">
        <v>63</v>
      </c>
      <c r="C95" s="39"/>
      <c r="D95" s="39"/>
      <c r="E95" s="39"/>
      <c r="F95" s="39"/>
      <c r="G95" s="92"/>
      <c r="H95" s="22">
        <f t="shared" si="4"/>
        <v>0</v>
      </c>
    </row>
    <row r="96" spans="1:8" ht="31.5" thickBot="1" x14ac:dyDescent="0.3">
      <c r="A96" s="5">
        <v>56</v>
      </c>
      <c r="B96" s="46" t="s">
        <v>64</v>
      </c>
      <c r="C96" s="61"/>
      <c r="D96" s="61"/>
      <c r="E96" s="61"/>
      <c r="F96" s="61"/>
      <c r="G96" s="119"/>
      <c r="H96" s="22">
        <f t="shared" si="4"/>
        <v>0</v>
      </c>
    </row>
    <row r="97" spans="1:9" ht="45.75" thickBot="1" x14ac:dyDescent="0.3">
      <c r="A97" s="5">
        <v>57</v>
      </c>
      <c r="B97" s="17" t="s">
        <v>65</v>
      </c>
      <c r="C97" s="39"/>
      <c r="D97" s="39"/>
      <c r="E97" s="39"/>
      <c r="F97" s="39"/>
      <c r="G97" s="92"/>
      <c r="H97" s="22">
        <f t="shared" si="4"/>
        <v>0</v>
      </c>
    </row>
    <row r="98" spans="1:9" ht="31.5" thickBot="1" x14ac:dyDescent="0.3">
      <c r="A98" s="5">
        <v>58</v>
      </c>
      <c r="B98" s="46" t="s">
        <v>66</v>
      </c>
      <c r="C98" s="61"/>
      <c r="D98" s="61"/>
      <c r="E98" s="61"/>
      <c r="F98" s="61"/>
      <c r="G98" s="119"/>
      <c r="H98" s="22">
        <f t="shared" si="4"/>
        <v>0</v>
      </c>
    </row>
    <row r="99" spans="1:9" ht="40.5" customHeight="1" thickBot="1" x14ac:dyDescent="0.3">
      <c r="A99" s="5">
        <v>59</v>
      </c>
      <c r="B99" s="17" t="s">
        <v>138</v>
      </c>
      <c r="C99" s="39"/>
      <c r="D99" s="39"/>
      <c r="E99" s="39"/>
      <c r="F99" s="86"/>
      <c r="G99" s="92"/>
      <c r="H99" s="22">
        <f t="shared" si="4"/>
        <v>0</v>
      </c>
    </row>
    <row r="100" spans="1:9" x14ac:dyDescent="0.25">
      <c r="A100" s="5"/>
      <c r="B100" s="23"/>
      <c r="C100" s="24">
        <f>COUNTA(C85:C99)*2</f>
        <v>0</v>
      </c>
      <c r="D100" s="24">
        <f>COUNTA(D85:D99)</f>
        <v>0</v>
      </c>
      <c r="E100" s="23"/>
      <c r="F100" s="23"/>
      <c r="G100" s="23"/>
      <c r="H100" s="23">
        <f>D100+C100</f>
        <v>0</v>
      </c>
      <c r="I100" s="62">
        <f>H100/30</f>
        <v>0</v>
      </c>
    </row>
    <row r="101" spans="1:9" x14ac:dyDescent="0.25">
      <c r="A101" s="5"/>
    </row>
    <row r="102" spans="1:9" ht="42.75" customHeight="1" x14ac:dyDescent="0.25">
      <c r="A102" s="5"/>
      <c r="F102" s="80" t="s">
        <v>81</v>
      </c>
    </row>
    <row r="103" spans="1:9" ht="16.5" thickBot="1" x14ac:dyDescent="0.3">
      <c r="A103" s="5"/>
      <c r="B103" s="358" t="s">
        <v>85</v>
      </c>
      <c r="C103" s="358"/>
      <c r="D103" s="358"/>
      <c r="E103" s="358"/>
      <c r="F103" s="358"/>
      <c r="G103" s="358"/>
    </row>
    <row r="104" spans="1:9" ht="32.25" thickBot="1" x14ac:dyDescent="0.3">
      <c r="A104" s="5"/>
      <c r="B104" s="78"/>
      <c r="C104" s="27" t="s">
        <v>9</v>
      </c>
      <c r="D104" s="27" t="s">
        <v>1</v>
      </c>
      <c r="E104" s="27" t="s">
        <v>2</v>
      </c>
      <c r="F104" s="27" t="s">
        <v>3</v>
      </c>
      <c r="G104" s="27" t="s">
        <v>4</v>
      </c>
    </row>
    <row r="105" spans="1:9" ht="31.5" thickBot="1" x14ac:dyDescent="0.3">
      <c r="A105" s="5">
        <v>60</v>
      </c>
      <c r="B105" s="28" t="s">
        <v>82</v>
      </c>
      <c r="C105" s="41"/>
      <c r="D105" s="41"/>
      <c r="E105" s="41"/>
      <c r="F105" s="41"/>
      <c r="G105" s="116"/>
      <c r="H105" s="22">
        <f t="shared" ref="H105:H111" si="5">COUNTA(C105:E105)</f>
        <v>0</v>
      </c>
    </row>
    <row r="106" spans="1:9" ht="31.5" thickBot="1" x14ac:dyDescent="0.3">
      <c r="A106" s="5">
        <v>61</v>
      </c>
      <c r="B106" s="82" t="s">
        <v>71</v>
      </c>
      <c r="C106" s="42"/>
      <c r="D106" s="42"/>
      <c r="E106" s="42"/>
      <c r="F106" s="42"/>
      <c r="G106" s="117"/>
      <c r="H106" s="22">
        <f t="shared" si="5"/>
        <v>0</v>
      </c>
    </row>
    <row r="107" spans="1:9" ht="31.5" thickBot="1" x14ac:dyDescent="0.3">
      <c r="A107" s="5">
        <v>62</v>
      </c>
      <c r="B107" s="79" t="s">
        <v>72</v>
      </c>
      <c r="C107" s="41"/>
      <c r="D107" s="41"/>
      <c r="E107" s="41"/>
      <c r="F107" s="41"/>
      <c r="G107" s="116"/>
      <c r="H107" s="22">
        <f t="shared" si="5"/>
        <v>0</v>
      </c>
    </row>
    <row r="108" spans="1:9" ht="31.5" thickBot="1" x14ac:dyDescent="0.3">
      <c r="A108" s="5">
        <v>63</v>
      </c>
      <c r="B108" s="30" t="s">
        <v>73</v>
      </c>
      <c r="C108" s="42"/>
      <c r="D108" s="42"/>
      <c r="E108" s="42"/>
      <c r="F108" s="42"/>
      <c r="G108" s="117"/>
      <c r="H108" s="22">
        <f t="shared" si="5"/>
        <v>0</v>
      </c>
    </row>
    <row r="109" spans="1:9" ht="31.5" thickBot="1" x14ac:dyDescent="0.3">
      <c r="A109" s="5">
        <v>64</v>
      </c>
      <c r="B109" s="28" t="s">
        <v>74</v>
      </c>
      <c r="C109" s="41"/>
      <c r="D109" s="41"/>
      <c r="E109" s="41"/>
      <c r="F109" s="41"/>
      <c r="G109" s="116"/>
      <c r="H109" s="22">
        <f t="shared" si="5"/>
        <v>0</v>
      </c>
    </row>
    <row r="110" spans="1:9" ht="31.5" thickBot="1" x14ac:dyDescent="0.3">
      <c r="A110" s="5">
        <v>65</v>
      </c>
      <c r="B110" s="82" t="s">
        <v>75</v>
      </c>
      <c r="C110" s="42"/>
      <c r="D110" s="42"/>
      <c r="E110" s="42"/>
      <c r="F110" s="42"/>
      <c r="G110" s="117"/>
      <c r="H110" s="22">
        <f t="shared" si="5"/>
        <v>0</v>
      </c>
    </row>
    <row r="111" spans="1:9" ht="31.5" thickBot="1" x14ac:dyDescent="0.3">
      <c r="A111" s="5">
        <v>66</v>
      </c>
      <c r="B111" s="79" t="s">
        <v>76</v>
      </c>
      <c r="C111" s="41"/>
      <c r="D111" s="41"/>
      <c r="E111" s="41"/>
      <c r="F111" s="41"/>
      <c r="G111" s="116"/>
      <c r="H111" s="22">
        <f t="shared" si="5"/>
        <v>0</v>
      </c>
    </row>
    <row r="112" spans="1:9" ht="41.25" customHeight="1" thickBot="1" x14ac:dyDescent="0.3">
      <c r="A112" s="5">
        <v>67</v>
      </c>
      <c r="B112" s="114" t="s">
        <v>130</v>
      </c>
      <c r="C112" s="115"/>
      <c r="D112" s="115"/>
      <c r="E112" s="115"/>
      <c r="F112" s="115"/>
      <c r="G112" s="118"/>
      <c r="H112" s="6">
        <f>COUNTA(C112:E112)</f>
        <v>0</v>
      </c>
    </row>
    <row r="113" spans="1:10" ht="45.75" customHeight="1" thickBot="1" x14ac:dyDescent="0.3">
      <c r="A113" s="5">
        <v>68</v>
      </c>
      <c r="B113" s="79" t="s">
        <v>77</v>
      </c>
      <c r="C113" s="41"/>
      <c r="D113" s="41"/>
      <c r="E113" s="41"/>
      <c r="F113" s="41"/>
      <c r="G113" s="116"/>
      <c r="H113" s="22">
        <f t="shared" ref="H113:H119" si="6">COUNTA(C113:E113)</f>
        <v>0</v>
      </c>
    </row>
    <row r="114" spans="1:10" ht="31.5" thickBot="1" x14ac:dyDescent="0.3">
      <c r="A114" s="5">
        <v>69</v>
      </c>
      <c r="B114" s="30" t="s">
        <v>78</v>
      </c>
      <c r="C114" s="42"/>
      <c r="D114" s="42"/>
      <c r="E114" s="42"/>
      <c r="F114" s="42"/>
      <c r="G114" s="117"/>
      <c r="H114" s="22">
        <f t="shared" si="6"/>
        <v>0</v>
      </c>
    </row>
    <row r="115" spans="1:10" ht="31.5" thickBot="1" x14ac:dyDescent="0.3">
      <c r="A115" s="5">
        <v>70</v>
      </c>
      <c r="B115" s="28" t="s">
        <v>79</v>
      </c>
      <c r="C115" s="41"/>
      <c r="D115" s="41"/>
      <c r="E115" s="41"/>
      <c r="F115" s="41"/>
      <c r="G115" s="116"/>
      <c r="H115" s="22">
        <f t="shared" si="6"/>
        <v>0</v>
      </c>
    </row>
    <row r="116" spans="1:10" ht="31.5" thickBot="1" x14ac:dyDescent="0.3">
      <c r="A116" s="5">
        <v>71</v>
      </c>
      <c r="B116" s="30" t="s">
        <v>80</v>
      </c>
      <c r="C116" s="42"/>
      <c r="D116" s="42"/>
      <c r="E116" s="42"/>
      <c r="F116" s="42"/>
      <c r="G116" s="117"/>
      <c r="H116" s="22">
        <f t="shared" si="6"/>
        <v>0</v>
      </c>
    </row>
    <row r="117" spans="1:10" ht="45.75" thickBot="1" x14ac:dyDescent="0.3">
      <c r="A117" s="5">
        <v>72</v>
      </c>
      <c r="B117" s="79" t="s">
        <v>83</v>
      </c>
      <c r="C117" s="41"/>
      <c r="D117" s="41"/>
      <c r="E117" s="41"/>
      <c r="F117" s="41"/>
      <c r="G117" s="116"/>
      <c r="H117" s="22">
        <f t="shared" si="6"/>
        <v>0</v>
      </c>
    </row>
    <row r="118" spans="1:10" ht="45.75" thickBot="1" x14ac:dyDescent="0.3">
      <c r="A118" s="5">
        <v>73</v>
      </c>
      <c r="B118" s="82" t="s">
        <v>84</v>
      </c>
      <c r="C118" s="42"/>
      <c r="D118" s="42"/>
      <c r="E118" s="42"/>
      <c r="F118" s="42"/>
      <c r="G118" s="117"/>
      <c r="H118" s="22">
        <f t="shared" si="6"/>
        <v>0</v>
      </c>
    </row>
    <row r="119" spans="1:10" ht="31.5" thickBot="1" x14ac:dyDescent="0.3">
      <c r="A119" s="5">
        <v>74</v>
      </c>
      <c r="B119" s="28" t="s">
        <v>138</v>
      </c>
      <c r="C119" s="41"/>
      <c r="D119" s="41"/>
      <c r="E119" s="41"/>
      <c r="F119" s="83"/>
      <c r="G119" s="116"/>
      <c r="H119" s="22">
        <f t="shared" si="6"/>
        <v>0</v>
      </c>
    </row>
    <row r="120" spans="1:10" x14ac:dyDescent="0.25">
      <c r="A120" s="5"/>
      <c r="B120" s="24"/>
      <c r="C120" s="24">
        <f>COUNTA(C105:C119)*2</f>
        <v>0</v>
      </c>
      <c r="D120" s="24">
        <f>COUNTA(D105:D119)</f>
        <v>0</v>
      </c>
      <c r="E120" s="24"/>
      <c r="F120" s="24"/>
      <c r="G120" s="24"/>
      <c r="H120" s="24">
        <f>D120+C120</f>
        <v>0</v>
      </c>
      <c r="I120" s="25">
        <f>H120/30</f>
        <v>0</v>
      </c>
      <c r="J120" s="21"/>
    </row>
    <row r="121" spans="1:10" x14ac:dyDescent="0.25">
      <c r="A121" s="5"/>
    </row>
    <row r="122" spans="1:10" ht="36.75" customHeight="1" x14ac:dyDescent="0.25">
      <c r="A122" s="5"/>
      <c r="F122" s="80" t="s">
        <v>81</v>
      </c>
    </row>
    <row r="123" spans="1:10" ht="16.5" thickBot="1" x14ac:dyDescent="0.3">
      <c r="A123" s="5"/>
      <c r="B123" s="358" t="s">
        <v>90</v>
      </c>
      <c r="C123" s="358"/>
      <c r="D123" s="358"/>
      <c r="E123" s="358"/>
      <c r="F123" s="358"/>
      <c r="G123" s="358"/>
    </row>
    <row r="124" spans="1:10" ht="32.25" thickBot="1" x14ac:dyDescent="0.3">
      <c r="A124" s="5"/>
      <c r="B124" s="48"/>
      <c r="C124" s="49" t="s">
        <v>21</v>
      </c>
      <c r="D124" s="49" t="s">
        <v>1</v>
      </c>
      <c r="E124" s="49" t="s">
        <v>2</v>
      </c>
      <c r="F124" s="49" t="s">
        <v>3</v>
      </c>
      <c r="G124" s="49" t="s">
        <v>4</v>
      </c>
    </row>
    <row r="125" spans="1:10" ht="36.75" customHeight="1" thickBot="1" x14ac:dyDescent="0.3">
      <c r="A125" s="5">
        <v>75</v>
      </c>
      <c r="B125" s="44" t="s">
        <v>86</v>
      </c>
      <c r="C125" s="53"/>
      <c r="D125" s="53"/>
      <c r="E125" s="53"/>
      <c r="F125" s="53"/>
      <c r="G125" s="226"/>
      <c r="H125" s="22">
        <f t="shared" ref="H125:H130" si="7">COUNTA(C125:E125)</f>
        <v>0</v>
      </c>
    </row>
    <row r="126" spans="1:10" ht="39.75" customHeight="1" thickBot="1" x14ac:dyDescent="0.3">
      <c r="A126" s="5">
        <v>76</v>
      </c>
      <c r="B126" s="45" t="s">
        <v>87</v>
      </c>
      <c r="C126" s="54"/>
      <c r="D126" s="54"/>
      <c r="E126" s="54"/>
      <c r="F126" s="54"/>
      <c r="G126" s="97"/>
      <c r="H126" s="22">
        <f t="shared" si="7"/>
        <v>0</v>
      </c>
    </row>
    <row r="127" spans="1:10" ht="35.25" customHeight="1" thickBot="1" x14ac:dyDescent="0.3">
      <c r="A127" s="5">
        <v>77</v>
      </c>
      <c r="B127" s="44" t="s">
        <v>88</v>
      </c>
      <c r="C127" s="53"/>
      <c r="D127" s="53"/>
      <c r="E127" s="53"/>
      <c r="F127" s="53"/>
      <c r="G127" s="226"/>
      <c r="H127" s="22">
        <f t="shared" si="7"/>
        <v>0</v>
      </c>
    </row>
    <row r="128" spans="1:10" ht="81.75" thickBot="1" x14ac:dyDescent="0.3">
      <c r="A128" s="5">
        <v>78</v>
      </c>
      <c r="B128" s="45" t="s">
        <v>89</v>
      </c>
      <c r="C128" s="54"/>
      <c r="D128" s="54"/>
      <c r="E128" s="54"/>
      <c r="F128" s="54"/>
      <c r="G128" s="97"/>
      <c r="H128" s="22">
        <f t="shared" si="7"/>
        <v>0</v>
      </c>
    </row>
    <row r="129" spans="1:10" ht="81.75" thickBot="1" x14ac:dyDescent="0.3">
      <c r="A129" s="5">
        <v>79</v>
      </c>
      <c r="B129" s="44" t="s">
        <v>91</v>
      </c>
      <c r="C129" s="53"/>
      <c r="D129" s="53"/>
      <c r="E129" s="53"/>
      <c r="F129" s="53"/>
      <c r="G129" s="226"/>
      <c r="H129" s="22">
        <f t="shared" si="7"/>
        <v>0</v>
      </c>
    </row>
    <row r="130" spans="1:10" ht="39.75" customHeight="1" thickBot="1" x14ac:dyDescent="0.3">
      <c r="A130" s="5">
        <v>80</v>
      </c>
      <c r="B130" s="45" t="s">
        <v>138</v>
      </c>
      <c r="C130" s="54"/>
      <c r="D130" s="54"/>
      <c r="E130" s="54"/>
      <c r="F130" s="85"/>
      <c r="G130" s="97"/>
      <c r="H130" s="22">
        <f t="shared" si="7"/>
        <v>0</v>
      </c>
    </row>
    <row r="131" spans="1:10" x14ac:dyDescent="0.25">
      <c r="A131" s="5"/>
      <c r="B131" s="24"/>
      <c r="C131" s="24">
        <f>COUNTA(C125:C130)*2</f>
        <v>0</v>
      </c>
      <c r="D131" s="24">
        <f>COUNTA(D125:D130)</f>
        <v>0</v>
      </c>
      <c r="E131" s="24"/>
      <c r="F131" s="24"/>
      <c r="G131" s="24"/>
      <c r="H131" s="24">
        <f>SUM(C131+D131)</f>
        <v>0</v>
      </c>
      <c r="I131" s="25">
        <f>H131/12</f>
        <v>0</v>
      </c>
      <c r="J131" s="36"/>
    </row>
    <row r="132" spans="1:10" x14ac:dyDescent="0.25">
      <c r="A132" s="5"/>
    </row>
    <row r="133" spans="1:10" ht="41.25" customHeight="1" x14ac:dyDescent="0.25">
      <c r="A133" s="5"/>
      <c r="F133" s="80" t="s">
        <v>81</v>
      </c>
    </row>
    <row r="134" spans="1:10" ht="16.5" thickBot="1" x14ac:dyDescent="0.3">
      <c r="A134" s="5"/>
      <c r="B134" s="358" t="s">
        <v>101</v>
      </c>
      <c r="C134" s="358"/>
      <c r="D134" s="358"/>
      <c r="E134" s="358"/>
      <c r="F134" s="358"/>
      <c r="G134" s="358"/>
    </row>
    <row r="135" spans="1:10" ht="32.25" thickBot="1" x14ac:dyDescent="0.3">
      <c r="A135" s="5"/>
      <c r="B135" s="58"/>
      <c r="C135" s="59" t="s">
        <v>21</v>
      </c>
      <c r="D135" s="59" t="s">
        <v>1</v>
      </c>
      <c r="E135" s="59" t="s">
        <v>2</v>
      </c>
      <c r="F135" s="59" t="s">
        <v>3</v>
      </c>
      <c r="G135" s="59" t="s">
        <v>4</v>
      </c>
    </row>
    <row r="136" spans="1:10" ht="31.5" thickBot="1" x14ac:dyDescent="0.3">
      <c r="A136" s="5">
        <v>81</v>
      </c>
      <c r="B136" s="43" t="s">
        <v>96</v>
      </c>
      <c r="C136" s="55"/>
      <c r="D136" s="55"/>
      <c r="E136" s="55"/>
      <c r="F136" s="55"/>
      <c r="G136" s="122"/>
      <c r="H136" s="22">
        <f t="shared" ref="H136:H142" si="8">COUNTA(C136:E136)</f>
        <v>0</v>
      </c>
    </row>
    <row r="137" spans="1:10" ht="31.5" thickBot="1" x14ac:dyDescent="0.3">
      <c r="A137" s="5">
        <v>82</v>
      </c>
      <c r="B137" s="56" t="s">
        <v>102</v>
      </c>
      <c r="C137" s="57"/>
      <c r="D137" s="57"/>
      <c r="E137" s="57"/>
      <c r="F137" s="57"/>
      <c r="G137" s="123"/>
      <c r="H137" s="22">
        <f t="shared" si="8"/>
        <v>0</v>
      </c>
    </row>
    <row r="138" spans="1:10" ht="31.5" thickBot="1" x14ac:dyDescent="0.3">
      <c r="A138" s="5">
        <v>83</v>
      </c>
      <c r="B138" s="43" t="s">
        <v>100</v>
      </c>
      <c r="C138" s="55"/>
      <c r="D138" s="55"/>
      <c r="E138" s="55"/>
      <c r="F138" s="55"/>
      <c r="G138" s="122"/>
      <c r="H138" s="22">
        <f t="shared" si="8"/>
        <v>0</v>
      </c>
    </row>
    <row r="139" spans="1:10" ht="31.5" thickBot="1" x14ac:dyDescent="0.3">
      <c r="A139" s="5">
        <v>84</v>
      </c>
      <c r="B139" s="56" t="s">
        <v>97</v>
      </c>
      <c r="C139" s="57"/>
      <c r="D139" s="57"/>
      <c r="E139" s="57"/>
      <c r="F139" s="57"/>
      <c r="G139" s="123"/>
      <c r="H139" s="22">
        <f t="shared" si="8"/>
        <v>0</v>
      </c>
    </row>
    <row r="140" spans="1:10" ht="31.5" thickBot="1" x14ac:dyDescent="0.3">
      <c r="A140" s="5">
        <v>85</v>
      </c>
      <c r="B140" s="43" t="s">
        <v>98</v>
      </c>
      <c r="C140" s="55"/>
      <c r="D140" s="55"/>
      <c r="E140" s="55"/>
      <c r="F140" s="55"/>
      <c r="G140" s="122"/>
      <c r="H140" s="22">
        <f t="shared" si="8"/>
        <v>0</v>
      </c>
    </row>
    <row r="141" spans="1:10" ht="45.75" thickBot="1" x14ac:dyDescent="0.3">
      <c r="A141" s="5">
        <v>86</v>
      </c>
      <c r="B141" s="56" t="s">
        <v>99</v>
      </c>
      <c r="C141" s="57"/>
      <c r="D141" s="57"/>
      <c r="E141" s="57"/>
      <c r="F141" s="57"/>
      <c r="G141" s="123"/>
      <c r="H141" s="22">
        <f t="shared" si="8"/>
        <v>0</v>
      </c>
    </row>
    <row r="142" spans="1:10" ht="31.5" thickBot="1" x14ac:dyDescent="0.3">
      <c r="A142" s="5">
        <v>87</v>
      </c>
      <c r="B142" s="43" t="s">
        <v>138</v>
      </c>
      <c r="C142" s="55"/>
      <c r="D142" s="55"/>
      <c r="E142" s="55"/>
      <c r="F142" s="84"/>
      <c r="G142" s="122"/>
      <c r="H142" s="22">
        <f t="shared" si="8"/>
        <v>0</v>
      </c>
    </row>
    <row r="143" spans="1:10" x14ac:dyDescent="0.25">
      <c r="A143" s="5"/>
      <c r="B143" s="24"/>
      <c r="C143" s="24">
        <f>COUNTA(C136:C142)*2</f>
        <v>0</v>
      </c>
      <c r="D143" s="24">
        <f>COUNTA(D136:D142)</f>
        <v>0</v>
      </c>
      <c r="E143" s="24"/>
      <c r="F143" s="24"/>
      <c r="G143" s="24"/>
      <c r="H143" s="24">
        <f>D143+C143</f>
        <v>0</v>
      </c>
      <c r="I143" s="25">
        <f>H143/14</f>
        <v>0</v>
      </c>
      <c r="J143" s="23"/>
    </row>
    <row r="144" spans="1:10" x14ac:dyDescent="0.25">
      <c r="A144" s="5"/>
    </row>
    <row r="145" spans="1:9" ht="42.75" customHeight="1" x14ac:dyDescent="0.25">
      <c r="A145" s="5"/>
      <c r="F145" s="80" t="s">
        <v>81</v>
      </c>
    </row>
    <row r="146" spans="1:9" ht="16.5" thickBot="1" x14ac:dyDescent="0.3">
      <c r="A146" s="5"/>
      <c r="B146" s="358" t="s">
        <v>106</v>
      </c>
      <c r="C146" s="358"/>
      <c r="D146" s="358"/>
      <c r="E146" s="358"/>
      <c r="F146" s="358"/>
      <c r="G146" s="358"/>
    </row>
    <row r="147" spans="1:9" ht="32.25" thickBot="1" x14ac:dyDescent="0.3">
      <c r="A147" s="5"/>
      <c r="B147" s="70"/>
      <c r="C147" s="71" t="s">
        <v>21</v>
      </c>
      <c r="D147" s="71" t="s">
        <v>1</v>
      </c>
      <c r="E147" s="71" t="s">
        <v>2</v>
      </c>
      <c r="F147" s="71" t="s">
        <v>3</v>
      </c>
      <c r="G147" s="71" t="s">
        <v>4</v>
      </c>
    </row>
    <row r="148" spans="1:9" ht="60.75" thickBot="1" x14ac:dyDescent="0.3">
      <c r="A148" s="5">
        <v>88</v>
      </c>
      <c r="B148" s="81" t="s">
        <v>103</v>
      </c>
      <c r="C148" s="66"/>
      <c r="D148" s="66"/>
      <c r="E148" s="66"/>
      <c r="F148" s="66"/>
      <c r="G148" s="120"/>
      <c r="H148" s="22">
        <f t="shared" ref="H148:H151" si="9">COUNTA(C148:E148)</f>
        <v>0</v>
      </c>
    </row>
    <row r="149" spans="1:9" ht="31.5" thickBot="1" x14ac:dyDescent="0.3">
      <c r="A149" s="5">
        <v>89</v>
      </c>
      <c r="B149" s="65" t="s">
        <v>104</v>
      </c>
      <c r="C149" s="66"/>
      <c r="D149" s="66"/>
      <c r="E149" s="66"/>
      <c r="F149" s="66"/>
      <c r="G149" s="120"/>
      <c r="H149" s="22">
        <f t="shared" si="9"/>
        <v>0</v>
      </c>
    </row>
    <row r="150" spans="1:9" ht="31.5" thickBot="1" x14ac:dyDescent="0.3">
      <c r="A150" s="5">
        <v>90</v>
      </c>
      <c r="B150" s="65" t="s">
        <v>105</v>
      </c>
      <c r="C150" s="66"/>
      <c r="D150" s="66"/>
      <c r="E150" s="66"/>
      <c r="F150" s="66"/>
      <c r="G150" s="89"/>
      <c r="H150" s="22">
        <f t="shared" si="9"/>
        <v>0</v>
      </c>
    </row>
    <row r="151" spans="1:9" ht="31.5" thickBot="1" x14ac:dyDescent="0.3">
      <c r="A151" s="5">
        <v>91</v>
      </c>
      <c r="B151" s="65" t="s">
        <v>138</v>
      </c>
      <c r="C151" s="66"/>
      <c r="D151" s="66"/>
      <c r="E151" s="66"/>
      <c r="F151" s="66"/>
      <c r="G151" s="120"/>
      <c r="H151" s="22">
        <f t="shared" si="9"/>
        <v>0</v>
      </c>
    </row>
    <row r="152" spans="1:9" x14ac:dyDescent="0.25">
      <c r="A152" s="5"/>
      <c r="B152" s="24"/>
      <c r="C152" s="24">
        <f>COUNTA(C148:C151)*2</f>
        <v>0</v>
      </c>
      <c r="D152" s="24">
        <f>COUNTA(D148:D151)</f>
        <v>0</v>
      </c>
      <c r="E152" s="24"/>
      <c r="F152" s="24"/>
      <c r="G152" s="24"/>
      <c r="H152" s="24">
        <f>SUM(C152+D152)</f>
        <v>0</v>
      </c>
      <c r="I152" s="25">
        <f>H152/8</f>
        <v>0</v>
      </c>
    </row>
    <row r="153" spans="1:9" x14ac:dyDescent="0.25">
      <c r="A153" s="5"/>
    </row>
    <row r="154" spans="1:9" x14ac:dyDescent="0.25">
      <c r="A154" s="5"/>
    </row>
    <row r="155" spans="1:9" ht="39.75" customHeight="1" x14ac:dyDescent="0.25">
      <c r="A155" s="5"/>
      <c r="F155" s="80" t="s">
        <v>81</v>
      </c>
    </row>
    <row r="156" spans="1:9" ht="16.5" thickBot="1" x14ac:dyDescent="0.3">
      <c r="A156" s="5"/>
      <c r="B156" s="358" t="s">
        <v>111</v>
      </c>
      <c r="C156" s="358"/>
      <c r="D156" s="358"/>
      <c r="E156" s="358"/>
      <c r="F156" s="358"/>
      <c r="G156" s="358"/>
    </row>
    <row r="157" spans="1:9" ht="32.25" thickBot="1" x14ac:dyDescent="0.3">
      <c r="A157" s="5"/>
      <c r="B157" s="95"/>
      <c r="C157" s="96" t="s">
        <v>9</v>
      </c>
      <c r="D157" s="96" t="s">
        <v>1</v>
      </c>
      <c r="E157" s="96" t="s">
        <v>2</v>
      </c>
      <c r="F157" s="96" t="s">
        <v>3</v>
      </c>
      <c r="G157" s="96" t="s">
        <v>4</v>
      </c>
    </row>
    <row r="158" spans="1:9" ht="15.75" thickBot="1" x14ac:dyDescent="0.3">
      <c r="A158" s="5"/>
      <c r="B158" s="355" t="s">
        <v>107</v>
      </c>
      <c r="C158" s="356"/>
      <c r="D158" s="356"/>
      <c r="E158" s="356"/>
      <c r="F158" s="356"/>
      <c r="G158" s="357"/>
    </row>
    <row r="159" spans="1:9" ht="40.5" customHeight="1" thickBot="1" x14ac:dyDescent="0.3">
      <c r="A159" s="5">
        <v>92</v>
      </c>
      <c r="B159" s="98" t="s">
        <v>112</v>
      </c>
      <c r="C159" s="99"/>
      <c r="D159" s="99"/>
      <c r="E159" s="99"/>
      <c r="F159" s="99"/>
      <c r="G159" s="100"/>
      <c r="H159" s="22">
        <f t="shared" ref="H159:H160" si="10">COUNTA(C159:E159)</f>
        <v>0</v>
      </c>
    </row>
    <row r="160" spans="1:9" ht="30.75" customHeight="1" thickBot="1" x14ac:dyDescent="0.3">
      <c r="A160" s="5">
        <v>93</v>
      </c>
      <c r="B160" s="101" t="s">
        <v>108</v>
      </c>
      <c r="C160" s="102"/>
      <c r="D160" s="102"/>
      <c r="E160" s="102"/>
      <c r="F160" s="102"/>
      <c r="G160" s="149"/>
      <c r="H160" s="22">
        <f t="shared" si="10"/>
        <v>0</v>
      </c>
    </row>
    <row r="161" spans="1:8" ht="21.75" customHeight="1" thickBot="1" x14ac:dyDescent="0.3">
      <c r="A161" s="5"/>
      <c r="B161" s="355" t="s">
        <v>109</v>
      </c>
      <c r="C161" s="356"/>
      <c r="D161" s="356"/>
      <c r="E161" s="356"/>
      <c r="F161" s="356"/>
      <c r="G161" s="357"/>
    </row>
    <row r="162" spans="1:8" ht="81.75" thickBot="1" x14ac:dyDescent="0.3">
      <c r="A162" s="5">
        <v>94</v>
      </c>
      <c r="B162" s="104" t="s">
        <v>110</v>
      </c>
      <c r="C162" s="99"/>
      <c r="D162" s="99"/>
      <c r="E162" s="99"/>
      <c r="F162" s="99"/>
      <c r="G162" s="298"/>
      <c r="H162" s="22">
        <f t="shared" ref="H162:H163" si="11">COUNTA(C162:E162)</f>
        <v>0</v>
      </c>
    </row>
    <row r="163" spans="1:8" ht="90.75" customHeight="1" thickBot="1" x14ac:dyDescent="0.3">
      <c r="A163" s="5">
        <v>95</v>
      </c>
      <c r="B163" s="105" t="s">
        <v>131</v>
      </c>
      <c r="C163" s="102"/>
      <c r="D163" s="102"/>
      <c r="E163" s="102"/>
      <c r="F163" s="102"/>
      <c r="G163" s="149"/>
      <c r="H163" s="22">
        <f t="shared" si="11"/>
        <v>0</v>
      </c>
    </row>
    <row r="164" spans="1:8" ht="24.75" customHeight="1" thickBot="1" x14ac:dyDescent="0.3">
      <c r="A164" s="5"/>
      <c r="B164" s="355" t="s">
        <v>113</v>
      </c>
      <c r="C164" s="356"/>
      <c r="D164" s="356"/>
      <c r="E164" s="356"/>
      <c r="F164" s="356"/>
      <c r="G164" s="357"/>
    </row>
    <row r="165" spans="1:8" ht="37.5" customHeight="1" thickBot="1" x14ac:dyDescent="0.3">
      <c r="A165" s="5">
        <v>96</v>
      </c>
      <c r="B165" s="18" t="s">
        <v>114</v>
      </c>
      <c r="C165" s="40"/>
      <c r="D165" s="40"/>
      <c r="E165" s="40"/>
      <c r="F165" s="40"/>
      <c r="G165" s="107"/>
      <c r="H165" s="22">
        <f t="shared" ref="H165" si="12">COUNTA(C165:E165)</f>
        <v>0</v>
      </c>
    </row>
    <row r="166" spans="1:8" ht="26.25" customHeight="1" thickBot="1" x14ac:dyDescent="0.3">
      <c r="A166" s="5"/>
      <c r="B166" s="355" t="s">
        <v>115</v>
      </c>
      <c r="C166" s="356"/>
      <c r="D166" s="356"/>
      <c r="E166" s="356"/>
      <c r="F166" s="356"/>
      <c r="G166" s="357"/>
    </row>
    <row r="167" spans="1:8" ht="42" customHeight="1" thickBot="1" x14ac:dyDescent="0.3">
      <c r="A167" s="5">
        <v>97</v>
      </c>
      <c r="B167" s="18" t="s">
        <v>116</v>
      </c>
      <c r="C167" s="40"/>
      <c r="D167" s="40"/>
      <c r="E167" s="40"/>
      <c r="F167" s="40"/>
      <c r="G167" s="107"/>
      <c r="H167" s="22">
        <f t="shared" ref="H167:H169" si="13">COUNTA(C167:E167)</f>
        <v>0</v>
      </c>
    </row>
    <row r="168" spans="1:8" ht="45.75" thickBot="1" x14ac:dyDescent="0.3">
      <c r="A168" s="5">
        <v>98</v>
      </c>
      <c r="B168" s="101" t="s">
        <v>117</v>
      </c>
      <c r="C168" s="102"/>
      <c r="D168" s="102"/>
      <c r="E168" s="102"/>
      <c r="F168" s="102"/>
      <c r="G168" s="103"/>
      <c r="H168" s="22">
        <f t="shared" si="13"/>
        <v>0</v>
      </c>
    </row>
    <row r="169" spans="1:8" ht="45.75" thickBot="1" x14ac:dyDescent="0.3">
      <c r="A169" s="5">
        <v>99</v>
      </c>
      <c r="B169" s="18" t="s">
        <v>118</v>
      </c>
      <c r="C169" s="40"/>
      <c r="D169" s="40"/>
      <c r="E169" s="40"/>
      <c r="F169" s="40"/>
      <c r="G169" s="299"/>
      <c r="H169" s="22">
        <f t="shared" si="13"/>
        <v>0</v>
      </c>
    </row>
    <row r="170" spans="1:8" ht="27.75" customHeight="1" thickBot="1" x14ac:dyDescent="0.3">
      <c r="A170" s="5"/>
      <c r="B170" s="355" t="s">
        <v>119</v>
      </c>
      <c r="C170" s="356"/>
      <c r="D170" s="356"/>
      <c r="E170" s="356"/>
      <c r="F170" s="356"/>
      <c r="G170" s="357"/>
    </row>
    <row r="171" spans="1:8" ht="41.25" customHeight="1" thickBot="1" x14ac:dyDescent="0.3">
      <c r="A171" s="5">
        <v>100</v>
      </c>
      <c r="B171" s="18" t="s">
        <v>120</v>
      </c>
      <c r="C171" s="40"/>
      <c r="D171" s="40"/>
      <c r="E171" s="40"/>
      <c r="F171" s="40"/>
      <c r="G171" s="299"/>
      <c r="H171" s="22">
        <f t="shared" ref="H171" si="14">COUNTA(C171:E171)</f>
        <v>0</v>
      </c>
    </row>
    <row r="172" spans="1:8" ht="27" customHeight="1" x14ac:dyDescent="0.25">
      <c r="A172" s="5"/>
      <c r="B172" s="348" t="s">
        <v>121</v>
      </c>
      <c r="C172" s="349"/>
      <c r="D172" s="349"/>
      <c r="E172" s="349"/>
      <c r="F172" s="349"/>
      <c r="G172" s="350"/>
    </row>
    <row r="173" spans="1:8" ht="37.5" customHeight="1" thickBot="1" x14ac:dyDescent="0.3">
      <c r="A173" s="5">
        <v>101</v>
      </c>
      <c r="B173" s="18" t="s">
        <v>122</v>
      </c>
      <c r="C173" s="40"/>
      <c r="D173" s="40"/>
      <c r="E173" s="40"/>
      <c r="F173" s="40"/>
      <c r="G173" s="299"/>
      <c r="H173" s="22">
        <f t="shared" ref="H173:H174" si="15">COUNTA(C173:E173)</f>
        <v>0</v>
      </c>
    </row>
    <row r="174" spans="1:8" ht="40.5" customHeight="1" thickBot="1" x14ac:dyDescent="0.3">
      <c r="A174" s="5">
        <v>102</v>
      </c>
      <c r="B174" s="18" t="s">
        <v>123</v>
      </c>
      <c r="C174" s="40"/>
      <c r="D174" s="40"/>
      <c r="E174" s="40"/>
      <c r="F174" s="40"/>
      <c r="G174" s="299"/>
      <c r="H174" s="22">
        <f t="shared" si="15"/>
        <v>0</v>
      </c>
    </row>
    <row r="175" spans="1:8" ht="24.75" customHeight="1" x14ac:dyDescent="0.25">
      <c r="A175" s="5"/>
      <c r="B175" s="348" t="s">
        <v>124</v>
      </c>
      <c r="C175" s="349"/>
      <c r="D175" s="349"/>
      <c r="E175" s="349"/>
      <c r="F175" s="349"/>
      <c r="G175" s="350"/>
    </row>
    <row r="176" spans="1:8" ht="45.75" thickBot="1" x14ac:dyDescent="0.5">
      <c r="A176" s="5">
        <v>103</v>
      </c>
      <c r="B176" s="18" t="s">
        <v>125</v>
      </c>
      <c r="C176" s="106"/>
      <c r="D176" s="106"/>
      <c r="E176" s="106"/>
      <c r="F176" s="106"/>
      <c r="G176" s="299"/>
      <c r="H176" s="22">
        <f t="shared" ref="H176:H177" si="16">COUNTA(C176:E176)</f>
        <v>0</v>
      </c>
    </row>
    <row r="177" spans="1:11" ht="31.5" thickBot="1" x14ac:dyDescent="0.5">
      <c r="A177" s="5">
        <v>104</v>
      </c>
      <c r="B177" s="134" t="s">
        <v>138</v>
      </c>
      <c r="C177" s="135"/>
      <c r="D177" s="135"/>
      <c r="E177" s="135"/>
      <c r="F177" s="135"/>
      <c r="G177" s="300"/>
      <c r="H177" s="22">
        <f t="shared" si="16"/>
        <v>0</v>
      </c>
    </row>
    <row r="178" spans="1:11" x14ac:dyDescent="0.25">
      <c r="A178" s="5"/>
      <c r="B178" s="24"/>
      <c r="C178" s="24">
        <f>COUNTA(C159:C177)*2</f>
        <v>0</v>
      </c>
      <c r="D178" s="24">
        <f>COUNTA(D159:D177)</f>
        <v>0</v>
      </c>
      <c r="E178" s="24"/>
      <c r="F178" s="24"/>
      <c r="G178" s="24"/>
      <c r="H178" s="24">
        <f>SUM(C178+D178)</f>
        <v>0</v>
      </c>
      <c r="I178" s="25">
        <f>H178/26</f>
        <v>0</v>
      </c>
      <c r="J178" s="5"/>
      <c r="K178" s="5"/>
    </row>
    <row r="179" spans="1:11" x14ac:dyDescent="0.25">
      <c r="A179" s="5"/>
    </row>
    <row r="180" spans="1:11" x14ac:dyDescent="0.25">
      <c r="A180" s="5"/>
    </row>
    <row r="181" spans="1:11" x14ac:dyDescent="0.25">
      <c r="A181" s="5"/>
    </row>
    <row r="182" spans="1:11" ht="15.75" x14ac:dyDescent="0.25">
      <c r="A182" s="5"/>
      <c r="B182" s="351" t="s">
        <v>137</v>
      </c>
      <c r="C182" s="352"/>
      <c r="D182" s="133" t="s">
        <v>140</v>
      </c>
      <c r="E182" s="133" t="s">
        <v>132</v>
      </c>
    </row>
    <row r="183" spans="1:11" ht="15.75" x14ac:dyDescent="0.25">
      <c r="A183" s="5"/>
      <c r="B183" s="353" t="s">
        <v>136</v>
      </c>
      <c r="C183" s="354"/>
      <c r="D183" s="131">
        <f>E10</f>
        <v>0</v>
      </c>
      <c r="E183" s="131">
        <v>42</v>
      </c>
    </row>
    <row r="184" spans="1:11" ht="15.75" x14ac:dyDescent="0.25">
      <c r="A184" s="5"/>
      <c r="B184" s="346" t="s">
        <v>8</v>
      </c>
      <c r="C184" s="346"/>
      <c r="D184" s="131">
        <f>H20</f>
        <v>0</v>
      </c>
      <c r="E184" s="131">
        <v>14</v>
      </c>
    </row>
    <row r="185" spans="1:11" ht="15.75" x14ac:dyDescent="0.25">
      <c r="A185" s="5"/>
      <c r="B185" s="346" t="s">
        <v>92</v>
      </c>
      <c r="C185" s="346"/>
      <c r="D185" s="131">
        <f>H35</f>
        <v>0</v>
      </c>
      <c r="E185" s="131">
        <v>22</v>
      </c>
    </row>
    <row r="186" spans="1:11" ht="15.75" x14ac:dyDescent="0.25">
      <c r="A186" s="5"/>
      <c r="B186" s="346" t="s">
        <v>93</v>
      </c>
      <c r="C186" s="346"/>
      <c r="D186" s="131">
        <f>H50</f>
        <v>0</v>
      </c>
      <c r="E186" s="131">
        <v>20</v>
      </c>
    </row>
    <row r="187" spans="1:11" ht="15.75" x14ac:dyDescent="0.25">
      <c r="A187" s="5"/>
      <c r="B187" s="346" t="s">
        <v>94</v>
      </c>
      <c r="C187" s="346"/>
      <c r="D187" s="131">
        <f>H64</f>
        <v>0</v>
      </c>
      <c r="E187" s="131">
        <v>18</v>
      </c>
    </row>
    <row r="188" spans="1:11" ht="15.75" x14ac:dyDescent="0.25">
      <c r="A188" s="5"/>
      <c r="B188" s="346" t="s">
        <v>95</v>
      </c>
      <c r="C188" s="346"/>
      <c r="D188" s="131">
        <f>H72</f>
        <v>0</v>
      </c>
      <c r="E188" s="131">
        <v>8</v>
      </c>
    </row>
    <row r="189" spans="1:11" ht="15.75" x14ac:dyDescent="0.25">
      <c r="A189" s="5"/>
      <c r="B189" s="346" t="s">
        <v>54</v>
      </c>
      <c r="C189" s="346"/>
      <c r="D189" s="131">
        <f>H80</f>
        <v>0</v>
      </c>
      <c r="E189" s="131">
        <v>6</v>
      </c>
    </row>
    <row r="190" spans="1:11" ht="15.75" x14ac:dyDescent="0.25">
      <c r="A190" s="5"/>
      <c r="B190" s="346" t="s">
        <v>67</v>
      </c>
      <c r="C190" s="346"/>
      <c r="D190" s="131">
        <f>H100</f>
        <v>0</v>
      </c>
      <c r="E190" s="131">
        <v>30</v>
      </c>
    </row>
    <row r="191" spans="1:11" ht="15.75" x14ac:dyDescent="0.25">
      <c r="A191" s="5"/>
      <c r="B191" s="346" t="s">
        <v>85</v>
      </c>
      <c r="C191" s="346"/>
      <c r="D191" s="131">
        <f>H120</f>
        <v>0</v>
      </c>
      <c r="E191" s="131">
        <v>30</v>
      </c>
    </row>
    <row r="192" spans="1:11" ht="15.75" x14ac:dyDescent="0.25">
      <c r="A192" s="5"/>
      <c r="B192" s="346" t="s">
        <v>90</v>
      </c>
      <c r="C192" s="346"/>
      <c r="D192" s="131">
        <f>H131</f>
        <v>0</v>
      </c>
      <c r="E192" s="131">
        <v>12</v>
      </c>
    </row>
    <row r="193" spans="1:5" ht="15.75" x14ac:dyDescent="0.25">
      <c r="A193" s="5"/>
      <c r="B193" s="346" t="s">
        <v>101</v>
      </c>
      <c r="C193" s="346"/>
      <c r="D193" s="131">
        <f>H143</f>
        <v>0</v>
      </c>
      <c r="E193" s="131">
        <v>14</v>
      </c>
    </row>
    <row r="194" spans="1:5" ht="15.75" x14ac:dyDescent="0.25">
      <c r="A194" s="5"/>
      <c r="B194" s="346" t="s">
        <v>106</v>
      </c>
      <c r="C194" s="346"/>
      <c r="D194" s="131">
        <f>H152</f>
        <v>0</v>
      </c>
      <c r="E194" s="131">
        <v>8</v>
      </c>
    </row>
    <row r="195" spans="1:5" ht="16.5" thickBot="1" x14ac:dyDescent="0.3">
      <c r="A195" s="5"/>
      <c r="B195" s="347" t="s">
        <v>111</v>
      </c>
      <c r="C195" s="347"/>
      <c r="D195" s="222">
        <f>H178</f>
        <v>0</v>
      </c>
      <c r="E195" s="222">
        <v>26</v>
      </c>
    </row>
    <row r="196" spans="1:5" ht="21" thickBot="1" x14ac:dyDescent="0.35">
      <c r="A196" s="5"/>
      <c r="B196" s="340" t="s">
        <v>139</v>
      </c>
      <c r="C196" s="341"/>
      <c r="D196" s="223">
        <f>SUM(D183:D195)</f>
        <v>0</v>
      </c>
      <c r="E196" s="217">
        <f>SUM(E183:E195)</f>
        <v>250</v>
      </c>
    </row>
    <row r="197" spans="1:5" ht="48.75" customHeight="1" thickBot="1" x14ac:dyDescent="0.3">
      <c r="D197" s="342">
        <f>D196/E196</f>
        <v>0</v>
      </c>
      <c r="E197" s="343"/>
    </row>
  </sheetData>
  <sheetProtection password="DEAD" sheet="1" objects="1" scenarios="1" formatCells="0" formatColumns="0" formatRows="0" selectLockedCells="1"/>
  <mergeCells count="41">
    <mergeCell ref="B193:C193"/>
    <mergeCell ref="B194:C194"/>
    <mergeCell ref="B195:C195"/>
    <mergeCell ref="B196:C196"/>
    <mergeCell ref="D197:E197"/>
    <mergeCell ref="B192:C192"/>
    <mergeCell ref="B175:G175"/>
    <mergeCell ref="B182:C182"/>
    <mergeCell ref="B183:C183"/>
    <mergeCell ref="B184:C184"/>
    <mergeCell ref="B185:C185"/>
    <mergeCell ref="B186:C186"/>
    <mergeCell ref="B187:C187"/>
    <mergeCell ref="B188:C188"/>
    <mergeCell ref="B189:C189"/>
    <mergeCell ref="B190:C190"/>
    <mergeCell ref="B191:C191"/>
    <mergeCell ref="B172:G172"/>
    <mergeCell ref="B83:G83"/>
    <mergeCell ref="B103:G103"/>
    <mergeCell ref="B123:G123"/>
    <mergeCell ref="B134:G134"/>
    <mergeCell ref="B146:G146"/>
    <mergeCell ref="B156:G156"/>
    <mergeCell ref="B158:G158"/>
    <mergeCell ref="B161:G161"/>
    <mergeCell ref="B164:G164"/>
    <mergeCell ref="B166:G166"/>
    <mergeCell ref="B170:G170"/>
    <mergeCell ref="B75:G75"/>
    <mergeCell ref="D3:E3"/>
    <mergeCell ref="D4:E4"/>
    <mergeCell ref="B6:G6"/>
    <mergeCell ref="B8:B9"/>
    <mergeCell ref="B11:G11"/>
    <mergeCell ref="B22:G22"/>
    <mergeCell ref="B37:G37"/>
    <mergeCell ref="B38:G38"/>
    <mergeCell ref="B52:G52"/>
    <mergeCell ref="B53:G53"/>
    <mergeCell ref="B66:G66"/>
  </mergeCells>
  <conditionalFormatting sqref="H13:H19">
    <cfRule type="cellIs" dxfId="644" priority="312" operator="equal">
      <formula>0</formula>
    </cfRule>
    <cfRule type="cellIs" dxfId="643" priority="313" operator="equal">
      <formula>3</formula>
    </cfRule>
    <cfRule type="cellIs" dxfId="642" priority="314" operator="equal">
      <formula>2</formula>
    </cfRule>
    <cfRule type="cellIs" dxfId="641" priority="315" operator="equal">
      <formula>1</formula>
    </cfRule>
  </conditionalFormatting>
  <conditionalFormatting sqref="H24:I34">
    <cfRule type="cellIs" dxfId="640" priority="308" operator="equal">
      <formula>3</formula>
    </cfRule>
    <cfRule type="cellIs" dxfId="639" priority="309" operator="equal">
      <formula>2</formula>
    </cfRule>
    <cfRule type="cellIs" dxfId="638" priority="310" operator="equal">
      <formula>1</formula>
    </cfRule>
    <cfRule type="cellIs" dxfId="637" priority="311" operator="equal">
      <formula>0</formula>
    </cfRule>
  </conditionalFormatting>
  <conditionalFormatting sqref="H40:H49">
    <cfRule type="cellIs" dxfId="636" priority="304" operator="equal">
      <formula>3</formula>
    </cfRule>
    <cfRule type="cellIs" dxfId="635" priority="305" operator="equal">
      <formula>2</formula>
    </cfRule>
    <cfRule type="cellIs" dxfId="634" priority="306" operator="equal">
      <formula>1</formula>
    </cfRule>
    <cfRule type="cellIs" dxfId="633" priority="307" operator="equal">
      <formula>0</formula>
    </cfRule>
  </conditionalFormatting>
  <conditionalFormatting sqref="H55">
    <cfRule type="cellIs" dxfId="632" priority="300" operator="equal">
      <formula>3</formula>
    </cfRule>
    <cfRule type="cellIs" dxfId="631" priority="301" operator="equal">
      <formula>2</formula>
    </cfRule>
    <cfRule type="cellIs" dxfId="630" priority="302" operator="equal">
      <formula>1</formula>
    </cfRule>
    <cfRule type="cellIs" dxfId="629" priority="303" operator="equal">
      <formula>0</formula>
    </cfRule>
  </conditionalFormatting>
  <conditionalFormatting sqref="H56">
    <cfRule type="cellIs" dxfId="628" priority="296" operator="equal">
      <formula>3</formula>
    </cfRule>
    <cfRule type="cellIs" dxfId="627" priority="297" operator="equal">
      <formula>2</formula>
    </cfRule>
    <cfRule type="cellIs" dxfId="626" priority="298" operator="equal">
      <formula>1</formula>
    </cfRule>
    <cfRule type="cellIs" dxfId="625" priority="299" operator="equal">
      <formula>0</formula>
    </cfRule>
  </conditionalFormatting>
  <conditionalFormatting sqref="H57">
    <cfRule type="cellIs" dxfId="624" priority="292" operator="equal">
      <formula>3</formula>
    </cfRule>
    <cfRule type="cellIs" dxfId="623" priority="293" operator="equal">
      <formula>2</formula>
    </cfRule>
    <cfRule type="cellIs" dxfId="622" priority="294" operator="equal">
      <formula>1</formula>
    </cfRule>
    <cfRule type="cellIs" dxfId="621" priority="295" operator="equal">
      <formula>0</formula>
    </cfRule>
  </conditionalFormatting>
  <conditionalFormatting sqref="H58">
    <cfRule type="cellIs" dxfId="620" priority="288" operator="equal">
      <formula>3</formula>
    </cfRule>
    <cfRule type="cellIs" dxfId="619" priority="289" operator="equal">
      <formula>2</formula>
    </cfRule>
    <cfRule type="cellIs" dxfId="618" priority="290" operator="equal">
      <formula>1</formula>
    </cfRule>
    <cfRule type="cellIs" dxfId="617" priority="291" operator="equal">
      <formula>0</formula>
    </cfRule>
  </conditionalFormatting>
  <conditionalFormatting sqref="H59">
    <cfRule type="cellIs" dxfId="616" priority="284" operator="equal">
      <formula>3</formula>
    </cfRule>
    <cfRule type="cellIs" dxfId="615" priority="285" operator="equal">
      <formula>2</formula>
    </cfRule>
    <cfRule type="cellIs" dxfId="614" priority="286" operator="equal">
      <formula>1</formula>
    </cfRule>
    <cfRule type="cellIs" dxfId="613" priority="287" operator="equal">
      <formula>0</formula>
    </cfRule>
  </conditionalFormatting>
  <conditionalFormatting sqref="H60">
    <cfRule type="cellIs" dxfId="612" priority="280" operator="equal">
      <formula>3</formula>
    </cfRule>
    <cfRule type="cellIs" dxfId="611" priority="281" operator="equal">
      <formula>2</formula>
    </cfRule>
    <cfRule type="cellIs" dxfId="610" priority="282" operator="equal">
      <formula>1</formula>
    </cfRule>
    <cfRule type="cellIs" dxfId="609" priority="283" operator="equal">
      <formula>0</formula>
    </cfRule>
  </conditionalFormatting>
  <conditionalFormatting sqref="H61">
    <cfRule type="cellIs" dxfId="608" priority="276" operator="equal">
      <formula>3</formula>
    </cfRule>
    <cfRule type="cellIs" dxfId="607" priority="277" operator="equal">
      <formula>2</formula>
    </cfRule>
    <cfRule type="cellIs" dxfId="606" priority="278" operator="equal">
      <formula>1</formula>
    </cfRule>
    <cfRule type="cellIs" dxfId="605" priority="279" operator="equal">
      <formula>0</formula>
    </cfRule>
  </conditionalFormatting>
  <conditionalFormatting sqref="H62">
    <cfRule type="cellIs" dxfId="604" priority="272" operator="equal">
      <formula>3</formula>
    </cfRule>
    <cfRule type="cellIs" dxfId="603" priority="273" operator="equal">
      <formula>2</formula>
    </cfRule>
    <cfRule type="cellIs" dxfId="602" priority="274" operator="equal">
      <formula>1</formula>
    </cfRule>
    <cfRule type="cellIs" dxfId="601" priority="275" operator="equal">
      <formula>0</formula>
    </cfRule>
  </conditionalFormatting>
  <conditionalFormatting sqref="H63">
    <cfRule type="cellIs" dxfId="600" priority="268" operator="equal">
      <formula>3</formula>
    </cfRule>
    <cfRule type="cellIs" dxfId="599" priority="269" operator="equal">
      <formula>2</formula>
    </cfRule>
    <cfRule type="cellIs" dxfId="598" priority="270" operator="equal">
      <formula>1</formula>
    </cfRule>
    <cfRule type="cellIs" dxfId="597" priority="271" operator="equal">
      <formula>0</formula>
    </cfRule>
  </conditionalFormatting>
  <conditionalFormatting sqref="H79">
    <cfRule type="cellIs" dxfId="596" priority="240" operator="equal">
      <formula>3</formula>
    </cfRule>
    <cfRule type="cellIs" dxfId="595" priority="241" operator="equal">
      <formula>2</formula>
    </cfRule>
    <cfRule type="cellIs" dxfId="594" priority="242" operator="equal">
      <formula>1</formula>
    </cfRule>
    <cfRule type="cellIs" dxfId="593" priority="243" operator="equal">
      <formula>0</formula>
    </cfRule>
  </conditionalFormatting>
  <conditionalFormatting sqref="H68">
    <cfRule type="cellIs" dxfId="592" priority="264" operator="equal">
      <formula>3</formula>
    </cfRule>
    <cfRule type="cellIs" dxfId="591" priority="265" operator="equal">
      <formula>2</formula>
    </cfRule>
    <cfRule type="cellIs" dxfId="590" priority="266" operator="equal">
      <formula>1</formula>
    </cfRule>
    <cfRule type="cellIs" dxfId="589" priority="267" operator="equal">
      <formula>0</formula>
    </cfRule>
  </conditionalFormatting>
  <conditionalFormatting sqref="H69">
    <cfRule type="cellIs" dxfId="588" priority="260" operator="equal">
      <formula>3</formula>
    </cfRule>
    <cfRule type="cellIs" dxfId="587" priority="261" operator="equal">
      <formula>2</formula>
    </cfRule>
    <cfRule type="cellIs" dxfId="586" priority="262" operator="equal">
      <formula>1</formula>
    </cfRule>
    <cfRule type="cellIs" dxfId="585" priority="263" operator="equal">
      <formula>0</formula>
    </cfRule>
  </conditionalFormatting>
  <conditionalFormatting sqref="H70">
    <cfRule type="cellIs" dxfId="584" priority="256" operator="equal">
      <formula>3</formula>
    </cfRule>
    <cfRule type="cellIs" dxfId="583" priority="257" operator="equal">
      <formula>2</formula>
    </cfRule>
    <cfRule type="cellIs" dxfId="582" priority="258" operator="equal">
      <formula>1</formula>
    </cfRule>
    <cfRule type="cellIs" dxfId="581" priority="259" operator="equal">
      <formula>0</formula>
    </cfRule>
  </conditionalFormatting>
  <conditionalFormatting sqref="H71">
    <cfRule type="cellIs" dxfId="580" priority="252" operator="equal">
      <formula>3</formula>
    </cfRule>
    <cfRule type="cellIs" dxfId="579" priority="253" operator="equal">
      <formula>2</formula>
    </cfRule>
    <cfRule type="cellIs" dxfId="578" priority="254" operator="equal">
      <formula>1</formula>
    </cfRule>
    <cfRule type="cellIs" dxfId="577" priority="255" operator="equal">
      <formula>0</formula>
    </cfRule>
  </conditionalFormatting>
  <conditionalFormatting sqref="H77">
    <cfRule type="cellIs" dxfId="576" priority="248" operator="equal">
      <formula>3</formula>
    </cfRule>
    <cfRule type="cellIs" dxfId="575" priority="249" operator="equal">
      <formula>2</formula>
    </cfRule>
    <cfRule type="cellIs" dxfId="574" priority="250" operator="equal">
      <formula>1</formula>
    </cfRule>
    <cfRule type="cellIs" dxfId="573" priority="251" operator="equal">
      <formula>0</formula>
    </cfRule>
  </conditionalFormatting>
  <conditionalFormatting sqref="H78">
    <cfRule type="cellIs" dxfId="572" priority="244" operator="equal">
      <formula>3</formula>
    </cfRule>
    <cfRule type="cellIs" dxfId="571" priority="245" operator="equal">
      <formula>2</formula>
    </cfRule>
    <cfRule type="cellIs" dxfId="570" priority="246" operator="equal">
      <formula>1</formula>
    </cfRule>
    <cfRule type="cellIs" dxfId="569" priority="247" operator="equal">
      <formula>0</formula>
    </cfRule>
  </conditionalFormatting>
  <conditionalFormatting sqref="H85">
    <cfRule type="cellIs" dxfId="568" priority="236" operator="equal">
      <formula>3</formula>
    </cfRule>
    <cfRule type="cellIs" dxfId="567" priority="237" operator="equal">
      <formula>2</formula>
    </cfRule>
    <cfRule type="cellIs" dxfId="566" priority="238" operator="equal">
      <formula>1</formula>
    </cfRule>
    <cfRule type="cellIs" dxfId="565" priority="239" operator="equal">
      <formula>0</formula>
    </cfRule>
  </conditionalFormatting>
  <conditionalFormatting sqref="H86">
    <cfRule type="cellIs" dxfId="564" priority="232" operator="equal">
      <formula>3</formula>
    </cfRule>
    <cfRule type="cellIs" dxfId="563" priority="233" operator="equal">
      <formula>2</formula>
    </cfRule>
    <cfRule type="cellIs" dxfId="562" priority="234" operator="equal">
      <formula>1</formula>
    </cfRule>
    <cfRule type="cellIs" dxfId="561" priority="235" operator="equal">
      <formula>0</formula>
    </cfRule>
  </conditionalFormatting>
  <conditionalFormatting sqref="H87">
    <cfRule type="cellIs" dxfId="560" priority="228" operator="equal">
      <formula>3</formula>
    </cfRule>
    <cfRule type="cellIs" dxfId="559" priority="229" operator="equal">
      <formula>2</formula>
    </cfRule>
    <cfRule type="cellIs" dxfId="558" priority="230" operator="equal">
      <formula>1</formula>
    </cfRule>
    <cfRule type="cellIs" dxfId="557" priority="231" operator="equal">
      <formula>0</formula>
    </cfRule>
  </conditionalFormatting>
  <conditionalFormatting sqref="H88">
    <cfRule type="cellIs" dxfId="556" priority="224" operator="equal">
      <formula>3</formula>
    </cfRule>
    <cfRule type="cellIs" dxfId="555" priority="225" operator="equal">
      <formula>2</formula>
    </cfRule>
    <cfRule type="cellIs" dxfId="554" priority="226" operator="equal">
      <formula>1</formula>
    </cfRule>
    <cfRule type="cellIs" dxfId="553" priority="227" operator="equal">
      <formula>0</formula>
    </cfRule>
  </conditionalFormatting>
  <conditionalFormatting sqref="H89">
    <cfRule type="cellIs" dxfId="552" priority="220" operator="equal">
      <formula>3</formula>
    </cfRule>
    <cfRule type="cellIs" dxfId="551" priority="221" operator="equal">
      <formula>2</formula>
    </cfRule>
    <cfRule type="cellIs" dxfId="550" priority="222" operator="equal">
      <formula>1</formula>
    </cfRule>
    <cfRule type="cellIs" dxfId="549" priority="223" operator="equal">
      <formula>0</formula>
    </cfRule>
  </conditionalFormatting>
  <conditionalFormatting sqref="H90">
    <cfRule type="cellIs" dxfId="548" priority="216" operator="equal">
      <formula>3</formula>
    </cfRule>
    <cfRule type="cellIs" dxfId="547" priority="217" operator="equal">
      <formula>2</formula>
    </cfRule>
    <cfRule type="cellIs" dxfId="546" priority="218" operator="equal">
      <formula>1</formula>
    </cfRule>
    <cfRule type="cellIs" dxfId="545" priority="219" operator="equal">
      <formula>0</formula>
    </cfRule>
  </conditionalFormatting>
  <conditionalFormatting sqref="H91">
    <cfRule type="cellIs" dxfId="544" priority="212" operator="equal">
      <formula>3</formula>
    </cfRule>
    <cfRule type="cellIs" dxfId="543" priority="213" operator="equal">
      <formula>2</formula>
    </cfRule>
    <cfRule type="cellIs" dxfId="542" priority="214" operator="equal">
      <formula>1</formula>
    </cfRule>
    <cfRule type="cellIs" dxfId="541" priority="215" operator="equal">
      <formula>0</formula>
    </cfRule>
  </conditionalFormatting>
  <conditionalFormatting sqref="H92">
    <cfRule type="cellIs" dxfId="540" priority="208" operator="equal">
      <formula>3</formula>
    </cfRule>
    <cfRule type="cellIs" dxfId="539" priority="209" operator="equal">
      <formula>2</formula>
    </cfRule>
    <cfRule type="cellIs" dxfId="538" priority="210" operator="equal">
      <formula>1</formula>
    </cfRule>
    <cfRule type="cellIs" dxfId="537" priority="211" operator="equal">
      <formula>0</formula>
    </cfRule>
  </conditionalFormatting>
  <conditionalFormatting sqref="H93">
    <cfRule type="cellIs" dxfId="536" priority="204" operator="equal">
      <formula>3</formula>
    </cfRule>
    <cfRule type="cellIs" dxfId="535" priority="205" operator="equal">
      <formula>2</formula>
    </cfRule>
    <cfRule type="cellIs" dxfId="534" priority="206" operator="equal">
      <formula>1</formula>
    </cfRule>
    <cfRule type="cellIs" dxfId="533" priority="207" operator="equal">
      <formula>0</formula>
    </cfRule>
  </conditionalFormatting>
  <conditionalFormatting sqref="H94">
    <cfRule type="cellIs" dxfId="532" priority="200" operator="equal">
      <formula>3</formula>
    </cfRule>
    <cfRule type="cellIs" dxfId="531" priority="201" operator="equal">
      <formula>2</formula>
    </cfRule>
    <cfRule type="cellIs" dxfId="530" priority="202" operator="equal">
      <formula>1</formula>
    </cfRule>
    <cfRule type="cellIs" dxfId="529" priority="203" operator="equal">
      <formula>0</formula>
    </cfRule>
  </conditionalFormatting>
  <conditionalFormatting sqref="H95">
    <cfRule type="cellIs" dxfId="528" priority="196" operator="equal">
      <formula>3</formula>
    </cfRule>
    <cfRule type="cellIs" dxfId="527" priority="197" operator="equal">
      <formula>2</formula>
    </cfRule>
    <cfRule type="cellIs" dxfId="526" priority="198" operator="equal">
      <formula>1</formula>
    </cfRule>
    <cfRule type="cellIs" dxfId="525" priority="199" operator="equal">
      <formula>0</formula>
    </cfRule>
  </conditionalFormatting>
  <conditionalFormatting sqref="H96">
    <cfRule type="cellIs" dxfId="524" priority="192" operator="equal">
      <formula>3</formula>
    </cfRule>
    <cfRule type="cellIs" dxfId="523" priority="193" operator="equal">
      <formula>2</formula>
    </cfRule>
    <cfRule type="cellIs" dxfId="522" priority="194" operator="equal">
      <formula>1</formula>
    </cfRule>
    <cfRule type="cellIs" dxfId="521" priority="195" operator="equal">
      <formula>0</formula>
    </cfRule>
  </conditionalFormatting>
  <conditionalFormatting sqref="H97">
    <cfRule type="cellIs" dxfId="520" priority="188" operator="equal">
      <formula>3</formula>
    </cfRule>
    <cfRule type="cellIs" dxfId="519" priority="189" operator="equal">
      <formula>2</formula>
    </cfRule>
    <cfRule type="cellIs" dxfId="518" priority="190" operator="equal">
      <formula>1</formula>
    </cfRule>
    <cfRule type="cellIs" dxfId="517" priority="191" operator="equal">
      <formula>0</formula>
    </cfRule>
  </conditionalFormatting>
  <conditionalFormatting sqref="H98">
    <cfRule type="cellIs" dxfId="516" priority="184" operator="equal">
      <formula>3</formula>
    </cfRule>
    <cfRule type="cellIs" dxfId="515" priority="185" operator="equal">
      <formula>2</formula>
    </cfRule>
    <cfRule type="cellIs" dxfId="514" priority="186" operator="equal">
      <formula>1</formula>
    </cfRule>
    <cfRule type="cellIs" dxfId="513" priority="187" operator="equal">
      <formula>0</formula>
    </cfRule>
  </conditionalFormatting>
  <conditionalFormatting sqref="H99">
    <cfRule type="cellIs" dxfId="512" priority="180" operator="equal">
      <formula>3</formula>
    </cfRule>
    <cfRule type="cellIs" dxfId="511" priority="181" operator="equal">
      <formula>2</formula>
    </cfRule>
    <cfRule type="cellIs" dxfId="510" priority="182" operator="equal">
      <formula>1</formula>
    </cfRule>
    <cfRule type="cellIs" dxfId="509" priority="183" operator="equal">
      <formula>0</formula>
    </cfRule>
  </conditionalFormatting>
  <conditionalFormatting sqref="H112">
    <cfRule type="cellIs" dxfId="508" priority="176" operator="equal">
      <formula>0</formula>
    </cfRule>
    <cfRule type="cellIs" dxfId="507" priority="177" operator="equal">
      <formula>3</formula>
    </cfRule>
    <cfRule type="cellIs" dxfId="506" priority="178" operator="equal">
      <formula>2</formula>
    </cfRule>
    <cfRule type="cellIs" dxfId="505" priority="179" operator="equal">
      <formula>1</formula>
    </cfRule>
  </conditionalFormatting>
  <conditionalFormatting sqref="H105">
    <cfRule type="cellIs" dxfId="504" priority="172" operator="equal">
      <formula>3</formula>
    </cfRule>
    <cfRule type="cellIs" dxfId="503" priority="173" operator="equal">
      <formula>2</formula>
    </cfRule>
    <cfRule type="cellIs" dxfId="502" priority="174" operator="equal">
      <formula>1</formula>
    </cfRule>
    <cfRule type="cellIs" dxfId="501" priority="175" operator="equal">
      <formula>0</formula>
    </cfRule>
  </conditionalFormatting>
  <conditionalFormatting sqref="H106">
    <cfRule type="cellIs" dxfId="500" priority="168" operator="equal">
      <formula>3</formula>
    </cfRule>
    <cfRule type="cellIs" dxfId="499" priority="169" operator="equal">
      <formula>2</formula>
    </cfRule>
    <cfRule type="cellIs" dxfId="498" priority="170" operator="equal">
      <formula>1</formula>
    </cfRule>
    <cfRule type="cellIs" dxfId="497" priority="171" operator="equal">
      <formula>0</formula>
    </cfRule>
  </conditionalFormatting>
  <conditionalFormatting sqref="H107">
    <cfRule type="cellIs" dxfId="496" priority="164" operator="equal">
      <formula>3</formula>
    </cfRule>
    <cfRule type="cellIs" dxfId="495" priority="165" operator="equal">
      <formula>2</formula>
    </cfRule>
    <cfRule type="cellIs" dxfId="494" priority="166" operator="equal">
      <formula>1</formula>
    </cfRule>
    <cfRule type="cellIs" dxfId="493" priority="167" operator="equal">
      <formula>0</formula>
    </cfRule>
  </conditionalFormatting>
  <conditionalFormatting sqref="H108">
    <cfRule type="cellIs" dxfId="492" priority="160" operator="equal">
      <formula>3</formula>
    </cfRule>
    <cfRule type="cellIs" dxfId="491" priority="161" operator="equal">
      <formula>2</formula>
    </cfRule>
    <cfRule type="cellIs" dxfId="490" priority="162" operator="equal">
      <formula>1</formula>
    </cfRule>
    <cfRule type="cellIs" dxfId="489" priority="163" operator="equal">
      <formula>0</formula>
    </cfRule>
  </conditionalFormatting>
  <conditionalFormatting sqref="H109">
    <cfRule type="cellIs" dxfId="488" priority="156" operator="equal">
      <formula>3</formula>
    </cfRule>
    <cfRule type="cellIs" dxfId="487" priority="157" operator="equal">
      <formula>2</formula>
    </cfRule>
    <cfRule type="cellIs" dxfId="486" priority="158" operator="equal">
      <formula>1</formula>
    </cfRule>
    <cfRule type="cellIs" dxfId="485" priority="159" operator="equal">
      <formula>0</formula>
    </cfRule>
  </conditionalFormatting>
  <conditionalFormatting sqref="H110">
    <cfRule type="cellIs" dxfId="484" priority="152" operator="equal">
      <formula>3</formula>
    </cfRule>
    <cfRule type="cellIs" dxfId="483" priority="153" operator="equal">
      <formula>2</formula>
    </cfRule>
    <cfRule type="cellIs" dxfId="482" priority="154" operator="equal">
      <formula>1</formula>
    </cfRule>
    <cfRule type="cellIs" dxfId="481" priority="155" operator="equal">
      <formula>0</formula>
    </cfRule>
  </conditionalFormatting>
  <conditionalFormatting sqref="H111">
    <cfRule type="cellIs" dxfId="480" priority="148" operator="equal">
      <formula>3</formula>
    </cfRule>
    <cfRule type="cellIs" dxfId="479" priority="149" operator="equal">
      <formula>2</formula>
    </cfRule>
    <cfRule type="cellIs" dxfId="478" priority="150" operator="equal">
      <formula>1</formula>
    </cfRule>
    <cfRule type="cellIs" dxfId="477" priority="151" operator="equal">
      <formula>0</formula>
    </cfRule>
  </conditionalFormatting>
  <conditionalFormatting sqref="H113">
    <cfRule type="cellIs" dxfId="476" priority="144" operator="equal">
      <formula>3</formula>
    </cfRule>
    <cfRule type="cellIs" dxfId="475" priority="145" operator="equal">
      <formula>2</formula>
    </cfRule>
    <cfRule type="cellIs" dxfId="474" priority="146" operator="equal">
      <formula>1</formula>
    </cfRule>
    <cfRule type="cellIs" dxfId="473" priority="147" operator="equal">
      <formula>0</formula>
    </cfRule>
  </conditionalFormatting>
  <conditionalFormatting sqref="H114">
    <cfRule type="cellIs" dxfId="472" priority="140" operator="equal">
      <formula>3</formula>
    </cfRule>
    <cfRule type="cellIs" dxfId="471" priority="141" operator="equal">
      <formula>2</formula>
    </cfRule>
    <cfRule type="cellIs" dxfId="470" priority="142" operator="equal">
      <formula>1</formula>
    </cfRule>
    <cfRule type="cellIs" dxfId="469" priority="143" operator="equal">
      <formula>0</formula>
    </cfRule>
  </conditionalFormatting>
  <conditionalFormatting sqref="H115">
    <cfRule type="cellIs" dxfId="468" priority="136" operator="equal">
      <formula>3</formula>
    </cfRule>
    <cfRule type="cellIs" dxfId="467" priority="137" operator="equal">
      <formula>2</formula>
    </cfRule>
    <cfRule type="cellIs" dxfId="466" priority="138" operator="equal">
      <formula>1</formula>
    </cfRule>
    <cfRule type="cellIs" dxfId="465" priority="139" operator="equal">
      <formula>0</formula>
    </cfRule>
  </conditionalFormatting>
  <conditionalFormatting sqref="H116">
    <cfRule type="cellIs" dxfId="464" priority="132" operator="equal">
      <formula>3</formula>
    </cfRule>
    <cfRule type="cellIs" dxfId="463" priority="133" operator="equal">
      <formula>2</formula>
    </cfRule>
    <cfRule type="cellIs" dxfId="462" priority="134" operator="equal">
      <formula>1</formula>
    </cfRule>
    <cfRule type="cellIs" dxfId="461" priority="135" operator="equal">
      <formula>0</formula>
    </cfRule>
  </conditionalFormatting>
  <conditionalFormatting sqref="H117">
    <cfRule type="cellIs" dxfId="460" priority="128" operator="equal">
      <formula>3</formula>
    </cfRule>
    <cfRule type="cellIs" dxfId="459" priority="129" operator="equal">
      <formula>2</formula>
    </cfRule>
    <cfRule type="cellIs" dxfId="458" priority="130" operator="equal">
      <formula>1</formula>
    </cfRule>
    <cfRule type="cellIs" dxfId="457" priority="131" operator="equal">
      <formula>0</formula>
    </cfRule>
  </conditionalFormatting>
  <conditionalFormatting sqref="H118">
    <cfRule type="cellIs" dxfId="456" priority="124" operator="equal">
      <formula>3</formula>
    </cfRule>
    <cfRule type="cellIs" dxfId="455" priority="125" operator="equal">
      <formula>2</formula>
    </cfRule>
    <cfRule type="cellIs" dxfId="454" priority="126" operator="equal">
      <formula>1</formula>
    </cfRule>
    <cfRule type="cellIs" dxfId="453" priority="127" operator="equal">
      <formula>0</formula>
    </cfRule>
  </conditionalFormatting>
  <conditionalFormatting sqref="H119">
    <cfRule type="cellIs" dxfId="452" priority="120" operator="equal">
      <formula>3</formula>
    </cfRule>
    <cfRule type="cellIs" dxfId="451" priority="121" operator="equal">
      <formula>2</formula>
    </cfRule>
    <cfRule type="cellIs" dxfId="450" priority="122" operator="equal">
      <formula>1</formula>
    </cfRule>
    <cfRule type="cellIs" dxfId="449" priority="123" operator="equal">
      <formula>0</formula>
    </cfRule>
  </conditionalFormatting>
  <conditionalFormatting sqref="H125">
    <cfRule type="cellIs" dxfId="448" priority="116" operator="equal">
      <formula>3</formula>
    </cfRule>
    <cfRule type="cellIs" dxfId="447" priority="117" operator="equal">
      <formula>2</formula>
    </cfRule>
    <cfRule type="cellIs" dxfId="446" priority="118" operator="equal">
      <formula>1</formula>
    </cfRule>
    <cfRule type="cellIs" dxfId="445" priority="119" operator="equal">
      <formula>0</formula>
    </cfRule>
  </conditionalFormatting>
  <conditionalFormatting sqref="H126">
    <cfRule type="cellIs" dxfId="444" priority="112" operator="equal">
      <formula>3</formula>
    </cfRule>
    <cfRule type="cellIs" dxfId="443" priority="113" operator="equal">
      <formula>2</formula>
    </cfRule>
    <cfRule type="cellIs" dxfId="442" priority="114" operator="equal">
      <formula>1</formula>
    </cfRule>
    <cfRule type="cellIs" dxfId="441" priority="115" operator="equal">
      <formula>0</formula>
    </cfRule>
  </conditionalFormatting>
  <conditionalFormatting sqref="H127">
    <cfRule type="cellIs" dxfId="440" priority="108" operator="equal">
      <formula>3</formula>
    </cfRule>
    <cfRule type="cellIs" dxfId="439" priority="109" operator="equal">
      <formula>2</formula>
    </cfRule>
    <cfRule type="cellIs" dxfId="438" priority="110" operator="equal">
      <formula>1</formula>
    </cfRule>
    <cfRule type="cellIs" dxfId="437" priority="111" operator="equal">
      <formula>0</formula>
    </cfRule>
  </conditionalFormatting>
  <conditionalFormatting sqref="H128">
    <cfRule type="cellIs" dxfId="436" priority="104" operator="equal">
      <formula>3</formula>
    </cfRule>
    <cfRule type="cellIs" dxfId="435" priority="105" operator="equal">
      <formula>2</formula>
    </cfRule>
    <cfRule type="cellIs" dxfId="434" priority="106" operator="equal">
      <formula>1</formula>
    </cfRule>
    <cfRule type="cellIs" dxfId="433" priority="107" operator="equal">
      <formula>0</formula>
    </cfRule>
  </conditionalFormatting>
  <conditionalFormatting sqref="H129">
    <cfRule type="cellIs" dxfId="432" priority="100" operator="equal">
      <formula>3</formula>
    </cfRule>
    <cfRule type="cellIs" dxfId="431" priority="101" operator="equal">
      <formula>2</formula>
    </cfRule>
    <cfRule type="cellIs" dxfId="430" priority="102" operator="equal">
      <formula>1</formula>
    </cfRule>
    <cfRule type="cellIs" dxfId="429" priority="103" operator="equal">
      <formula>0</formula>
    </cfRule>
  </conditionalFormatting>
  <conditionalFormatting sqref="H130">
    <cfRule type="cellIs" dxfId="428" priority="96" operator="equal">
      <formula>3</formula>
    </cfRule>
    <cfRule type="cellIs" dxfId="427" priority="97" operator="equal">
      <formula>2</formula>
    </cfRule>
    <cfRule type="cellIs" dxfId="426" priority="98" operator="equal">
      <formula>1</formula>
    </cfRule>
    <cfRule type="cellIs" dxfId="425" priority="99" operator="equal">
      <formula>0</formula>
    </cfRule>
  </conditionalFormatting>
  <conditionalFormatting sqref="H136">
    <cfRule type="cellIs" dxfId="424" priority="92" operator="equal">
      <formula>3</formula>
    </cfRule>
    <cfRule type="cellIs" dxfId="423" priority="93" operator="equal">
      <formula>2</formula>
    </cfRule>
    <cfRule type="cellIs" dxfId="422" priority="94" operator="equal">
      <formula>1</formula>
    </cfRule>
    <cfRule type="cellIs" dxfId="421" priority="95" operator="equal">
      <formula>0</formula>
    </cfRule>
  </conditionalFormatting>
  <conditionalFormatting sqref="H137">
    <cfRule type="cellIs" dxfId="420" priority="88" operator="equal">
      <formula>3</formula>
    </cfRule>
    <cfRule type="cellIs" dxfId="419" priority="89" operator="equal">
      <formula>2</formula>
    </cfRule>
    <cfRule type="cellIs" dxfId="418" priority="90" operator="equal">
      <formula>1</formula>
    </cfRule>
    <cfRule type="cellIs" dxfId="417" priority="91" operator="equal">
      <formula>0</formula>
    </cfRule>
  </conditionalFormatting>
  <conditionalFormatting sqref="H138">
    <cfRule type="cellIs" dxfId="416" priority="84" operator="equal">
      <formula>3</formula>
    </cfRule>
    <cfRule type="cellIs" dxfId="415" priority="85" operator="equal">
      <formula>2</formula>
    </cfRule>
    <cfRule type="cellIs" dxfId="414" priority="86" operator="equal">
      <formula>1</formula>
    </cfRule>
    <cfRule type="cellIs" dxfId="413" priority="87" operator="equal">
      <formula>0</formula>
    </cfRule>
  </conditionalFormatting>
  <conditionalFormatting sqref="H139">
    <cfRule type="cellIs" dxfId="412" priority="80" operator="equal">
      <formula>3</formula>
    </cfRule>
    <cfRule type="cellIs" dxfId="411" priority="81" operator="equal">
      <formula>2</formula>
    </cfRule>
    <cfRule type="cellIs" dxfId="410" priority="82" operator="equal">
      <formula>1</formula>
    </cfRule>
    <cfRule type="cellIs" dxfId="409" priority="83" operator="equal">
      <formula>0</formula>
    </cfRule>
  </conditionalFormatting>
  <conditionalFormatting sqref="H140">
    <cfRule type="cellIs" dxfId="408" priority="76" operator="equal">
      <formula>3</formula>
    </cfRule>
    <cfRule type="cellIs" dxfId="407" priority="77" operator="equal">
      <formula>2</formula>
    </cfRule>
    <cfRule type="cellIs" dxfId="406" priority="78" operator="equal">
      <formula>1</formula>
    </cfRule>
    <cfRule type="cellIs" dxfId="405" priority="79" operator="equal">
      <formula>0</formula>
    </cfRule>
  </conditionalFormatting>
  <conditionalFormatting sqref="H141">
    <cfRule type="cellIs" dxfId="404" priority="72" operator="equal">
      <formula>3</formula>
    </cfRule>
    <cfRule type="cellIs" dxfId="403" priority="73" operator="equal">
      <formula>2</formula>
    </cfRule>
    <cfRule type="cellIs" dxfId="402" priority="74" operator="equal">
      <formula>1</formula>
    </cfRule>
    <cfRule type="cellIs" dxfId="401" priority="75" operator="equal">
      <formula>0</formula>
    </cfRule>
  </conditionalFormatting>
  <conditionalFormatting sqref="H142">
    <cfRule type="cellIs" dxfId="400" priority="68" operator="equal">
      <formula>3</formula>
    </cfRule>
    <cfRule type="cellIs" dxfId="399" priority="69" operator="equal">
      <formula>2</formula>
    </cfRule>
    <cfRule type="cellIs" dxfId="398" priority="70" operator="equal">
      <formula>1</formula>
    </cfRule>
    <cfRule type="cellIs" dxfId="397" priority="71" operator="equal">
      <formula>0</formula>
    </cfRule>
  </conditionalFormatting>
  <conditionalFormatting sqref="H148">
    <cfRule type="cellIs" dxfId="396" priority="64" operator="equal">
      <formula>3</formula>
    </cfRule>
    <cfRule type="cellIs" dxfId="395" priority="65" operator="equal">
      <formula>2</formula>
    </cfRule>
    <cfRule type="cellIs" dxfId="394" priority="66" operator="equal">
      <formula>1</formula>
    </cfRule>
    <cfRule type="cellIs" dxfId="393" priority="67" operator="equal">
      <formula>0</formula>
    </cfRule>
  </conditionalFormatting>
  <conditionalFormatting sqref="H149">
    <cfRule type="cellIs" dxfId="392" priority="60" operator="equal">
      <formula>3</formula>
    </cfRule>
    <cfRule type="cellIs" dxfId="391" priority="61" operator="equal">
      <formula>2</formula>
    </cfRule>
    <cfRule type="cellIs" dxfId="390" priority="62" operator="equal">
      <formula>1</formula>
    </cfRule>
    <cfRule type="cellIs" dxfId="389" priority="63" operator="equal">
      <formula>0</formula>
    </cfRule>
  </conditionalFormatting>
  <conditionalFormatting sqref="H150">
    <cfRule type="cellIs" dxfId="388" priority="56" operator="equal">
      <formula>3</formula>
    </cfRule>
    <cfRule type="cellIs" dxfId="387" priority="57" operator="equal">
      <formula>2</formula>
    </cfRule>
    <cfRule type="cellIs" dxfId="386" priority="58" operator="equal">
      <formula>1</formula>
    </cfRule>
    <cfRule type="cellIs" dxfId="385" priority="59" operator="equal">
      <formula>0</formula>
    </cfRule>
  </conditionalFormatting>
  <conditionalFormatting sqref="H151">
    <cfRule type="cellIs" dxfId="384" priority="52" operator="equal">
      <formula>3</formula>
    </cfRule>
    <cfRule type="cellIs" dxfId="383" priority="53" operator="equal">
      <formula>2</formula>
    </cfRule>
    <cfRule type="cellIs" dxfId="382" priority="54" operator="equal">
      <formula>1</formula>
    </cfRule>
    <cfRule type="cellIs" dxfId="381" priority="55" operator="equal">
      <formula>0</formula>
    </cfRule>
  </conditionalFormatting>
  <conditionalFormatting sqref="H159">
    <cfRule type="cellIs" dxfId="380" priority="48" operator="equal">
      <formula>3</formula>
    </cfRule>
    <cfRule type="cellIs" dxfId="379" priority="49" operator="equal">
      <formula>2</formula>
    </cfRule>
    <cfRule type="cellIs" dxfId="378" priority="50" operator="equal">
      <formula>1</formula>
    </cfRule>
    <cfRule type="cellIs" dxfId="377" priority="51" operator="equal">
      <formula>0</formula>
    </cfRule>
  </conditionalFormatting>
  <conditionalFormatting sqref="H160">
    <cfRule type="cellIs" dxfId="376" priority="44" operator="equal">
      <formula>3</formula>
    </cfRule>
    <cfRule type="cellIs" dxfId="375" priority="45" operator="equal">
      <formula>2</formula>
    </cfRule>
    <cfRule type="cellIs" dxfId="374" priority="46" operator="equal">
      <formula>1</formula>
    </cfRule>
    <cfRule type="cellIs" dxfId="373" priority="47" operator="equal">
      <formula>0</formula>
    </cfRule>
  </conditionalFormatting>
  <conditionalFormatting sqref="H162">
    <cfRule type="cellIs" dxfId="372" priority="40" operator="equal">
      <formula>3</formula>
    </cfRule>
    <cfRule type="cellIs" dxfId="371" priority="41" operator="equal">
      <formula>2</formula>
    </cfRule>
    <cfRule type="cellIs" dxfId="370" priority="42" operator="equal">
      <formula>1</formula>
    </cfRule>
    <cfRule type="cellIs" dxfId="369" priority="43" operator="equal">
      <formula>0</formula>
    </cfRule>
  </conditionalFormatting>
  <conditionalFormatting sqref="H163">
    <cfRule type="cellIs" dxfId="368" priority="36" operator="equal">
      <formula>3</formula>
    </cfRule>
    <cfRule type="cellIs" dxfId="367" priority="37" operator="equal">
      <formula>2</formula>
    </cfRule>
    <cfRule type="cellIs" dxfId="366" priority="38" operator="equal">
      <formula>1</formula>
    </cfRule>
    <cfRule type="cellIs" dxfId="365" priority="39" operator="equal">
      <formula>0</formula>
    </cfRule>
  </conditionalFormatting>
  <conditionalFormatting sqref="H176:H177">
    <cfRule type="cellIs" dxfId="364" priority="4" operator="equal">
      <formula>3</formula>
    </cfRule>
    <cfRule type="cellIs" dxfId="363" priority="5" operator="equal">
      <formula>2</formula>
    </cfRule>
    <cfRule type="cellIs" dxfId="362" priority="6" operator="equal">
      <formula>1</formula>
    </cfRule>
    <cfRule type="cellIs" dxfId="361" priority="7" operator="equal">
      <formula>0</formula>
    </cfRule>
  </conditionalFormatting>
  <conditionalFormatting sqref="H165">
    <cfRule type="cellIs" dxfId="360" priority="32" operator="equal">
      <formula>3</formula>
    </cfRule>
    <cfRule type="cellIs" dxfId="359" priority="33" operator="equal">
      <formula>2</formula>
    </cfRule>
    <cfRule type="cellIs" dxfId="358" priority="34" operator="equal">
      <formula>1</formula>
    </cfRule>
    <cfRule type="cellIs" dxfId="357" priority="35" operator="equal">
      <formula>0</formula>
    </cfRule>
  </conditionalFormatting>
  <conditionalFormatting sqref="H167">
    <cfRule type="cellIs" dxfId="356" priority="28" operator="equal">
      <formula>3</formula>
    </cfRule>
    <cfRule type="cellIs" dxfId="355" priority="29" operator="equal">
      <formula>2</formula>
    </cfRule>
    <cfRule type="cellIs" dxfId="354" priority="30" operator="equal">
      <formula>1</formula>
    </cfRule>
    <cfRule type="cellIs" dxfId="353" priority="31" operator="equal">
      <formula>0</formula>
    </cfRule>
  </conditionalFormatting>
  <conditionalFormatting sqref="H168">
    <cfRule type="cellIs" dxfId="352" priority="24" operator="equal">
      <formula>3</formula>
    </cfRule>
    <cfRule type="cellIs" dxfId="351" priority="25" operator="equal">
      <formula>2</formula>
    </cfRule>
    <cfRule type="cellIs" dxfId="350" priority="26" operator="equal">
      <formula>1</formula>
    </cfRule>
    <cfRule type="cellIs" dxfId="349" priority="27" operator="equal">
      <formula>0</formula>
    </cfRule>
  </conditionalFormatting>
  <conditionalFormatting sqref="H169">
    <cfRule type="cellIs" dxfId="348" priority="20" operator="equal">
      <formula>3</formula>
    </cfRule>
    <cfRule type="cellIs" dxfId="347" priority="21" operator="equal">
      <formula>2</formula>
    </cfRule>
    <cfRule type="cellIs" dxfId="346" priority="22" operator="equal">
      <formula>1</formula>
    </cfRule>
    <cfRule type="cellIs" dxfId="345" priority="23" operator="equal">
      <formula>0</formula>
    </cfRule>
  </conditionalFormatting>
  <conditionalFormatting sqref="H171">
    <cfRule type="cellIs" dxfId="344" priority="16" operator="equal">
      <formula>3</formula>
    </cfRule>
    <cfRule type="cellIs" dxfId="343" priority="17" operator="equal">
      <formula>2</formula>
    </cfRule>
    <cfRule type="cellIs" dxfId="342" priority="18" operator="equal">
      <formula>1</formula>
    </cfRule>
    <cfRule type="cellIs" dxfId="341" priority="19" operator="equal">
      <formula>0</formula>
    </cfRule>
  </conditionalFormatting>
  <conditionalFormatting sqref="H173">
    <cfRule type="cellIs" dxfId="340" priority="12" operator="equal">
      <formula>3</formula>
    </cfRule>
    <cfRule type="cellIs" dxfId="339" priority="13" operator="equal">
      <formula>2</formula>
    </cfRule>
    <cfRule type="cellIs" dxfId="338" priority="14" operator="equal">
      <formula>1</formula>
    </cfRule>
    <cfRule type="cellIs" dxfId="337" priority="15" operator="equal">
      <formula>0</formula>
    </cfRule>
  </conditionalFormatting>
  <conditionalFormatting sqref="H174">
    <cfRule type="cellIs" dxfId="336" priority="8" operator="equal">
      <formula>3</formula>
    </cfRule>
    <cfRule type="cellIs" dxfId="335" priority="9" operator="equal">
      <formula>2</formula>
    </cfRule>
    <cfRule type="cellIs" dxfId="334" priority="10" operator="equal">
      <formula>1</formula>
    </cfRule>
    <cfRule type="cellIs" dxfId="333" priority="11" operator="equal">
      <formula>0</formula>
    </cfRule>
  </conditionalFormatting>
  <conditionalFormatting sqref="D197:E197">
    <cfRule type="cellIs" dxfId="332" priority="1" operator="lessThan">
      <formula>0.8</formula>
    </cfRule>
    <cfRule type="cellIs" dxfId="331" priority="2" operator="between">
      <formula>0.8</formula>
      <formula>0.99</formula>
    </cfRule>
    <cfRule type="cellIs" dxfId="330" priority="3" operator="equal">
      <formula>1</formula>
    </cfRule>
  </conditionalFormatting>
  <pageMargins left="0.7" right="0.7" top="0.75" bottom="0.75" header="0.3" footer="0.3"/>
  <pageSetup scale="44" orientation="portrait" r:id="rId1"/>
  <rowBreaks count="2" manualBreakCount="2">
    <brk id="51" max="9" man="1"/>
    <brk id="144"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329"/>
  <sheetViews>
    <sheetView zoomScale="90" zoomScaleNormal="90" workbookViewId="0">
      <selection activeCell="D3" sqref="D3:E3"/>
    </sheetView>
  </sheetViews>
  <sheetFormatPr defaultRowHeight="15" x14ac:dyDescent="0.25"/>
  <cols>
    <col min="1" max="1" width="9.140625" style="138"/>
    <col min="2" max="2" width="64.5703125" style="138" customWidth="1"/>
    <col min="3" max="3" width="21.42578125" style="138" customWidth="1"/>
    <col min="4" max="4" width="18" style="138" customWidth="1"/>
    <col min="5" max="5" width="17" style="138" customWidth="1"/>
    <col min="6" max="6" width="18" style="138" customWidth="1"/>
    <col min="7" max="7" width="33.5703125" style="138" customWidth="1"/>
    <col min="8" max="8" width="4.140625" style="138" customWidth="1"/>
    <col min="9" max="16384" width="9.140625" style="138"/>
  </cols>
  <sheetData>
    <row r="1" spans="1:9" ht="29.25" thickBot="1" x14ac:dyDescent="0.3">
      <c r="C1" s="232" t="s">
        <v>0</v>
      </c>
      <c r="D1" s="233" t="s">
        <v>1</v>
      </c>
      <c r="E1" s="233" t="s">
        <v>2</v>
      </c>
      <c r="F1" s="233" t="s">
        <v>3</v>
      </c>
      <c r="G1" s="234" t="s">
        <v>4</v>
      </c>
    </row>
    <row r="2" spans="1:9" ht="47.25" customHeight="1" x14ac:dyDescent="0.25">
      <c r="B2" s="383" t="s">
        <v>143</v>
      </c>
      <c r="C2" s="383"/>
      <c r="D2" s="383"/>
      <c r="E2" s="383"/>
      <c r="F2" s="383"/>
      <c r="G2" s="383"/>
    </row>
    <row r="3" spans="1:9" ht="27" customHeight="1" x14ac:dyDescent="0.4">
      <c r="B3" s="224"/>
      <c r="C3" s="225" t="s">
        <v>148</v>
      </c>
      <c r="D3" s="390"/>
      <c r="E3" s="390"/>
      <c r="F3" s="224"/>
      <c r="G3" s="224"/>
    </row>
    <row r="4" spans="1:9" ht="27" customHeight="1" x14ac:dyDescent="0.4">
      <c r="B4" s="224"/>
      <c r="C4" s="225" t="s">
        <v>150</v>
      </c>
      <c r="D4" s="391"/>
      <c r="E4" s="391"/>
      <c r="F4" s="224"/>
      <c r="G4" s="224"/>
    </row>
    <row r="5" spans="1:9" ht="38.25" customHeight="1" x14ac:dyDescent="0.35">
      <c r="B5" s="401" t="s">
        <v>41</v>
      </c>
      <c r="C5" s="402"/>
      <c r="D5" s="402"/>
      <c r="E5" s="402"/>
      <c r="F5" s="402"/>
      <c r="G5" s="402"/>
    </row>
    <row r="6" spans="1:9" ht="38.25" customHeight="1" thickBot="1" x14ac:dyDescent="0.4">
      <c r="B6" s="139"/>
      <c r="C6" s="140"/>
      <c r="D6" s="140"/>
      <c r="E6" s="140"/>
      <c r="F6" s="140"/>
      <c r="G6" s="140"/>
    </row>
    <row r="7" spans="1:9" ht="18.75" customHeight="1" thickBot="1" x14ac:dyDescent="0.3">
      <c r="B7" s="362" t="s">
        <v>133</v>
      </c>
      <c r="C7" s="132" t="s">
        <v>134</v>
      </c>
      <c r="D7" s="132" t="s">
        <v>135</v>
      </c>
      <c r="E7" s="140"/>
      <c r="F7" s="140"/>
      <c r="G7" s="140"/>
    </row>
    <row r="8" spans="1:9" ht="38.25" customHeight="1" thickBot="1" x14ac:dyDescent="0.3">
      <c r="B8" s="363"/>
      <c r="C8" s="141"/>
      <c r="D8" s="141"/>
      <c r="E8" s="140"/>
      <c r="F8" s="140"/>
      <c r="G8" s="140"/>
    </row>
    <row r="9" spans="1:9" ht="26.25" customHeight="1" thickBot="1" x14ac:dyDescent="0.3">
      <c r="B9" s="302" t="s">
        <v>141</v>
      </c>
      <c r="C9" s="304">
        <f>'FY20 Subgrantee Rubric'!C9</f>
        <v>0</v>
      </c>
      <c r="D9" s="304">
        <f>'FY20 Subgrantee Rubric'!D9</f>
        <v>0</v>
      </c>
      <c r="E9" s="140"/>
      <c r="F9" s="140"/>
      <c r="G9" s="140"/>
    </row>
    <row r="10" spans="1:9" x14ac:dyDescent="0.25">
      <c r="B10" s="192" t="s">
        <v>142</v>
      </c>
      <c r="C10" s="193">
        <f>COUNTA(C8)*42</f>
        <v>0</v>
      </c>
      <c r="D10" s="193"/>
      <c r="E10" s="193">
        <f>C10</f>
        <v>0</v>
      </c>
      <c r="F10" s="194">
        <f>E10/42</f>
        <v>0</v>
      </c>
    </row>
    <row r="11" spans="1:9" ht="39.75" customHeight="1" thickBot="1" x14ac:dyDescent="0.3">
      <c r="B11" s="394" t="s">
        <v>8</v>
      </c>
      <c r="C11" s="403"/>
      <c r="D11" s="403"/>
      <c r="E11" s="403"/>
      <c r="F11" s="403"/>
      <c r="G11" s="403"/>
    </row>
    <row r="12" spans="1:9" ht="29.25" thickBot="1" x14ac:dyDescent="0.3">
      <c r="A12" s="142"/>
      <c r="B12" s="152"/>
      <c r="C12" s="153" t="s">
        <v>0</v>
      </c>
      <c r="D12" s="153" t="s">
        <v>1</v>
      </c>
      <c r="E12" s="153" t="s">
        <v>2</v>
      </c>
      <c r="F12" s="153" t="s">
        <v>3</v>
      </c>
      <c r="G12" s="153" t="s">
        <v>4</v>
      </c>
    </row>
    <row r="13" spans="1:9" ht="66.75" customHeight="1" x14ac:dyDescent="0.25">
      <c r="A13" s="142">
        <v>1</v>
      </c>
      <c r="B13" s="154" t="s">
        <v>126</v>
      </c>
      <c r="C13" s="155"/>
      <c r="D13" s="155"/>
      <c r="E13" s="155"/>
      <c r="F13" s="156" t="s">
        <v>5</v>
      </c>
      <c r="G13" s="157"/>
      <c r="H13" s="151">
        <f>COUNTA(C13:E13)</f>
        <v>0</v>
      </c>
      <c r="I13" s="140"/>
    </row>
    <row r="14" spans="1:9" ht="27.75" customHeight="1" thickBot="1" x14ac:dyDescent="0.3">
      <c r="A14" s="142"/>
      <c r="B14" s="182" t="s">
        <v>141</v>
      </c>
      <c r="C14" s="183">
        <f>'FY20 Subgrantee Rubric'!C13</f>
        <v>0</v>
      </c>
      <c r="D14" s="183">
        <f>'FY20 Subgrantee Rubric'!D13</f>
        <v>0</v>
      </c>
      <c r="E14" s="183">
        <f>'FY20 Subgrantee Rubric'!E13</f>
        <v>0</v>
      </c>
      <c r="F14" s="183" t="str">
        <f>'FY20 Subgrantee Rubric'!F13</f>
        <v>Cover Page</v>
      </c>
      <c r="G14" s="184">
        <f>'FY20 Subgrantee Rubric'!G13</f>
        <v>0</v>
      </c>
      <c r="H14" s="151"/>
      <c r="I14" s="140"/>
    </row>
    <row r="15" spans="1:9" ht="39.75" customHeight="1" x14ac:dyDescent="0.25">
      <c r="A15" s="142">
        <v>2</v>
      </c>
      <c r="B15" s="158" t="s">
        <v>127</v>
      </c>
      <c r="C15" s="159"/>
      <c r="D15" s="159"/>
      <c r="E15" s="159"/>
      <c r="F15" s="160" t="s">
        <v>5</v>
      </c>
      <c r="G15" s="161"/>
      <c r="H15" s="151">
        <f>COUNTA(C15:E15)</f>
        <v>0</v>
      </c>
    </row>
    <row r="16" spans="1:9" ht="39.75" customHeight="1" thickBot="1" x14ac:dyDescent="0.3">
      <c r="A16" s="142"/>
      <c r="B16" s="182" t="s">
        <v>141</v>
      </c>
      <c r="C16" s="183">
        <f>'FY20 Subgrantee Rubric'!C14</f>
        <v>0</v>
      </c>
      <c r="D16" s="183">
        <f>'FY20 Subgrantee Rubric'!D14</f>
        <v>0</v>
      </c>
      <c r="E16" s="183">
        <f>'FY20 Subgrantee Rubric'!E14</f>
        <v>0</v>
      </c>
      <c r="F16" s="183" t="str">
        <f>'FY20 Subgrantee Rubric'!F14</f>
        <v>Cover Page</v>
      </c>
      <c r="G16" s="184">
        <f>'FY20 Subgrantee Rubric'!G14</f>
        <v>0</v>
      </c>
      <c r="H16" s="151"/>
    </row>
    <row r="17" spans="1:10" ht="50.25" customHeight="1" x14ac:dyDescent="0.25">
      <c r="A17" s="142">
        <v>3</v>
      </c>
      <c r="B17" s="154" t="s">
        <v>6</v>
      </c>
      <c r="C17" s="155"/>
      <c r="D17" s="155"/>
      <c r="E17" s="155"/>
      <c r="F17" s="156" t="s">
        <v>5</v>
      </c>
      <c r="G17" s="157"/>
      <c r="H17" s="151">
        <f>COUNTA(C17:E17)</f>
        <v>0</v>
      </c>
    </row>
    <row r="18" spans="1:10" ht="35.25" customHeight="1" thickBot="1" x14ac:dyDescent="0.3">
      <c r="A18" s="142"/>
      <c r="B18" s="182" t="s">
        <v>141</v>
      </c>
      <c r="C18" s="183">
        <f>'FY20 Subgrantee Rubric'!C15</f>
        <v>0</v>
      </c>
      <c r="D18" s="183">
        <f>'FY20 Subgrantee Rubric'!D15</f>
        <v>0</v>
      </c>
      <c r="E18" s="183">
        <f>'FY20 Subgrantee Rubric'!E15</f>
        <v>0</v>
      </c>
      <c r="F18" s="183" t="str">
        <f>'FY20 Subgrantee Rubric'!F15</f>
        <v>Cover Page</v>
      </c>
      <c r="G18" s="184">
        <f>'FY20 Subgrantee Rubric'!G15</f>
        <v>0</v>
      </c>
      <c r="H18" s="151"/>
    </row>
    <row r="19" spans="1:10" ht="42" customHeight="1" x14ac:dyDescent="0.25">
      <c r="A19" s="142">
        <v>4</v>
      </c>
      <c r="B19" s="158" t="s">
        <v>7</v>
      </c>
      <c r="C19" s="159"/>
      <c r="D19" s="159"/>
      <c r="E19" s="159"/>
      <c r="F19" s="160" t="s">
        <v>5</v>
      </c>
      <c r="G19" s="161"/>
      <c r="H19" s="151">
        <f>COUNTA(C19:E19)</f>
        <v>0</v>
      </c>
    </row>
    <row r="20" spans="1:10" ht="42" customHeight="1" thickBot="1" x14ac:dyDescent="0.3">
      <c r="A20" s="142"/>
      <c r="B20" s="185" t="s">
        <v>141</v>
      </c>
      <c r="C20" s="186">
        <f>'FY20 Subgrantee Rubric'!C16</f>
        <v>0</v>
      </c>
      <c r="D20" s="186">
        <f>'FY20 Subgrantee Rubric'!D16</f>
        <v>0</v>
      </c>
      <c r="E20" s="186">
        <f>'FY20 Subgrantee Rubric'!E16</f>
        <v>0</v>
      </c>
      <c r="F20" s="186" t="str">
        <f>'FY20 Subgrantee Rubric'!F16</f>
        <v>Cover Page</v>
      </c>
      <c r="G20" s="187">
        <f>'FY20 Subgrantee Rubric'!G16</f>
        <v>0</v>
      </c>
      <c r="H20" s="151"/>
    </row>
    <row r="21" spans="1:10" ht="46.5" customHeight="1" x14ac:dyDescent="0.25">
      <c r="A21" s="142">
        <v>5</v>
      </c>
      <c r="B21" s="162" t="s">
        <v>128</v>
      </c>
      <c r="C21" s="163"/>
      <c r="D21" s="163"/>
      <c r="E21" s="163"/>
      <c r="F21" s="169" t="s">
        <v>5</v>
      </c>
      <c r="G21" s="164"/>
      <c r="H21" s="151">
        <f>COUNTA(C21:E21)</f>
        <v>0</v>
      </c>
    </row>
    <row r="22" spans="1:10" ht="46.5" customHeight="1" thickBot="1" x14ac:dyDescent="0.3">
      <c r="A22" s="142"/>
      <c r="B22" s="185" t="s">
        <v>141</v>
      </c>
      <c r="C22" s="186">
        <f>'FY20 Subgrantee Rubric'!C17</f>
        <v>0</v>
      </c>
      <c r="D22" s="186">
        <f>'FY20 Subgrantee Rubric'!D17</f>
        <v>0</v>
      </c>
      <c r="E22" s="186">
        <f>'FY20 Subgrantee Rubric'!E17</f>
        <v>0</v>
      </c>
      <c r="F22" s="186" t="str">
        <f>'FY20 Subgrantee Rubric'!F17</f>
        <v>Cover Page</v>
      </c>
      <c r="G22" s="187">
        <f>'FY20 Subgrantee Rubric'!G17</f>
        <v>0</v>
      </c>
      <c r="H22" s="151"/>
    </row>
    <row r="23" spans="1:10" ht="45" x14ac:dyDescent="0.25">
      <c r="A23" s="142">
        <v>6</v>
      </c>
      <c r="B23" s="165" t="s">
        <v>129</v>
      </c>
      <c r="C23" s="166"/>
      <c r="D23" s="166"/>
      <c r="E23" s="166"/>
      <c r="F23" s="167" t="s">
        <v>5</v>
      </c>
      <c r="G23" s="168"/>
      <c r="H23" s="151">
        <f>COUNTA(C23:E23)</f>
        <v>0</v>
      </c>
    </row>
    <row r="24" spans="1:10" ht="25.5" customHeight="1" thickBot="1" x14ac:dyDescent="0.3">
      <c r="A24" s="142"/>
      <c r="B24" s="185" t="s">
        <v>141</v>
      </c>
      <c r="C24" s="186">
        <f>'FY20 Subgrantee Rubric'!C18</f>
        <v>0</v>
      </c>
      <c r="D24" s="186">
        <f>'FY20 Subgrantee Rubric'!D18</f>
        <v>0</v>
      </c>
      <c r="E24" s="186">
        <f>'FY20 Subgrantee Rubric'!E18</f>
        <v>0</v>
      </c>
      <c r="F24" s="186" t="str">
        <f>'FY20 Subgrantee Rubric'!F18</f>
        <v>Cover Page</v>
      </c>
      <c r="G24" s="187">
        <f>'FY20 Subgrantee Rubric'!G18</f>
        <v>0</v>
      </c>
      <c r="H24" s="151"/>
    </row>
    <row r="25" spans="1:10" ht="35.25" customHeight="1" x14ac:dyDescent="0.25">
      <c r="A25" s="142">
        <v>7</v>
      </c>
      <c r="B25" s="162" t="s">
        <v>138</v>
      </c>
      <c r="C25" s="163"/>
      <c r="D25" s="163"/>
      <c r="E25" s="163"/>
      <c r="F25" s="198"/>
      <c r="G25" s="164"/>
      <c r="H25" s="151">
        <f>COUNTA(C25:E25)</f>
        <v>0</v>
      </c>
    </row>
    <row r="26" spans="1:10" ht="35.25" customHeight="1" thickBot="1" x14ac:dyDescent="0.3">
      <c r="A26" s="142"/>
      <c r="B26" s="185" t="s">
        <v>141</v>
      </c>
      <c r="C26" s="186">
        <f>'FY20 Subgrantee Rubric'!C19</f>
        <v>0</v>
      </c>
      <c r="D26" s="186">
        <f>'FY20 Subgrantee Rubric'!D19</f>
        <v>0</v>
      </c>
      <c r="E26" s="186">
        <f>'FY20 Subgrantee Rubric'!E19</f>
        <v>0</v>
      </c>
      <c r="F26" s="186">
        <f>'FY20 Subgrantee Rubric'!F19</f>
        <v>0</v>
      </c>
      <c r="G26" s="187">
        <f>'FY20 Subgrantee Rubric'!G19</f>
        <v>0</v>
      </c>
      <c r="H26" s="180"/>
      <c r="I26" s="181"/>
    </row>
    <row r="27" spans="1:10" x14ac:dyDescent="0.25">
      <c r="A27" s="142"/>
      <c r="B27" s="188" t="s">
        <v>142</v>
      </c>
      <c r="C27" s="189">
        <f>COUNTA(C25,C23,C21,C19,C17,C15,C13)*2</f>
        <v>0</v>
      </c>
      <c r="D27" s="189">
        <f>COUNTA(D25,D23,D21,D19,D17,D15,D13)</f>
        <v>0</v>
      </c>
      <c r="E27" s="189"/>
      <c r="F27" s="189"/>
      <c r="G27" s="189"/>
      <c r="H27" s="190">
        <f>C27+D27</f>
        <v>0</v>
      </c>
      <c r="I27" s="191">
        <f>H27/14</f>
        <v>0</v>
      </c>
      <c r="J27" s="143"/>
    </row>
    <row r="28" spans="1:10" x14ac:dyDescent="0.25">
      <c r="A28" s="142"/>
      <c r="B28" s="181"/>
      <c r="C28" s="181"/>
      <c r="D28" s="181"/>
      <c r="E28" s="181"/>
      <c r="F28" s="181"/>
      <c r="G28" s="181"/>
      <c r="H28" s="181"/>
      <c r="I28" s="181"/>
    </row>
    <row r="29" spans="1:10" ht="16.5" thickBot="1" x14ac:dyDescent="0.3">
      <c r="A29" s="142"/>
      <c r="B29" s="404" t="s">
        <v>92</v>
      </c>
      <c r="C29" s="404"/>
      <c r="D29" s="404"/>
      <c r="E29" s="404"/>
      <c r="F29" s="404"/>
      <c r="G29" s="404"/>
      <c r="H29" s="181"/>
      <c r="I29" s="181"/>
    </row>
    <row r="30" spans="1:10" ht="32.25" thickBot="1" x14ac:dyDescent="0.3">
      <c r="A30" s="142"/>
      <c r="B30" s="170"/>
      <c r="C30" s="171" t="s">
        <v>9</v>
      </c>
      <c r="D30" s="171" t="s">
        <v>1</v>
      </c>
      <c r="E30" s="171" t="s">
        <v>2</v>
      </c>
      <c r="F30" s="171" t="s">
        <v>3</v>
      </c>
      <c r="G30" s="171" t="s">
        <v>4</v>
      </c>
    </row>
    <row r="31" spans="1:10" ht="35.25" customHeight="1" x14ac:dyDescent="0.25">
      <c r="A31" s="142">
        <v>8</v>
      </c>
      <c r="B31" s="172" t="s">
        <v>10</v>
      </c>
      <c r="C31" s="173"/>
      <c r="D31" s="173"/>
      <c r="E31" s="173"/>
      <c r="F31" s="174" t="s">
        <v>11</v>
      </c>
      <c r="G31" s="175"/>
      <c r="H31" s="144">
        <f t="shared" ref="H31:H51" si="0">COUNTA(C31:E31)</f>
        <v>0</v>
      </c>
    </row>
    <row r="32" spans="1:10" ht="35.25" customHeight="1" thickBot="1" x14ac:dyDescent="0.3">
      <c r="A32" s="142"/>
      <c r="B32" s="182" t="s">
        <v>141</v>
      </c>
      <c r="C32" s="183">
        <f>'FY20 Subgrantee Rubric'!C24</f>
        <v>0</v>
      </c>
      <c r="D32" s="183">
        <f>'FY20 Subgrantee Rubric'!D24</f>
        <v>0</v>
      </c>
      <c r="E32" s="183">
        <f>'FY20 Subgrantee Rubric'!E24</f>
        <v>0</v>
      </c>
      <c r="F32" s="183" t="str">
        <f>'FY20 Subgrantee Rubric'!F24</f>
        <v>Acknowledgement Form</v>
      </c>
      <c r="G32" s="184">
        <f>'FY20 Subgrantee Rubric'!G24</f>
        <v>0</v>
      </c>
      <c r="H32" s="144"/>
    </row>
    <row r="33" spans="1:8" ht="45" x14ac:dyDescent="0.25">
      <c r="A33" s="142">
        <v>9</v>
      </c>
      <c r="B33" s="176" t="s">
        <v>12</v>
      </c>
      <c r="C33" s="177"/>
      <c r="D33" s="177"/>
      <c r="E33" s="177"/>
      <c r="F33" s="178" t="s">
        <v>11</v>
      </c>
      <c r="G33" s="179"/>
      <c r="H33" s="144">
        <f t="shared" si="0"/>
        <v>0</v>
      </c>
    </row>
    <row r="34" spans="1:8" ht="30.75" thickBot="1" x14ac:dyDescent="0.3">
      <c r="A34" s="142"/>
      <c r="B34" s="182" t="s">
        <v>141</v>
      </c>
      <c r="C34" s="183">
        <f>'FY20 Subgrantee Rubric'!C25</f>
        <v>0</v>
      </c>
      <c r="D34" s="183">
        <f>'FY20 Subgrantee Rubric'!D25</f>
        <v>0</v>
      </c>
      <c r="E34" s="183">
        <f>'FY20 Subgrantee Rubric'!E25</f>
        <v>0</v>
      </c>
      <c r="F34" s="183" t="str">
        <f>'FY20 Subgrantee Rubric'!F25</f>
        <v>Acknowledgement Form</v>
      </c>
      <c r="G34" s="184">
        <f>'FY20 Subgrantee Rubric'!G25</f>
        <v>0</v>
      </c>
      <c r="H34" s="144"/>
    </row>
    <row r="35" spans="1:8" ht="30.75" x14ac:dyDescent="0.25">
      <c r="A35" s="142">
        <v>10</v>
      </c>
      <c r="B35" s="172" t="s">
        <v>13</v>
      </c>
      <c r="C35" s="173"/>
      <c r="D35" s="173"/>
      <c r="E35" s="173"/>
      <c r="F35" s="174" t="s">
        <v>11</v>
      </c>
      <c r="G35" s="175"/>
      <c r="H35" s="144">
        <f t="shared" si="0"/>
        <v>0</v>
      </c>
    </row>
    <row r="36" spans="1:8" ht="30.75" thickBot="1" x14ac:dyDescent="0.3">
      <c r="A36" s="142"/>
      <c r="B36" s="182" t="s">
        <v>141</v>
      </c>
      <c r="C36" s="183">
        <f>'FY20 Subgrantee Rubric'!C26</f>
        <v>0</v>
      </c>
      <c r="D36" s="183">
        <f>'FY20 Subgrantee Rubric'!D26</f>
        <v>0</v>
      </c>
      <c r="E36" s="183">
        <f>'FY20 Subgrantee Rubric'!E26</f>
        <v>0</v>
      </c>
      <c r="F36" s="183" t="str">
        <f>'FY20 Subgrantee Rubric'!F26</f>
        <v>Acknowledgement Form</v>
      </c>
      <c r="G36" s="184">
        <f>'FY20 Subgrantee Rubric'!G26</f>
        <v>0</v>
      </c>
      <c r="H36" s="144"/>
    </row>
    <row r="37" spans="1:8" ht="30.75" x14ac:dyDescent="0.25">
      <c r="A37" s="142">
        <v>11</v>
      </c>
      <c r="B37" s="176" t="s">
        <v>14</v>
      </c>
      <c r="C37" s="177"/>
      <c r="D37" s="177"/>
      <c r="E37" s="177"/>
      <c r="F37" s="178" t="s">
        <v>11</v>
      </c>
      <c r="G37" s="179"/>
      <c r="H37" s="144">
        <f t="shared" si="0"/>
        <v>0</v>
      </c>
    </row>
    <row r="38" spans="1:8" ht="30.75" thickBot="1" x14ac:dyDescent="0.3">
      <c r="A38" s="142"/>
      <c r="B38" s="182" t="s">
        <v>141</v>
      </c>
      <c r="C38" s="183">
        <f>'FY20 Subgrantee Rubric'!C27</f>
        <v>0</v>
      </c>
      <c r="D38" s="183">
        <f>'FY20 Subgrantee Rubric'!D27</f>
        <v>0</v>
      </c>
      <c r="E38" s="183">
        <f>'FY20 Subgrantee Rubric'!E27</f>
        <v>0</v>
      </c>
      <c r="F38" s="183" t="str">
        <f>'FY20 Subgrantee Rubric'!F27</f>
        <v>Acknowledgement Form</v>
      </c>
      <c r="G38" s="184">
        <f>'FY20 Subgrantee Rubric'!G27</f>
        <v>0</v>
      </c>
      <c r="H38" s="144"/>
    </row>
    <row r="39" spans="1:8" ht="30.75" x14ac:dyDescent="0.25">
      <c r="A39" s="142">
        <v>12</v>
      </c>
      <c r="B39" s="172" t="s">
        <v>15</v>
      </c>
      <c r="C39" s="173"/>
      <c r="D39" s="173"/>
      <c r="E39" s="173"/>
      <c r="F39" s="174" t="s">
        <v>11</v>
      </c>
      <c r="G39" s="175"/>
      <c r="H39" s="144">
        <f t="shared" si="0"/>
        <v>0</v>
      </c>
    </row>
    <row r="40" spans="1:8" ht="30.75" thickBot="1" x14ac:dyDescent="0.3">
      <c r="A40" s="142"/>
      <c r="B40" s="182" t="s">
        <v>141</v>
      </c>
      <c r="C40" s="183">
        <f>'FY20 Subgrantee Rubric'!C28</f>
        <v>0</v>
      </c>
      <c r="D40" s="183">
        <f>'FY20 Subgrantee Rubric'!D28</f>
        <v>0</v>
      </c>
      <c r="E40" s="183">
        <f>'FY20 Subgrantee Rubric'!E28</f>
        <v>0</v>
      </c>
      <c r="F40" s="183" t="str">
        <f>'FY20 Subgrantee Rubric'!F28</f>
        <v>Acknowledgement Form</v>
      </c>
      <c r="G40" s="184">
        <f>'FY20 Subgrantee Rubric'!G28</f>
        <v>0</v>
      </c>
      <c r="H40" s="144"/>
    </row>
    <row r="41" spans="1:8" ht="30.75" x14ac:dyDescent="0.25">
      <c r="A41" s="142">
        <v>13</v>
      </c>
      <c r="B41" s="176" t="s">
        <v>16</v>
      </c>
      <c r="C41" s="177"/>
      <c r="D41" s="177"/>
      <c r="E41" s="177"/>
      <c r="F41" s="178" t="s">
        <v>11</v>
      </c>
      <c r="G41" s="179"/>
      <c r="H41" s="144">
        <f t="shared" si="0"/>
        <v>0</v>
      </c>
    </row>
    <row r="42" spans="1:8" ht="30.75" thickBot="1" x14ac:dyDescent="0.3">
      <c r="A42" s="142"/>
      <c r="B42" s="182" t="s">
        <v>141</v>
      </c>
      <c r="C42" s="183">
        <f>'FY20 Subgrantee Rubric'!C29</f>
        <v>0</v>
      </c>
      <c r="D42" s="183">
        <f>'FY20 Subgrantee Rubric'!D29</f>
        <v>0</v>
      </c>
      <c r="E42" s="183">
        <f>'FY20 Subgrantee Rubric'!E29</f>
        <v>0</v>
      </c>
      <c r="F42" s="183" t="str">
        <f>'FY20 Subgrantee Rubric'!F29</f>
        <v>Acknowledgement Form</v>
      </c>
      <c r="G42" s="184">
        <f>'FY20 Subgrantee Rubric'!G29</f>
        <v>0</v>
      </c>
      <c r="H42" s="144"/>
    </row>
    <row r="43" spans="1:8" ht="45" x14ac:dyDescent="0.25">
      <c r="A43" s="142">
        <v>14</v>
      </c>
      <c r="B43" s="195" t="s">
        <v>20</v>
      </c>
      <c r="C43" s="173"/>
      <c r="D43" s="173"/>
      <c r="E43" s="173"/>
      <c r="F43" s="174" t="s">
        <v>11</v>
      </c>
      <c r="G43" s="175"/>
      <c r="H43" s="144">
        <f t="shared" si="0"/>
        <v>0</v>
      </c>
    </row>
    <row r="44" spans="1:8" ht="30.75" thickBot="1" x14ac:dyDescent="0.3">
      <c r="A44" s="142"/>
      <c r="B44" s="182" t="s">
        <v>141</v>
      </c>
      <c r="C44" s="183">
        <f>'FY20 Subgrantee Rubric'!C30</f>
        <v>0</v>
      </c>
      <c r="D44" s="183">
        <f>'FY20 Subgrantee Rubric'!D30</f>
        <v>0</v>
      </c>
      <c r="E44" s="183">
        <f>'FY20 Subgrantee Rubric'!E30</f>
        <v>0</v>
      </c>
      <c r="F44" s="183" t="str">
        <f>'FY20 Subgrantee Rubric'!F30</f>
        <v>Acknowledgement Form</v>
      </c>
      <c r="G44" s="184">
        <f>'FY20 Subgrantee Rubric'!G30</f>
        <v>0</v>
      </c>
      <c r="H44" s="144"/>
    </row>
    <row r="45" spans="1:8" ht="32.25" customHeight="1" x14ac:dyDescent="0.25">
      <c r="A45" s="142">
        <v>15</v>
      </c>
      <c r="B45" s="176" t="s">
        <v>17</v>
      </c>
      <c r="C45" s="177"/>
      <c r="D45" s="177"/>
      <c r="E45" s="177"/>
      <c r="F45" s="178" t="s">
        <v>11</v>
      </c>
      <c r="G45" s="179"/>
      <c r="H45" s="144">
        <f t="shared" si="0"/>
        <v>0</v>
      </c>
    </row>
    <row r="46" spans="1:8" ht="32.25" customHeight="1" thickBot="1" x14ac:dyDescent="0.3">
      <c r="A46" s="142"/>
      <c r="B46" s="182" t="s">
        <v>141</v>
      </c>
      <c r="C46" s="183">
        <f>'FY20 Subgrantee Rubric'!C31</f>
        <v>0</v>
      </c>
      <c r="D46" s="183">
        <f>'FY20 Subgrantee Rubric'!D31</f>
        <v>0</v>
      </c>
      <c r="E46" s="183">
        <f>'FY20 Subgrantee Rubric'!E31</f>
        <v>0</v>
      </c>
      <c r="F46" s="183" t="str">
        <f>'FY20 Subgrantee Rubric'!F31</f>
        <v>Acknowledgement Form</v>
      </c>
      <c r="G46" s="184">
        <f>'FY20 Subgrantee Rubric'!G31</f>
        <v>0</v>
      </c>
      <c r="H46" s="144"/>
    </row>
    <row r="47" spans="1:8" ht="33.75" customHeight="1" x14ac:dyDescent="0.25">
      <c r="A47" s="142">
        <v>16</v>
      </c>
      <c r="B47" s="172" t="s">
        <v>19</v>
      </c>
      <c r="C47" s="173"/>
      <c r="D47" s="173"/>
      <c r="E47" s="173"/>
      <c r="F47" s="174" t="s">
        <v>11</v>
      </c>
      <c r="G47" s="175"/>
      <c r="H47" s="144">
        <f t="shared" si="0"/>
        <v>0</v>
      </c>
    </row>
    <row r="48" spans="1:8" ht="33.75" customHeight="1" thickBot="1" x14ac:dyDescent="0.3">
      <c r="A48" s="142"/>
      <c r="B48" s="182" t="s">
        <v>141</v>
      </c>
      <c r="C48" s="183">
        <f>'FY20 Subgrantee Rubric'!C32</f>
        <v>0</v>
      </c>
      <c r="D48" s="183">
        <f>'FY20 Subgrantee Rubric'!D32</f>
        <v>0</v>
      </c>
      <c r="E48" s="183">
        <f>'FY20 Subgrantee Rubric'!E32</f>
        <v>0</v>
      </c>
      <c r="F48" s="183" t="str">
        <f>'FY20 Subgrantee Rubric'!F32</f>
        <v>Acknowledgement Form</v>
      </c>
      <c r="G48" s="183">
        <f>'FY20 Subgrantee Rubric'!G32</f>
        <v>0</v>
      </c>
      <c r="H48" s="144"/>
    </row>
    <row r="49" spans="1:9" ht="33.75" customHeight="1" x14ac:dyDescent="0.25">
      <c r="A49" s="142">
        <v>17</v>
      </c>
      <c r="B49" s="176" t="s">
        <v>18</v>
      </c>
      <c r="C49" s="177"/>
      <c r="D49" s="177"/>
      <c r="E49" s="177"/>
      <c r="F49" s="178" t="s">
        <v>11</v>
      </c>
      <c r="G49" s="179"/>
      <c r="H49" s="144">
        <f t="shared" si="0"/>
        <v>0</v>
      </c>
    </row>
    <row r="50" spans="1:9" ht="33.75" customHeight="1" thickBot="1" x14ac:dyDescent="0.3">
      <c r="A50" s="142"/>
      <c r="B50" s="185" t="s">
        <v>141</v>
      </c>
      <c r="C50" s="186">
        <f>'FY20 Subgrantee Rubric'!C33</f>
        <v>0</v>
      </c>
      <c r="D50" s="186">
        <f>'FY20 Subgrantee Rubric'!D33</f>
        <v>0</v>
      </c>
      <c r="E50" s="186">
        <f>'FY20 Subgrantee Rubric'!E33</f>
        <v>0</v>
      </c>
      <c r="F50" s="186" t="str">
        <f>'FY20 Subgrantee Rubric'!F33</f>
        <v>Acknowledgement Form</v>
      </c>
      <c r="G50" s="187">
        <f>'FY20 Subgrantee Rubric'!G33</f>
        <v>0</v>
      </c>
      <c r="H50" s="144"/>
    </row>
    <row r="51" spans="1:9" ht="39.75" customHeight="1" x14ac:dyDescent="0.25">
      <c r="A51" s="142">
        <v>18</v>
      </c>
      <c r="B51" s="172" t="s">
        <v>138</v>
      </c>
      <c r="C51" s="173"/>
      <c r="D51" s="173"/>
      <c r="E51" s="173"/>
      <c r="F51" s="199"/>
      <c r="G51" s="175"/>
      <c r="H51" s="144">
        <f t="shared" si="0"/>
        <v>0</v>
      </c>
    </row>
    <row r="52" spans="1:9" ht="39.75" customHeight="1" thickBot="1" x14ac:dyDescent="0.3">
      <c r="A52" s="142"/>
      <c r="B52" s="185" t="s">
        <v>141</v>
      </c>
      <c r="C52" s="186">
        <f>'FY20 Subgrantee Rubric'!C34</f>
        <v>0</v>
      </c>
      <c r="D52" s="186">
        <f>'FY20 Subgrantee Rubric'!D34</f>
        <v>0</v>
      </c>
      <c r="E52" s="186">
        <f>'FY20 Subgrantee Rubric'!E34</f>
        <v>0</v>
      </c>
      <c r="F52" s="186">
        <f>'FY20 Subgrantee Rubric'!F34</f>
        <v>0</v>
      </c>
      <c r="G52" s="187">
        <f>'FY20 Subgrantee Rubric'!G34</f>
        <v>0</v>
      </c>
      <c r="H52" s="144"/>
    </row>
    <row r="53" spans="1:9" x14ac:dyDescent="0.25">
      <c r="A53" s="142"/>
      <c r="B53" s="196" t="s">
        <v>142</v>
      </c>
      <c r="C53" s="193">
        <f>COUNTA(C51,C49,C47,C45,C43,C41,C39,C37,C35,C33,C31)*2</f>
        <v>0</v>
      </c>
      <c r="D53" s="193">
        <f>COUNTA(D51,D49,D47,D45,D43,D41,D39, D37,D35,D33,D31)</f>
        <v>0</v>
      </c>
      <c r="E53" s="197"/>
      <c r="F53" s="197"/>
      <c r="G53" s="197"/>
      <c r="H53" s="193">
        <f>SUM(C53:D53)</f>
        <v>0</v>
      </c>
      <c r="I53" s="194">
        <f>H53/22</f>
        <v>0</v>
      </c>
    </row>
    <row r="54" spans="1:9" ht="28.5" customHeight="1" x14ac:dyDescent="0.25">
      <c r="A54" s="142"/>
      <c r="B54" s="142"/>
      <c r="C54" s="142"/>
      <c r="D54" s="142"/>
      <c r="E54" s="142"/>
      <c r="F54" s="142"/>
      <c r="G54" s="142"/>
    </row>
    <row r="55" spans="1:9" ht="15.75" x14ac:dyDescent="0.25">
      <c r="A55" s="142"/>
      <c r="B55" s="405" t="s">
        <v>93</v>
      </c>
      <c r="C55" s="405"/>
      <c r="D55" s="405"/>
      <c r="E55" s="405"/>
      <c r="F55" s="405"/>
      <c r="G55" s="405"/>
    </row>
    <row r="56" spans="1:9" ht="34.5" customHeight="1" thickBot="1" x14ac:dyDescent="0.3">
      <c r="A56" s="142"/>
      <c r="B56" s="406" t="s">
        <v>165</v>
      </c>
      <c r="C56" s="406"/>
      <c r="D56" s="406"/>
      <c r="E56" s="406"/>
      <c r="F56" s="406"/>
      <c r="G56" s="406"/>
    </row>
    <row r="57" spans="1:9" ht="32.25" thickBot="1" x14ac:dyDescent="0.3">
      <c r="A57" s="142"/>
      <c r="B57" s="201"/>
      <c r="C57" s="202" t="s">
        <v>21</v>
      </c>
      <c r="D57" s="202" t="s">
        <v>1</v>
      </c>
      <c r="E57" s="202" t="s">
        <v>2</v>
      </c>
      <c r="F57" s="202" t="s">
        <v>3</v>
      </c>
      <c r="G57" s="202" t="s">
        <v>4</v>
      </c>
    </row>
    <row r="58" spans="1:9" ht="30.75" x14ac:dyDescent="0.25">
      <c r="A58" s="142">
        <v>19</v>
      </c>
      <c r="B58" s="203" t="s">
        <v>30</v>
      </c>
      <c r="C58" s="204"/>
      <c r="D58" s="204"/>
      <c r="E58" s="204"/>
      <c r="F58" s="205" t="s">
        <v>22</v>
      </c>
      <c r="G58" s="206"/>
      <c r="H58" s="136">
        <f t="shared" ref="H58:H76" si="1">COUNTA(C58:E58)</f>
        <v>0</v>
      </c>
    </row>
    <row r="59" spans="1:9" ht="30.75" thickBot="1" x14ac:dyDescent="0.3">
      <c r="A59" s="142"/>
      <c r="B59" s="182" t="s">
        <v>141</v>
      </c>
      <c r="C59" s="183">
        <f>'FY20 Subgrantee Rubric'!C40</f>
        <v>0</v>
      </c>
      <c r="D59" s="183">
        <f>'FY20 Subgrantee Rubric'!D40</f>
        <v>0</v>
      </c>
      <c r="E59" s="183">
        <f>'FY20 Subgrantee Rubric'!E40</f>
        <v>0</v>
      </c>
      <c r="F59" s="183" t="str">
        <f>'FY20 Subgrantee Rubric'!F40</f>
        <v>Student Registration Form</v>
      </c>
      <c r="G59" s="184">
        <f>'FY20 Subgrantee Rubric'!G40</f>
        <v>0</v>
      </c>
      <c r="H59" s="136"/>
    </row>
    <row r="60" spans="1:9" ht="30.75" x14ac:dyDescent="0.25">
      <c r="A60" s="142">
        <v>20</v>
      </c>
      <c r="B60" s="207" t="s">
        <v>23</v>
      </c>
      <c r="C60" s="208"/>
      <c r="D60" s="208"/>
      <c r="E60" s="208"/>
      <c r="F60" s="209" t="s">
        <v>22</v>
      </c>
      <c r="G60" s="210"/>
      <c r="H60" s="136">
        <f t="shared" si="1"/>
        <v>0</v>
      </c>
    </row>
    <row r="61" spans="1:9" ht="30.75" thickBot="1" x14ac:dyDescent="0.3">
      <c r="A61" s="142"/>
      <c r="B61" s="182" t="s">
        <v>141</v>
      </c>
      <c r="C61" s="183">
        <f>'FY20 Subgrantee Rubric'!C41</f>
        <v>0</v>
      </c>
      <c r="D61" s="183">
        <f>'FY20 Subgrantee Rubric'!D41</f>
        <v>0</v>
      </c>
      <c r="E61" s="183">
        <f>'FY20 Subgrantee Rubric'!E41</f>
        <v>0</v>
      </c>
      <c r="F61" s="183" t="str">
        <f>'FY20 Subgrantee Rubric'!F41</f>
        <v>Student Registration Form</v>
      </c>
      <c r="G61" s="184">
        <f>'FY20 Subgrantee Rubric'!G41</f>
        <v>0</v>
      </c>
      <c r="H61" s="136"/>
    </row>
    <row r="62" spans="1:9" ht="30.75" x14ac:dyDescent="0.25">
      <c r="A62" s="142">
        <v>21</v>
      </c>
      <c r="B62" s="203" t="s">
        <v>31</v>
      </c>
      <c r="C62" s="204"/>
      <c r="D62" s="204"/>
      <c r="E62" s="204"/>
      <c r="F62" s="205" t="s">
        <v>22</v>
      </c>
      <c r="G62" s="206"/>
      <c r="H62" s="136">
        <f t="shared" si="1"/>
        <v>0</v>
      </c>
    </row>
    <row r="63" spans="1:9" ht="30.75" thickBot="1" x14ac:dyDescent="0.3">
      <c r="A63" s="142"/>
      <c r="B63" s="182" t="s">
        <v>141</v>
      </c>
      <c r="C63" s="183">
        <f>'FY20 Subgrantee Rubric'!C42</f>
        <v>0</v>
      </c>
      <c r="D63" s="183">
        <f>'FY20 Subgrantee Rubric'!D42</f>
        <v>0</v>
      </c>
      <c r="E63" s="183">
        <f>'FY20 Subgrantee Rubric'!E42</f>
        <v>0</v>
      </c>
      <c r="F63" s="183" t="str">
        <f>'FY20 Subgrantee Rubric'!F42</f>
        <v>Student Registration Form</v>
      </c>
      <c r="G63" s="184">
        <f>'FY20 Subgrantee Rubric'!G42</f>
        <v>0</v>
      </c>
      <c r="H63" s="136"/>
    </row>
    <row r="64" spans="1:9" ht="30.75" x14ac:dyDescent="0.25">
      <c r="A64" s="142">
        <v>22</v>
      </c>
      <c r="B64" s="207" t="s">
        <v>24</v>
      </c>
      <c r="C64" s="208"/>
      <c r="D64" s="208"/>
      <c r="E64" s="208"/>
      <c r="F64" s="209" t="s">
        <v>22</v>
      </c>
      <c r="G64" s="210"/>
      <c r="H64" s="136">
        <f t="shared" si="1"/>
        <v>0</v>
      </c>
    </row>
    <row r="65" spans="1:10" ht="30.75" thickBot="1" x14ac:dyDescent="0.3">
      <c r="A65" s="142"/>
      <c r="B65" s="182" t="s">
        <v>141</v>
      </c>
      <c r="C65" s="183">
        <f>'FY20 Subgrantee Rubric'!C43</f>
        <v>0</v>
      </c>
      <c r="D65" s="183">
        <f>'FY20 Subgrantee Rubric'!D43</f>
        <v>0</v>
      </c>
      <c r="E65" s="183">
        <f>'FY20 Subgrantee Rubric'!E43</f>
        <v>0</v>
      </c>
      <c r="F65" s="183" t="str">
        <f>'FY20 Subgrantee Rubric'!F43</f>
        <v>Student Registration Form</v>
      </c>
      <c r="G65" s="184">
        <f>'FY20 Subgrantee Rubric'!G43</f>
        <v>0</v>
      </c>
      <c r="H65" s="136"/>
    </row>
    <row r="66" spans="1:10" ht="30.75" x14ac:dyDescent="0.25">
      <c r="A66" s="142">
        <v>23</v>
      </c>
      <c r="B66" s="203" t="s">
        <v>25</v>
      </c>
      <c r="C66" s="204"/>
      <c r="D66" s="204"/>
      <c r="E66" s="204"/>
      <c r="F66" s="205" t="s">
        <v>22</v>
      </c>
      <c r="G66" s="206"/>
      <c r="H66" s="136">
        <f t="shared" si="1"/>
        <v>0</v>
      </c>
    </row>
    <row r="67" spans="1:10" ht="30.75" thickBot="1" x14ac:dyDescent="0.3">
      <c r="A67" s="142"/>
      <c r="B67" s="182" t="s">
        <v>141</v>
      </c>
      <c r="C67" s="183">
        <f>'FY20 Subgrantee Rubric'!C44</f>
        <v>0</v>
      </c>
      <c r="D67" s="183">
        <f>'FY20 Subgrantee Rubric'!D44</f>
        <v>0</v>
      </c>
      <c r="E67" s="183">
        <f>'FY20 Subgrantee Rubric'!E44</f>
        <v>0</v>
      </c>
      <c r="F67" s="183" t="str">
        <f>'FY20 Subgrantee Rubric'!F44</f>
        <v>Student Registration Form</v>
      </c>
      <c r="G67" s="184">
        <f>'FY20 Subgrantee Rubric'!G44</f>
        <v>0</v>
      </c>
      <c r="H67" s="136"/>
    </row>
    <row r="68" spans="1:10" ht="30.75" x14ac:dyDescent="0.25">
      <c r="A68" s="142">
        <v>24</v>
      </c>
      <c r="B68" s="207" t="s">
        <v>26</v>
      </c>
      <c r="C68" s="208"/>
      <c r="D68" s="208"/>
      <c r="E68" s="208"/>
      <c r="F68" s="209" t="s">
        <v>22</v>
      </c>
      <c r="G68" s="210"/>
      <c r="H68" s="136">
        <f t="shared" si="1"/>
        <v>0</v>
      </c>
    </row>
    <row r="69" spans="1:10" ht="30.75" thickBot="1" x14ac:dyDescent="0.3">
      <c r="A69" s="142"/>
      <c r="B69" s="182" t="s">
        <v>141</v>
      </c>
      <c r="C69" s="183">
        <f>'FY20 Subgrantee Rubric'!C45</f>
        <v>0</v>
      </c>
      <c r="D69" s="183">
        <f>'FY20 Subgrantee Rubric'!D45</f>
        <v>0</v>
      </c>
      <c r="E69" s="183">
        <f>'FY20 Subgrantee Rubric'!E45</f>
        <v>0</v>
      </c>
      <c r="F69" s="183" t="str">
        <f>'FY20 Subgrantee Rubric'!F45</f>
        <v>Student Registration Form</v>
      </c>
      <c r="G69" s="184">
        <f>'FY20 Subgrantee Rubric'!G45</f>
        <v>0</v>
      </c>
      <c r="H69" s="136"/>
    </row>
    <row r="70" spans="1:10" ht="30.75" x14ac:dyDescent="0.25">
      <c r="A70" s="142">
        <v>25</v>
      </c>
      <c r="B70" s="203" t="s">
        <v>27</v>
      </c>
      <c r="C70" s="204"/>
      <c r="D70" s="204"/>
      <c r="E70" s="204"/>
      <c r="F70" s="205" t="s">
        <v>22</v>
      </c>
      <c r="G70" s="206"/>
      <c r="H70" s="136">
        <f t="shared" si="1"/>
        <v>0</v>
      </c>
    </row>
    <row r="71" spans="1:10" ht="30.75" thickBot="1" x14ac:dyDescent="0.3">
      <c r="A71" s="142"/>
      <c r="B71" s="182" t="s">
        <v>141</v>
      </c>
      <c r="C71" s="183">
        <f>'FY20 Subgrantee Rubric'!C46</f>
        <v>0</v>
      </c>
      <c r="D71" s="183">
        <f>'FY20 Subgrantee Rubric'!D46</f>
        <v>0</v>
      </c>
      <c r="E71" s="183">
        <f>'FY20 Subgrantee Rubric'!E46</f>
        <v>0</v>
      </c>
      <c r="F71" s="183" t="str">
        <f>'FY20 Subgrantee Rubric'!F46</f>
        <v>Student Registration Form</v>
      </c>
      <c r="G71" s="184">
        <f>'FY20 Subgrantee Rubric'!G46</f>
        <v>0</v>
      </c>
      <c r="H71" s="136"/>
    </row>
    <row r="72" spans="1:10" ht="30.75" x14ac:dyDescent="0.25">
      <c r="A72" s="142">
        <v>26</v>
      </c>
      <c r="B72" s="207" t="s">
        <v>28</v>
      </c>
      <c r="C72" s="208"/>
      <c r="D72" s="208"/>
      <c r="E72" s="208"/>
      <c r="F72" s="209" t="s">
        <v>22</v>
      </c>
      <c r="G72" s="210"/>
      <c r="H72" s="136">
        <f t="shared" si="1"/>
        <v>0</v>
      </c>
    </row>
    <row r="73" spans="1:10" ht="30.75" thickBot="1" x14ac:dyDescent="0.3">
      <c r="A73" s="142"/>
      <c r="B73" s="182" t="s">
        <v>141</v>
      </c>
      <c r="C73" s="183">
        <f>'FY20 Subgrantee Rubric'!C47</f>
        <v>0</v>
      </c>
      <c r="D73" s="183">
        <f>'FY20 Subgrantee Rubric'!D47</f>
        <v>0</v>
      </c>
      <c r="E73" s="183">
        <f>'FY20 Subgrantee Rubric'!E47</f>
        <v>0</v>
      </c>
      <c r="F73" s="183" t="str">
        <f>'FY20 Subgrantee Rubric'!F47</f>
        <v>Student Registration Form</v>
      </c>
      <c r="G73" s="184">
        <f>'FY20 Subgrantee Rubric'!G47</f>
        <v>0</v>
      </c>
      <c r="H73" s="136"/>
    </row>
    <row r="74" spans="1:10" ht="30.75" x14ac:dyDescent="0.25">
      <c r="A74" s="142">
        <v>27</v>
      </c>
      <c r="B74" s="203" t="s">
        <v>29</v>
      </c>
      <c r="C74" s="204"/>
      <c r="D74" s="204"/>
      <c r="E74" s="204"/>
      <c r="F74" s="205" t="s">
        <v>22</v>
      </c>
      <c r="G74" s="206"/>
      <c r="H74" s="136">
        <f t="shared" si="1"/>
        <v>0</v>
      </c>
    </row>
    <row r="75" spans="1:10" ht="30.75" thickBot="1" x14ac:dyDescent="0.3">
      <c r="A75" s="142"/>
      <c r="B75" s="182" t="s">
        <v>141</v>
      </c>
      <c r="C75" s="183">
        <f>'FY20 Subgrantee Rubric'!C48</f>
        <v>0</v>
      </c>
      <c r="D75" s="183">
        <f>'FY20 Subgrantee Rubric'!D48</f>
        <v>0</v>
      </c>
      <c r="E75" s="183">
        <f>'FY20 Subgrantee Rubric'!E48</f>
        <v>0</v>
      </c>
      <c r="F75" s="183" t="str">
        <f>'FY20 Subgrantee Rubric'!F48</f>
        <v>Student Registration Form</v>
      </c>
      <c r="G75" s="184">
        <f>'FY20 Subgrantee Rubric'!G48</f>
        <v>0</v>
      </c>
      <c r="H75" s="136"/>
    </row>
    <row r="76" spans="1:10" ht="30.75" x14ac:dyDescent="0.25">
      <c r="A76" s="142">
        <v>28</v>
      </c>
      <c r="B76" s="207" t="s">
        <v>138</v>
      </c>
      <c r="C76" s="208"/>
      <c r="D76" s="208"/>
      <c r="E76" s="208"/>
      <c r="F76" s="212"/>
      <c r="G76" s="210"/>
      <c r="H76" s="136">
        <f t="shared" si="1"/>
        <v>0</v>
      </c>
    </row>
    <row r="77" spans="1:10" ht="23.25" customHeight="1" thickBot="1" x14ac:dyDescent="0.3">
      <c r="A77" s="142"/>
      <c r="B77" s="185" t="s">
        <v>141</v>
      </c>
      <c r="C77" s="186">
        <f>'FY20 Subgrantee Rubric'!C49</f>
        <v>0</v>
      </c>
      <c r="D77" s="186">
        <f>'FY20 Subgrantee Rubric'!D49</f>
        <v>0</v>
      </c>
      <c r="E77" s="186">
        <f>'FY20 Subgrantee Rubric'!E49</f>
        <v>0</v>
      </c>
      <c r="F77" s="186">
        <f>'FY20 Subgrantee Rubric'!F49</f>
        <v>0</v>
      </c>
      <c r="G77" s="187">
        <f>'FY20 Subgrantee Rubric'!G49</f>
        <v>0</v>
      </c>
      <c r="H77" s="136"/>
    </row>
    <row r="78" spans="1:10" x14ac:dyDescent="0.25">
      <c r="A78" s="142"/>
      <c r="B78" s="192" t="s">
        <v>142</v>
      </c>
      <c r="C78" s="193">
        <f>COUNTA(C76,C74,C72,C70,C68,C66,C64,C62,C60,C58)*2</f>
        <v>0</v>
      </c>
      <c r="D78" s="193">
        <f>COUNTA(D76,D74,D72,D70,D68,D66,D64,D62,D60,D58)</f>
        <v>0</v>
      </c>
      <c r="E78" s="193"/>
      <c r="F78" s="193"/>
      <c r="G78" s="193"/>
      <c r="H78" s="193">
        <f>SUM(C78+D78)</f>
        <v>0</v>
      </c>
      <c r="I78" s="194">
        <f>H78/20</f>
        <v>0</v>
      </c>
      <c r="J78" s="211"/>
    </row>
    <row r="79" spans="1:10" x14ac:dyDescent="0.25">
      <c r="A79" s="142"/>
    </row>
    <row r="80" spans="1:10" ht="15.75" x14ac:dyDescent="0.25">
      <c r="A80" s="142"/>
      <c r="B80" s="407" t="s">
        <v>94</v>
      </c>
      <c r="C80" s="407"/>
      <c r="D80" s="407"/>
      <c r="E80" s="407"/>
      <c r="F80" s="407"/>
      <c r="G80" s="407"/>
    </row>
    <row r="81" spans="1:8" ht="36.75" customHeight="1" thickBot="1" x14ac:dyDescent="0.3">
      <c r="A81" s="142"/>
      <c r="B81" s="406" t="s">
        <v>165</v>
      </c>
      <c r="C81" s="406"/>
      <c r="D81" s="406"/>
      <c r="E81" s="406"/>
      <c r="F81" s="406"/>
      <c r="G81" s="406"/>
    </row>
    <row r="82" spans="1:8" ht="32.25" thickBot="1" x14ac:dyDescent="0.3">
      <c r="A82" s="142"/>
      <c r="B82" s="50"/>
      <c r="C82" s="236" t="s">
        <v>21</v>
      </c>
      <c r="D82" s="236" t="s">
        <v>1</v>
      </c>
      <c r="E82" s="236" t="s">
        <v>2</v>
      </c>
      <c r="F82" s="236" t="s">
        <v>3</v>
      </c>
      <c r="G82" s="236" t="s">
        <v>4</v>
      </c>
    </row>
    <row r="83" spans="1:8" ht="33.75" customHeight="1" x14ac:dyDescent="0.25">
      <c r="A83" s="142">
        <v>29</v>
      </c>
      <c r="B83" s="237" t="s">
        <v>30</v>
      </c>
      <c r="C83" s="238"/>
      <c r="D83" s="238"/>
      <c r="E83" s="238"/>
      <c r="F83" s="239" t="s">
        <v>42</v>
      </c>
      <c r="G83" s="240"/>
      <c r="H83" s="136">
        <f t="shared" ref="H83:H99" si="2">COUNTA(C83:E83)</f>
        <v>0</v>
      </c>
    </row>
    <row r="84" spans="1:8" ht="33.75" customHeight="1" thickBot="1" x14ac:dyDescent="0.3">
      <c r="A84" s="142"/>
      <c r="B84" s="185" t="s">
        <v>141</v>
      </c>
      <c r="C84" s="186">
        <f>'FY20 Subgrantee Rubric'!C55</f>
        <v>0</v>
      </c>
      <c r="D84" s="186">
        <f>'FY20 Subgrantee Rubric'!D55</f>
        <v>0</v>
      </c>
      <c r="E84" s="186">
        <f>'FY20 Subgrantee Rubric'!E55</f>
        <v>0</v>
      </c>
      <c r="F84" s="186" t="str">
        <f>'FY20 Subgrantee Rubric'!F55</f>
        <v>Med. Auth. Form</v>
      </c>
      <c r="G84" s="187">
        <f>'FY20 Subgrantee Rubric'!G55</f>
        <v>0</v>
      </c>
      <c r="H84" s="136"/>
    </row>
    <row r="85" spans="1:8" ht="41.25" customHeight="1" x14ac:dyDescent="0.25">
      <c r="A85" s="142">
        <v>30</v>
      </c>
      <c r="B85" s="241" t="s">
        <v>48</v>
      </c>
      <c r="C85" s="242"/>
      <c r="D85" s="242"/>
      <c r="E85" s="242"/>
      <c r="F85" s="243" t="s">
        <v>42</v>
      </c>
      <c r="G85" s="244"/>
      <c r="H85" s="136">
        <f t="shared" si="2"/>
        <v>0</v>
      </c>
    </row>
    <row r="86" spans="1:8" ht="41.25" customHeight="1" thickBot="1" x14ac:dyDescent="0.3">
      <c r="A86" s="142"/>
      <c r="B86" s="185" t="s">
        <v>141</v>
      </c>
      <c r="C86" s="186">
        <f>'FY20 Subgrantee Rubric'!C57</f>
        <v>0</v>
      </c>
      <c r="D86" s="186">
        <f>'FY20 Subgrantee Rubric'!D57</f>
        <v>0</v>
      </c>
      <c r="E86" s="186">
        <f>'FY20 Subgrantee Rubric'!E57</f>
        <v>0</v>
      </c>
      <c r="F86" s="186" t="str">
        <f>'FY20 Subgrantee Rubric'!F57</f>
        <v>Med. Auth. Form</v>
      </c>
      <c r="G86" s="187">
        <f>'FY20 Subgrantee Rubric'!G57</f>
        <v>0</v>
      </c>
      <c r="H86" s="136"/>
    </row>
    <row r="87" spans="1:8" ht="30.75" x14ac:dyDescent="0.25">
      <c r="A87" s="142">
        <v>31</v>
      </c>
      <c r="B87" s="237" t="s">
        <v>43</v>
      </c>
      <c r="C87" s="238"/>
      <c r="D87" s="238"/>
      <c r="E87" s="238"/>
      <c r="F87" s="239" t="s">
        <v>42</v>
      </c>
      <c r="G87" s="240"/>
      <c r="H87" s="136">
        <f t="shared" si="2"/>
        <v>0</v>
      </c>
    </row>
    <row r="88" spans="1:8" ht="34.5" customHeight="1" thickBot="1" x14ac:dyDescent="0.3">
      <c r="A88" s="142"/>
      <c r="B88" s="185" t="s">
        <v>141</v>
      </c>
      <c r="C88" s="186">
        <f>'FY20 Subgrantee Rubric'!C59</f>
        <v>0</v>
      </c>
      <c r="D88" s="186">
        <f>'FY20 Subgrantee Rubric'!D59</f>
        <v>0</v>
      </c>
      <c r="E88" s="186">
        <f>'FY20 Subgrantee Rubric'!E59</f>
        <v>0</v>
      </c>
      <c r="F88" s="186" t="str">
        <f>'FY20 Subgrantee Rubric'!F59</f>
        <v>Med. Auth. Form</v>
      </c>
      <c r="G88" s="187">
        <f>'FY20 Subgrantee Rubric'!G59</f>
        <v>0</v>
      </c>
      <c r="H88" s="136"/>
    </row>
    <row r="89" spans="1:8" ht="45" x14ac:dyDescent="0.25">
      <c r="A89" s="142">
        <v>32</v>
      </c>
      <c r="B89" s="241" t="s">
        <v>44</v>
      </c>
      <c r="C89" s="242"/>
      <c r="D89" s="242"/>
      <c r="E89" s="242"/>
      <c r="F89" s="243" t="s">
        <v>42</v>
      </c>
      <c r="G89" s="244"/>
      <c r="H89" s="136">
        <f t="shared" si="2"/>
        <v>0</v>
      </c>
    </row>
    <row r="90" spans="1:8" ht="39" customHeight="1" thickBot="1" x14ac:dyDescent="0.3">
      <c r="A90" s="142"/>
      <c r="B90" s="185" t="s">
        <v>141</v>
      </c>
      <c r="C90" s="186">
        <f>'FY20 Subgrantee Rubric'!C61</f>
        <v>0</v>
      </c>
      <c r="D90" s="186">
        <f>'FY20 Subgrantee Rubric'!D61</f>
        <v>0</v>
      </c>
      <c r="E90" s="186">
        <f>'FY20 Subgrantee Rubric'!E61</f>
        <v>0</v>
      </c>
      <c r="F90" s="186" t="str">
        <f>'FY20 Subgrantee Rubric'!F61</f>
        <v>Med. Auth. Form</v>
      </c>
      <c r="G90" s="187">
        <f>'FY20 Subgrantee Rubric'!G61</f>
        <v>0</v>
      </c>
      <c r="H90" s="136"/>
    </row>
    <row r="91" spans="1:8" ht="30.75" x14ac:dyDescent="0.25">
      <c r="A91" s="142">
        <v>33</v>
      </c>
      <c r="B91" s="237" t="s">
        <v>45</v>
      </c>
      <c r="C91" s="238"/>
      <c r="D91" s="238"/>
      <c r="E91" s="238"/>
      <c r="F91" s="239" t="s">
        <v>42</v>
      </c>
      <c r="G91" s="240"/>
      <c r="H91" s="136">
        <f t="shared" si="2"/>
        <v>0</v>
      </c>
    </row>
    <row r="92" spans="1:8" ht="29.25" customHeight="1" thickBot="1" x14ac:dyDescent="0.3">
      <c r="A92" s="142"/>
      <c r="B92" s="185" t="s">
        <v>141</v>
      </c>
      <c r="C92" s="186">
        <f>'FY20 Subgrantee Rubric'!C63</f>
        <v>0</v>
      </c>
      <c r="D92" s="186">
        <f>'FY20 Subgrantee Rubric'!D63</f>
        <v>0</v>
      </c>
      <c r="E92" s="186">
        <f>'FY20 Subgrantee Rubric'!E63</f>
        <v>0</v>
      </c>
      <c r="F92" s="186">
        <f>'FY20 Subgrantee Rubric'!F63</f>
        <v>0</v>
      </c>
      <c r="G92" s="187">
        <f>'FY20 Subgrantee Rubric'!G63</f>
        <v>0</v>
      </c>
      <c r="H92" s="136"/>
    </row>
    <row r="93" spans="1:8" ht="30.75" x14ac:dyDescent="0.25">
      <c r="A93" s="142">
        <v>34</v>
      </c>
      <c r="B93" s="241" t="s">
        <v>46</v>
      </c>
      <c r="C93" s="242"/>
      <c r="D93" s="242"/>
      <c r="E93" s="242"/>
      <c r="F93" s="243" t="s">
        <v>42</v>
      </c>
      <c r="G93" s="244"/>
      <c r="H93" s="136">
        <f t="shared" si="2"/>
        <v>0</v>
      </c>
    </row>
    <row r="94" spans="1:8" ht="30.75" customHeight="1" thickBot="1" x14ac:dyDescent="0.3">
      <c r="A94" s="142"/>
      <c r="B94" s="185" t="s">
        <v>141</v>
      </c>
      <c r="C94" s="186">
        <f>'FY20 Subgrantee Rubric'!C65</f>
        <v>0</v>
      </c>
      <c r="D94" s="186">
        <f>'FY20 Subgrantee Rubric'!D65</f>
        <v>0</v>
      </c>
      <c r="E94" s="186">
        <f>'FY20 Subgrantee Rubric'!E65</f>
        <v>0</v>
      </c>
      <c r="F94" s="186">
        <f>'FY20 Subgrantee Rubric'!F65</f>
        <v>0</v>
      </c>
      <c r="G94" s="187">
        <f>'FY20 Subgrantee Rubric'!G65</f>
        <v>0</v>
      </c>
      <c r="H94" s="136"/>
    </row>
    <row r="95" spans="1:8" ht="30.75" x14ac:dyDescent="0.25">
      <c r="A95" s="142">
        <v>35</v>
      </c>
      <c r="B95" s="237" t="s">
        <v>47</v>
      </c>
      <c r="C95" s="238"/>
      <c r="D95" s="238"/>
      <c r="E95" s="238"/>
      <c r="F95" s="239" t="s">
        <v>42</v>
      </c>
      <c r="G95" s="240"/>
      <c r="H95" s="136">
        <f t="shared" si="2"/>
        <v>0</v>
      </c>
    </row>
    <row r="96" spans="1:8" ht="36.75" customHeight="1" thickBot="1" x14ac:dyDescent="0.3">
      <c r="A96" s="142"/>
      <c r="B96" s="185" t="s">
        <v>141</v>
      </c>
      <c r="C96" s="186">
        <f>'FY20 Subgrantee Rubric'!C61</f>
        <v>0</v>
      </c>
      <c r="D96" s="186">
        <f>'FY20 Subgrantee Rubric'!D61</f>
        <v>0</v>
      </c>
      <c r="E96" s="186">
        <f>'FY20 Subgrantee Rubric'!E61</f>
        <v>0</v>
      </c>
      <c r="F96" s="186" t="str">
        <f>'FY20 Subgrantee Rubric'!F61</f>
        <v>Med. Auth. Form</v>
      </c>
      <c r="G96" s="187">
        <f>'FY20 Subgrantee Rubric'!G61</f>
        <v>0</v>
      </c>
      <c r="H96" s="136"/>
    </row>
    <row r="97" spans="1:9" ht="30.75" x14ac:dyDescent="0.25">
      <c r="A97" s="142">
        <v>36</v>
      </c>
      <c r="B97" s="241" t="s">
        <v>29</v>
      </c>
      <c r="C97" s="242"/>
      <c r="D97" s="242"/>
      <c r="E97" s="242"/>
      <c r="F97" s="243" t="s">
        <v>42</v>
      </c>
      <c r="G97" s="244"/>
      <c r="H97" s="136">
        <f t="shared" si="2"/>
        <v>0</v>
      </c>
    </row>
    <row r="98" spans="1:9" ht="27.75" customHeight="1" thickBot="1" x14ac:dyDescent="0.3">
      <c r="A98" s="142"/>
      <c r="B98" s="185" t="s">
        <v>141</v>
      </c>
      <c r="C98" s="186">
        <f>'FY20 Subgrantee Rubric'!C62</f>
        <v>0</v>
      </c>
      <c r="D98" s="186">
        <f>'FY20 Subgrantee Rubric'!D62</f>
        <v>0</v>
      </c>
      <c r="E98" s="186">
        <f>'FY20 Subgrantee Rubric'!E62</f>
        <v>0</v>
      </c>
      <c r="F98" s="186" t="str">
        <f>'FY20 Subgrantee Rubric'!F62</f>
        <v>Med. Auth. Form</v>
      </c>
      <c r="G98" s="187">
        <f>'FY20 Subgrantee Rubric'!G62</f>
        <v>0</v>
      </c>
      <c r="H98" s="136"/>
    </row>
    <row r="99" spans="1:9" ht="30.75" x14ac:dyDescent="0.25">
      <c r="A99" s="142">
        <v>37</v>
      </c>
      <c r="B99" s="237" t="s">
        <v>138</v>
      </c>
      <c r="C99" s="238"/>
      <c r="D99" s="238"/>
      <c r="E99" s="238"/>
      <c r="F99" s="245"/>
      <c r="G99" s="240"/>
      <c r="H99" s="136">
        <f t="shared" si="2"/>
        <v>0</v>
      </c>
    </row>
    <row r="100" spans="1:9" ht="30" customHeight="1" thickBot="1" x14ac:dyDescent="0.3">
      <c r="A100" s="142"/>
      <c r="B100" s="185" t="s">
        <v>141</v>
      </c>
      <c r="C100" s="186">
        <f>'FY20 Subgrantee Rubric'!C63</f>
        <v>0</v>
      </c>
      <c r="D100" s="186">
        <f>'FY20 Subgrantee Rubric'!D63</f>
        <v>0</v>
      </c>
      <c r="E100" s="186">
        <f>'FY20 Subgrantee Rubric'!E63</f>
        <v>0</v>
      </c>
      <c r="F100" s="186">
        <f>'FY20 Subgrantee Rubric'!F63</f>
        <v>0</v>
      </c>
      <c r="G100" s="187">
        <f>'FY20 Subgrantee Rubric'!G63</f>
        <v>0</v>
      </c>
      <c r="H100" s="136"/>
    </row>
    <row r="101" spans="1:9" x14ac:dyDescent="0.25">
      <c r="A101" s="142"/>
      <c r="B101" s="192" t="s">
        <v>142</v>
      </c>
      <c r="C101" s="193">
        <f>COUNTA(C99,C97,C95,C93,C91,C89,C87,C85,C83)*2</f>
        <v>0</v>
      </c>
      <c r="D101" s="193">
        <f>COUNTA(D99,D97,D95,D93,D91,D89,D87,D85,D83)</f>
        <v>0</v>
      </c>
      <c r="E101" s="193"/>
      <c r="F101" s="193"/>
      <c r="G101" s="193"/>
      <c r="H101" s="193">
        <f>D101+C101</f>
        <v>0</v>
      </c>
      <c r="I101" s="194">
        <f>H101/18</f>
        <v>0</v>
      </c>
    </row>
    <row r="102" spans="1:9" x14ac:dyDescent="0.25">
      <c r="A102" s="142"/>
    </row>
    <row r="103" spans="1:9" ht="16.5" thickBot="1" x14ac:dyDescent="0.3">
      <c r="A103" s="142"/>
      <c r="B103" s="394" t="s">
        <v>95</v>
      </c>
      <c r="C103" s="394"/>
      <c r="D103" s="394"/>
      <c r="E103" s="394"/>
      <c r="F103" s="394"/>
      <c r="G103" s="394"/>
    </row>
    <row r="104" spans="1:9" ht="32.25" thickBot="1" x14ac:dyDescent="0.3">
      <c r="A104" s="142"/>
      <c r="B104" s="246"/>
      <c r="C104" s="247" t="s">
        <v>9</v>
      </c>
      <c r="D104" s="247" t="s">
        <v>1</v>
      </c>
      <c r="E104" s="247" t="s">
        <v>2</v>
      </c>
      <c r="F104" s="247" t="s">
        <v>3</v>
      </c>
      <c r="G104" s="247" t="s">
        <v>4</v>
      </c>
    </row>
    <row r="105" spans="1:9" ht="84.75" customHeight="1" x14ac:dyDescent="0.25">
      <c r="A105" s="142">
        <v>38</v>
      </c>
      <c r="B105" s="248" t="s">
        <v>53</v>
      </c>
      <c r="C105" s="249"/>
      <c r="D105" s="249"/>
      <c r="E105" s="249"/>
      <c r="F105" s="250" t="s">
        <v>49</v>
      </c>
      <c r="G105" s="251"/>
      <c r="H105" s="136">
        <f>COUNTA(C105:E105)</f>
        <v>0</v>
      </c>
      <c r="I105" s="146"/>
    </row>
    <row r="106" spans="1:9" ht="34.5" customHeight="1" thickBot="1" x14ac:dyDescent="0.3">
      <c r="A106" s="142"/>
      <c r="B106" s="185" t="s">
        <v>141</v>
      </c>
      <c r="C106" s="186">
        <f>'FY20 Subgrantee Rubric'!C68</f>
        <v>0</v>
      </c>
      <c r="D106" s="186">
        <f>'FY20 Subgrantee Rubric'!D68</f>
        <v>0</v>
      </c>
      <c r="E106" s="186">
        <f>'FY20 Subgrantee Rubric'!E68</f>
        <v>0</v>
      </c>
      <c r="F106" s="186" t="str">
        <f>'FY20 Subgrantee Rubric'!F68</f>
        <v>Parent/Guardian Permission Form</v>
      </c>
      <c r="G106" s="187">
        <f>'FY20 Subgrantee Rubric'!G68</f>
        <v>0</v>
      </c>
      <c r="H106" s="136"/>
      <c r="I106" s="146"/>
    </row>
    <row r="107" spans="1:9" ht="30.75" x14ac:dyDescent="0.25">
      <c r="A107" s="142">
        <v>39</v>
      </c>
      <c r="B107" s="252" t="s">
        <v>50</v>
      </c>
      <c r="C107" s="253"/>
      <c r="D107" s="253"/>
      <c r="E107" s="253"/>
      <c r="F107" s="254" t="s">
        <v>49</v>
      </c>
      <c r="G107" s="255"/>
      <c r="H107" s="136">
        <f>COUNTA(C107:E107)</f>
        <v>0</v>
      </c>
    </row>
    <row r="108" spans="1:9" ht="30.75" thickBot="1" x14ac:dyDescent="0.3">
      <c r="A108" s="142"/>
      <c r="B108" s="185" t="s">
        <v>141</v>
      </c>
      <c r="C108" s="186">
        <f>'FY20 Subgrantee Rubric'!C69</f>
        <v>0</v>
      </c>
      <c r="D108" s="186">
        <f>'FY20 Subgrantee Rubric'!D69</f>
        <v>0</v>
      </c>
      <c r="E108" s="186">
        <f>'FY20 Subgrantee Rubric'!E69</f>
        <v>0</v>
      </c>
      <c r="F108" s="186" t="str">
        <f>'FY20 Subgrantee Rubric'!F69</f>
        <v>Parent/Guardian Permission Form</v>
      </c>
      <c r="G108" s="187">
        <f>'FY20 Subgrantee Rubric'!G69</f>
        <v>0</v>
      </c>
      <c r="H108" s="136"/>
    </row>
    <row r="109" spans="1:9" ht="30.75" x14ac:dyDescent="0.25">
      <c r="A109" s="142">
        <v>40</v>
      </c>
      <c r="B109" s="248" t="s">
        <v>29</v>
      </c>
      <c r="C109" s="249"/>
      <c r="D109" s="249"/>
      <c r="E109" s="249"/>
      <c r="F109" s="250" t="s">
        <v>49</v>
      </c>
      <c r="G109" s="251"/>
      <c r="H109" s="136">
        <f>COUNTA(C109:E109)</f>
        <v>0</v>
      </c>
    </row>
    <row r="110" spans="1:9" ht="30.75" thickBot="1" x14ac:dyDescent="0.3">
      <c r="A110" s="142"/>
      <c r="B110" s="185" t="s">
        <v>141</v>
      </c>
      <c r="C110" s="186">
        <f>'FY20 Subgrantee Rubric'!C70</f>
        <v>0</v>
      </c>
      <c r="D110" s="186">
        <f>'FY20 Subgrantee Rubric'!D70</f>
        <v>0</v>
      </c>
      <c r="E110" s="186">
        <f>'FY20 Subgrantee Rubric'!E70</f>
        <v>0</v>
      </c>
      <c r="F110" s="186" t="str">
        <f>'FY20 Subgrantee Rubric'!F70</f>
        <v>Parent/Guardian Permission Form</v>
      </c>
      <c r="G110" s="187">
        <f>'FY20 Subgrantee Rubric'!G70</f>
        <v>0</v>
      </c>
      <c r="H110" s="136"/>
    </row>
    <row r="111" spans="1:9" ht="38.25" customHeight="1" x14ac:dyDescent="0.25">
      <c r="A111" s="142">
        <v>41</v>
      </c>
      <c r="B111" s="252" t="s">
        <v>138</v>
      </c>
      <c r="C111" s="253"/>
      <c r="D111" s="253"/>
      <c r="E111" s="253"/>
      <c r="F111" s="256"/>
      <c r="G111" s="255"/>
      <c r="H111" s="136">
        <f>COUNTA(C111:E111)</f>
        <v>0</v>
      </c>
    </row>
    <row r="112" spans="1:9" ht="29.25" customHeight="1" thickBot="1" x14ac:dyDescent="0.3">
      <c r="A112" s="142"/>
      <c r="B112" s="185" t="s">
        <v>141</v>
      </c>
      <c r="C112" s="186">
        <f>'FY20 Subgrantee Rubric'!C71</f>
        <v>0</v>
      </c>
      <c r="D112" s="186">
        <f>'FY20 Subgrantee Rubric'!D71</f>
        <v>0</v>
      </c>
      <c r="E112" s="186">
        <f>'FY20 Subgrantee Rubric'!E71</f>
        <v>0</v>
      </c>
      <c r="F112" s="186">
        <f>'FY20 Subgrantee Rubric'!F71</f>
        <v>0</v>
      </c>
      <c r="G112" s="187">
        <f>'FY20 Subgrantee Rubric'!G71</f>
        <v>0</v>
      </c>
      <c r="H112" s="136"/>
    </row>
    <row r="113" spans="1:10" x14ac:dyDescent="0.25">
      <c r="A113" s="142"/>
      <c r="B113" s="192" t="s">
        <v>142</v>
      </c>
      <c r="C113" s="193">
        <f>COUNTA(C111,C109,C107,C105)*2</f>
        <v>0</v>
      </c>
      <c r="D113" s="193">
        <f>COUNTA(D111,D109,D107,D105)</f>
        <v>0</v>
      </c>
      <c r="E113" s="193"/>
      <c r="F113" s="193"/>
      <c r="G113" s="193"/>
      <c r="H113" s="193">
        <f>D113+C113</f>
        <v>0</v>
      </c>
      <c r="I113" s="194">
        <f>H113/8</f>
        <v>0</v>
      </c>
      <c r="J113" s="144"/>
    </row>
    <row r="114" spans="1:10" x14ac:dyDescent="0.25">
      <c r="A114" s="142"/>
    </row>
    <row r="115" spans="1:10" ht="42.75" customHeight="1" x14ac:dyDescent="0.25">
      <c r="A115" s="142"/>
      <c r="F115" s="147"/>
    </row>
    <row r="116" spans="1:10" ht="16.5" thickBot="1" x14ac:dyDescent="0.3">
      <c r="A116" s="142"/>
      <c r="B116" s="394" t="s">
        <v>54</v>
      </c>
      <c r="C116" s="394"/>
      <c r="D116" s="394"/>
      <c r="E116" s="394"/>
      <c r="F116" s="394"/>
      <c r="G116" s="394"/>
    </row>
    <row r="117" spans="1:10" ht="32.25" thickBot="1" x14ac:dyDescent="0.3">
      <c r="A117" s="142"/>
      <c r="B117" s="257"/>
      <c r="C117" s="258" t="s">
        <v>21</v>
      </c>
      <c r="D117" s="258" t="s">
        <v>1</v>
      </c>
      <c r="E117" s="258" t="s">
        <v>2</v>
      </c>
      <c r="F117" s="258" t="s">
        <v>51</v>
      </c>
      <c r="G117" s="258" t="s">
        <v>4</v>
      </c>
    </row>
    <row r="118" spans="1:10" ht="30.75" x14ac:dyDescent="0.25">
      <c r="A118" s="142">
        <v>42</v>
      </c>
      <c r="B118" s="259" t="s">
        <v>52</v>
      </c>
      <c r="C118" s="155"/>
      <c r="D118" s="155"/>
      <c r="E118" s="155"/>
      <c r="F118" s="260"/>
      <c r="G118" s="157"/>
      <c r="H118" s="136">
        <f>COUNTA(C118:E118)</f>
        <v>0</v>
      </c>
    </row>
    <row r="119" spans="1:10" ht="33" customHeight="1" thickBot="1" x14ac:dyDescent="0.3">
      <c r="A119" s="142"/>
      <c r="B119" s="185" t="s">
        <v>141</v>
      </c>
      <c r="C119" s="186">
        <f>'FY20 Subgrantee Rubric'!C77</f>
        <v>0</v>
      </c>
      <c r="D119" s="186">
        <f>'FY20 Subgrantee Rubric'!D77</f>
        <v>0</v>
      </c>
      <c r="E119" s="186">
        <f>'FY20 Subgrantee Rubric'!E77</f>
        <v>0</v>
      </c>
      <c r="F119" s="186">
        <f>'FY20 Subgrantee Rubric'!F77</f>
        <v>0</v>
      </c>
      <c r="G119" s="187">
        <f>'FY20 Subgrantee Rubric'!G77</f>
        <v>0</v>
      </c>
      <c r="H119" s="136"/>
    </row>
    <row r="120" spans="1:10" ht="77.25" customHeight="1" x14ac:dyDescent="0.25">
      <c r="A120" s="142">
        <v>43</v>
      </c>
      <c r="B120" s="158" t="s">
        <v>55</v>
      </c>
      <c r="C120" s="159"/>
      <c r="D120" s="159"/>
      <c r="E120" s="159"/>
      <c r="F120" s="261"/>
      <c r="G120" s="161"/>
      <c r="H120" s="136">
        <f>COUNTA(C120:E120)</f>
        <v>0</v>
      </c>
    </row>
    <row r="121" spans="1:10" ht="50.25" customHeight="1" thickBot="1" x14ac:dyDescent="0.3">
      <c r="A121" s="142"/>
      <c r="B121" s="185" t="s">
        <v>141</v>
      </c>
      <c r="C121" s="186">
        <f>'FY20 Subgrantee Rubric'!C78</f>
        <v>0</v>
      </c>
      <c r="D121" s="186">
        <f>'FY20 Subgrantee Rubric'!D78</f>
        <v>0</v>
      </c>
      <c r="E121" s="186">
        <f>'FY20 Subgrantee Rubric'!E78</f>
        <v>0</v>
      </c>
      <c r="F121" s="186">
        <f>'FY20 Subgrantee Rubric'!F78</f>
        <v>0</v>
      </c>
      <c r="G121" s="187">
        <f>'FY20 Subgrantee Rubric'!G78</f>
        <v>0</v>
      </c>
      <c r="H121" s="136"/>
    </row>
    <row r="122" spans="1:10" ht="30.75" x14ac:dyDescent="0.25">
      <c r="A122" s="142">
        <v>44</v>
      </c>
      <c r="B122" s="154" t="s">
        <v>138</v>
      </c>
      <c r="C122" s="155"/>
      <c r="D122" s="155"/>
      <c r="E122" s="155"/>
      <c r="F122" s="262"/>
      <c r="G122" s="157"/>
      <c r="H122" s="136">
        <f>COUNTA(C122:E122)</f>
        <v>0</v>
      </c>
    </row>
    <row r="123" spans="1:10" ht="33" customHeight="1" thickBot="1" x14ac:dyDescent="0.3">
      <c r="A123" s="142"/>
      <c r="B123" s="185" t="s">
        <v>141</v>
      </c>
      <c r="C123" s="186">
        <f>'FY20 Subgrantee Rubric'!C79</f>
        <v>0</v>
      </c>
      <c r="D123" s="186">
        <f>'FY20 Subgrantee Rubric'!D79</f>
        <v>0</v>
      </c>
      <c r="E123" s="186">
        <f>'FY20 Subgrantee Rubric'!E79</f>
        <v>0</v>
      </c>
      <c r="F123" s="186">
        <f>'FY20 Subgrantee Rubric'!F79</f>
        <v>0</v>
      </c>
      <c r="G123" s="187">
        <f>'FY20 Subgrantee Rubric'!G79</f>
        <v>0</v>
      </c>
      <c r="H123" s="136"/>
    </row>
    <row r="124" spans="1:10" x14ac:dyDescent="0.25">
      <c r="A124" s="142"/>
      <c r="B124" s="192" t="s">
        <v>142</v>
      </c>
      <c r="C124" s="193">
        <f>COUNTA(C122,C120,C118)*2</f>
        <v>0</v>
      </c>
      <c r="D124" s="193">
        <f>COUNTA(D122,D120,D118)</f>
        <v>0</v>
      </c>
      <c r="E124" s="193"/>
      <c r="F124" s="193"/>
      <c r="G124" s="193"/>
      <c r="H124" s="193">
        <f>C124+D124</f>
        <v>0</v>
      </c>
      <c r="I124" s="194">
        <f>H124/6</f>
        <v>0</v>
      </c>
    </row>
    <row r="125" spans="1:10" x14ac:dyDescent="0.25">
      <c r="A125" s="142"/>
    </row>
    <row r="126" spans="1:10" ht="45.75" customHeight="1" x14ac:dyDescent="0.25">
      <c r="A126" s="142"/>
      <c r="F126" s="147"/>
    </row>
    <row r="127" spans="1:10" ht="16.5" thickBot="1" x14ac:dyDescent="0.3">
      <c r="A127" s="142"/>
      <c r="B127" s="394" t="s">
        <v>67</v>
      </c>
      <c r="C127" s="394"/>
      <c r="D127" s="394"/>
      <c r="E127" s="394"/>
      <c r="F127" s="394"/>
      <c r="G127" s="394"/>
    </row>
    <row r="128" spans="1:10" ht="29.25" thickBot="1" x14ac:dyDescent="0.3">
      <c r="A128" s="142"/>
      <c r="B128" s="263"/>
      <c r="C128" s="264" t="s">
        <v>21</v>
      </c>
      <c r="D128" s="264" t="s">
        <v>1</v>
      </c>
      <c r="E128" s="264" t="s">
        <v>2</v>
      </c>
      <c r="F128" s="264" t="s">
        <v>51</v>
      </c>
      <c r="G128" s="264" t="s">
        <v>4</v>
      </c>
    </row>
    <row r="129" spans="1:8" ht="33" x14ac:dyDescent="0.25">
      <c r="A129" s="142">
        <v>45</v>
      </c>
      <c r="B129" s="172" t="s">
        <v>56</v>
      </c>
      <c r="C129" s="173"/>
      <c r="D129" s="173"/>
      <c r="E129" s="173"/>
      <c r="F129" s="173"/>
      <c r="G129" s="265"/>
      <c r="H129" s="136">
        <f t="shared" ref="H129:H157" si="3">COUNTA(C129:E129)</f>
        <v>0</v>
      </c>
    </row>
    <row r="130" spans="1:8" ht="33.75" customHeight="1" thickBot="1" x14ac:dyDescent="0.3">
      <c r="A130" s="142"/>
      <c r="B130" s="185" t="s">
        <v>141</v>
      </c>
      <c r="C130" s="186">
        <f>'FY20 Subgrantee Rubric'!C85</f>
        <v>0</v>
      </c>
      <c r="D130" s="186">
        <f>'FY20 Subgrantee Rubric'!D85</f>
        <v>0</v>
      </c>
      <c r="E130" s="186">
        <f>'FY20 Subgrantee Rubric'!E85</f>
        <v>0</v>
      </c>
      <c r="F130" s="186">
        <f>'FY20 Subgrantee Rubric'!F85</f>
        <v>0</v>
      </c>
      <c r="G130" s="187">
        <f>'FY20 Subgrantee Rubric'!G85</f>
        <v>0</v>
      </c>
      <c r="H130" s="136"/>
    </row>
    <row r="131" spans="1:8" ht="38.25" customHeight="1" x14ac:dyDescent="0.25">
      <c r="A131" s="142">
        <v>46</v>
      </c>
      <c r="B131" s="176" t="s">
        <v>68</v>
      </c>
      <c r="C131" s="177"/>
      <c r="D131" s="177"/>
      <c r="E131" s="177"/>
      <c r="F131" s="177"/>
      <c r="G131" s="266"/>
      <c r="H131" s="136">
        <f t="shared" si="3"/>
        <v>0</v>
      </c>
    </row>
    <row r="132" spans="1:8" ht="33.75" customHeight="1" thickBot="1" x14ac:dyDescent="0.3">
      <c r="A132" s="142"/>
      <c r="B132" s="185" t="s">
        <v>141</v>
      </c>
      <c r="C132" s="186">
        <f>'FY20 Subgrantee Rubric'!C86</f>
        <v>0</v>
      </c>
      <c r="D132" s="186">
        <f>'FY20 Subgrantee Rubric'!D86</f>
        <v>0</v>
      </c>
      <c r="E132" s="186">
        <f>'FY20 Subgrantee Rubric'!E86</f>
        <v>0</v>
      </c>
      <c r="F132" s="186">
        <f>'FY20 Subgrantee Rubric'!F86</f>
        <v>0</v>
      </c>
      <c r="G132" s="187">
        <f>'FY20 Subgrantee Rubric'!G86</f>
        <v>0</v>
      </c>
      <c r="H132" s="136"/>
    </row>
    <row r="133" spans="1:8" ht="55.5" customHeight="1" x14ac:dyDescent="0.25">
      <c r="A133" s="142">
        <v>47</v>
      </c>
      <c r="B133" s="172" t="s">
        <v>69</v>
      </c>
      <c r="C133" s="173"/>
      <c r="D133" s="173"/>
      <c r="E133" s="173"/>
      <c r="F133" s="173"/>
      <c r="G133" s="265"/>
      <c r="H133" s="136">
        <f t="shared" si="3"/>
        <v>0</v>
      </c>
    </row>
    <row r="134" spans="1:8" ht="46.5" customHeight="1" thickBot="1" x14ac:dyDescent="0.3">
      <c r="A134" s="142"/>
      <c r="B134" s="185" t="s">
        <v>141</v>
      </c>
      <c r="C134" s="186">
        <f>'FY20 Subgrantee Rubric'!C87</f>
        <v>0</v>
      </c>
      <c r="D134" s="186">
        <f>'FY20 Subgrantee Rubric'!D87</f>
        <v>0</v>
      </c>
      <c r="E134" s="186">
        <f>'FY20 Subgrantee Rubric'!E87</f>
        <v>0</v>
      </c>
      <c r="F134" s="186">
        <f>'FY20 Subgrantee Rubric'!F87</f>
        <v>0</v>
      </c>
      <c r="G134" s="187">
        <f>'FY20 Subgrantee Rubric'!G87</f>
        <v>0</v>
      </c>
      <c r="H134" s="136"/>
    </row>
    <row r="135" spans="1:8" ht="44.25" customHeight="1" x14ac:dyDescent="0.25">
      <c r="A135" s="142">
        <v>48</v>
      </c>
      <c r="B135" s="176" t="s">
        <v>57</v>
      </c>
      <c r="C135" s="177"/>
      <c r="D135" s="177"/>
      <c r="E135" s="177"/>
      <c r="F135" s="177"/>
      <c r="G135" s="266"/>
      <c r="H135" s="136">
        <f t="shared" si="3"/>
        <v>0</v>
      </c>
    </row>
    <row r="136" spans="1:8" ht="33" customHeight="1" thickBot="1" x14ac:dyDescent="0.3">
      <c r="A136" s="142"/>
      <c r="B136" s="185" t="s">
        <v>141</v>
      </c>
      <c r="C136" s="186">
        <f>'FY20 Subgrantee Rubric'!C88</f>
        <v>0</v>
      </c>
      <c r="D136" s="186">
        <f>'FY20 Subgrantee Rubric'!D88</f>
        <v>0</v>
      </c>
      <c r="E136" s="186">
        <f>'FY20 Subgrantee Rubric'!E88</f>
        <v>0</v>
      </c>
      <c r="F136" s="186">
        <f>'FY20 Subgrantee Rubric'!F88</f>
        <v>0</v>
      </c>
      <c r="G136" s="187">
        <f>'FY20 Subgrantee Rubric'!G88</f>
        <v>0</v>
      </c>
      <c r="H136" s="136"/>
    </row>
    <row r="137" spans="1:8" ht="30.75" x14ac:dyDescent="0.25">
      <c r="A137" s="142">
        <v>49</v>
      </c>
      <c r="B137" s="172" t="s">
        <v>58</v>
      </c>
      <c r="C137" s="173"/>
      <c r="D137" s="173"/>
      <c r="E137" s="173"/>
      <c r="F137" s="173"/>
      <c r="G137" s="265"/>
      <c r="H137" s="136">
        <f t="shared" si="3"/>
        <v>0</v>
      </c>
    </row>
    <row r="138" spans="1:8" ht="27.75" customHeight="1" thickBot="1" x14ac:dyDescent="0.3">
      <c r="A138" s="142"/>
      <c r="B138" s="185" t="s">
        <v>141</v>
      </c>
      <c r="C138" s="186">
        <f>'FY20 Subgrantee Rubric'!C89</f>
        <v>0</v>
      </c>
      <c r="D138" s="186">
        <f>'FY20 Subgrantee Rubric'!D89</f>
        <v>0</v>
      </c>
      <c r="E138" s="186">
        <f>'FY20 Subgrantee Rubric'!E89</f>
        <v>0</v>
      </c>
      <c r="F138" s="186">
        <f>'FY20 Subgrantee Rubric'!F89</f>
        <v>0</v>
      </c>
      <c r="G138" s="187">
        <f>'FY20 Subgrantee Rubric'!G89</f>
        <v>0</v>
      </c>
      <c r="H138" s="136"/>
    </row>
    <row r="139" spans="1:8" ht="30.75" x14ac:dyDescent="0.25">
      <c r="A139" s="142">
        <v>50</v>
      </c>
      <c r="B139" s="176" t="s">
        <v>59</v>
      </c>
      <c r="C139" s="177"/>
      <c r="D139" s="177"/>
      <c r="E139" s="177"/>
      <c r="F139" s="177"/>
      <c r="G139" s="266"/>
      <c r="H139" s="136">
        <f t="shared" si="3"/>
        <v>0</v>
      </c>
    </row>
    <row r="140" spans="1:8" ht="37.5" customHeight="1" thickBot="1" x14ac:dyDescent="0.3">
      <c r="A140" s="142"/>
      <c r="B140" s="185" t="s">
        <v>141</v>
      </c>
      <c r="C140" s="186">
        <f>'FY20 Subgrantee Rubric'!C90</f>
        <v>0</v>
      </c>
      <c r="D140" s="186">
        <f>'FY20 Subgrantee Rubric'!D90</f>
        <v>0</v>
      </c>
      <c r="E140" s="186">
        <f>'FY20 Subgrantee Rubric'!E90</f>
        <v>0</v>
      </c>
      <c r="F140" s="186">
        <f>'FY20 Subgrantee Rubric'!F90</f>
        <v>0</v>
      </c>
      <c r="G140" s="187">
        <f>'FY20 Subgrantee Rubric'!G90</f>
        <v>0</v>
      </c>
      <c r="H140" s="136"/>
    </row>
    <row r="141" spans="1:8" ht="30.75" x14ac:dyDescent="0.25">
      <c r="A141" s="142">
        <v>51</v>
      </c>
      <c r="B141" s="172" t="s">
        <v>60</v>
      </c>
      <c r="C141" s="173"/>
      <c r="D141" s="173"/>
      <c r="E141" s="173"/>
      <c r="F141" s="268"/>
      <c r="G141" s="267"/>
      <c r="H141" s="136">
        <f t="shared" si="3"/>
        <v>0</v>
      </c>
    </row>
    <row r="142" spans="1:8" ht="36" customHeight="1" thickBot="1" x14ac:dyDescent="0.3">
      <c r="A142" s="142"/>
      <c r="B142" s="182" t="s">
        <v>141</v>
      </c>
      <c r="C142" s="183">
        <f>'FY20 Subgrantee Rubric'!C91</f>
        <v>0</v>
      </c>
      <c r="D142" s="183">
        <f>'FY20 Subgrantee Rubric'!D91</f>
        <v>0</v>
      </c>
      <c r="E142" s="183">
        <f>'FY20 Subgrantee Rubric'!E91</f>
        <v>0</v>
      </c>
      <c r="F142" s="184">
        <f>'FY20 Subgrantee Rubric'!F91</f>
        <v>0</v>
      </c>
      <c r="G142" s="269">
        <f>'FY20 Subgrantee Rubric'!G91</f>
        <v>0</v>
      </c>
      <c r="H142" s="136"/>
    </row>
    <row r="143" spans="1:8" ht="48" x14ac:dyDescent="0.25">
      <c r="A143" s="142">
        <v>52</v>
      </c>
      <c r="B143" s="176" t="s">
        <v>70</v>
      </c>
      <c r="C143" s="177"/>
      <c r="D143" s="177"/>
      <c r="E143" s="177"/>
      <c r="F143" s="177"/>
      <c r="G143" s="266"/>
      <c r="H143" s="136">
        <f t="shared" si="3"/>
        <v>0</v>
      </c>
    </row>
    <row r="144" spans="1:8" ht="32.25" customHeight="1" thickBot="1" x14ac:dyDescent="0.3">
      <c r="A144" s="142"/>
      <c r="B144" s="185" t="s">
        <v>141</v>
      </c>
      <c r="C144" s="186">
        <f>'FY20 Subgrantee Rubric'!C92</f>
        <v>0</v>
      </c>
      <c r="D144" s="186">
        <f>'FY20 Subgrantee Rubric'!D92</f>
        <v>0</v>
      </c>
      <c r="E144" s="186">
        <f>'FY20 Subgrantee Rubric'!E92</f>
        <v>0</v>
      </c>
      <c r="F144" s="186">
        <f>'FY20 Subgrantee Rubric'!F92</f>
        <v>0</v>
      </c>
      <c r="G144" s="187">
        <f>'FY20 Subgrantee Rubric'!G92</f>
        <v>0</v>
      </c>
      <c r="H144" s="136"/>
    </row>
    <row r="145" spans="1:9" ht="30.75" x14ac:dyDescent="0.25">
      <c r="A145" s="142">
        <v>53</v>
      </c>
      <c r="B145" s="172" t="s">
        <v>61</v>
      </c>
      <c r="C145" s="173"/>
      <c r="D145" s="173"/>
      <c r="E145" s="173"/>
      <c r="F145" s="173"/>
      <c r="G145" s="265"/>
      <c r="H145" s="136">
        <f t="shared" si="3"/>
        <v>0</v>
      </c>
    </row>
    <row r="146" spans="1:9" ht="31.5" customHeight="1" thickBot="1" x14ac:dyDescent="0.3">
      <c r="A146" s="142"/>
      <c r="B146" s="185" t="s">
        <v>141</v>
      </c>
      <c r="C146" s="186">
        <f>'FY20 Subgrantee Rubric'!C93</f>
        <v>0</v>
      </c>
      <c r="D146" s="186">
        <f>'FY20 Subgrantee Rubric'!D93</f>
        <v>0</v>
      </c>
      <c r="E146" s="186">
        <f>'FY20 Subgrantee Rubric'!E93</f>
        <v>0</v>
      </c>
      <c r="F146" s="186">
        <f>'FY20 Subgrantee Rubric'!F93</f>
        <v>0</v>
      </c>
      <c r="G146" s="187">
        <f>'FY20 Subgrantee Rubric'!G93</f>
        <v>0</v>
      </c>
      <c r="H146" s="136"/>
    </row>
    <row r="147" spans="1:9" ht="30.75" x14ac:dyDescent="0.25">
      <c r="A147" s="142">
        <v>54</v>
      </c>
      <c r="B147" s="176" t="s">
        <v>62</v>
      </c>
      <c r="C147" s="177"/>
      <c r="D147" s="177"/>
      <c r="E147" s="177"/>
      <c r="F147" s="177"/>
      <c r="G147" s="266"/>
      <c r="H147" s="136">
        <f t="shared" si="3"/>
        <v>0</v>
      </c>
    </row>
    <row r="148" spans="1:9" ht="37.5" customHeight="1" thickBot="1" x14ac:dyDescent="0.3">
      <c r="A148" s="142"/>
      <c r="B148" s="185" t="s">
        <v>141</v>
      </c>
      <c r="C148" s="186">
        <f>'FY20 Subgrantee Rubric'!C94</f>
        <v>0</v>
      </c>
      <c r="D148" s="186">
        <f>'FY20 Subgrantee Rubric'!D94</f>
        <v>0</v>
      </c>
      <c r="E148" s="186">
        <f>'FY20 Subgrantee Rubric'!E94</f>
        <v>0</v>
      </c>
      <c r="F148" s="186">
        <f>'FY20 Subgrantee Rubric'!F94</f>
        <v>0</v>
      </c>
      <c r="G148" s="187">
        <f>'FY20 Subgrantee Rubric'!G94</f>
        <v>0</v>
      </c>
      <c r="H148" s="136"/>
    </row>
    <row r="149" spans="1:9" ht="30.75" x14ac:dyDescent="0.25">
      <c r="A149" s="142">
        <v>55</v>
      </c>
      <c r="B149" s="172" t="s">
        <v>63</v>
      </c>
      <c r="C149" s="173"/>
      <c r="D149" s="173"/>
      <c r="E149" s="173"/>
      <c r="F149" s="173"/>
      <c r="G149" s="265"/>
      <c r="H149" s="136">
        <f t="shared" si="3"/>
        <v>0</v>
      </c>
    </row>
    <row r="150" spans="1:9" ht="29.25" customHeight="1" thickBot="1" x14ac:dyDescent="0.3">
      <c r="A150" s="142"/>
      <c r="B150" s="185" t="s">
        <v>141</v>
      </c>
      <c r="C150" s="186">
        <f>'FY20 Subgrantee Rubric'!C95</f>
        <v>0</v>
      </c>
      <c r="D150" s="186">
        <f>'FY20 Subgrantee Rubric'!D95</f>
        <v>0</v>
      </c>
      <c r="E150" s="186">
        <f>'FY20 Subgrantee Rubric'!E95</f>
        <v>0</v>
      </c>
      <c r="F150" s="186">
        <f>'FY20 Subgrantee Rubric'!F95</f>
        <v>0</v>
      </c>
      <c r="G150" s="187">
        <f>'FY20 Subgrantee Rubric'!G95</f>
        <v>0</v>
      </c>
      <c r="H150" s="136"/>
    </row>
    <row r="151" spans="1:9" ht="30.75" x14ac:dyDescent="0.25">
      <c r="A151" s="142">
        <v>56</v>
      </c>
      <c r="B151" s="176" t="s">
        <v>64</v>
      </c>
      <c r="C151" s="177"/>
      <c r="D151" s="177"/>
      <c r="E151" s="177"/>
      <c r="F151" s="177"/>
      <c r="G151" s="266"/>
      <c r="H151" s="136">
        <f t="shared" si="3"/>
        <v>0</v>
      </c>
    </row>
    <row r="152" spans="1:9" ht="30" customHeight="1" thickBot="1" x14ac:dyDescent="0.3">
      <c r="A152" s="142"/>
      <c r="B152" s="185" t="s">
        <v>141</v>
      </c>
      <c r="C152" s="186">
        <f>'FY20 Subgrantee Rubric'!C96</f>
        <v>0</v>
      </c>
      <c r="D152" s="186">
        <f>'FY20 Subgrantee Rubric'!D96</f>
        <v>0</v>
      </c>
      <c r="E152" s="186">
        <f>'FY20 Subgrantee Rubric'!E96</f>
        <v>0</v>
      </c>
      <c r="F152" s="186">
        <f>'FY20 Subgrantee Rubric'!F96</f>
        <v>0</v>
      </c>
      <c r="G152" s="187">
        <f>'FY20 Subgrantee Rubric'!G96</f>
        <v>0</v>
      </c>
      <c r="H152" s="136"/>
    </row>
    <row r="153" spans="1:9" ht="45" x14ac:dyDescent="0.25">
      <c r="A153" s="142">
        <v>57</v>
      </c>
      <c r="B153" s="172" t="s">
        <v>65</v>
      </c>
      <c r="C153" s="173"/>
      <c r="D153" s="173"/>
      <c r="E153" s="173"/>
      <c r="F153" s="173"/>
      <c r="G153" s="265"/>
      <c r="H153" s="136">
        <f t="shared" si="3"/>
        <v>0</v>
      </c>
    </row>
    <row r="154" spans="1:9" ht="31.5" customHeight="1" thickBot="1" x14ac:dyDescent="0.3">
      <c r="A154" s="142"/>
      <c r="B154" s="185" t="s">
        <v>141</v>
      </c>
      <c r="C154" s="186">
        <f>'FY20 Subgrantee Rubric'!C97</f>
        <v>0</v>
      </c>
      <c r="D154" s="186">
        <f>'FY20 Subgrantee Rubric'!D97</f>
        <v>0</v>
      </c>
      <c r="E154" s="186">
        <f>'FY20 Subgrantee Rubric'!E97</f>
        <v>0</v>
      </c>
      <c r="F154" s="186">
        <f>'FY20 Subgrantee Rubric'!F97</f>
        <v>0</v>
      </c>
      <c r="G154" s="187">
        <f>'FY20 Subgrantee Rubric'!G97</f>
        <v>0</v>
      </c>
      <c r="H154" s="136"/>
    </row>
    <row r="155" spans="1:9" ht="30.75" x14ac:dyDescent="0.25">
      <c r="A155" s="142">
        <v>58</v>
      </c>
      <c r="B155" s="176" t="s">
        <v>66</v>
      </c>
      <c r="C155" s="177"/>
      <c r="D155" s="177"/>
      <c r="E155" s="177"/>
      <c r="F155" s="177"/>
      <c r="G155" s="266"/>
      <c r="H155" s="136">
        <f t="shared" si="3"/>
        <v>0</v>
      </c>
    </row>
    <row r="156" spans="1:9" ht="31.5" customHeight="1" thickBot="1" x14ac:dyDescent="0.3">
      <c r="A156" s="142"/>
      <c r="B156" s="185" t="s">
        <v>141</v>
      </c>
      <c r="C156" s="186">
        <f>'FY20 Subgrantee Rubric'!C98</f>
        <v>0</v>
      </c>
      <c r="D156" s="186">
        <f>'FY20 Subgrantee Rubric'!D98</f>
        <v>0</v>
      </c>
      <c r="E156" s="186">
        <f>'FY20 Subgrantee Rubric'!E98</f>
        <v>0</v>
      </c>
      <c r="F156" s="186">
        <f>'FY20 Subgrantee Rubric'!F98</f>
        <v>0</v>
      </c>
      <c r="G156" s="187">
        <f>'FY20 Subgrantee Rubric'!G98</f>
        <v>0</v>
      </c>
      <c r="H156" s="136"/>
    </row>
    <row r="157" spans="1:9" ht="40.5" customHeight="1" x14ac:dyDescent="0.25">
      <c r="A157" s="142">
        <v>59</v>
      </c>
      <c r="B157" s="172" t="s">
        <v>138</v>
      </c>
      <c r="C157" s="173"/>
      <c r="D157" s="173"/>
      <c r="E157" s="173"/>
      <c r="F157" s="270"/>
      <c r="G157" s="265"/>
      <c r="H157" s="136">
        <f t="shared" si="3"/>
        <v>0</v>
      </c>
    </row>
    <row r="158" spans="1:9" ht="40.5" customHeight="1" thickBot="1" x14ac:dyDescent="0.3">
      <c r="A158" s="142"/>
      <c r="B158" s="185" t="s">
        <v>141</v>
      </c>
      <c r="C158" s="186">
        <f>'FY20 Subgrantee Rubric'!C99</f>
        <v>0</v>
      </c>
      <c r="D158" s="186">
        <f>'FY20 Subgrantee Rubric'!D99</f>
        <v>0</v>
      </c>
      <c r="E158" s="186">
        <f>'FY20 Subgrantee Rubric'!E99</f>
        <v>0</v>
      </c>
      <c r="F158" s="186">
        <f>'FY20 Subgrantee Rubric'!F99</f>
        <v>0</v>
      </c>
      <c r="G158" s="187">
        <f>'FY20 Subgrantee Rubric'!G99</f>
        <v>0</v>
      </c>
      <c r="H158" s="136"/>
    </row>
    <row r="159" spans="1:9" x14ac:dyDescent="0.25">
      <c r="A159" s="142"/>
      <c r="B159" s="196" t="s">
        <v>142</v>
      </c>
      <c r="C159" s="193">
        <f>COUNTA(C157,C155,C153,C151,C149,C147,C145,C143,C141,C139,C137,C135,C133,C131,C129)*2</f>
        <v>0</v>
      </c>
      <c r="D159" s="193">
        <f>COUNTA(D157,D155,D153,D151,D149,D147,D145,D143,D141,D139,D137,D135,D133,D131,D129)</f>
        <v>0</v>
      </c>
      <c r="E159" s="197"/>
      <c r="F159" s="197"/>
      <c r="G159" s="197"/>
      <c r="H159" s="197">
        <f>D159+C159</f>
        <v>0</v>
      </c>
      <c r="I159" s="227">
        <f>H159/30</f>
        <v>0</v>
      </c>
    </row>
    <row r="160" spans="1:9" x14ac:dyDescent="0.25">
      <c r="A160" s="142"/>
    </row>
    <row r="161" spans="1:8" ht="42.75" customHeight="1" x14ac:dyDescent="0.25">
      <c r="A161" s="142"/>
      <c r="F161" s="147"/>
    </row>
    <row r="162" spans="1:8" ht="16.5" thickBot="1" x14ac:dyDescent="0.3">
      <c r="A162" s="142"/>
      <c r="B162" s="394" t="s">
        <v>85</v>
      </c>
      <c r="C162" s="394"/>
      <c r="D162" s="394"/>
      <c r="E162" s="394"/>
      <c r="F162" s="394"/>
      <c r="G162" s="394"/>
    </row>
    <row r="163" spans="1:8" ht="32.25" thickBot="1" x14ac:dyDescent="0.3">
      <c r="A163" s="142"/>
      <c r="B163" s="271"/>
      <c r="C163" s="202" t="s">
        <v>9</v>
      </c>
      <c r="D163" s="202" t="s">
        <v>1</v>
      </c>
      <c r="E163" s="202" t="s">
        <v>2</v>
      </c>
      <c r="F163" s="202" t="s">
        <v>3</v>
      </c>
      <c r="G163" s="202" t="s">
        <v>4</v>
      </c>
    </row>
    <row r="164" spans="1:8" ht="30.75" x14ac:dyDescent="0.25">
      <c r="A164" s="142">
        <v>60</v>
      </c>
      <c r="B164" s="203" t="s">
        <v>82</v>
      </c>
      <c r="C164" s="204"/>
      <c r="D164" s="204"/>
      <c r="E164" s="204"/>
      <c r="F164" s="204"/>
      <c r="G164" s="272"/>
      <c r="H164" s="136">
        <f t="shared" ref="H164:H176" si="4">COUNTA(C164:E164)</f>
        <v>0</v>
      </c>
    </row>
    <row r="165" spans="1:8" ht="30" customHeight="1" thickBot="1" x14ac:dyDescent="0.3">
      <c r="A165" s="142"/>
      <c r="B165" s="185" t="s">
        <v>141</v>
      </c>
      <c r="C165" s="186">
        <f>'FY20 Subgrantee Rubric'!C105</f>
        <v>0</v>
      </c>
      <c r="D165" s="186">
        <f>'FY20 Subgrantee Rubric'!D105</f>
        <v>0</v>
      </c>
      <c r="E165" s="186">
        <f>'FY20 Subgrantee Rubric'!E105</f>
        <v>0</v>
      </c>
      <c r="F165" s="186">
        <f>'FY20 Subgrantee Rubric'!F105</f>
        <v>0</v>
      </c>
      <c r="G165" s="187">
        <f>'FY20 Subgrantee Rubric'!G105</f>
        <v>0</v>
      </c>
      <c r="H165" s="136"/>
    </row>
    <row r="166" spans="1:8" ht="30.75" x14ac:dyDescent="0.25">
      <c r="A166" s="142">
        <v>61</v>
      </c>
      <c r="B166" s="274" t="s">
        <v>71</v>
      </c>
      <c r="C166" s="208"/>
      <c r="D166" s="208"/>
      <c r="E166" s="208"/>
      <c r="F166" s="208"/>
      <c r="G166" s="275"/>
      <c r="H166" s="136">
        <f t="shared" si="4"/>
        <v>0</v>
      </c>
    </row>
    <row r="167" spans="1:8" ht="31.5" customHeight="1" thickBot="1" x14ac:dyDescent="0.3">
      <c r="A167" s="142"/>
      <c r="B167" s="185" t="s">
        <v>141</v>
      </c>
      <c r="C167" s="186">
        <f>'FY20 Subgrantee Rubric'!C106</f>
        <v>0</v>
      </c>
      <c r="D167" s="186">
        <f>'FY20 Subgrantee Rubric'!D106</f>
        <v>0</v>
      </c>
      <c r="E167" s="186">
        <f>'FY20 Subgrantee Rubric'!E106</f>
        <v>0</v>
      </c>
      <c r="F167" s="186">
        <f>'FY20 Subgrantee Rubric'!F106</f>
        <v>0</v>
      </c>
      <c r="G167" s="187">
        <f>'FY20 Subgrantee Rubric'!G106</f>
        <v>0</v>
      </c>
      <c r="H167" s="136"/>
    </row>
    <row r="168" spans="1:8" ht="30.75" x14ac:dyDescent="0.25">
      <c r="A168" s="142">
        <v>62</v>
      </c>
      <c r="B168" s="276" t="s">
        <v>72</v>
      </c>
      <c r="C168" s="204"/>
      <c r="D168" s="204"/>
      <c r="E168" s="204"/>
      <c r="F168" s="204"/>
      <c r="G168" s="272"/>
      <c r="H168" s="136">
        <f t="shared" si="4"/>
        <v>0</v>
      </c>
    </row>
    <row r="169" spans="1:8" ht="32.25" customHeight="1" thickBot="1" x14ac:dyDescent="0.3">
      <c r="A169" s="142"/>
      <c r="B169" s="185" t="s">
        <v>141</v>
      </c>
      <c r="C169" s="186">
        <f>'FY20 Subgrantee Rubric'!C107</f>
        <v>0</v>
      </c>
      <c r="D169" s="186">
        <f>'FY20 Subgrantee Rubric'!D107</f>
        <v>0</v>
      </c>
      <c r="E169" s="186">
        <f>'FY20 Subgrantee Rubric'!E107</f>
        <v>0</v>
      </c>
      <c r="F169" s="186">
        <f>'FY20 Subgrantee Rubric'!F107</f>
        <v>0</v>
      </c>
      <c r="G169" s="187">
        <f>'FY20 Subgrantee Rubric'!G107</f>
        <v>0</v>
      </c>
      <c r="H169" s="136"/>
    </row>
    <row r="170" spans="1:8" ht="30.75" x14ac:dyDescent="0.25">
      <c r="A170" s="142">
        <v>63</v>
      </c>
      <c r="B170" s="207" t="s">
        <v>73</v>
      </c>
      <c r="C170" s="208"/>
      <c r="D170" s="208"/>
      <c r="E170" s="208"/>
      <c r="F170" s="208"/>
      <c r="G170" s="275"/>
      <c r="H170" s="136">
        <f t="shared" si="4"/>
        <v>0</v>
      </c>
    </row>
    <row r="171" spans="1:8" ht="34.5" customHeight="1" thickBot="1" x14ac:dyDescent="0.3">
      <c r="A171" s="142"/>
      <c r="B171" s="185" t="s">
        <v>141</v>
      </c>
      <c r="C171" s="186">
        <f>'FY20 Subgrantee Rubric'!C108</f>
        <v>0</v>
      </c>
      <c r="D171" s="186">
        <f>'FY20 Subgrantee Rubric'!D108</f>
        <v>0</v>
      </c>
      <c r="E171" s="186">
        <f>'FY20 Subgrantee Rubric'!E108</f>
        <v>0</v>
      </c>
      <c r="F171" s="186">
        <f>'FY20 Subgrantee Rubric'!F108</f>
        <v>0</v>
      </c>
      <c r="G171" s="187">
        <f>'FY20 Subgrantee Rubric'!G108</f>
        <v>0</v>
      </c>
      <c r="H171" s="136"/>
    </row>
    <row r="172" spans="1:8" ht="30.75" x14ac:dyDescent="0.25">
      <c r="A172" s="142">
        <v>64</v>
      </c>
      <c r="B172" s="203" t="s">
        <v>74</v>
      </c>
      <c r="C172" s="204"/>
      <c r="D172" s="204"/>
      <c r="E172" s="204"/>
      <c r="F172" s="204"/>
      <c r="G172" s="272"/>
      <c r="H172" s="136">
        <f t="shared" si="4"/>
        <v>0</v>
      </c>
    </row>
    <row r="173" spans="1:8" ht="32.25" customHeight="1" thickBot="1" x14ac:dyDescent="0.3">
      <c r="A173" s="142"/>
      <c r="B173" s="185" t="s">
        <v>141</v>
      </c>
      <c r="C173" s="186">
        <f>'FY20 Subgrantee Rubric'!C109</f>
        <v>0</v>
      </c>
      <c r="D173" s="186">
        <f>'FY20 Subgrantee Rubric'!D109</f>
        <v>0</v>
      </c>
      <c r="E173" s="186">
        <f>'FY20 Subgrantee Rubric'!E109</f>
        <v>0</v>
      </c>
      <c r="F173" s="186">
        <f>'FY20 Subgrantee Rubric'!F109</f>
        <v>0</v>
      </c>
      <c r="G173" s="187">
        <f>'FY20 Subgrantee Rubric'!G109</f>
        <v>0</v>
      </c>
      <c r="H173" s="136"/>
    </row>
    <row r="174" spans="1:8" ht="30.75" x14ac:dyDescent="0.25">
      <c r="A174" s="142">
        <v>65</v>
      </c>
      <c r="B174" s="274" t="s">
        <v>75</v>
      </c>
      <c r="C174" s="208"/>
      <c r="D174" s="208"/>
      <c r="E174" s="208"/>
      <c r="F174" s="208"/>
      <c r="G174" s="275"/>
      <c r="H174" s="136">
        <f t="shared" si="4"/>
        <v>0</v>
      </c>
    </row>
    <row r="175" spans="1:8" ht="32.25" customHeight="1" thickBot="1" x14ac:dyDescent="0.3">
      <c r="A175" s="142"/>
      <c r="B175" s="185" t="s">
        <v>141</v>
      </c>
      <c r="C175" s="186">
        <f>'FY20 Subgrantee Rubric'!C110</f>
        <v>0</v>
      </c>
      <c r="D175" s="186">
        <f>'FY20 Subgrantee Rubric'!D110</f>
        <v>0</v>
      </c>
      <c r="E175" s="186">
        <f>'FY20 Subgrantee Rubric'!E110</f>
        <v>0</v>
      </c>
      <c r="F175" s="186">
        <f>'FY20 Subgrantee Rubric'!F110</f>
        <v>0</v>
      </c>
      <c r="G175" s="187">
        <f>'FY20 Subgrantee Rubric'!G110</f>
        <v>0</v>
      </c>
      <c r="H175" s="136"/>
    </row>
    <row r="176" spans="1:8" ht="30.75" x14ac:dyDescent="0.25">
      <c r="A176" s="142">
        <v>66</v>
      </c>
      <c r="B176" s="276" t="s">
        <v>76</v>
      </c>
      <c r="C176" s="204"/>
      <c r="D176" s="204"/>
      <c r="E176" s="204"/>
      <c r="F176" s="204"/>
      <c r="G176" s="272"/>
      <c r="H176" s="136">
        <f t="shared" si="4"/>
        <v>0</v>
      </c>
    </row>
    <row r="177" spans="1:8" ht="39" customHeight="1" thickBot="1" x14ac:dyDescent="0.3">
      <c r="A177" s="142"/>
      <c r="B177" s="185" t="s">
        <v>141</v>
      </c>
      <c r="C177" s="186">
        <f>'FY20 Subgrantee Rubric'!C111</f>
        <v>0</v>
      </c>
      <c r="D177" s="186">
        <f>'FY20 Subgrantee Rubric'!D111</f>
        <v>0</v>
      </c>
      <c r="E177" s="186">
        <f>'FY20 Subgrantee Rubric'!E111</f>
        <v>0</v>
      </c>
      <c r="F177" s="186">
        <f>'FY20 Subgrantee Rubric'!F111</f>
        <v>0</v>
      </c>
      <c r="G177" s="187">
        <f>'FY20 Subgrantee Rubric'!G111</f>
        <v>0</v>
      </c>
      <c r="H177" s="136"/>
    </row>
    <row r="178" spans="1:8" ht="41.25" customHeight="1" x14ac:dyDescent="0.25">
      <c r="A178" s="142">
        <v>67</v>
      </c>
      <c r="B178" s="274" t="s">
        <v>130</v>
      </c>
      <c r="C178" s="208"/>
      <c r="D178" s="208"/>
      <c r="E178" s="208"/>
      <c r="F178" s="208"/>
      <c r="G178" s="275"/>
      <c r="H178" s="151">
        <f>COUNTA(C178:E178)</f>
        <v>0</v>
      </c>
    </row>
    <row r="179" spans="1:8" ht="41.25" customHeight="1" thickBot="1" x14ac:dyDescent="0.3">
      <c r="A179" s="142"/>
      <c r="B179" s="185" t="s">
        <v>141</v>
      </c>
      <c r="C179" s="186">
        <f>'FY20 Subgrantee Rubric'!C112</f>
        <v>0</v>
      </c>
      <c r="D179" s="186">
        <f>'FY20 Subgrantee Rubric'!D112</f>
        <v>0</v>
      </c>
      <c r="E179" s="186">
        <f>'FY20 Subgrantee Rubric'!E112</f>
        <v>0</v>
      </c>
      <c r="F179" s="186">
        <f>'FY20 Subgrantee Rubric'!F112</f>
        <v>0</v>
      </c>
      <c r="G179" s="187">
        <f>'FY20 Subgrantee Rubric'!G112</f>
        <v>0</v>
      </c>
      <c r="H179" s="151"/>
    </row>
    <row r="180" spans="1:8" ht="45.75" customHeight="1" x14ac:dyDescent="0.25">
      <c r="A180" s="142">
        <v>68</v>
      </c>
      <c r="B180" s="276" t="s">
        <v>77</v>
      </c>
      <c r="C180" s="204"/>
      <c r="D180" s="204"/>
      <c r="E180" s="204"/>
      <c r="F180" s="204"/>
      <c r="G180" s="272"/>
      <c r="H180" s="136">
        <f t="shared" ref="H180:H192" si="5">COUNTA(C180:E180)</f>
        <v>0</v>
      </c>
    </row>
    <row r="181" spans="1:8" ht="45.75" customHeight="1" thickBot="1" x14ac:dyDescent="0.3">
      <c r="A181" s="142"/>
      <c r="B181" s="185" t="s">
        <v>141</v>
      </c>
      <c r="C181" s="186">
        <f>'FY20 Subgrantee Rubric'!C113</f>
        <v>0</v>
      </c>
      <c r="D181" s="186">
        <f>'FY20 Subgrantee Rubric'!D113</f>
        <v>0</v>
      </c>
      <c r="E181" s="186">
        <f>'FY20 Subgrantee Rubric'!E113</f>
        <v>0</v>
      </c>
      <c r="F181" s="186">
        <f>'FY20 Subgrantee Rubric'!F113</f>
        <v>0</v>
      </c>
      <c r="G181" s="187">
        <f>'FY20 Subgrantee Rubric'!G113</f>
        <v>0</v>
      </c>
      <c r="H181" s="136"/>
    </row>
    <row r="182" spans="1:8" ht="30.75" x14ac:dyDescent="0.25">
      <c r="A182" s="142">
        <v>69</v>
      </c>
      <c r="B182" s="207" t="s">
        <v>78</v>
      </c>
      <c r="C182" s="208"/>
      <c r="D182" s="208"/>
      <c r="E182" s="208"/>
      <c r="F182" s="208"/>
      <c r="G182" s="275"/>
      <c r="H182" s="136">
        <f t="shared" si="5"/>
        <v>0</v>
      </c>
    </row>
    <row r="183" spans="1:8" ht="30.75" customHeight="1" thickBot="1" x14ac:dyDescent="0.3">
      <c r="A183" s="142"/>
      <c r="B183" s="185" t="s">
        <v>141</v>
      </c>
      <c r="C183" s="186">
        <f>'FY20 Subgrantee Rubric'!C114</f>
        <v>0</v>
      </c>
      <c r="D183" s="186">
        <f>'FY20 Subgrantee Rubric'!D114</f>
        <v>0</v>
      </c>
      <c r="E183" s="186">
        <f>'FY20 Subgrantee Rubric'!E114</f>
        <v>0</v>
      </c>
      <c r="F183" s="186">
        <f>'FY20 Subgrantee Rubric'!F114</f>
        <v>0</v>
      </c>
      <c r="G183" s="187">
        <f>'FY20 Subgrantee Rubric'!G114</f>
        <v>0</v>
      </c>
      <c r="H183" s="136"/>
    </row>
    <row r="184" spans="1:8" ht="30.75" x14ac:dyDescent="0.25">
      <c r="A184" s="142">
        <v>70</v>
      </c>
      <c r="B184" s="203" t="s">
        <v>79</v>
      </c>
      <c r="C184" s="204"/>
      <c r="D184" s="204"/>
      <c r="E184" s="204"/>
      <c r="F184" s="204"/>
      <c r="G184" s="272"/>
      <c r="H184" s="136">
        <f t="shared" si="5"/>
        <v>0</v>
      </c>
    </row>
    <row r="185" spans="1:8" ht="31.5" customHeight="1" thickBot="1" x14ac:dyDescent="0.3">
      <c r="A185" s="142"/>
      <c r="B185" s="185" t="s">
        <v>141</v>
      </c>
      <c r="C185" s="186">
        <f>'FY20 Subgrantee Rubric'!C115</f>
        <v>0</v>
      </c>
      <c r="D185" s="186">
        <f>'FY20 Subgrantee Rubric'!D115</f>
        <v>0</v>
      </c>
      <c r="E185" s="186">
        <f>'FY20 Subgrantee Rubric'!E115</f>
        <v>0</v>
      </c>
      <c r="F185" s="186">
        <f>'FY20 Subgrantee Rubric'!F115</f>
        <v>0</v>
      </c>
      <c r="G185" s="187">
        <f>'FY20 Subgrantee Rubric'!G115</f>
        <v>0</v>
      </c>
      <c r="H185" s="136"/>
    </row>
    <row r="186" spans="1:8" ht="30.75" x14ac:dyDescent="0.25">
      <c r="A186" s="142">
        <v>71</v>
      </c>
      <c r="B186" s="207" t="s">
        <v>80</v>
      </c>
      <c r="C186" s="208"/>
      <c r="D186" s="208"/>
      <c r="E186" s="208"/>
      <c r="F186" s="208"/>
      <c r="G186" s="275"/>
      <c r="H186" s="136">
        <f t="shared" si="5"/>
        <v>0</v>
      </c>
    </row>
    <row r="187" spans="1:8" ht="31.5" customHeight="1" thickBot="1" x14ac:dyDescent="0.3">
      <c r="A187" s="142"/>
      <c r="B187" s="185" t="s">
        <v>141</v>
      </c>
      <c r="C187" s="186">
        <f>'FY20 Subgrantee Rubric'!C116</f>
        <v>0</v>
      </c>
      <c r="D187" s="186">
        <f>'FY20 Subgrantee Rubric'!D116</f>
        <v>0</v>
      </c>
      <c r="E187" s="186">
        <f>'FY20 Subgrantee Rubric'!E116</f>
        <v>0</v>
      </c>
      <c r="F187" s="186">
        <f>'FY20 Subgrantee Rubric'!F116</f>
        <v>0</v>
      </c>
      <c r="G187" s="187">
        <f>'FY20 Subgrantee Rubric'!G116</f>
        <v>0</v>
      </c>
      <c r="H187" s="136"/>
    </row>
    <row r="188" spans="1:8" ht="45" x14ac:dyDescent="0.25">
      <c r="A188" s="142">
        <v>72</v>
      </c>
      <c r="B188" s="276" t="s">
        <v>83</v>
      </c>
      <c r="C188" s="204"/>
      <c r="D188" s="204"/>
      <c r="E188" s="204"/>
      <c r="F188" s="204"/>
      <c r="G188" s="272"/>
      <c r="H188" s="136">
        <f t="shared" si="5"/>
        <v>0</v>
      </c>
    </row>
    <row r="189" spans="1:8" ht="33" customHeight="1" thickBot="1" x14ac:dyDescent="0.3">
      <c r="A189" s="142"/>
      <c r="B189" s="182" t="s">
        <v>141</v>
      </c>
      <c r="C189" s="183">
        <f>'FY20 Subgrantee Rubric'!C117</f>
        <v>0</v>
      </c>
      <c r="D189" s="183">
        <f>'FY20 Subgrantee Rubric'!D117</f>
        <v>0</v>
      </c>
      <c r="E189" s="183">
        <f>'FY20 Subgrantee Rubric'!E117</f>
        <v>0</v>
      </c>
      <c r="F189" s="183">
        <f>'FY20 Subgrantee Rubric'!F117</f>
        <v>0</v>
      </c>
      <c r="G189" s="184">
        <f>'FY20 Subgrantee Rubric'!G117</f>
        <v>0</v>
      </c>
      <c r="H189" s="136"/>
    </row>
    <row r="190" spans="1:8" ht="45" x14ac:dyDescent="0.25">
      <c r="A190" s="142">
        <v>73</v>
      </c>
      <c r="B190" s="274" t="s">
        <v>84</v>
      </c>
      <c r="C190" s="208"/>
      <c r="D190" s="208"/>
      <c r="E190" s="208"/>
      <c r="F190" s="208"/>
      <c r="G190" s="275"/>
      <c r="H190" s="136">
        <f t="shared" si="5"/>
        <v>0</v>
      </c>
    </row>
    <row r="191" spans="1:8" ht="34.5" customHeight="1" thickBot="1" x14ac:dyDescent="0.3">
      <c r="A191" s="142"/>
      <c r="B191" s="185" t="s">
        <v>141</v>
      </c>
      <c r="C191" s="186">
        <f>'FY20 Subgrantee Rubric'!C118</f>
        <v>0</v>
      </c>
      <c r="D191" s="186">
        <f>'FY20 Subgrantee Rubric'!D118</f>
        <v>0</v>
      </c>
      <c r="E191" s="186">
        <f>'FY20 Subgrantee Rubric'!E118</f>
        <v>0</v>
      </c>
      <c r="F191" s="186">
        <f>'FY20 Subgrantee Rubric'!F118</f>
        <v>0</v>
      </c>
      <c r="G191" s="187">
        <f>'FY20 Subgrantee Rubric'!G118</f>
        <v>0</v>
      </c>
      <c r="H191" s="136"/>
    </row>
    <row r="192" spans="1:8" ht="30.75" x14ac:dyDescent="0.25">
      <c r="A192" s="142">
        <v>74</v>
      </c>
      <c r="B192" s="277" t="s">
        <v>138</v>
      </c>
      <c r="C192" s="273"/>
      <c r="D192" s="273"/>
      <c r="E192" s="273"/>
      <c r="F192" s="278"/>
      <c r="G192" s="279"/>
      <c r="H192" s="136">
        <f t="shared" si="5"/>
        <v>0</v>
      </c>
    </row>
    <row r="193" spans="1:10" ht="41.25" customHeight="1" thickBot="1" x14ac:dyDescent="0.3">
      <c r="A193" s="142"/>
      <c r="B193" s="185" t="s">
        <v>141</v>
      </c>
      <c r="C193" s="186">
        <f>'FY20 Subgrantee Rubric'!C119</f>
        <v>0</v>
      </c>
      <c r="D193" s="186">
        <f>'FY20 Subgrantee Rubric'!D119</f>
        <v>0</v>
      </c>
      <c r="E193" s="186">
        <f>'FY20 Subgrantee Rubric'!E119</f>
        <v>0</v>
      </c>
      <c r="F193" s="186">
        <f>'FY20 Subgrantee Rubric'!F119</f>
        <v>0</v>
      </c>
      <c r="G193" s="187">
        <f>'FY20 Subgrantee Rubric'!G119</f>
        <v>0</v>
      </c>
      <c r="H193" s="136"/>
    </row>
    <row r="194" spans="1:10" x14ac:dyDescent="0.25">
      <c r="A194" s="142"/>
      <c r="B194" s="192" t="s">
        <v>142</v>
      </c>
      <c r="C194" s="193">
        <f>COUNTA(C192,C190,C188,C186,C184,C182,C180,C178,C176,C174,C172,C170,C168,C166,C164)*2</f>
        <v>0</v>
      </c>
      <c r="D194" s="193">
        <f>COUNTA(D192,D190,D188,D186,D184,D182,D180,D178,D176,D174,D172,D170,D168,D166,D164)</f>
        <v>0</v>
      </c>
      <c r="E194" s="193"/>
      <c r="F194" s="193"/>
      <c r="G194" s="193"/>
      <c r="H194" s="193">
        <f>D194+C194</f>
        <v>0</v>
      </c>
      <c r="I194" s="194">
        <f>H194/30</f>
        <v>0</v>
      </c>
      <c r="J194" s="144"/>
    </row>
    <row r="195" spans="1:10" x14ac:dyDescent="0.25">
      <c r="A195" s="142"/>
    </row>
    <row r="196" spans="1:10" ht="36.75" customHeight="1" x14ac:dyDescent="0.25">
      <c r="A196" s="142"/>
      <c r="F196" s="147"/>
    </row>
    <row r="197" spans="1:10" ht="16.5" thickBot="1" x14ac:dyDescent="0.3">
      <c r="A197" s="142"/>
      <c r="B197" s="394" t="s">
        <v>90</v>
      </c>
      <c r="C197" s="394"/>
      <c r="D197" s="394"/>
      <c r="E197" s="394"/>
      <c r="F197" s="394"/>
      <c r="G197" s="394"/>
    </row>
    <row r="198" spans="1:10" ht="32.25" thickBot="1" x14ac:dyDescent="0.3">
      <c r="A198" s="142"/>
      <c r="B198" s="280"/>
      <c r="C198" s="235" t="s">
        <v>21</v>
      </c>
      <c r="D198" s="235" t="s">
        <v>1</v>
      </c>
      <c r="E198" s="235" t="s">
        <v>2</v>
      </c>
      <c r="F198" s="235" t="s">
        <v>3</v>
      </c>
      <c r="G198" s="235" t="s">
        <v>4</v>
      </c>
    </row>
    <row r="199" spans="1:10" ht="36.75" customHeight="1" x14ac:dyDescent="0.25">
      <c r="A199" s="142">
        <v>75</v>
      </c>
      <c r="B199" s="237" t="s">
        <v>86</v>
      </c>
      <c r="C199" s="238"/>
      <c r="D199" s="238"/>
      <c r="E199" s="238"/>
      <c r="F199" s="238"/>
      <c r="G199" s="297"/>
      <c r="H199" s="136">
        <f t="shared" ref="H199:H209" si="6">COUNTA(C199:E199)</f>
        <v>0</v>
      </c>
    </row>
    <row r="200" spans="1:10" ht="36.75" customHeight="1" thickBot="1" x14ac:dyDescent="0.3">
      <c r="A200" s="142"/>
      <c r="B200" s="185" t="s">
        <v>141</v>
      </c>
      <c r="C200" s="186">
        <f>'FY20 Subgrantee Rubric'!C125</f>
        <v>0</v>
      </c>
      <c r="D200" s="186">
        <f>'FY20 Subgrantee Rubric'!D125</f>
        <v>0</v>
      </c>
      <c r="E200" s="186">
        <f>'FY20 Subgrantee Rubric'!E125</f>
        <v>0</v>
      </c>
      <c r="F200" s="186">
        <f>'FY20 Subgrantee Rubric'!F125</f>
        <v>0</v>
      </c>
      <c r="G200" s="187">
        <f>'FY20 Subgrantee Rubric'!G125</f>
        <v>0</v>
      </c>
      <c r="H200" s="136"/>
    </row>
    <row r="201" spans="1:10" ht="39.75" customHeight="1" x14ac:dyDescent="0.25">
      <c r="A201" s="142">
        <v>76</v>
      </c>
      <c r="B201" s="241" t="s">
        <v>87</v>
      </c>
      <c r="C201" s="242"/>
      <c r="D201" s="242"/>
      <c r="E201" s="242"/>
      <c r="F201" s="242"/>
      <c r="G201" s="296"/>
      <c r="H201" s="136">
        <f t="shared" si="6"/>
        <v>0</v>
      </c>
    </row>
    <row r="202" spans="1:10" ht="39.75" customHeight="1" thickBot="1" x14ac:dyDescent="0.3">
      <c r="A202" s="142"/>
      <c r="B202" s="185" t="s">
        <v>141</v>
      </c>
      <c r="C202" s="186">
        <f>'FY20 Subgrantee Rubric'!C126</f>
        <v>0</v>
      </c>
      <c r="D202" s="186">
        <f>'FY20 Subgrantee Rubric'!D126</f>
        <v>0</v>
      </c>
      <c r="E202" s="186">
        <f>'FY20 Subgrantee Rubric'!E126</f>
        <v>0</v>
      </c>
      <c r="F202" s="186">
        <f>'FY20 Subgrantee Rubric'!F126</f>
        <v>0</v>
      </c>
      <c r="G202" s="187">
        <f>'FY20 Subgrantee Rubric'!G126</f>
        <v>0</v>
      </c>
      <c r="H202" s="136"/>
    </row>
    <row r="203" spans="1:10" ht="35.25" customHeight="1" x14ac:dyDescent="0.25">
      <c r="A203" s="142">
        <v>77</v>
      </c>
      <c r="B203" s="237" t="s">
        <v>88</v>
      </c>
      <c r="C203" s="238"/>
      <c r="D203" s="238"/>
      <c r="E203" s="238"/>
      <c r="F203" s="238"/>
      <c r="G203" s="297"/>
      <c r="H203" s="136">
        <f t="shared" si="6"/>
        <v>0</v>
      </c>
    </row>
    <row r="204" spans="1:10" ht="35.25" customHeight="1" thickBot="1" x14ac:dyDescent="0.3">
      <c r="A204" s="142"/>
      <c r="B204" s="185" t="s">
        <v>141</v>
      </c>
      <c r="C204" s="186">
        <f>'FY20 Subgrantee Rubric'!C127</f>
        <v>0</v>
      </c>
      <c r="D204" s="186">
        <f>'FY20 Subgrantee Rubric'!D127</f>
        <v>0</v>
      </c>
      <c r="E204" s="186">
        <f>'FY20 Subgrantee Rubric'!E127</f>
        <v>0</v>
      </c>
      <c r="F204" s="186">
        <f>'FY20 Subgrantee Rubric'!F127</f>
        <v>0</v>
      </c>
      <c r="G204" s="187">
        <f>'FY20 Subgrantee Rubric'!G127</f>
        <v>0</v>
      </c>
      <c r="H204" s="136"/>
    </row>
    <row r="205" spans="1:10" ht="81" x14ac:dyDescent="0.25">
      <c r="A205" s="142">
        <v>78</v>
      </c>
      <c r="B205" s="241" t="s">
        <v>89</v>
      </c>
      <c r="C205" s="242"/>
      <c r="D205" s="242"/>
      <c r="E205" s="242"/>
      <c r="F205" s="242"/>
      <c r="G205" s="296"/>
      <c r="H205" s="136">
        <f t="shared" si="6"/>
        <v>0</v>
      </c>
    </row>
    <row r="206" spans="1:10" ht="39" customHeight="1" thickBot="1" x14ac:dyDescent="0.3">
      <c r="A206" s="142"/>
      <c r="B206" s="185" t="s">
        <v>141</v>
      </c>
      <c r="C206" s="186">
        <f>'FY20 Subgrantee Rubric'!C128</f>
        <v>0</v>
      </c>
      <c r="D206" s="186">
        <f>'FY20 Subgrantee Rubric'!D128</f>
        <v>0</v>
      </c>
      <c r="E206" s="186">
        <f>'FY20 Subgrantee Rubric'!E128</f>
        <v>0</v>
      </c>
      <c r="F206" s="186">
        <f>'FY20 Subgrantee Rubric'!F128</f>
        <v>0</v>
      </c>
      <c r="G206" s="187">
        <f>'FY20 Subgrantee Rubric'!G128</f>
        <v>0</v>
      </c>
      <c r="H206" s="136"/>
    </row>
    <row r="207" spans="1:10" ht="81" x14ac:dyDescent="0.25">
      <c r="A207" s="142">
        <v>79</v>
      </c>
      <c r="B207" s="237" t="s">
        <v>91</v>
      </c>
      <c r="C207" s="238"/>
      <c r="D207" s="238"/>
      <c r="E207" s="238"/>
      <c r="F207" s="238"/>
      <c r="G207" s="297"/>
      <c r="H207" s="136">
        <f t="shared" si="6"/>
        <v>0</v>
      </c>
    </row>
    <row r="208" spans="1:10" ht="30" customHeight="1" thickBot="1" x14ac:dyDescent="0.3">
      <c r="A208" s="142"/>
      <c r="B208" s="185" t="s">
        <v>141</v>
      </c>
      <c r="C208" s="186">
        <f>'FY20 Subgrantee Rubric'!C129</f>
        <v>0</v>
      </c>
      <c r="D208" s="186">
        <f>'FY20 Subgrantee Rubric'!D129</f>
        <v>0</v>
      </c>
      <c r="E208" s="186">
        <f>'FY20 Subgrantee Rubric'!E129</f>
        <v>0</v>
      </c>
      <c r="F208" s="186">
        <f>'FY20 Subgrantee Rubric'!F129</f>
        <v>0</v>
      </c>
      <c r="G208" s="187">
        <f>'FY20 Subgrantee Rubric'!G129</f>
        <v>0</v>
      </c>
      <c r="H208" s="136"/>
    </row>
    <row r="209" spans="1:10" ht="39.75" customHeight="1" x14ac:dyDescent="0.25">
      <c r="A209" s="142">
        <v>80</v>
      </c>
      <c r="B209" s="241" t="s">
        <v>138</v>
      </c>
      <c r="C209" s="242"/>
      <c r="D209" s="242"/>
      <c r="E209" s="242"/>
      <c r="F209" s="281"/>
      <c r="G209" s="296"/>
      <c r="H209" s="136">
        <f t="shared" si="6"/>
        <v>0</v>
      </c>
    </row>
    <row r="210" spans="1:10" ht="29.25" customHeight="1" thickBot="1" x14ac:dyDescent="0.3">
      <c r="A210" s="142"/>
      <c r="B210" s="185" t="s">
        <v>141</v>
      </c>
      <c r="C210" s="186">
        <f>'FY20 Subgrantee Rubric'!C130</f>
        <v>0</v>
      </c>
      <c r="D210" s="186">
        <f>'FY20 Subgrantee Rubric'!D130</f>
        <v>0</v>
      </c>
      <c r="E210" s="186">
        <f>'FY20 Subgrantee Rubric'!E130</f>
        <v>0</v>
      </c>
      <c r="F210" s="186">
        <f>'FY20 Subgrantee Rubric'!F130</f>
        <v>0</v>
      </c>
      <c r="G210" s="187">
        <f>'FY20 Subgrantee Rubric'!G130</f>
        <v>0</v>
      </c>
      <c r="H210" s="136"/>
    </row>
    <row r="211" spans="1:10" x14ac:dyDescent="0.25">
      <c r="A211" s="142"/>
      <c r="B211" s="192" t="s">
        <v>142</v>
      </c>
      <c r="C211" s="193">
        <f>COUNTA(C209,C207,C205,C203,C201,C199)*2</f>
        <v>0</v>
      </c>
      <c r="D211" s="193">
        <f>COUNTA(D209,D207,D205,D203,D201,D199)</f>
        <v>0</v>
      </c>
      <c r="E211" s="193"/>
      <c r="F211" s="193"/>
      <c r="G211" s="193"/>
      <c r="H211" s="193">
        <f>SUM(C211+D211)</f>
        <v>0</v>
      </c>
      <c r="I211" s="194">
        <f>H211/12</f>
        <v>0</v>
      </c>
      <c r="J211" s="148"/>
    </row>
    <row r="212" spans="1:10" x14ac:dyDescent="0.25">
      <c r="A212" s="142"/>
    </row>
    <row r="213" spans="1:10" ht="41.25" customHeight="1" x14ac:dyDescent="0.25">
      <c r="A213" s="142"/>
      <c r="F213" s="147"/>
    </row>
    <row r="214" spans="1:10" ht="16.5" thickBot="1" x14ac:dyDescent="0.3">
      <c r="A214" s="142"/>
      <c r="B214" s="394" t="s">
        <v>101</v>
      </c>
      <c r="C214" s="394"/>
      <c r="D214" s="394"/>
      <c r="E214" s="394"/>
      <c r="F214" s="394"/>
      <c r="G214" s="394"/>
    </row>
    <row r="215" spans="1:10" ht="32.25" thickBot="1" x14ac:dyDescent="0.3">
      <c r="A215" s="142"/>
      <c r="B215" s="246"/>
      <c r="C215" s="247" t="s">
        <v>21</v>
      </c>
      <c r="D215" s="247" t="s">
        <v>1</v>
      </c>
      <c r="E215" s="247" t="s">
        <v>2</v>
      </c>
      <c r="F215" s="247" t="s">
        <v>3</v>
      </c>
      <c r="G215" s="247" t="s">
        <v>4</v>
      </c>
    </row>
    <row r="216" spans="1:10" ht="30.75" x14ac:dyDescent="0.25">
      <c r="A216" s="142">
        <v>81</v>
      </c>
      <c r="B216" s="248" t="s">
        <v>96</v>
      </c>
      <c r="C216" s="249"/>
      <c r="D216" s="249"/>
      <c r="E216" s="249"/>
      <c r="F216" s="249"/>
      <c r="G216" s="251"/>
      <c r="H216" s="136">
        <f t="shared" ref="H216:H228" si="7">COUNTA(C216:E216)</f>
        <v>0</v>
      </c>
    </row>
    <row r="217" spans="1:10" ht="41.25" customHeight="1" thickBot="1" x14ac:dyDescent="0.3">
      <c r="A217" s="142"/>
      <c r="B217" s="185" t="s">
        <v>141</v>
      </c>
      <c r="C217" s="186">
        <f>'FY20 Subgrantee Rubric'!C136</f>
        <v>0</v>
      </c>
      <c r="D217" s="186">
        <f>'FY20 Subgrantee Rubric'!D136</f>
        <v>0</v>
      </c>
      <c r="E217" s="186">
        <f>'FY20 Subgrantee Rubric'!E136</f>
        <v>0</v>
      </c>
      <c r="F217" s="186">
        <f>'FY20 Subgrantee Rubric'!F136</f>
        <v>0</v>
      </c>
      <c r="G217" s="187">
        <f>'FY20 Subgrantee Rubric'!G136</f>
        <v>0</v>
      </c>
      <c r="H217" s="136"/>
    </row>
    <row r="218" spans="1:10" ht="30.75" x14ac:dyDescent="0.25">
      <c r="A218" s="142">
        <v>82</v>
      </c>
      <c r="B218" s="252" t="s">
        <v>102</v>
      </c>
      <c r="C218" s="253"/>
      <c r="D218" s="253"/>
      <c r="E218" s="253"/>
      <c r="F218" s="253"/>
      <c r="G218" s="255"/>
      <c r="H218" s="136">
        <f t="shared" si="7"/>
        <v>0</v>
      </c>
    </row>
    <row r="219" spans="1:10" ht="39" customHeight="1" thickBot="1" x14ac:dyDescent="0.3">
      <c r="A219" s="142"/>
      <c r="B219" s="185" t="s">
        <v>141</v>
      </c>
      <c r="C219" s="186">
        <f>'FY20 Subgrantee Rubric'!C137</f>
        <v>0</v>
      </c>
      <c r="D219" s="186">
        <f>'FY20 Subgrantee Rubric'!D137</f>
        <v>0</v>
      </c>
      <c r="E219" s="186">
        <f>'FY20 Subgrantee Rubric'!E137</f>
        <v>0</v>
      </c>
      <c r="F219" s="186">
        <f>'FY20 Subgrantee Rubric'!F137</f>
        <v>0</v>
      </c>
      <c r="G219" s="187">
        <f>'FY20 Subgrantee Rubric'!G137</f>
        <v>0</v>
      </c>
      <c r="H219" s="136"/>
    </row>
    <row r="220" spans="1:10" ht="30.75" x14ac:dyDescent="0.25">
      <c r="A220" s="142">
        <v>83</v>
      </c>
      <c r="B220" s="248" t="s">
        <v>100</v>
      </c>
      <c r="C220" s="249"/>
      <c r="D220" s="249"/>
      <c r="E220" s="249"/>
      <c r="F220" s="249"/>
      <c r="G220" s="251"/>
      <c r="H220" s="136">
        <f t="shared" si="7"/>
        <v>0</v>
      </c>
    </row>
    <row r="221" spans="1:10" ht="36" customHeight="1" thickBot="1" x14ac:dyDescent="0.3">
      <c r="A221" s="142"/>
      <c r="B221" s="185" t="s">
        <v>141</v>
      </c>
      <c r="C221" s="186">
        <f>'FY20 Subgrantee Rubric'!C138</f>
        <v>0</v>
      </c>
      <c r="D221" s="186">
        <f>'FY20 Subgrantee Rubric'!D138</f>
        <v>0</v>
      </c>
      <c r="E221" s="186">
        <f>'FY20 Subgrantee Rubric'!E138</f>
        <v>0</v>
      </c>
      <c r="F221" s="186">
        <f>'FY20 Subgrantee Rubric'!F138</f>
        <v>0</v>
      </c>
      <c r="G221" s="187">
        <f>'FY20 Subgrantee Rubric'!G138</f>
        <v>0</v>
      </c>
      <c r="H221" s="136"/>
    </row>
    <row r="222" spans="1:10" ht="30.75" x14ac:dyDescent="0.25">
      <c r="A222" s="142">
        <v>84</v>
      </c>
      <c r="B222" s="252" t="s">
        <v>97</v>
      </c>
      <c r="C222" s="253"/>
      <c r="D222" s="253"/>
      <c r="E222" s="253"/>
      <c r="F222" s="253"/>
      <c r="G222" s="282"/>
      <c r="H222" s="136">
        <f t="shared" si="7"/>
        <v>0</v>
      </c>
    </row>
    <row r="223" spans="1:10" ht="30.75" customHeight="1" thickBot="1" x14ac:dyDescent="0.3">
      <c r="A223" s="142"/>
      <c r="B223" s="185" t="s">
        <v>141</v>
      </c>
      <c r="C223" s="186">
        <f>'FY20 Subgrantee Rubric'!C139</f>
        <v>0</v>
      </c>
      <c r="D223" s="186">
        <f>'FY20 Subgrantee Rubric'!D139</f>
        <v>0</v>
      </c>
      <c r="E223" s="186">
        <f>'FY20 Subgrantee Rubric'!E139</f>
        <v>0</v>
      </c>
      <c r="F223" s="186">
        <f>'FY20 Subgrantee Rubric'!F139</f>
        <v>0</v>
      </c>
      <c r="G223" s="187">
        <f>'FY20 Subgrantee Rubric'!G139</f>
        <v>0</v>
      </c>
      <c r="H223" s="136"/>
    </row>
    <row r="224" spans="1:10" ht="30.75" x14ac:dyDescent="0.25">
      <c r="A224" s="142">
        <v>85</v>
      </c>
      <c r="B224" s="248" t="s">
        <v>98</v>
      </c>
      <c r="C224" s="249"/>
      <c r="D224" s="249"/>
      <c r="E224" s="249"/>
      <c r="F224" s="249"/>
      <c r="G224" s="251"/>
      <c r="H224" s="136">
        <f t="shared" si="7"/>
        <v>0</v>
      </c>
    </row>
    <row r="225" spans="1:10" ht="34.5" customHeight="1" thickBot="1" x14ac:dyDescent="0.3">
      <c r="A225" s="142"/>
      <c r="B225" s="185" t="s">
        <v>141</v>
      </c>
      <c r="C225" s="186">
        <f>'FY20 Subgrantee Rubric'!C140</f>
        <v>0</v>
      </c>
      <c r="D225" s="186">
        <f>'FY20 Subgrantee Rubric'!D140</f>
        <v>0</v>
      </c>
      <c r="E225" s="186">
        <f>'FY20 Subgrantee Rubric'!E140</f>
        <v>0</v>
      </c>
      <c r="F225" s="186">
        <f>'FY20 Subgrantee Rubric'!F140</f>
        <v>0</v>
      </c>
      <c r="G225" s="187">
        <f>'FY20 Subgrantee Rubric'!G140</f>
        <v>0</v>
      </c>
      <c r="H225" s="136"/>
    </row>
    <row r="226" spans="1:10" ht="45" x14ac:dyDescent="0.25">
      <c r="A226" s="142">
        <v>86</v>
      </c>
      <c r="B226" s="252" t="s">
        <v>99</v>
      </c>
      <c r="C226" s="253"/>
      <c r="D226" s="253"/>
      <c r="E226" s="253"/>
      <c r="F226" s="253"/>
      <c r="G226" s="255"/>
      <c r="H226" s="136">
        <f t="shared" si="7"/>
        <v>0</v>
      </c>
    </row>
    <row r="227" spans="1:10" ht="39.75" customHeight="1" thickBot="1" x14ac:dyDescent="0.3">
      <c r="A227" s="142"/>
      <c r="B227" s="185" t="s">
        <v>141</v>
      </c>
      <c r="C227" s="186">
        <f>'FY20 Subgrantee Rubric'!C141</f>
        <v>0</v>
      </c>
      <c r="D227" s="186">
        <f>'FY20 Subgrantee Rubric'!D141</f>
        <v>0</v>
      </c>
      <c r="E227" s="186">
        <f>'FY20 Subgrantee Rubric'!E141</f>
        <v>0</v>
      </c>
      <c r="F227" s="186">
        <f>'FY20 Subgrantee Rubric'!F141</f>
        <v>0</v>
      </c>
      <c r="G227" s="187">
        <f>'FY20 Subgrantee Rubric'!G141</f>
        <v>0</v>
      </c>
      <c r="H227" s="136"/>
    </row>
    <row r="228" spans="1:10" ht="30.75" x14ac:dyDescent="0.25">
      <c r="A228" s="142">
        <v>87</v>
      </c>
      <c r="B228" s="248" t="s">
        <v>138</v>
      </c>
      <c r="C228" s="249"/>
      <c r="D228" s="249"/>
      <c r="E228" s="249"/>
      <c r="F228" s="283"/>
      <c r="G228" s="251"/>
      <c r="H228" s="136">
        <f t="shared" si="7"/>
        <v>0</v>
      </c>
    </row>
    <row r="229" spans="1:10" ht="33" customHeight="1" thickBot="1" x14ac:dyDescent="0.3">
      <c r="A229" s="142"/>
      <c r="B229" s="185" t="s">
        <v>141</v>
      </c>
      <c r="C229" s="186">
        <f>'FY20 Subgrantee Rubric'!C142</f>
        <v>0</v>
      </c>
      <c r="D229" s="186">
        <f>'FY20 Subgrantee Rubric'!D142</f>
        <v>0</v>
      </c>
      <c r="E229" s="186">
        <f>'FY20 Subgrantee Rubric'!E142</f>
        <v>0</v>
      </c>
      <c r="F229" s="186">
        <f>'FY20 Subgrantee Rubric'!F142</f>
        <v>0</v>
      </c>
      <c r="G229" s="187">
        <f>'FY20 Subgrantee Rubric'!G142</f>
        <v>0</v>
      </c>
      <c r="H229" s="136"/>
    </row>
    <row r="230" spans="1:10" x14ac:dyDescent="0.25">
      <c r="A230" s="142"/>
      <c r="B230" s="192" t="s">
        <v>142</v>
      </c>
      <c r="C230" s="193">
        <f>COUNTA(C228,C226,C224,C222,C220,C218,C216)*2</f>
        <v>0</v>
      </c>
      <c r="D230" s="193">
        <f>COUNTA(D228,D226,D224,D222,D220,D218,D216)</f>
        <v>0</v>
      </c>
      <c r="E230" s="193"/>
      <c r="F230" s="193"/>
      <c r="G230" s="193"/>
      <c r="H230" s="193">
        <f>D230+C230</f>
        <v>0</v>
      </c>
      <c r="I230" s="194">
        <f>H230/14</f>
        <v>0</v>
      </c>
      <c r="J230" s="145"/>
    </row>
    <row r="231" spans="1:10" x14ac:dyDescent="0.25">
      <c r="A231" s="142"/>
    </row>
    <row r="232" spans="1:10" ht="42.75" customHeight="1" x14ac:dyDescent="0.25">
      <c r="A232" s="142"/>
      <c r="F232" s="147"/>
    </row>
    <row r="233" spans="1:10" ht="16.5" thickBot="1" x14ac:dyDescent="0.3">
      <c r="A233" s="142"/>
      <c r="B233" s="394" t="s">
        <v>106</v>
      </c>
      <c r="C233" s="394"/>
      <c r="D233" s="394"/>
      <c r="E233" s="394"/>
      <c r="F233" s="394"/>
      <c r="G233" s="394"/>
    </row>
    <row r="234" spans="1:10" ht="32.25" thickBot="1" x14ac:dyDescent="0.3">
      <c r="A234" s="142"/>
      <c r="B234" s="257"/>
      <c r="C234" s="258" t="s">
        <v>21</v>
      </c>
      <c r="D234" s="258" t="s">
        <v>1</v>
      </c>
      <c r="E234" s="258" t="s">
        <v>2</v>
      </c>
      <c r="F234" s="258" t="s">
        <v>3</v>
      </c>
      <c r="G234" s="258" t="s">
        <v>4</v>
      </c>
    </row>
    <row r="235" spans="1:10" ht="60" x14ac:dyDescent="0.25">
      <c r="A235" s="142">
        <v>88</v>
      </c>
      <c r="B235" s="284" t="s">
        <v>103</v>
      </c>
      <c r="C235" s="155"/>
      <c r="D235" s="155"/>
      <c r="E235" s="155"/>
      <c r="F235" s="155"/>
      <c r="G235" s="157"/>
      <c r="H235" s="136">
        <f t="shared" ref="H235:H241" si="8">COUNTA(C235:E235)</f>
        <v>0</v>
      </c>
    </row>
    <row r="236" spans="1:10" ht="29.25" customHeight="1" thickBot="1" x14ac:dyDescent="0.3">
      <c r="A236" s="142"/>
      <c r="B236" s="185" t="s">
        <v>141</v>
      </c>
      <c r="C236" s="186">
        <f>'FY20 Subgrantee Rubric'!C148</f>
        <v>0</v>
      </c>
      <c r="D236" s="186">
        <f>'FY20 Subgrantee Rubric'!D148</f>
        <v>0</v>
      </c>
      <c r="E236" s="186">
        <f>'FY20 Subgrantee Rubric'!E148</f>
        <v>0</v>
      </c>
      <c r="F236" s="186">
        <f>'FY20 Subgrantee Rubric'!F148</f>
        <v>0</v>
      </c>
      <c r="G236" s="187">
        <f>'FY20 Subgrantee Rubric'!G148</f>
        <v>0</v>
      </c>
      <c r="H236" s="136"/>
    </row>
    <row r="237" spans="1:10" ht="30.75" x14ac:dyDescent="0.25">
      <c r="A237" s="142">
        <v>89</v>
      </c>
      <c r="B237" s="158" t="s">
        <v>104</v>
      </c>
      <c r="C237" s="159"/>
      <c r="D237" s="159"/>
      <c r="E237" s="159"/>
      <c r="F237" s="159"/>
      <c r="G237" s="161"/>
      <c r="H237" s="136">
        <f t="shared" si="8"/>
        <v>0</v>
      </c>
    </row>
    <row r="238" spans="1:10" ht="31.5" customHeight="1" thickBot="1" x14ac:dyDescent="0.3">
      <c r="A238" s="142"/>
      <c r="B238" s="185" t="s">
        <v>141</v>
      </c>
      <c r="C238" s="186">
        <f>'FY20 Subgrantee Rubric'!C149</f>
        <v>0</v>
      </c>
      <c r="D238" s="186">
        <f>'FY20 Subgrantee Rubric'!D149</f>
        <v>0</v>
      </c>
      <c r="E238" s="186">
        <f>'FY20 Subgrantee Rubric'!E149</f>
        <v>0</v>
      </c>
      <c r="F238" s="186">
        <f>'FY20 Subgrantee Rubric'!F149</f>
        <v>0</v>
      </c>
      <c r="G238" s="187">
        <f>'FY20 Subgrantee Rubric'!G149</f>
        <v>0</v>
      </c>
      <c r="H238" s="136"/>
    </row>
    <row r="239" spans="1:10" ht="30.75" x14ac:dyDescent="0.25">
      <c r="A239" s="142">
        <v>90</v>
      </c>
      <c r="B239" s="154" t="s">
        <v>105</v>
      </c>
      <c r="C239" s="155"/>
      <c r="D239" s="155"/>
      <c r="E239" s="155"/>
      <c r="F239" s="155"/>
      <c r="G239" s="157"/>
      <c r="H239" s="136">
        <f t="shared" si="8"/>
        <v>0</v>
      </c>
    </row>
    <row r="240" spans="1:10" ht="32.25" customHeight="1" thickBot="1" x14ac:dyDescent="0.3">
      <c r="A240" s="142"/>
      <c r="B240" s="185" t="s">
        <v>141</v>
      </c>
      <c r="C240" s="186">
        <f>'FY20 Subgrantee Rubric'!C150</f>
        <v>0</v>
      </c>
      <c r="D240" s="186">
        <f>'FY20 Subgrantee Rubric'!D150</f>
        <v>0</v>
      </c>
      <c r="E240" s="186">
        <f>'FY20 Subgrantee Rubric'!E150</f>
        <v>0</v>
      </c>
      <c r="F240" s="186">
        <f>'FY20 Subgrantee Rubric'!F150</f>
        <v>0</v>
      </c>
      <c r="G240" s="187">
        <f>'FY20 Subgrantee Rubric'!G150</f>
        <v>0</v>
      </c>
      <c r="H240" s="136"/>
    </row>
    <row r="241" spans="1:9" ht="30.75" x14ac:dyDescent="0.25">
      <c r="A241" s="142">
        <v>91</v>
      </c>
      <c r="B241" s="158" t="s">
        <v>138</v>
      </c>
      <c r="C241" s="159"/>
      <c r="D241" s="159"/>
      <c r="E241" s="159"/>
      <c r="F241" s="159"/>
      <c r="G241" s="161"/>
      <c r="H241" s="136">
        <f t="shared" si="8"/>
        <v>0</v>
      </c>
    </row>
    <row r="242" spans="1:9" ht="34.5" customHeight="1" thickBot="1" x14ac:dyDescent="0.3">
      <c r="A242" s="142"/>
      <c r="B242" s="185" t="s">
        <v>141</v>
      </c>
      <c r="C242" s="186">
        <f>'FY20 Subgrantee Rubric'!C151</f>
        <v>0</v>
      </c>
      <c r="D242" s="186">
        <f>'FY20 Subgrantee Rubric'!D151</f>
        <v>0</v>
      </c>
      <c r="E242" s="186">
        <f>'FY20 Subgrantee Rubric'!E151</f>
        <v>0</v>
      </c>
      <c r="F242" s="186">
        <f>'FY20 Subgrantee Rubric'!F151</f>
        <v>0</v>
      </c>
      <c r="G242" s="187">
        <f>'FY20 Subgrantee Rubric'!G151</f>
        <v>0</v>
      </c>
      <c r="H242" s="136"/>
    </row>
    <row r="243" spans="1:9" x14ac:dyDescent="0.25">
      <c r="A243" s="142"/>
      <c r="B243" s="192" t="s">
        <v>142</v>
      </c>
      <c r="C243" s="193">
        <f>COUNTA(C241,C239,C237,C235)*2</f>
        <v>0</v>
      </c>
      <c r="D243" s="193">
        <f>COUNTA(D241,D239,D237,D235)</f>
        <v>0</v>
      </c>
      <c r="E243" s="193"/>
      <c r="F243" s="193"/>
      <c r="G243" s="193"/>
      <c r="H243" s="193">
        <f>SUM(C243+D243)</f>
        <v>0</v>
      </c>
      <c r="I243" s="194">
        <f>H243/8</f>
        <v>0</v>
      </c>
    </row>
    <row r="244" spans="1:9" x14ac:dyDescent="0.25">
      <c r="A244" s="142"/>
    </row>
    <row r="245" spans="1:9" x14ac:dyDescent="0.25">
      <c r="A245" s="142"/>
    </row>
    <row r="246" spans="1:9" ht="39.75" customHeight="1" x14ac:dyDescent="0.25">
      <c r="A246" s="142"/>
      <c r="F246" s="147"/>
    </row>
    <row r="247" spans="1:9" ht="16.5" thickBot="1" x14ac:dyDescent="0.3">
      <c r="A247" s="142"/>
      <c r="B247" s="394" t="s">
        <v>111</v>
      </c>
      <c r="C247" s="394"/>
      <c r="D247" s="394"/>
      <c r="E247" s="394"/>
      <c r="F247" s="394"/>
      <c r="G247" s="394"/>
    </row>
    <row r="248" spans="1:9" ht="32.25" thickBot="1" x14ac:dyDescent="0.3">
      <c r="A248" s="142"/>
      <c r="B248" s="93"/>
      <c r="C248" s="94" t="s">
        <v>9</v>
      </c>
      <c r="D248" s="94" t="s">
        <v>1</v>
      </c>
      <c r="E248" s="94" t="s">
        <v>2</v>
      </c>
      <c r="F248" s="94" t="s">
        <v>3</v>
      </c>
      <c r="G248" s="94" t="s">
        <v>4</v>
      </c>
    </row>
    <row r="249" spans="1:9" ht="15.75" thickBot="1" x14ac:dyDescent="0.3">
      <c r="A249" s="142"/>
      <c r="B249" s="395" t="s">
        <v>107</v>
      </c>
      <c r="C249" s="396"/>
      <c r="D249" s="396"/>
      <c r="E249" s="396"/>
      <c r="F249" s="396"/>
      <c r="G249" s="397"/>
    </row>
    <row r="250" spans="1:9" ht="40.5" customHeight="1" thickBot="1" x14ac:dyDescent="0.3">
      <c r="A250" s="142">
        <v>92</v>
      </c>
      <c r="B250" s="98" t="s">
        <v>112</v>
      </c>
      <c r="C250" s="99"/>
      <c r="D250" s="99"/>
      <c r="E250" s="99"/>
      <c r="F250" s="99"/>
      <c r="G250" s="298"/>
      <c r="H250" s="136">
        <f t="shared" ref="H250:H252" si="9">COUNTA(C250:E250)</f>
        <v>0</v>
      </c>
    </row>
    <row r="251" spans="1:9" ht="40.5" customHeight="1" thickBot="1" x14ac:dyDescent="0.3">
      <c r="A251" s="142"/>
      <c r="B251" s="185" t="s">
        <v>141</v>
      </c>
      <c r="C251" s="213">
        <f>'FY20 Subgrantee Rubric'!C159</f>
        <v>0</v>
      </c>
      <c r="D251" s="213">
        <f>'FY20 Subgrantee Rubric'!D159</f>
        <v>0</v>
      </c>
      <c r="E251" s="213">
        <f>'FY20 Subgrantee Rubric'!E159</f>
        <v>0</v>
      </c>
      <c r="F251" s="213">
        <f>'FY20 Subgrantee Rubric'!F159</f>
        <v>0</v>
      </c>
      <c r="G251" s="213">
        <f>'FY20 Subgrantee Rubric'!G159</f>
        <v>0</v>
      </c>
      <c r="H251" s="136"/>
    </row>
    <row r="252" spans="1:9" ht="30.75" customHeight="1" thickBot="1" x14ac:dyDescent="0.3">
      <c r="A252" s="142">
        <v>93</v>
      </c>
      <c r="B252" s="98" t="s">
        <v>108</v>
      </c>
      <c r="C252" s="99"/>
      <c r="D252" s="99"/>
      <c r="E252" s="99"/>
      <c r="F252" s="99"/>
      <c r="G252" s="298"/>
      <c r="H252" s="136">
        <f t="shared" si="9"/>
        <v>0</v>
      </c>
    </row>
    <row r="253" spans="1:9" ht="30.75" customHeight="1" thickBot="1" x14ac:dyDescent="0.3">
      <c r="A253" s="142"/>
      <c r="B253" s="185" t="s">
        <v>141</v>
      </c>
      <c r="C253" s="213">
        <f>'FY20 Subgrantee Rubric'!C160</f>
        <v>0</v>
      </c>
      <c r="D253" s="213">
        <f>'FY20 Subgrantee Rubric'!D160</f>
        <v>0</v>
      </c>
      <c r="E253" s="213">
        <f>'FY20 Subgrantee Rubric'!E160</f>
        <v>0</v>
      </c>
      <c r="F253" s="213">
        <f>'FY20 Subgrantee Rubric'!F160</f>
        <v>0</v>
      </c>
      <c r="G253" s="213">
        <f>'FY20 Subgrantee Rubric'!G160</f>
        <v>0</v>
      </c>
      <c r="H253" s="136"/>
    </row>
    <row r="254" spans="1:9" ht="21.75" customHeight="1" thickBot="1" x14ac:dyDescent="0.3">
      <c r="A254" s="142"/>
      <c r="B254" s="395" t="s">
        <v>109</v>
      </c>
      <c r="C254" s="396"/>
      <c r="D254" s="396"/>
      <c r="E254" s="396"/>
      <c r="F254" s="396"/>
      <c r="G254" s="397"/>
    </row>
    <row r="255" spans="1:9" ht="81.75" thickBot="1" x14ac:dyDescent="0.3">
      <c r="A255" s="142">
        <v>94</v>
      </c>
      <c r="B255" s="104" t="s">
        <v>110</v>
      </c>
      <c r="C255" s="99"/>
      <c r="D255" s="99"/>
      <c r="E255" s="99"/>
      <c r="F255" s="99"/>
      <c r="G255" s="298"/>
      <c r="H255" s="136">
        <f t="shared" ref="H255:H257" si="10">COUNTA(C255:E255)</f>
        <v>0</v>
      </c>
    </row>
    <row r="256" spans="1:9" ht="43.5" customHeight="1" thickBot="1" x14ac:dyDescent="0.3">
      <c r="A256" s="142"/>
      <c r="B256" s="185" t="s">
        <v>141</v>
      </c>
      <c r="C256" s="213">
        <f>'FY20 Subgrantee Rubric'!C162</f>
        <v>0</v>
      </c>
      <c r="D256" s="213">
        <f>'FY20 Subgrantee Rubric'!D162</f>
        <v>0</v>
      </c>
      <c r="E256" s="213">
        <f>'FY20 Subgrantee Rubric'!E162</f>
        <v>0</v>
      </c>
      <c r="F256" s="213">
        <f>'FY20 Subgrantee Rubric'!F162</f>
        <v>0</v>
      </c>
      <c r="G256" s="213">
        <f>'FY20 Subgrantee Rubric'!G162</f>
        <v>0</v>
      </c>
      <c r="H256" s="136"/>
    </row>
    <row r="257" spans="1:8" ht="107.25" customHeight="1" thickBot="1" x14ac:dyDescent="0.3">
      <c r="A257" s="142">
        <v>95</v>
      </c>
      <c r="B257" s="104" t="s">
        <v>131</v>
      </c>
      <c r="C257" s="99"/>
      <c r="D257" s="99"/>
      <c r="E257" s="99"/>
      <c r="F257" s="99"/>
      <c r="G257" s="298"/>
      <c r="H257" s="136">
        <f t="shared" si="10"/>
        <v>0</v>
      </c>
    </row>
    <row r="258" spans="1:8" ht="34.5" customHeight="1" thickBot="1" x14ac:dyDescent="0.3">
      <c r="A258" s="142"/>
      <c r="B258" s="185" t="s">
        <v>141</v>
      </c>
      <c r="C258" s="213">
        <f>'FY20 Subgrantee Rubric'!C163</f>
        <v>0</v>
      </c>
      <c r="D258" s="213">
        <f>'FY20 Subgrantee Rubric'!D163</f>
        <v>0</v>
      </c>
      <c r="E258" s="213">
        <f>'FY20 Subgrantee Rubric'!E163</f>
        <v>0</v>
      </c>
      <c r="F258" s="213">
        <f>'FY20 Subgrantee Rubric'!F163</f>
        <v>0</v>
      </c>
      <c r="G258" s="213">
        <f>'FY20 Subgrantee Rubric'!G163</f>
        <v>0</v>
      </c>
      <c r="H258" s="136"/>
    </row>
    <row r="259" spans="1:8" ht="24.75" customHeight="1" thickBot="1" x14ac:dyDescent="0.3">
      <c r="A259" s="142"/>
      <c r="B259" s="395" t="s">
        <v>113</v>
      </c>
      <c r="C259" s="396"/>
      <c r="D259" s="396"/>
      <c r="E259" s="396"/>
      <c r="F259" s="396"/>
      <c r="G259" s="397"/>
    </row>
    <row r="260" spans="1:8" ht="37.5" customHeight="1" thickBot="1" x14ac:dyDescent="0.3">
      <c r="A260" s="142">
        <v>96</v>
      </c>
      <c r="B260" s="98" t="s">
        <v>114</v>
      </c>
      <c r="C260" s="99"/>
      <c r="D260" s="99"/>
      <c r="E260" s="99"/>
      <c r="F260" s="99"/>
      <c r="G260" s="298"/>
      <c r="H260" s="136">
        <f t="shared" ref="H260" si="11">COUNTA(C260:E260)</f>
        <v>0</v>
      </c>
    </row>
    <row r="261" spans="1:8" ht="37.5" customHeight="1" thickBot="1" x14ac:dyDescent="0.3">
      <c r="A261" s="142"/>
      <c r="B261" s="185" t="s">
        <v>141</v>
      </c>
      <c r="C261" s="213">
        <f>'FY20 Subgrantee Rubric'!C165</f>
        <v>0</v>
      </c>
      <c r="D261" s="213">
        <f>'FY20 Subgrantee Rubric'!D165</f>
        <v>0</v>
      </c>
      <c r="E261" s="213">
        <f>'FY20 Subgrantee Rubric'!E165</f>
        <v>0</v>
      </c>
      <c r="F261" s="213">
        <f>'FY20 Subgrantee Rubric'!F165</f>
        <v>0</v>
      </c>
      <c r="G261" s="213">
        <f>'FY20 Subgrantee Rubric'!G165</f>
        <v>0</v>
      </c>
      <c r="H261" s="136"/>
    </row>
    <row r="262" spans="1:8" ht="26.25" customHeight="1" thickBot="1" x14ac:dyDescent="0.3">
      <c r="A262" s="142"/>
      <c r="B262" s="395" t="s">
        <v>115</v>
      </c>
      <c r="C262" s="396"/>
      <c r="D262" s="396"/>
      <c r="E262" s="396"/>
      <c r="F262" s="396"/>
      <c r="G262" s="397"/>
    </row>
    <row r="263" spans="1:8" ht="42" customHeight="1" thickBot="1" x14ac:dyDescent="0.3">
      <c r="A263" s="142">
        <v>97</v>
      </c>
      <c r="B263" s="98" t="s">
        <v>116</v>
      </c>
      <c r="C263" s="99"/>
      <c r="D263" s="99"/>
      <c r="E263" s="99"/>
      <c r="F263" s="99"/>
      <c r="G263" s="298"/>
      <c r="H263" s="136">
        <f t="shared" ref="H263:H267" si="12">COUNTA(C263:E263)</f>
        <v>0</v>
      </c>
    </row>
    <row r="264" spans="1:8" ht="42" customHeight="1" thickBot="1" x14ac:dyDescent="0.3">
      <c r="A264" s="142"/>
      <c r="B264" s="185" t="s">
        <v>141</v>
      </c>
      <c r="C264" s="213">
        <f>'FY20 Subgrantee Rubric'!C167</f>
        <v>0</v>
      </c>
      <c r="D264" s="213">
        <f>'FY20 Subgrantee Rubric'!D167</f>
        <v>0</v>
      </c>
      <c r="E264" s="213">
        <f>'FY20 Subgrantee Rubric'!E167</f>
        <v>0</v>
      </c>
      <c r="F264" s="213">
        <f>'FY20 Subgrantee Rubric'!F167</f>
        <v>0</v>
      </c>
      <c r="G264" s="213">
        <f>'FY20 Subgrantee Rubric'!G167</f>
        <v>0</v>
      </c>
      <c r="H264" s="136"/>
    </row>
    <row r="265" spans="1:8" ht="45.75" thickBot="1" x14ac:dyDescent="0.3">
      <c r="A265" s="142">
        <v>98</v>
      </c>
      <c r="B265" s="98" t="s">
        <v>117</v>
      </c>
      <c r="C265" s="99"/>
      <c r="D265" s="99"/>
      <c r="E265" s="99"/>
      <c r="F265" s="99"/>
      <c r="G265" s="298"/>
      <c r="H265" s="136">
        <f t="shared" si="12"/>
        <v>0</v>
      </c>
    </row>
    <row r="266" spans="1:8" ht="42" customHeight="1" thickBot="1" x14ac:dyDescent="0.3">
      <c r="A266" s="142"/>
      <c r="B266" s="185" t="s">
        <v>141</v>
      </c>
      <c r="C266" s="213">
        <f>'FY20 Subgrantee Rubric'!C168</f>
        <v>0</v>
      </c>
      <c r="D266" s="213">
        <f>'FY20 Subgrantee Rubric'!D168</f>
        <v>0</v>
      </c>
      <c r="E266" s="213">
        <f>'FY20 Subgrantee Rubric'!E168</f>
        <v>0</v>
      </c>
      <c r="F266" s="213">
        <f>'FY20 Subgrantee Rubric'!F168</f>
        <v>0</v>
      </c>
      <c r="G266" s="213">
        <f>'FY20 Subgrantee Rubric'!G168</f>
        <v>0</v>
      </c>
      <c r="H266" s="136"/>
    </row>
    <row r="267" spans="1:8" ht="45.75" thickBot="1" x14ac:dyDescent="0.3">
      <c r="A267" s="142">
        <v>99</v>
      </c>
      <c r="B267" s="98" t="s">
        <v>118</v>
      </c>
      <c r="C267" s="99"/>
      <c r="D267" s="99"/>
      <c r="E267" s="99"/>
      <c r="F267" s="99"/>
      <c r="G267" s="298"/>
      <c r="H267" s="136">
        <f t="shared" si="12"/>
        <v>0</v>
      </c>
    </row>
    <row r="268" spans="1:8" ht="42" customHeight="1" thickBot="1" x14ac:dyDescent="0.3">
      <c r="A268" s="142"/>
      <c r="B268" s="185" t="s">
        <v>141</v>
      </c>
      <c r="C268" s="213">
        <f>'FY20 Subgrantee Rubric'!C169</f>
        <v>0</v>
      </c>
      <c r="D268" s="213">
        <f>'FY20 Subgrantee Rubric'!D169</f>
        <v>0</v>
      </c>
      <c r="E268" s="213">
        <f>'FY20 Subgrantee Rubric'!E169</f>
        <v>0</v>
      </c>
      <c r="F268" s="213">
        <f>'FY20 Subgrantee Rubric'!F169</f>
        <v>0</v>
      </c>
      <c r="G268" s="213">
        <f>'FY20 Subgrantee Rubric'!G169</f>
        <v>0</v>
      </c>
      <c r="H268" s="136"/>
    </row>
    <row r="269" spans="1:8" ht="27.75" customHeight="1" thickBot="1" x14ac:dyDescent="0.3">
      <c r="A269" s="142"/>
      <c r="B269" s="395" t="s">
        <v>119</v>
      </c>
      <c r="C269" s="396"/>
      <c r="D269" s="396"/>
      <c r="E269" s="396"/>
      <c r="F269" s="396"/>
      <c r="G269" s="397"/>
    </row>
    <row r="270" spans="1:8" ht="41.25" customHeight="1" thickBot="1" x14ac:dyDescent="0.3">
      <c r="A270" s="142">
        <v>100</v>
      </c>
      <c r="B270" s="98" t="s">
        <v>120</v>
      </c>
      <c r="C270" s="99"/>
      <c r="D270" s="99"/>
      <c r="E270" s="99"/>
      <c r="F270" s="99"/>
      <c r="G270" s="100"/>
      <c r="H270" s="136">
        <f t="shared" ref="H270" si="13">COUNTA(C270:E270)</f>
        <v>0</v>
      </c>
    </row>
    <row r="271" spans="1:8" ht="41.25" customHeight="1" thickBot="1" x14ac:dyDescent="0.3">
      <c r="A271" s="142"/>
      <c r="B271" s="185" t="s">
        <v>141</v>
      </c>
      <c r="C271" s="213">
        <f>'FY20 Subgrantee Rubric'!C171</f>
        <v>0</v>
      </c>
      <c r="D271" s="213">
        <f>'FY20 Subgrantee Rubric'!D171</f>
        <v>0</v>
      </c>
      <c r="E271" s="213">
        <f>'FY20 Subgrantee Rubric'!E171</f>
        <v>0</v>
      </c>
      <c r="F271" s="213">
        <f>'FY20 Subgrantee Rubric'!F171</f>
        <v>0</v>
      </c>
      <c r="G271" s="213">
        <f>'FY20 Subgrantee Rubric'!G171</f>
        <v>0</v>
      </c>
      <c r="H271" s="136"/>
    </row>
    <row r="272" spans="1:8" ht="27" customHeight="1" x14ac:dyDescent="0.25">
      <c r="A272" s="142"/>
      <c r="B272" s="398" t="s">
        <v>121</v>
      </c>
      <c r="C272" s="399"/>
      <c r="D272" s="399"/>
      <c r="E272" s="399"/>
      <c r="F272" s="399"/>
      <c r="G272" s="400"/>
    </row>
    <row r="273" spans="1:9" ht="37.5" customHeight="1" thickBot="1" x14ac:dyDescent="0.3">
      <c r="A273" s="142">
        <v>101</v>
      </c>
      <c r="B273" s="98" t="s">
        <v>122</v>
      </c>
      <c r="C273" s="99"/>
      <c r="D273" s="99"/>
      <c r="E273" s="99"/>
      <c r="F273" s="99"/>
      <c r="G273" s="298"/>
      <c r="H273" s="136">
        <f t="shared" ref="H273:H275" si="14">COUNTA(C273:E273)</f>
        <v>0</v>
      </c>
    </row>
    <row r="274" spans="1:9" ht="37.5" customHeight="1" thickBot="1" x14ac:dyDescent="0.3">
      <c r="A274" s="142"/>
      <c r="B274" s="185" t="s">
        <v>141</v>
      </c>
      <c r="C274" s="213">
        <f>'FY20 Subgrantee Rubric'!C173</f>
        <v>0</v>
      </c>
      <c r="D274" s="213">
        <f>'FY20 Subgrantee Rubric'!D173</f>
        <v>0</v>
      </c>
      <c r="E274" s="213">
        <f>'FY20 Subgrantee Rubric'!E173</f>
        <v>0</v>
      </c>
      <c r="F274" s="213">
        <f>'FY20 Subgrantee Rubric'!F173</f>
        <v>0</v>
      </c>
      <c r="G274" s="213">
        <f>'FY20 Subgrantee Rubric'!G173</f>
        <v>0</v>
      </c>
      <c r="H274" s="136"/>
    </row>
    <row r="275" spans="1:9" ht="40.5" customHeight="1" thickBot="1" x14ac:dyDescent="0.3">
      <c r="A275" s="142">
        <v>102</v>
      </c>
      <c r="B275" s="98" t="s">
        <v>123</v>
      </c>
      <c r="C275" s="99"/>
      <c r="D275" s="99"/>
      <c r="E275" s="99"/>
      <c r="F275" s="99"/>
      <c r="G275" s="298"/>
      <c r="H275" s="136">
        <f t="shared" si="14"/>
        <v>0</v>
      </c>
    </row>
    <row r="276" spans="1:9" ht="40.5" customHeight="1" thickBot="1" x14ac:dyDescent="0.3">
      <c r="A276" s="142"/>
      <c r="B276" s="185" t="s">
        <v>141</v>
      </c>
      <c r="C276" s="213">
        <f>'FY20 Subgrantee Rubric'!C174</f>
        <v>0</v>
      </c>
      <c r="D276" s="213">
        <f>'FY20 Subgrantee Rubric'!D174</f>
        <v>0</v>
      </c>
      <c r="E276" s="213">
        <f>'FY20 Subgrantee Rubric'!E174</f>
        <v>0</v>
      </c>
      <c r="F276" s="213">
        <f>'FY20 Subgrantee Rubric'!F174</f>
        <v>0</v>
      </c>
      <c r="G276" s="213">
        <f>'FY20 Subgrantee Rubric'!G174</f>
        <v>0</v>
      </c>
      <c r="H276" s="136"/>
    </row>
    <row r="277" spans="1:9" ht="24.75" customHeight="1" x14ac:dyDescent="0.25">
      <c r="A277" s="142"/>
      <c r="B277" s="398" t="s">
        <v>124</v>
      </c>
      <c r="C277" s="399"/>
      <c r="D277" s="399"/>
      <c r="E277" s="399"/>
      <c r="F277" s="399"/>
      <c r="G277" s="400"/>
    </row>
    <row r="278" spans="1:9" ht="45.75" thickBot="1" x14ac:dyDescent="0.5">
      <c r="A278" s="142">
        <v>103</v>
      </c>
      <c r="B278" s="98" t="s">
        <v>125</v>
      </c>
      <c r="C278" s="293"/>
      <c r="D278" s="293"/>
      <c r="E278" s="293"/>
      <c r="F278" s="293"/>
      <c r="G278" s="298"/>
      <c r="H278" s="136">
        <f t="shared" ref="H278:H280" si="15">COUNTA(C278:E278)</f>
        <v>0</v>
      </c>
    </row>
    <row r="279" spans="1:9" ht="40.5" customHeight="1" thickBot="1" x14ac:dyDescent="0.3">
      <c r="A279" s="142"/>
      <c r="B279" s="185" t="s">
        <v>141</v>
      </c>
      <c r="C279" s="213">
        <f>'FY20 Subgrantee Rubric'!C176</f>
        <v>0</v>
      </c>
      <c r="D279" s="213">
        <f>'FY20 Subgrantee Rubric'!D176</f>
        <v>0</v>
      </c>
      <c r="E279" s="213">
        <f>'FY20 Subgrantee Rubric'!E176</f>
        <v>0</v>
      </c>
      <c r="F279" s="213">
        <f>'FY20 Subgrantee Rubric'!F176</f>
        <v>0</v>
      </c>
      <c r="G279" s="213">
        <f>'FY20 Subgrantee Rubric'!G176</f>
        <v>0</v>
      </c>
      <c r="H279" s="136"/>
    </row>
    <row r="280" spans="1:9" ht="31.5" thickBot="1" x14ac:dyDescent="0.5">
      <c r="A280" s="142">
        <v>104</v>
      </c>
      <c r="B280" s="294" t="s">
        <v>138</v>
      </c>
      <c r="C280" s="295"/>
      <c r="D280" s="295"/>
      <c r="E280" s="295"/>
      <c r="F280" s="295"/>
      <c r="G280" s="301"/>
      <c r="H280" s="136">
        <f t="shared" si="15"/>
        <v>0</v>
      </c>
    </row>
    <row r="281" spans="1:9" ht="36" customHeight="1" thickBot="1" x14ac:dyDescent="0.3">
      <c r="A281" s="142"/>
      <c r="B281" s="185" t="s">
        <v>141</v>
      </c>
      <c r="C281" s="213">
        <f>'FY20 Subgrantee Rubric'!C177</f>
        <v>0</v>
      </c>
      <c r="D281" s="213">
        <f>'FY20 Subgrantee Rubric'!D177</f>
        <v>0</v>
      </c>
      <c r="E281" s="213">
        <f>'FY20 Subgrantee Rubric'!E177</f>
        <v>0</v>
      </c>
      <c r="F281" s="213">
        <f>'FY20 Subgrantee Rubric'!F177</f>
        <v>0</v>
      </c>
      <c r="G281" s="213">
        <f>'FY20 Subgrantee Rubric'!G177</f>
        <v>0</v>
      </c>
      <c r="H281" s="136"/>
    </row>
    <row r="282" spans="1:9" x14ac:dyDescent="0.25">
      <c r="A282" s="142"/>
      <c r="B282" s="192" t="s">
        <v>142</v>
      </c>
      <c r="C282" s="193">
        <f>COUNTA(C280,C278,C275,C273,C270,C267,C265,C263,C260,C257,C255,C252,C250)*2</f>
        <v>0</v>
      </c>
      <c r="D282" s="193">
        <f>COUNTA(D280,D278,D275,D273,D270,D267,D265,D263,D260,D257,D255,D252,D250)</f>
        <v>0</v>
      </c>
      <c r="E282" s="193"/>
      <c r="F282" s="193"/>
      <c r="G282" s="193"/>
      <c r="H282" s="193">
        <f>SUM(C282+D282)</f>
        <v>0</v>
      </c>
      <c r="I282" s="194">
        <f>H282/26</f>
        <v>0</v>
      </c>
    </row>
    <row r="283" spans="1:9" x14ac:dyDescent="0.25">
      <c r="A283" s="142"/>
    </row>
    <row r="284" spans="1:9" ht="15.75" thickBot="1" x14ac:dyDescent="0.3">
      <c r="A284" s="142"/>
    </row>
    <row r="285" spans="1:9" ht="16.5" thickBot="1" x14ac:dyDescent="0.3">
      <c r="A285" s="142"/>
      <c r="B285" s="384" t="s">
        <v>146</v>
      </c>
      <c r="C285" s="385"/>
      <c r="D285" s="385"/>
      <c r="E285" s="386"/>
    </row>
    <row r="286" spans="1:9" ht="15.75" x14ac:dyDescent="0.25">
      <c r="A286" s="142"/>
      <c r="B286" s="392" t="s">
        <v>137</v>
      </c>
      <c r="C286" s="393"/>
      <c r="D286" s="218" t="s">
        <v>140</v>
      </c>
      <c r="E286" s="219" t="s">
        <v>132</v>
      </c>
    </row>
    <row r="287" spans="1:9" ht="15.75" x14ac:dyDescent="0.25">
      <c r="A287" s="142"/>
      <c r="B287" s="381" t="s">
        <v>136</v>
      </c>
      <c r="C287" s="382"/>
      <c r="D287" s="150">
        <f>'FY20 Subgrantee Rubric'!D183</f>
        <v>0</v>
      </c>
      <c r="E287" s="214">
        <v>42</v>
      </c>
    </row>
    <row r="288" spans="1:9" ht="15.75" x14ac:dyDescent="0.25">
      <c r="A288" s="142"/>
      <c r="B288" s="371" t="s">
        <v>8</v>
      </c>
      <c r="C288" s="372"/>
      <c r="D288" s="150">
        <f>'FY20 Subgrantee Rubric'!D184</f>
        <v>0</v>
      </c>
      <c r="E288" s="214">
        <v>14</v>
      </c>
    </row>
    <row r="289" spans="1:5" ht="15.75" x14ac:dyDescent="0.25">
      <c r="A289" s="142"/>
      <c r="B289" s="371" t="s">
        <v>92</v>
      </c>
      <c r="C289" s="372"/>
      <c r="D289" s="150">
        <f>'FY20 Subgrantee Rubric'!D185</f>
        <v>0</v>
      </c>
      <c r="E289" s="214">
        <v>22</v>
      </c>
    </row>
    <row r="290" spans="1:5" ht="15.75" x14ac:dyDescent="0.25">
      <c r="A290" s="142"/>
      <c r="B290" s="371" t="s">
        <v>93</v>
      </c>
      <c r="C290" s="372"/>
      <c r="D290" s="150">
        <f>'FY20 Subgrantee Rubric'!D186</f>
        <v>0</v>
      </c>
      <c r="E290" s="214">
        <v>20</v>
      </c>
    </row>
    <row r="291" spans="1:5" ht="15.75" x14ac:dyDescent="0.25">
      <c r="A291" s="142"/>
      <c r="B291" s="371" t="s">
        <v>94</v>
      </c>
      <c r="C291" s="372"/>
      <c r="D291" s="150">
        <f>'FY20 Subgrantee Rubric'!D187</f>
        <v>0</v>
      </c>
      <c r="E291" s="214">
        <v>18</v>
      </c>
    </row>
    <row r="292" spans="1:5" ht="15.75" x14ac:dyDescent="0.25">
      <c r="A292" s="142"/>
      <c r="B292" s="371" t="s">
        <v>95</v>
      </c>
      <c r="C292" s="372"/>
      <c r="D292" s="150">
        <f>'FY20 Subgrantee Rubric'!D188</f>
        <v>0</v>
      </c>
      <c r="E292" s="214">
        <v>8</v>
      </c>
    </row>
    <row r="293" spans="1:5" ht="15.75" x14ac:dyDescent="0.25">
      <c r="A293" s="142"/>
      <c r="B293" s="371" t="s">
        <v>54</v>
      </c>
      <c r="C293" s="372"/>
      <c r="D293" s="150">
        <f>'FY20 Subgrantee Rubric'!D189</f>
        <v>0</v>
      </c>
      <c r="E293" s="214">
        <v>6</v>
      </c>
    </row>
    <row r="294" spans="1:5" ht="15.75" x14ac:dyDescent="0.25">
      <c r="A294" s="142"/>
      <c r="B294" s="371" t="s">
        <v>67</v>
      </c>
      <c r="C294" s="372"/>
      <c r="D294" s="150">
        <f>'FY20 Subgrantee Rubric'!D190</f>
        <v>0</v>
      </c>
      <c r="E294" s="214">
        <v>30</v>
      </c>
    </row>
    <row r="295" spans="1:5" ht="15.75" x14ac:dyDescent="0.25">
      <c r="A295" s="142"/>
      <c r="B295" s="371" t="s">
        <v>85</v>
      </c>
      <c r="C295" s="372"/>
      <c r="D295" s="150">
        <f>'FY20 Subgrantee Rubric'!D191</f>
        <v>0</v>
      </c>
      <c r="E295" s="214">
        <v>30</v>
      </c>
    </row>
    <row r="296" spans="1:5" ht="15.75" x14ac:dyDescent="0.25">
      <c r="A296" s="142"/>
      <c r="B296" s="371" t="s">
        <v>90</v>
      </c>
      <c r="C296" s="372"/>
      <c r="D296" s="150">
        <f>'FY20 Subgrantee Rubric'!D192</f>
        <v>0</v>
      </c>
      <c r="E296" s="214">
        <v>12</v>
      </c>
    </row>
    <row r="297" spans="1:5" ht="15.75" x14ac:dyDescent="0.25">
      <c r="A297" s="142"/>
      <c r="B297" s="371" t="s">
        <v>101</v>
      </c>
      <c r="C297" s="372"/>
      <c r="D297" s="150">
        <f>'FY20 Subgrantee Rubric'!D193</f>
        <v>0</v>
      </c>
      <c r="E297" s="214">
        <v>14</v>
      </c>
    </row>
    <row r="298" spans="1:5" ht="15.75" x14ac:dyDescent="0.25">
      <c r="A298" s="142"/>
      <c r="B298" s="371" t="s">
        <v>106</v>
      </c>
      <c r="C298" s="372"/>
      <c r="D298" s="150">
        <f>'FY20 Subgrantee Rubric'!D194</f>
        <v>0</v>
      </c>
      <c r="E298" s="214">
        <v>8</v>
      </c>
    </row>
    <row r="299" spans="1:5" ht="16.5" thickBot="1" x14ac:dyDescent="0.3">
      <c r="A299" s="142"/>
      <c r="B299" s="373" t="s">
        <v>111</v>
      </c>
      <c r="C299" s="374"/>
      <c r="D299" s="215">
        <f>'FY20 Subgrantee Rubric'!D195</f>
        <v>0</v>
      </c>
      <c r="E299" s="216">
        <v>26</v>
      </c>
    </row>
    <row r="300" spans="1:5" ht="19.5" thickBot="1" x14ac:dyDescent="0.35">
      <c r="A300" s="142"/>
      <c r="B300" s="375" t="s">
        <v>139</v>
      </c>
      <c r="C300" s="376"/>
      <c r="D300" s="286">
        <f>'FY20 Subgrantee Rubric'!D196</f>
        <v>0</v>
      </c>
      <c r="E300" s="217">
        <f>SUM(E287:E299)</f>
        <v>250</v>
      </c>
    </row>
    <row r="301" spans="1:5" ht="29.25" customHeight="1" thickBot="1" x14ac:dyDescent="0.3">
      <c r="D301" s="377">
        <f>D300/E300</f>
        <v>0</v>
      </c>
      <c r="E301" s="378"/>
    </row>
    <row r="303" spans="1:5" ht="15.75" thickBot="1" x14ac:dyDescent="0.3"/>
    <row r="304" spans="1:5" ht="16.5" thickBot="1" x14ac:dyDescent="0.3">
      <c r="B304" s="387" t="s">
        <v>147</v>
      </c>
      <c r="C304" s="388"/>
      <c r="D304" s="388"/>
      <c r="E304" s="389"/>
    </row>
    <row r="305" spans="2:5" ht="15.75" x14ac:dyDescent="0.25">
      <c r="B305" s="379" t="s">
        <v>137</v>
      </c>
      <c r="C305" s="380"/>
      <c r="D305" s="220" t="s">
        <v>140</v>
      </c>
      <c r="E305" s="221" t="s">
        <v>132</v>
      </c>
    </row>
    <row r="306" spans="2:5" ht="15.75" x14ac:dyDescent="0.25">
      <c r="B306" s="381" t="s">
        <v>136</v>
      </c>
      <c r="C306" s="382"/>
      <c r="D306" s="150">
        <f>E10</f>
        <v>0</v>
      </c>
      <c r="E306" s="214">
        <v>42</v>
      </c>
    </row>
    <row r="307" spans="2:5" ht="15.75" x14ac:dyDescent="0.25">
      <c r="B307" s="371" t="s">
        <v>8</v>
      </c>
      <c r="C307" s="372"/>
      <c r="D307" s="150">
        <f>H27</f>
        <v>0</v>
      </c>
      <c r="E307" s="214">
        <v>14</v>
      </c>
    </row>
    <row r="308" spans="2:5" ht="15.75" x14ac:dyDescent="0.25">
      <c r="B308" s="371" t="s">
        <v>92</v>
      </c>
      <c r="C308" s="372"/>
      <c r="D308" s="150">
        <f>H53</f>
        <v>0</v>
      </c>
      <c r="E308" s="214">
        <v>22</v>
      </c>
    </row>
    <row r="309" spans="2:5" ht="15.75" x14ac:dyDescent="0.25">
      <c r="B309" s="371" t="s">
        <v>93</v>
      </c>
      <c r="C309" s="372"/>
      <c r="D309" s="150">
        <f>H78</f>
        <v>0</v>
      </c>
      <c r="E309" s="214">
        <v>20</v>
      </c>
    </row>
    <row r="310" spans="2:5" ht="15.75" x14ac:dyDescent="0.25">
      <c r="B310" s="371" t="s">
        <v>94</v>
      </c>
      <c r="C310" s="372"/>
      <c r="D310" s="150">
        <f>H101</f>
        <v>0</v>
      </c>
      <c r="E310" s="214">
        <v>18</v>
      </c>
    </row>
    <row r="311" spans="2:5" ht="15.75" x14ac:dyDescent="0.25">
      <c r="B311" s="371" t="s">
        <v>95</v>
      </c>
      <c r="C311" s="372"/>
      <c r="D311" s="150">
        <f>H113</f>
        <v>0</v>
      </c>
      <c r="E311" s="214">
        <v>8</v>
      </c>
    </row>
    <row r="312" spans="2:5" ht="15.75" x14ac:dyDescent="0.25">
      <c r="B312" s="371" t="s">
        <v>54</v>
      </c>
      <c r="C312" s="372"/>
      <c r="D312" s="150">
        <f>H124</f>
        <v>0</v>
      </c>
      <c r="E312" s="214">
        <v>6</v>
      </c>
    </row>
    <row r="313" spans="2:5" ht="15.75" x14ac:dyDescent="0.25">
      <c r="B313" s="371" t="s">
        <v>67</v>
      </c>
      <c r="C313" s="372"/>
      <c r="D313" s="150">
        <f>H159</f>
        <v>0</v>
      </c>
      <c r="E313" s="214">
        <v>30</v>
      </c>
    </row>
    <row r="314" spans="2:5" ht="15.75" x14ac:dyDescent="0.25">
      <c r="B314" s="371" t="s">
        <v>85</v>
      </c>
      <c r="C314" s="372"/>
      <c r="D314" s="150">
        <f>H194</f>
        <v>0</v>
      </c>
      <c r="E314" s="214">
        <v>30</v>
      </c>
    </row>
    <row r="315" spans="2:5" ht="15.75" x14ac:dyDescent="0.25">
      <c r="B315" s="371" t="s">
        <v>90</v>
      </c>
      <c r="C315" s="372"/>
      <c r="D315" s="150">
        <f>H211</f>
        <v>0</v>
      </c>
      <c r="E315" s="214">
        <v>12</v>
      </c>
    </row>
    <row r="316" spans="2:5" ht="15.75" x14ac:dyDescent="0.25">
      <c r="B316" s="371" t="s">
        <v>101</v>
      </c>
      <c r="C316" s="372"/>
      <c r="D316" s="150">
        <f>H230</f>
        <v>0</v>
      </c>
      <c r="E316" s="214">
        <v>14</v>
      </c>
    </row>
    <row r="317" spans="2:5" ht="15.75" x14ac:dyDescent="0.25">
      <c r="B317" s="371" t="s">
        <v>106</v>
      </c>
      <c r="C317" s="372"/>
      <c r="D317" s="150">
        <f>H243</f>
        <v>0</v>
      </c>
      <c r="E317" s="214">
        <v>8</v>
      </c>
    </row>
    <row r="318" spans="2:5" ht="16.5" thickBot="1" x14ac:dyDescent="0.3">
      <c r="B318" s="373" t="s">
        <v>111</v>
      </c>
      <c r="C318" s="374"/>
      <c r="D318" s="215">
        <f>H282</f>
        <v>0</v>
      </c>
      <c r="E318" s="216">
        <v>26</v>
      </c>
    </row>
    <row r="319" spans="2:5" ht="19.5" thickBot="1" x14ac:dyDescent="0.35">
      <c r="B319" s="375" t="s">
        <v>139</v>
      </c>
      <c r="C319" s="376"/>
      <c r="D319" s="285">
        <f>SUM(D306:D318)</f>
        <v>0</v>
      </c>
      <c r="E319" s="217">
        <f>SUM(E306:E318)</f>
        <v>250</v>
      </c>
    </row>
    <row r="320" spans="2:5" ht="27.75" customHeight="1" thickBot="1" x14ac:dyDescent="0.3">
      <c r="D320" s="377">
        <f>D319/E319</f>
        <v>0</v>
      </c>
      <c r="E320" s="378"/>
    </row>
    <row r="324" spans="4:5" x14ac:dyDescent="0.25">
      <c r="D324" s="367" t="s">
        <v>151</v>
      </c>
      <c r="E324" s="367"/>
    </row>
    <row r="325" spans="4:5" x14ac:dyDescent="0.25">
      <c r="D325" s="368">
        <f>D319+D300</f>
        <v>0</v>
      </c>
      <c r="E325" s="368"/>
    </row>
    <row r="326" spans="4:5" x14ac:dyDescent="0.25">
      <c r="D326" s="367" t="s">
        <v>152</v>
      </c>
      <c r="E326" s="367"/>
    </row>
    <row r="327" spans="4:5" x14ac:dyDescent="0.25">
      <c r="D327" s="368">
        <f>E319+E300</f>
        <v>500</v>
      </c>
      <c r="E327" s="368"/>
    </row>
    <row r="328" spans="4:5" ht="15.75" thickBot="1" x14ac:dyDescent="0.3"/>
    <row r="329" spans="4:5" ht="19.5" thickBot="1" x14ac:dyDescent="0.3">
      <c r="D329" s="369">
        <f>D325/D327</f>
        <v>0</v>
      </c>
      <c r="E329" s="370"/>
    </row>
  </sheetData>
  <sheetProtection password="DEAD" sheet="1" objects="1" scenarios="1" formatCells="0" formatColumns="0" formatRows="0" selectLockedCells="1"/>
  <mergeCells count="65">
    <mergeCell ref="D324:E324"/>
    <mergeCell ref="D325:E325"/>
    <mergeCell ref="D326:E326"/>
    <mergeCell ref="D327:E327"/>
    <mergeCell ref="D329:E329"/>
    <mergeCell ref="D320:E320"/>
    <mergeCell ref="B309:C309"/>
    <mergeCell ref="B310:C310"/>
    <mergeCell ref="B311:C311"/>
    <mergeCell ref="B312:C312"/>
    <mergeCell ref="B313:C313"/>
    <mergeCell ref="B314:C314"/>
    <mergeCell ref="B315:C315"/>
    <mergeCell ref="B316:C316"/>
    <mergeCell ref="B317:C317"/>
    <mergeCell ref="B318:C318"/>
    <mergeCell ref="B319:C319"/>
    <mergeCell ref="D301:E301"/>
    <mergeCell ref="B304:E304"/>
    <mergeCell ref="B305:C305"/>
    <mergeCell ref="B306:C306"/>
    <mergeCell ref="B307:C307"/>
    <mergeCell ref="B308:C308"/>
    <mergeCell ref="B295:C295"/>
    <mergeCell ref="B296:C296"/>
    <mergeCell ref="B297:C297"/>
    <mergeCell ref="B298:C298"/>
    <mergeCell ref="B299:C299"/>
    <mergeCell ref="B300:C300"/>
    <mergeCell ref="B294:C294"/>
    <mergeCell ref="B272:G272"/>
    <mergeCell ref="B277:G277"/>
    <mergeCell ref="B285:E285"/>
    <mergeCell ref="B286:C286"/>
    <mergeCell ref="B287:C287"/>
    <mergeCell ref="B288:C288"/>
    <mergeCell ref="B289:C289"/>
    <mergeCell ref="B290:C290"/>
    <mergeCell ref="B291:C291"/>
    <mergeCell ref="B292:C292"/>
    <mergeCell ref="B293:C293"/>
    <mergeCell ref="B269:G269"/>
    <mergeCell ref="B116:G116"/>
    <mergeCell ref="B127:G127"/>
    <mergeCell ref="B162:G162"/>
    <mergeCell ref="B197:G197"/>
    <mergeCell ref="B214:G214"/>
    <mergeCell ref="B233:G233"/>
    <mergeCell ref="B247:G247"/>
    <mergeCell ref="B249:G249"/>
    <mergeCell ref="B254:G254"/>
    <mergeCell ref="B259:G259"/>
    <mergeCell ref="B262:G262"/>
    <mergeCell ref="B103:G103"/>
    <mergeCell ref="B2:G2"/>
    <mergeCell ref="D3:E3"/>
    <mergeCell ref="D4:E4"/>
    <mergeCell ref="B5:G5"/>
    <mergeCell ref="B7:B8"/>
    <mergeCell ref="B11:G11"/>
    <mergeCell ref="B29:G29"/>
    <mergeCell ref="B55:G55"/>
    <mergeCell ref="B56:G56"/>
    <mergeCell ref="B80:G80"/>
    <mergeCell ref="B81:G81"/>
  </mergeCells>
  <conditionalFormatting sqref="H13:H26">
    <cfRule type="cellIs" dxfId="329" priority="318" operator="equal">
      <formula>0</formula>
    </cfRule>
    <cfRule type="cellIs" dxfId="328" priority="319" operator="equal">
      <formula>3</formula>
    </cfRule>
    <cfRule type="cellIs" dxfId="327" priority="320" operator="equal">
      <formula>2</formula>
    </cfRule>
    <cfRule type="cellIs" dxfId="326" priority="321" operator="equal">
      <formula>1</formula>
    </cfRule>
  </conditionalFormatting>
  <conditionalFormatting sqref="H31:I52">
    <cfRule type="cellIs" dxfId="325" priority="314" operator="equal">
      <formula>3</formula>
    </cfRule>
    <cfRule type="cellIs" dxfId="324" priority="315" operator="equal">
      <formula>2</formula>
    </cfRule>
    <cfRule type="cellIs" dxfId="323" priority="316" operator="equal">
      <formula>1</formula>
    </cfRule>
    <cfRule type="cellIs" dxfId="322" priority="317" operator="equal">
      <formula>0</formula>
    </cfRule>
  </conditionalFormatting>
  <conditionalFormatting sqref="H58:H77">
    <cfRule type="cellIs" dxfId="321" priority="310" operator="equal">
      <formula>3</formula>
    </cfRule>
    <cfRule type="cellIs" dxfId="320" priority="311" operator="equal">
      <formula>2</formula>
    </cfRule>
    <cfRule type="cellIs" dxfId="319" priority="312" operator="equal">
      <formula>1</formula>
    </cfRule>
    <cfRule type="cellIs" dxfId="318" priority="313" operator="equal">
      <formula>0</formula>
    </cfRule>
  </conditionalFormatting>
  <conditionalFormatting sqref="H83:H84">
    <cfRule type="cellIs" dxfId="317" priority="306" operator="equal">
      <formula>3</formula>
    </cfRule>
    <cfRule type="cellIs" dxfId="316" priority="307" operator="equal">
      <formula>2</formula>
    </cfRule>
    <cfRule type="cellIs" dxfId="315" priority="308" operator="equal">
      <formula>1</formula>
    </cfRule>
    <cfRule type="cellIs" dxfId="314" priority="309" operator="equal">
      <formula>0</formula>
    </cfRule>
  </conditionalFormatting>
  <conditionalFormatting sqref="H85:H86">
    <cfRule type="cellIs" dxfId="313" priority="302" operator="equal">
      <formula>3</formula>
    </cfRule>
    <cfRule type="cellIs" dxfId="312" priority="303" operator="equal">
      <formula>2</formula>
    </cfRule>
    <cfRule type="cellIs" dxfId="311" priority="304" operator="equal">
      <formula>1</formula>
    </cfRule>
    <cfRule type="cellIs" dxfId="310" priority="305" operator="equal">
      <formula>0</formula>
    </cfRule>
  </conditionalFormatting>
  <conditionalFormatting sqref="H87:H88">
    <cfRule type="cellIs" dxfId="309" priority="298" operator="equal">
      <formula>3</formula>
    </cfRule>
    <cfRule type="cellIs" dxfId="308" priority="299" operator="equal">
      <formula>2</formula>
    </cfRule>
    <cfRule type="cellIs" dxfId="307" priority="300" operator="equal">
      <formula>1</formula>
    </cfRule>
    <cfRule type="cellIs" dxfId="306" priority="301" operator="equal">
      <formula>0</formula>
    </cfRule>
  </conditionalFormatting>
  <conditionalFormatting sqref="H89:H90">
    <cfRule type="cellIs" dxfId="305" priority="294" operator="equal">
      <formula>3</formula>
    </cfRule>
    <cfRule type="cellIs" dxfId="304" priority="295" operator="equal">
      <formula>2</formula>
    </cfRule>
    <cfRule type="cellIs" dxfId="303" priority="296" operator="equal">
      <formula>1</formula>
    </cfRule>
    <cfRule type="cellIs" dxfId="302" priority="297" operator="equal">
      <formula>0</formula>
    </cfRule>
  </conditionalFormatting>
  <conditionalFormatting sqref="H91:H92">
    <cfRule type="cellIs" dxfId="301" priority="290" operator="equal">
      <formula>3</formula>
    </cfRule>
    <cfRule type="cellIs" dxfId="300" priority="291" operator="equal">
      <formula>2</formula>
    </cfRule>
    <cfRule type="cellIs" dxfId="299" priority="292" operator="equal">
      <formula>1</formula>
    </cfRule>
    <cfRule type="cellIs" dxfId="298" priority="293" operator="equal">
      <formula>0</formula>
    </cfRule>
  </conditionalFormatting>
  <conditionalFormatting sqref="H93:H94">
    <cfRule type="cellIs" dxfId="297" priority="286" operator="equal">
      <formula>3</formula>
    </cfRule>
    <cfRule type="cellIs" dxfId="296" priority="287" operator="equal">
      <formula>2</formula>
    </cfRule>
    <cfRule type="cellIs" dxfId="295" priority="288" operator="equal">
      <formula>1</formula>
    </cfRule>
    <cfRule type="cellIs" dxfId="294" priority="289" operator="equal">
      <formula>0</formula>
    </cfRule>
  </conditionalFormatting>
  <conditionalFormatting sqref="H95:H96">
    <cfRule type="cellIs" dxfId="293" priority="282" operator="equal">
      <formula>3</formula>
    </cfRule>
    <cfRule type="cellIs" dxfId="292" priority="283" operator="equal">
      <formula>2</formula>
    </cfRule>
    <cfRule type="cellIs" dxfId="291" priority="284" operator="equal">
      <formula>1</formula>
    </cfRule>
    <cfRule type="cellIs" dxfId="290" priority="285" operator="equal">
      <formula>0</formula>
    </cfRule>
  </conditionalFormatting>
  <conditionalFormatting sqref="H97:H98">
    <cfRule type="cellIs" dxfId="289" priority="278" operator="equal">
      <formula>3</formula>
    </cfRule>
    <cfRule type="cellIs" dxfId="288" priority="279" operator="equal">
      <formula>2</formula>
    </cfRule>
    <cfRule type="cellIs" dxfId="287" priority="280" operator="equal">
      <formula>1</formula>
    </cfRule>
    <cfRule type="cellIs" dxfId="286" priority="281" operator="equal">
      <formula>0</formula>
    </cfRule>
  </conditionalFormatting>
  <conditionalFormatting sqref="H99:H100">
    <cfRule type="cellIs" dxfId="285" priority="274" operator="equal">
      <formula>3</formula>
    </cfRule>
    <cfRule type="cellIs" dxfId="284" priority="275" operator="equal">
      <formula>2</formula>
    </cfRule>
    <cfRule type="cellIs" dxfId="283" priority="276" operator="equal">
      <formula>1</formula>
    </cfRule>
    <cfRule type="cellIs" dxfId="282" priority="277" operator="equal">
      <formula>0</formula>
    </cfRule>
  </conditionalFormatting>
  <conditionalFormatting sqref="H122:H123">
    <cfRule type="cellIs" dxfId="281" priority="246" operator="equal">
      <formula>3</formula>
    </cfRule>
    <cfRule type="cellIs" dxfId="280" priority="247" operator="equal">
      <formula>2</formula>
    </cfRule>
    <cfRule type="cellIs" dxfId="279" priority="248" operator="equal">
      <formula>1</formula>
    </cfRule>
    <cfRule type="cellIs" dxfId="278" priority="249" operator="equal">
      <formula>0</formula>
    </cfRule>
  </conditionalFormatting>
  <conditionalFormatting sqref="H105:H106">
    <cfRule type="cellIs" dxfId="277" priority="270" operator="equal">
      <formula>3</formula>
    </cfRule>
    <cfRule type="cellIs" dxfId="276" priority="271" operator="equal">
      <formula>2</formula>
    </cfRule>
    <cfRule type="cellIs" dxfId="275" priority="272" operator="equal">
      <formula>1</formula>
    </cfRule>
    <cfRule type="cellIs" dxfId="274" priority="273" operator="equal">
      <formula>0</formula>
    </cfRule>
  </conditionalFormatting>
  <conditionalFormatting sqref="H107:H108">
    <cfRule type="cellIs" dxfId="273" priority="266" operator="equal">
      <formula>3</formula>
    </cfRule>
    <cfRule type="cellIs" dxfId="272" priority="267" operator="equal">
      <formula>2</formula>
    </cfRule>
    <cfRule type="cellIs" dxfId="271" priority="268" operator="equal">
      <formula>1</formula>
    </cfRule>
    <cfRule type="cellIs" dxfId="270" priority="269" operator="equal">
      <formula>0</formula>
    </cfRule>
  </conditionalFormatting>
  <conditionalFormatting sqref="H109:H110">
    <cfRule type="cellIs" dxfId="269" priority="262" operator="equal">
      <formula>3</formula>
    </cfRule>
    <cfRule type="cellIs" dxfId="268" priority="263" operator="equal">
      <formula>2</formula>
    </cfRule>
    <cfRule type="cellIs" dxfId="267" priority="264" operator="equal">
      <formula>1</formula>
    </cfRule>
    <cfRule type="cellIs" dxfId="266" priority="265" operator="equal">
      <formula>0</formula>
    </cfRule>
  </conditionalFormatting>
  <conditionalFormatting sqref="H111:H112">
    <cfRule type="cellIs" dxfId="265" priority="258" operator="equal">
      <formula>3</formula>
    </cfRule>
    <cfRule type="cellIs" dxfId="264" priority="259" operator="equal">
      <formula>2</formula>
    </cfRule>
    <cfRule type="cellIs" dxfId="263" priority="260" operator="equal">
      <formula>1</formula>
    </cfRule>
    <cfRule type="cellIs" dxfId="262" priority="261" operator="equal">
      <formula>0</formula>
    </cfRule>
  </conditionalFormatting>
  <conditionalFormatting sqref="H118:H119">
    <cfRule type="cellIs" dxfId="261" priority="254" operator="equal">
      <formula>3</formula>
    </cfRule>
    <cfRule type="cellIs" dxfId="260" priority="255" operator="equal">
      <formula>2</formula>
    </cfRule>
    <cfRule type="cellIs" dxfId="259" priority="256" operator="equal">
      <formula>1</formula>
    </cfRule>
    <cfRule type="cellIs" dxfId="258" priority="257" operator="equal">
      <formula>0</formula>
    </cfRule>
  </conditionalFormatting>
  <conditionalFormatting sqref="H120:H121">
    <cfRule type="cellIs" dxfId="257" priority="250" operator="equal">
      <formula>3</formula>
    </cfRule>
    <cfRule type="cellIs" dxfId="256" priority="251" operator="equal">
      <formula>2</formula>
    </cfRule>
    <cfRule type="cellIs" dxfId="255" priority="252" operator="equal">
      <formula>1</formula>
    </cfRule>
    <cfRule type="cellIs" dxfId="254" priority="253" operator="equal">
      <formula>0</formula>
    </cfRule>
  </conditionalFormatting>
  <conditionalFormatting sqref="H129:H130">
    <cfRule type="cellIs" dxfId="253" priority="242" operator="equal">
      <formula>3</formula>
    </cfRule>
    <cfRule type="cellIs" dxfId="252" priority="243" operator="equal">
      <formula>2</formula>
    </cfRule>
    <cfRule type="cellIs" dxfId="251" priority="244" operator="equal">
      <formula>1</formula>
    </cfRule>
    <cfRule type="cellIs" dxfId="250" priority="245" operator="equal">
      <formula>0</formula>
    </cfRule>
  </conditionalFormatting>
  <conditionalFormatting sqref="H131:H132">
    <cfRule type="cellIs" dxfId="249" priority="238" operator="equal">
      <formula>3</formula>
    </cfRule>
    <cfRule type="cellIs" dxfId="248" priority="239" operator="equal">
      <formula>2</formula>
    </cfRule>
    <cfRule type="cellIs" dxfId="247" priority="240" operator="equal">
      <formula>1</formula>
    </cfRule>
    <cfRule type="cellIs" dxfId="246" priority="241" operator="equal">
      <formula>0</formula>
    </cfRule>
  </conditionalFormatting>
  <conditionalFormatting sqref="H133:H134">
    <cfRule type="cellIs" dxfId="245" priority="234" operator="equal">
      <formula>3</formula>
    </cfRule>
    <cfRule type="cellIs" dxfId="244" priority="235" operator="equal">
      <formula>2</formula>
    </cfRule>
    <cfRule type="cellIs" dxfId="243" priority="236" operator="equal">
      <formula>1</formula>
    </cfRule>
    <cfRule type="cellIs" dxfId="242" priority="237" operator="equal">
      <formula>0</formula>
    </cfRule>
  </conditionalFormatting>
  <conditionalFormatting sqref="H135:H136">
    <cfRule type="cellIs" dxfId="241" priority="230" operator="equal">
      <formula>3</formula>
    </cfRule>
    <cfRule type="cellIs" dxfId="240" priority="231" operator="equal">
      <formula>2</formula>
    </cfRule>
    <cfRule type="cellIs" dxfId="239" priority="232" operator="equal">
      <formula>1</formula>
    </cfRule>
    <cfRule type="cellIs" dxfId="238" priority="233" operator="equal">
      <formula>0</formula>
    </cfRule>
  </conditionalFormatting>
  <conditionalFormatting sqref="H137:H138">
    <cfRule type="cellIs" dxfId="237" priority="226" operator="equal">
      <formula>3</formula>
    </cfRule>
    <cfRule type="cellIs" dxfId="236" priority="227" operator="equal">
      <formula>2</formula>
    </cfRule>
    <cfRule type="cellIs" dxfId="235" priority="228" operator="equal">
      <formula>1</formula>
    </cfRule>
    <cfRule type="cellIs" dxfId="234" priority="229" operator="equal">
      <formula>0</formula>
    </cfRule>
  </conditionalFormatting>
  <conditionalFormatting sqref="H139:H140">
    <cfRule type="cellIs" dxfId="233" priority="222" operator="equal">
      <formula>3</formula>
    </cfRule>
    <cfRule type="cellIs" dxfId="232" priority="223" operator="equal">
      <formula>2</formula>
    </cfRule>
    <cfRule type="cellIs" dxfId="231" priority="224" operator="equal">
      <formula>1</formula>
    </cfRule>
    <cfRule type="cellIs" dxfId="230" priority="225" operator="equal">
      <formula>0</formula>
    </cfRule>
  </conditionalFormatting>
  <conditionalFormatting sqref="H141:H142">
    <cfRule type="cellIs" dxfId="229" priority="218" operator="equal">
      <formula>3</formula>
    </cfRule>
    <cfRule type="cellIs" dxfId="228" priority="219" operator="equal">
      <formula>2</formula>
    </cfRule>
    <cfRule type="cellIs" dxfId="227" priority="220" operator="equal">
      <formula>1</formula>
    </cfRule>
    <cfRule type="cellIs" dxfId="226" priority="221" operator="equal">
      <formula>0</formula>
    </cfRule>
  </conditionalFormatting>
  <conditionalFormatting sqref="H143:H144">
    <cfRule type="cellIs" dxfId="225" priority="214" operator="equal">
      <formula>3</formula>
    </cfRule>
    <cfRule type="cellIs" dxfId="224" priority="215" operator="equal">
      <formula>2</formula>
    </cfRule>
    <cfRule type="cellIs" dxfId="223" priority="216" operator="equal">
      <formula>1</formula>
    </cfRule>
    <cfRule type="cellIs" dxfId="222" priority="217" operator="equal">
      <formula>0</formula>
    </cfRule>
  </conditionalFormatting>
  <conditionalFormatting sqref="H145:H146">
    <cfRule type="cellIs" dxfId="221" priority="210" operator="equal">
      <formula>3</formula>
    </cfRule>
    <cfRule type="cellIs" dxfId="220" priority="211" operator="equal">
      <formula>2</formula>
    </cfRule>
    <cfRule type="cellIs" dxfId="219" priority="212" operator="equal">
      <formula>1</formula>
    </cfRule>
    <cfRule type="cellIs" dxfId="218" priority="213" operator="equal">
      <formula>0</formula>
    </cfRule>
  </conditionalFormatting>
  <conditionalFormatting sqref="H147:H148">
    <cfRule type="cellIs" dxfId="217" priority="206" operator="equal">
      <formula>3</formula>
    </cfRule>
    <cfRule type="cellIs" dxfId="216" priority="207" operator="equal">
      <formula>2</formula>
    </cfRule>
    <cfRule type="cellIs" dxfId="215" priority="208" operator="equal">
      <formula>1</formula>
    </cfRule>
    <cfRule type="cellIs" dxfId="214" priority="209" operator="equal">
      <formula>0</formula>
    </cfRule>
  </conditionalFormatting>
  <conditionalFormatting sqref="H149:H150">
    <cfRule type="cellIs" dxfId="213" priority="202" operator="equal">
      <formula>3</formula>
    </cfRule>
    <cfRule type="cellIs" dxfId="212" priority="203" operator="equal">
      <formula>2</formula>
    </cfRule>
    <cfRule type="cellIs" dxfId="211" priority="204" operator="equal">
      <formula>1</formula>
    </cfRule>
    <cfRule type="cellIs" dxfId="210" priority="205" operator="equal">
      <formula>0</formula>
    </cfRule>
  </conditionalFormatting>
  <conditionalFormatting sqref="H151:H152">
    <cfRule type="cellIs" dxfId="209" priority="198" operator="equal">
      <formula>3</formula>
    </cfRule>
    <cfRule type="cellIs" dxfId="208" priority="199" operator="equal">
      <formula>2</formula>
    </cfRule>
    <cfRule type="cellIs" dxfId="207" priority="200" operator="equal">
      <formula>1</formula>
    </cfRule>
    <cfRule type="cellIs" dxfId="206" priority="201" operator="equal">
      <formula>0</formula>
    </cfRule>
  </conditionalFormatting>
  <conditionalFormatting sqref="H153:H154">
    <cfRule type="cellIs" dxfId="205" priority="194" operator="equal">
      <formula>3</formula>
    </cfRule>
    <cfRule type="cellIs" dxfId="204" priority="195" operator="equal">
      <formula>2</formula>
    </cfRule>
    <cfRule type="cellIs" dxfId="203" priority="196" operator="equal">
      <formula>1</formula>
    </cfRule>
    <cfRule type="cellIs" dxfId="202" priority="197" operator="equal">
      <formula>0</formula>
    </cfRule>
  </conditionalFormatting>
  <conditionalFormatting sqref="H155:H156">
    <cfRule type="cellIs" dxfId="201" priority="190" operator="equal">
      <formula>3</formula>
    </cfRule>
    <cfRule type="cellIs" dxfId="200" priority="191" operator="equal">
      <formula>2</formula>
    </cfRule>
    <cfRule type="cellIs" dxfId="199" priority="192" operator="equal">
      <formula>1</formula>
    </cfRule>
    <cfRule type="cellIs" dxfId="198" priority="193" operator="equal">
      <formula>0</formula>
    </cfRule>
  </conditionalFormatting>
  <conditionalFormatting sqref="H157:H158">
    <cfRule type="cellIs" dxfId="197" priority="186" operator="equal">
      <formula>3</formula>
    </cfRule>
    <cfRule type="cellIs" dxfId="196" priority="187" operator="equal">
      <formula>2</formula>
    </cfRule>
    <cfRule type="cellIs" dxfId="195" priority="188" operator="equal">
      <formula>1</formula>
    </cfRule>
    <cfRule type="cellIs" dxfId="194" priority="189" operator="equal">
      <formula>0</formula>
    </cfRule>
  </conditionalFormatting>
  <conditionalFormatting sqref="H178:H179">
    <cfRule type="cellIs" dxfId="193" priority="182" operator="equal">
      <formula>0</formula>
    </cfRule>
    <cfRule type="cellIs" dxfId="192" priority="183" operator="equal">
      <formula>3</formula>
    </cfRule>
    <cfRule type="cellIs" dxfId="191" priority="184" operator="equal">
      <formula>2</formula>
    </cfRule>
    <cfRule type="cellIs" dxfId="190" priority="185" operator="equal">
      <formula>1</formula>
    </cfRule>
  </conditionalFormatting>
  <conditionalFormatting sqref="H164:H165">
    <cfRule type="cellIs" dxfId="189" priority="178" operator="equal">
      <formula>3</formula>
    </cfRule>
    <cfRule type="cellIs" dxfId="188" priority="179" operator="equal">
      <formula>2</formula>
    </cfRule>
    <cfRule type="cellIs" dxfId="187" priority="180" operator="equal">
      <formula>1</formula>
    </cfRule>
    <cfRule type="cellIs" dxfId="186" priority="181" operator="equal">
      <formula>0</formula>
    </cfRule>
  </conditionalFormatting>
  <conditionalFormatting sqref="H166:H167">
    <cfRule type="cellIs" dxfId="185" priority="174" operator="equal">
      <formula>3</formula>
    </cfRule>
    <cfRule type="cellIs" dxfId="184" priority="175" operator="equal">
      <formula>2</formula>
    </cfRule>
    <cfRule type="cellIs" dxfId="183" priority="176" operator="equal">
      <formula>1</formula>
    </cfRule>
    <cfRule type="cellIs" dxfId="182" priority="177" operator="equal">
      <formula>0</formula>
    </cfRule>
  </conditionalFormatting>
  <conditionalFormatting sqref="H168:H169">
    <cfRule type="cellIs" dxfId="181" priority="170" operator="equal">
      <formula>3</formula>
    </cfRule>
    <cfRule type="cellIs" dxfId="180" priority="171" operator="equal">
      <formula>2</formula>
    </cfRule>
    <cfRule type="cellIs" dxfId="179" priority="172" operator="equal">
      <formula>1</formula>
    </cfRule>
    <cfRule type="cellIs" dxfId="178" priority="173" operator="equal">
      <formula>0</formula>
    </cfRule>
  </conditionalFormatting>
  <conditionalFormatting sqref="H170:H171">
    <cfRule type="cellIs" dxfId="177" priority="166" operator="equal">
      <formula>3</formula>
    </cfRule>
    <cfRule type="cellIs" dxfId="176" priority="167" operator="equal">
      <formula>2</formula>
    </cfRule>
    <cfRule type="cellIs" dxfId="175" priority="168" operator="equal">
      <formula>1</formula>
    </cfRule>
    <cfRule type="cellIs" dxfId="174" priority="169" operator="equal">
      <formula>0</formula>
    </cfRule>
  </conditionalFormatting>
  <conditionalFormatting sqref="H172:H173">
    <cfRule type="cellIs" dxfId="173" priority="162" operator="equal">
      <formula>3</formula>
    </cfRule>
    <cfRule type="cellIs" dxfId="172" priority="163" operator="equal">
      <formula>2</formula>
    </cfRule>
    <cfRule type="cellIs" dxfId="171" priority="164" operator="equal">
      <formula>1</formula>
    </cfRule>
    <cfRule type="cellIs" dxfId="170" priority="165" operator="equal">
      <formula>0</formula>
    </cfRule>
  </conditionalFormatting>
  <conditionalFormatting sqref="H174:H175">
    <cfRule type="cellIs" dxfId="169" priority="158" operator="equal">
      <formula>3</formula>
    </cfRule>
    <cfRule type="cellIs" dxfId="168" priority="159" operator="equal">
      <formula>2</formula>
    </cfRule>
    <cfRule type="cellIs" dxfId="167" priority="160" operator="equal">
      <formula>1</formula>
    </cfRule>
    <cfRule type="cellIs" dxfId="166" priority="161" operator="equal">
      <formula>0</formula>
    </cfRule>
  </conditionalFormatting>
  <conditionalFormatting sqref="H176:H177">
    <cfRule type="cellIs" dxfId="165" priority="154" operator="equal">
      <formula>3</formula>
    </cfRule>
    <cfRule type="cellIs" dxfId="164" priority="155" operator="equal">
      <formula>2</formula>
    </cfRule>
    <cfRule type="cellIs" dxfId="163" priority="156" operator="equal">
      <formula>1</formula>
    </cfRule>
    <cfRule type="cellIs" dxfId="162" priority="157" operator="equal">
      <formula>0</formula>
    </cfRule>
  </conditionalFormatting>
  <conditionalFormatting sqref="H180:H181">
    <cfRule type="cellIs" dxfId="161" priority="150" operator="equal">
      <formula>3</formula>
    </cfRule>
    <cfRule type="cellIs" dxfId="160" priority="151" operator="equal">
      <formula>2</formula>
    </cfRule>
    <cfRule type="cellIs" dxfId="159" priority="152" operator="equal">
      <formula>1</formula>
    </cfRule>
    <cfRule type="cellIs" dxfId="158" priority="153" operator="equal">
      <formula>0</formula>
    </cfRule>
  </conditionalFormatting>
  <conditionalFormatting sqref="H182:H183">
    <cfRule type="cellIs" dxfId="157" priority="146" operator="equal">
      <formula>3</formula>
    </cfRule>
    <cfRule type="cellIs" dxfId="156" priority="147" operator="equal">
      <formula>2</formula>
    </cfRule>
    <cfRule type="cellIs" dxfId="155" priority="148" operator="equal">
      <formula>1</formula>
    </cfRule>
    <cfRule type="cellIs" dxfId="154" priority="149" operator="equal">
      <formula>0</formula>
    </cfRule>
  </conditionalFormatting>
  <conditionalFormatting sqref="H184:H185">
    <cfRule type="cellIs" dxfId="153" priority="142" operator="equal">
      <formula>3</formula>
    </cfRule>
    <cfRule type="cellIs" dxfId="152" priority="143" operator="equal">
      <formula>2</formula>
    </cfRule>
    <cfRule type="cellIs" dxfId="151" priority="144" operator="equal">
      <formula>1</formula>
    </cfRule>
    <cfRule type="cellIs" dxfId="150" priority="145" operator="equal">
      <formula>0</formula>
    </cfRule>
  </conditionalFormatting>
  <conditionalFormatting sqref="H186:H187">
    <cfRule type="cellIs" dxfId="149" priority="138" operator="equal">
      <formula>3</formula>
    </cfRule>
    <cfRule type="cellIs" dxfId="148" priority="139" operator="equal">
      <formula>2</formula>
    </cfRule>
    <cfRule type="cellIs" dxfId="147" priority="140" operator="equal">
      <formula>1</formula>
    </cfRule>
    <cfRule type="cellIs" dxfId="146" priority="141" operator="equal">
      <formula>0</formula>
    </cfRule>
  </conditionalFormatting>
  <conditionalFormatting sqref="H188:H189">
    <cfRule type="cellIs" dxfId="145" priority="134" operator="equal">
      <formula>3</formula>
    </cfRule>
    <cfRule type="cellIs" dxfId="144" priority="135" operator="equal">
      <formula>2</formula>
    </cfRule>
    <cfRule type="cellIs" dxfId="143" priority="136" operator="equal">
      <formula>1</formula>
    </cfRule>
    <cfRule type="cellIs" dxfId="142" priority="137" operator="equal">
      <formula>0</formula>
    </cfRule>
  </conditionalFormatting>
  <conditionalFormatting sqref="H190:H191">
    <cfRule type="cellIs" dxfId="141" priority="130" operator="equal">
      <formula>3</formula>
    </cfRule>
    <cfRule type="cellIs" dxfId="140" priority="131" operator="equal">
      <formula>2</formula>
    </cfRule>
    <cfRule type="cellIs" dxfId="139" priority="132" operator="equal">
      <formula>1</formula>
    </cfRule>
    <cfRule type="cellIs" dxfId="138" priority="133" operator="equal">
      <formula>0</formula>
    </cfRule>
  </conditionalFormatting>
  <conditionalFormatting sqref="H192:H193">
    <cfRule type="cellIs" dxfId="137" priority="126" operator="equal">
      <formula>3</formula>
    </cfRule>
    <cfRule type="cellIs" dxfId="136" priority="127" operator="equal">
      <formula>2</formula>
    </cfRule>
    <cfRule type="cellIs" dxfId="135" priority="128" operator="equal">
      <formula>1</formula>
    </cfRule>
    <cfRule type="cellIs" dxfId="134" priority="129" operator="equal">
      <formula>0</formula>
    </cfRule>
  </conditionalFormatting>
  <conditionalFormatting sqref="H199:H200">
    <cfRule type="cellIs" dxfId="133" priority="122" operator="equal">
      <formula>3</formula>
    </cfRule>
    <cfRule type="cellIs" dxfId="132" priority="123" operator="equal">
      <formula>2</formula>
    </cfRule>
    <cfRule type="cellIs" dxfId="131" priority="124" operator="equal">
      <formula>1</formula>
    </cfRule>
    <cfRule type="cellIs" dxfId="130" priority="125" operator="equal">
      <formula>0</formula>
    </cfRule>
  </conditionalFormatting>
  <conditionalFormatting sqref="H201:H202">
    <cfRule type="cellIs" dxfId="129" priority="118" operator="equal">
      <formula>3</formula>
    </cfRule>
    <cfRule type="cellIs" dxfId="128" priority="119" operator="equal">
      <formula>2</formula>
    </cfRule>
    <cfRule type="cellIs" dxfId="127" priority="120" operator="equal">
      <formula>1</formula>
    </cfRule>
    <cfRule type="cellIs" dxfId="126" priority="121" operator="equal">
      <formula>0</formula>
    </cfRule>
  </conditionalFormatting>
  <conditionalFormatting sqref="H203:H204">
    <cfRule type="cellIs" dxfId="125" priority="114" operator="equal">
      <formula>3</formula>
    </cfRule>
    <cfRule type="cellIs" dxfId="124" priority="115" operator="equal">
      <formula>2</formula>
    </cfRule>
    <cfRule type="cellIs" dxfId="123" priority="116" operator="equal">
      <formula>1</formula>
    </cfRule>
    <cfRule type="cellIs" dxfId="122" priority="117" operator="equal">
      <formula>0</formula>
    </cfRule>
  </conditionalFormatting>
  <conditionalFormatting sqref="H205:H206">
    <cfRule type="cellIs" dxfId="121" priority="110" operator="equal">
      <formula>3</formula>
    </cfRule>
    <cfRule type="cellIs" dxfId="120" priority="111" operator="equal">
      <formula>2</formula>
    </cfRule>
    <cfRule type="cellIs" dxfId="119" priority="112" operator="equal">
      <formula>1</formula>
    </cfRule>
    <cfRule type="cellIs" dxfId="118" priority="113" operator="equal">
      <formula>0</formula>
    </cfRule>
  </conditionalFormatting>
  <conditionalFormatting sqref="H207:H208">
    <cfRule type="cellIs" dxfId="117" priority="106" operator="equal">
      <formula>3</formula>
    </cfRule>
    <cfRule type="cellIs" dxfId="116" priority="107" operator="equal">
      <formula>2</formula>
    </cfRule>
    <cfRule type="cellIs" dxfId="115" priority="108" operator="equal">
      <formula>1</formula>
    </cfRule>
    <cfRule type="cellIs" dxfId="114" priority="109" operator="equal">
      <formula>0</formula>
    </cfRule>
  </conditionalFormatting>
  <conditionalFormatting sqref="H209:H210">
    <cfRule type="cellIs" dxfId="113" priority="102" operator="equal">
      <formula>3</formula>
    </cfRule>
    <cfRule type="cellIs" dxfId="112" priority="103" operator="equal">
      <formula>2</formula>
    </cfRule>
    <cfRule type="cellIs" dxfId="111" priority="104" operator="equal">
      <formula>1</formula>
    </cfRule>
    <cfRule type="cellIs" dxfId="110" priority="105" operator="equal">
      <formula>0</formula>
    </cfRule>
  </conditionalFormatting>
  <conditionalFormatting sqref="H216:H217">
    <cfRule type="cellIs" dxfId="109" priority="98" operator="equal">
      <formula>3</formula>
    </cfRule>
    <cfRule type="cellIs" dxfId="108" priority="99" operator="equal">
      <formula>2</formula>
    </cfRule>
    <cfRule type="cellIs" dxfId="107" priority="100" operator="equal">
      <formula>1</formula>
    </cfRule>
    <cfRule type="cellIs" dxfId="106" priority="101" operator="equal">
      <formula>0</formula>
    </cfRule>
  </conditionalFormatting>
  <conditionalFormatting sqref="H218:H219">
    <cfRule type="cellIs" dxfId="105" priority="94" operator="equal">
      <formula>3</formula>
    </cfRule>
    <cfRule type="cellIs" dxfId="104" priority="95" operator="equal">
      <formula>2</formula>
    </cfRule>
    <cfRule type="cellIs" dxfId="103" priority="96" operator="equal">
      <formula>1</formula>
    </cfRule>
    <cfRule type="cellIs" dxfId="102" priority="97" operator="equal">
      <formula>0</formula>
    </cfRule>
  </conditionalFormatting>
  <conditionalFormatting sqref="H220:H221">
    <cfRule type="cellIs" dxfId="101" priority="90" operator="equal">
      <formula>3</formula>
    </cfRule>
    <cfRule type="cellIs" dxfId="100" priority="91" operator="equal">
      <formula>2</formula>
    </cfRule>
    <cfRule type="cellIs" dxfId="99" priority="92" operator="equal">
      <formula>1</formula>
    </cfRule>
    <cfRule type="cellIs" dxfId="98" priority="93" operator="equal">
      <formula>0</formula>
    </cfRule>
  </conditionalFormatting>
  <conditionalFormatting sqref="H222:H223">
    <cfRule type="cellIs" dxfId="97" priority="86" operator="equal">
      <formula>3</formula>
    </cfRule>
    <cfRule type="cellIs" dxfId="96" priority="87" operator="equal">
      <formula>2</formula>
    </cfRule>
    <cfRule type="cellIs" dxfId="95" priority="88" operator="equal">
      <formula>1</formula>
    </cfRule>
    <cfRule type="cellIs" dxfId="94" priority="89" operator="equal">
      <formula>0</formula>
    </cfRule>
  </conditionalFormatting>
  <conditionalFormatting sqref="H224:H225">
    <cfRule type="cellIs" dxfId="93" priority="82" operator="equal">
      <formula>3</formula>
    </cfRule>
    <cfRule type="cellIs" dxfId="92" priority="83" operator="equal">
      <formula>2</formula>
    </cfRule>
    <cfRule type="cellIs" dxfId="91" priority="84" operator="equal">
      <formula>1</formula>
    </cfRule>
    <cfRule type="cellIs" dxfId="90" priority="85" operator="equal">
      <formula>0</formula>
    </cfRule>
  </conditionalFormatting>
  <conditionalFormatting sqref="H226:H227">
    <cfRule type="cellIs" dxfId="89" priority="78" operator="equal">
      <formula>3</formula>
    </cfRule>
    <cfRule type="cellIs" dxfId="88" priority="79" operator="equal">
      <formula>2</formula>
    </cfRule>
    <cfRule type="cellIs" dxfId="87" priority="80" operator="equal">
      <formula>1</formula>
    </cfRule>
    <cfRule type="cellIs" dxfId="86" priority="81" operator="equal">
      <formula>0</formula>
    </cfRule>
  </conditionalFormatting>
  <conditionalFormatting sqref="H228:H229">
    <cfRule type="cellIs" dxfId="85" priority="74" operator="equal">
      <formula>3</formula>
    </cfRule>
    <cfRule type="cellIs" dxfId="84" priority="75" operator="equal">
      <formula>2</formula>
    </cfRule>
    <cfRule type="cellIs" dxfId="83" priority="76" operator="equal">
      <formula>1</formula>
    </cfRule>
    <cfRule type="cellIs" dxfId="82" priority="77" operator="equal">
      <formula>0</formula>
    </cfRule>
  </conditionalFormatting>
  <conditionalFormatting sqref="H235:H236">
    <cfRule type="cellIs" dxfId="81" priority="70" operator="equal">
      <formula>3</formula>
    </cfRule>
    <cfRule type="cellIs" dxfId="80" priority="71" operator="equal">
      <formula>2</formula>
    </cfRule>
    <cfRule type="cellIs" dxfId="79" priority="72" operator="equal">
      <formula>1</formula>
    </cfRule>
    <cfRule type="cellIs" dxfId="78" priority="73" operator="equal">
      <formula>0</formula>
    </cfRule>
  </conditionalFormatting>
  <conditionalFormatting sqref="H237:H238">
    <cfRule type="cellIs" dxfId="77" priority="66" operator="equal">
      <formula>3</formula>
    </cfRule>
    <cfRule type="cellIs" dxfId="76" priority="67" operator="equal">
      <formula>2</formula>
    </cfRule>
    <cfRule type="cellIs" dxfId="75" priority="68" operator="equal">
      <formula>1</formula>
    </cfRule>
    <cfRule type="cellIs" dxfId="74" priority="69" operator="equal">
      <formula>0</formula>
    </cfRule>
  </conditionalFormatting>
  <conditionalFormatting sqref="H239:H240">
    <cfRule type="cellIs" dxfId="73" priority="62" operator="equal">
      <formula>3</formula>
    </cfRule>
    <cfRule type="cellIs" dxfId="72" priority="63" operator="equal">
      <formula>2</formula>
    </cfRule>
    <cfRule type="cellIs" dxfId="71" priority="64" operator="equal">
      <formula>1</formula>
    </cfRule>
    <cfRule type="cellIs" dxfId="70" priority="65" operator="equal">
      <formula>0</formula>
    </cfRule>
  </conditionalFormatting>
  <conditionalFormatting sqref="H241:H242">
    <cfRule type="cellIs" dxfId="69" priority="58" operator="equal">
      <formula>3</formula>
    </cfRule>
    <cfRule type="cellIs" dxfId="68" priority="59" operator="equal">
      <formula>2</formula>
    </cfRule>
    <cfRule type="cellIs" dxfId="67" priority="60" operator="equal">
      <formula>1</formula>
    </cfRule>
    <cfRule type="cellIs" dxfId="66" priority="61" operator="equal">
      <formula>0</formula>
    </cfRule>
  </conditionalFormatting>
  <conditionalFormatting sqref="H250:H251">
    <cfRule type="cellIs" dxfId="65" priority="54" operator="equal">
      <formula>3</formula>
    </cfRule>
    <cfRule type="cellIs" dxfId="64" priority="55" operator="equal">
      <formula>2</formula>
    </cfRule>
    <cfRule type="cellIs" dxfId="63" priority="56" operator="equal">
      <formula>1</formula>
    </cfRule>
    <cfRule type="cellIs" dxfId="62" priority="57" operator="equal">
      <formula>0</formula>
    </cfRule>
  </conditionalFormatting>
  <conditionalFormatting sqref="H252:H253">
    <cfRule type="cellIs" dxfId="61" priority="50" operator="equal">
      <formula>3</formula>
    </cfRule>
    <cfRule type="cellIs" dxfId="60" priority="51" operator="equal">
      <formula>2</formula>
    </cfRule>
    <cfRule type="cellIs" dxfId="59" priority="52" operator="equal">
      <formula>1</formula>
    </cfRule>
    <cfRule type="cellIs" dxfId="58" priority="53" operator="equal">
      <formula>0</formula>
    </cfRule>
  </conditionalFormatting>
  <conditionalFormatting sqref="H255:H256">
    <cfRule type="cellIs" dxfId="57" priority="46" operator="equal">
      <formula>3</formula>
    </cfRule>
    <cfRule type="cellIs" dxfId="56" priority="47" operator="equal">
      <formula>2</formula>
    </cfRule>
    <cfRule type="cellIs" dxfId="55" priority="48" operator="equal">
      <formula>1</formula>
    </cfRule>
    <cfRule type="cellIs" dxfId="54" priority="49" operator="equal">
      <formula>0</formula>
    </cfRule>
  </conditionalFormatting>
  <conditionalFormatting sqref="H257:H258">
    <cfRule type="cellIs" dxfId="53" priority="42" operator="equal">
      <formula>3</formula>
    </cfRule>
    <cfRule type="cellIs" dxfId="52" priority="43" operator="equal">
      <formula>2</formula>
    </cfRule>
    <cfRule type="cellIs" dxfId="51" priority="44" operator="equal">
      <formula>1</formula>
    </cfRule>
    <cfRule type="cellIs" dxfId="50" priority="45" operator="equal">
      <formula>0</formula>
    </cfRule>
  </conditionalFormatting>
  <conditionalFormatting sqref="H278:H281">
    <cfRule type="cellIs" dxfId="49" priority="10" operator="equal">
      <formula>3</formula>
    </cfRule>
    <cfRule type="cellIs" dxfId="48" priority="11" operator="equal">
      <formula>2</formula>
    </cfRule>
    <cfRule type="cellIs" dxfId="47" priority="12" operator="equal">
      <formula>1</formula>
    </cfRule>
    <cfRule type="cellIs" dxfId="46" priority="13" operator="equal">
      <formula>0</formula>
    </cfRule>
  </conditionalFormatting>
  <conditionalFormatting sqref="H260:H261">
    <cfRule type="cellIs" dxfId="45" priority="38" operator="equal">
      <formula>3</formula>
    </cfRule>
    <cfRule type="cellIs" dxfId="44" priority="39" operator="equal">
      <formula>2</formula>
    </cfRule>
    <cfRule type="cellIs" dxfId="43" priority="40" operator="equal">
      <formula>1</formula>
    </cfRule>
    <cfRule type="cellIs" dxfId="42" priority="41" operator="equal">
      <formula>0</formula>
    </cfRule>
  </conditionalFormatting>
  <conditionalFormatting sqref="H263:H264">
    <cfRule type="cellIs" dxfId="41" priority="34" operator="equal">
      <formula>3</formula>
    </cfRule>
    <cfRule type="cellIs" dxfId="40" priority="35" operator="equal">
      <formula>2</formula>
    </cfRule>
    <cfRule type="cellIs" dxfId="39" priority="36" operator="equal">
      <formula>1</formula>
    </cfRule>
    <cfRule type="cellIs" dxfId="38" priority="37" operator="equal">
      <formula>0</formula>
    </cfRule>
  </conditionalFormatting>
  <conditionalFormatting sqref="H265:H266">
    <cfRule type="cellIs" dxfId="37" priority="30" operator="equal">
      <formula>3</formula>
    </cfRule>
    <cfRule type="cellIs" dxfId="36" priority="31" operator="equal">
      <formula>2</formula>
    </cfRule>
    <cfRule type="cellIs" dxfId="35" priority="32" operator="equal">
      <formula>1</formula>
    </cfRule>
    <cfRule type="cellIs" dxfId="34" priority="33" operator="equal">
      <formula>0</formula>
    </cfRule>
  </conditionalFormatting>
  <conditionalFormatting sqref="H267:H268">
    <cfRule type="cellIs" dxfId="33" priority="26" operator="equal">
      <formula>3</formula>
    </cfRule>
    <cfRule type="cellIs" dxfId="32" priority="27" operator="equal">
      <formula>2</formula>
    </cfRule>
    <cfRule type="cellIs" dxfId="31" priority="28" operator="equal">
      <formula>1</formula>
    </cfRule>
    <cfRule type="cellIs" dxfId="30" priority="29" operator="equal">
      <formula>0</formula>
    </cfRule>
  </conditionalFormatting>
  <conditionalFormatting sqref="H270:H271">
    <cfRule type="cellIs" dxfId="29" priority="22" operator="equal">
      <formula>3</formula>
    </cfRule>
    <cfRule type="cellIs" dxfId="28" priority="23" operator="equal">
      <formula>2</formula>
    </cfRule>
    <cfRule type="cellIs" dxfId="27" priority="24" operator="equal">
      <formula>1</formula>
    </cfRule>
    <cfRule type="cellIs" dxfId="26" priority="25" operator="equal">
      <formula>0</formula>
    </cfRule>
  </conditionalFormatting>
  <conditionalFormatting sqref="H273:H274">
    <cfRule type="cellIs" dxfId="25" priority="18" operator="equal">
      <formula>3</formula>
    </cfRule>
    <cfRule type="cellIs" dxfId="24" priority="19" operator="equal">
      <formula>2</formula>
    </cfRule>
    <cfRule type="cellIs" dxfId="23" priority="20" operator="equal">
      <formula>1</formula>
    </cfRule>
    <cfRule type="cellIs" dxfId="22" priority="21" operator="equal">
      <formula>0</formula>
    </cfRule>
  </conditionalFormatting>
  <conditionalFormatting sqref="H275:H276">
    <cfRule type="cellIs" dxfId="21" priority="14" operator="equal">
      <formula>3</formula>
    </cfRule>
    <cfRule type="cellIs" dxfId="20" priority="15" operator="equal">
      <formula>2</formula>
    </cfRule>
    <cfRule type="cellIs" dxfId="19" priority="16" operator="equal">
      <formula>1</formula>
    </cfRule>
    <cfRule type="cellIs" dxfId="18" priority="17" operator="equal">
      <formula>0</formula>
    </cfRule>
  </conditionalFormatting>
  <conditionalFormatting sqref="D301:E301">
    <cfRule type="cellIs" dxfId="17" priority="7" operator="lessThan">
      <formula>0.8</formula>
    </cfRule>
    <cfRule type="cellIs" dxfId="16" priority="8" operator="between">
      <formula>0.8</formula>
      <formula>0.99</formula>
    </cfRule>
    <cfRule type="cellIs" dxfId="15" priority="9" operator="equal">
      <formula>1</formula>
    </cfRule>
  </conditionalFormatting>
  <conditionalFormatting sqref="D320:E320">
    <cfRule type="cellIs" dxfId="14" priority="4" operator="lessThan">
      <formula>0.8</formula>
    </cfRule>
    <cfRule type="cellIs" dxfId="13" priority="5" operator="between">
      <formula>0.8</formula>
      <formula>0.99</formula>
    </cfRule>
    <cfRule type="cellIs" dxfId="12" priority="6" operator="equal">
      <formula>1</formula>
    </cfRule>
  </conditionalFormatting>
  <conditionalFormatting sqref="D329:E329">
    <cfRule type="cellIs" dxfId="11" priority="1" operator="lessThan">
      <formula>0.8</formula>
    </cfRule>
    <cfRule type="cellIs" dxfId="10" priority="2" operator="between">
      <formula>0.8</formula>
      <formula>0.99</formula>
    </cfRule>
    <cfRule type="cellIs" dxfId="9" priority="3" operator="equal">
      <formula>1</formula>
    </cfRule>
  </conditionalFormatting>
  <pageMargins left="0.7" right="0.7" top="0.75" bottom="0.75" header="0.3" footer="0.3"/>
  <pageSetup scale="38" orientation="portrait" r:id="rId1"/>
  <rowBreaks count="6" manualBreakCount="6">
    <brk id="53" max="9" man="1"/>
    <brk id="113" max="9" man="1"/>
    <brk id="160" max="9" man="1"/>
    <brk id="212" max="9" man="1"/>
    <brk id="245" max="9" man="1"/>
    <brk id="283"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pageSetUpPr fitToPage="1"/>
  </sheetPr>
  <dimension ref="A1:J27"/>
  <sheetViews>
    <sheetView workbookViewId="0">
      <selection activeCell="G19" sqref="G19"/>
    </sheetView>
  </sheetViews>
  <sheetFormatPr defaultRowHeight="15" x14ac:dyDescent="0.25"/>
  <cols>
    <col min="1" max="1" width="17.7109375" style="287" customWidth="1"/>
    <col min="2" max="2" width="23.7109375" style="287" customWidth="1"/>
    <col min="3" max="3" width="13.5703125" style="287" customWidth="1"/>
    <col min="4" max="4" width="14.85546875" style="287" customWidth="1"/>
    <col min="5" max="5" width="15.85546875" style="287" customWidth="1"/>
    <col min="6" max="7" width="9.140625" style="287"/>
    <col min="8" max="8" width="30.140625" style="287" customWidth="1"/>
    <col min="9" max="9" width="15.5703125" style="287" customWidth="1"/>
    <col min="10" max="10" width="18.140625" style="287" customWidth="1"/>
    <col min="11" max="16384" width="9.140625" style="287"/>
  </cols>
  <sheetData>
    <row r="1" spans="1:10" x14ac:dyDescent="0.25">
      <c r="A1" s="305"/>
    </row>
    <row r="2" spans="1:10" ht="15.75" thickBot="1" x14ac:dyDescent="0.3"/>
    <row r="3" spans="1:10" ht="16.5" thickBot="1" x14ac:dyDescent="0.3">
      <c r="B3" s="384" t="s">
        <v>166</v>
      </c>
      <c r="C3" s="385"/>
      <c r="D3" s="385"/>
      <c r="E3" s="386"/>
      <c r="G3" s="431" t="s">
        <v>167</v>
      </c>
      <c r="H3" s="432"/>
      <c r="I3" s="432"/>
      <c r="J3" s="433"/>
    </row>
    <row r="4" spans="1:10" ht="15.75" x14ac:dyDescent="0.25">
      <c r="B4" s="392" t="s">
        <v>137</v>
      </c>
      <c r="C4" s="393"/>
      <c r="D4" s="218" t="s">
        <v>140</v>
      </c>
      <c r="E4" s="219" t="s">
        <v>132</v>
      </c>
      <c r="G4" s="429" t="s">
        <v>137</v>
      </c>
      <c r="H4" s="430"/>
      <c r="I4" s="289" t="s">
        <v>140</v>
      </c>
      <c r="J4" s="290" t="s">
        <v>132</v>
      </c>
    </row>
    <row r="5" spans="1:10" ht="15.75" x14ac:dyDescent="0.25">
      <c r="B5" s="419" t="s">
        <v>136</v>
      </c>
      <c r="C5" s="420"/>
      <c r="D5" s="150">
        <f>'FY20 QMC Rubric'!D287</f>
        <v>0</v>
      </c>
      <c r="E5" s="214">
        <v>42</v>
      </c>
      <c r="G5" s="419" t="s">
        <v>136</v>
      </c>
      <c r="H5" s="420"/>
      <c r="I5" s="150">
        <f>'FY20 QMC Rubric'!D306</f>
        <v>0</v>
      </c>
      <c r="J5" s="214">
        <v>42</v>
      </c>
    </row>
    <row r="6" spans="1:10" ht="34.5" customHeight="1" x14ac:dyDescent="0.25">
      <c r="B6" s="417" t="s">
        <v>8</v>
      </c>
      <c r="C6" s="418"/>
      <c r="D6" s="150">
        <f>'FY20 QMC Rubric'!D288</f>
        <v>0</v>
      </c>
      <c r="E6" s="214">
        <v>14</v>
      </c>
      <c r="G6" s="417" t="s">
        <v>8</v>
      </c>
      <c r="H6" s="418"/>
      <c r="I6" s="150">
        <f>'FY20 QMC Rubric'!D307</f>
        <v>0</v>
      </c>
      <c r="J6" s="214">
        <v>14</v>
      </c>
    </row>
    <row r="7" spans="1:10" ht="33" customHeight="1" x14ac:dyDescent="0.25">
      <c r="B7" s="417" t="s">
        <v>92</v>
      </c>
      <c r="C7" s="418"/>
      <c r="D7" s="150">
        <f>'FY20 QMC Rubric'!D289</f>
        <v>0</v>
      </c>
      <c r="E7" s="214">
        <v>22</v>
      </c>
      <c r="G7" s="417" t="s">
        <v>92</v>
      </c>
      <c r="H7" s="418"/>
      <c r="I7" s="150">
        <f>'FY20 QMC Rubric'!D308</f>
        <v>0</v>
      </c>
      <c r="J7" s="214">
        <v>22</v>
      </c>
    </row>
    <row r="8" spans="1:10" ht="35.25" customHeight="1" x14ac:dyDescent="0.25">
      <c r="B8" s="417" t="s">
        <v>93</v>
      </c>
      <c r="C8" s="418"/>
      <c r="D8" s="150">
        <f>'FY20 QMC Rubric'!D290</f>
        <v>0</v>
      </c>
      <c r="E8" s="214">
        <v>20</v>
      </c>
      <c r="G8" s="417" t="s">
        <v>93</v>
      </c>
      <c r="H8" s="418"/>
      <c r="I8" s="150">
        <f>'FY20 QMC Rubric'!D309</f>
        <v>0</v>
      </c>
      <c r="J8" s="214">
        <v>20</v>
      </c>
    </row>
    <row r="9" spans="1:10" ht="36" customHeight="1" x14ac:dyDescent="0.25">
      <c r="B9" s="417" t="s">
        <v>94</v>
      </c>
      <c r="C9" s="418"/>
      <c r="D9" s="150">
        <f>'FY20 QMC Rubric'!D291</f>
        <v>0</v>
      </c>
      <c r="E9" s="214">
        <v>18</v>
      </c>
      <c r="G9" s="417" t="s">
        <v>94</v>
      </c>
      <c r="H9" s="418"/>
      <c r="I9" s="150">
        <f>'FY20 QMC Rubric'!D310</f>
        <v>0</v>
      </c>
      <c r="J9" s="214">
        <v>18</v>
      </c>
    </row>
    <row r="10" spans="1:10" ht="38.25" customHeight="1" x14ac:dyDescent="0.25">
      <c r="B10" s="417" t="s">
        <v>95</v>
      </c>
      <c r="C10" s="418"/>
      <c r="D10" s="150">
        <f>'FY20 QMC Rubric'!D292</f>
        <v>0</v>
      </c>
      <c r="E10" s="214">
        <v>8</v>
      </c>
      <c r="G10" s="417" t="s">
        <v>95</v>
      </c>
      <c r="H10" s="418"/>
      <c r="I10" s="150">
        <f>'FY20 QMC Rubric'!D311</f>
        <v>0</v>
      </c>
      <c r="J10" s="214">
        <v>8</v>
      </c>
    </row>
    <row r="11" spans="1:10" ht="24.75" customHeight="1" x14ac:dyDescent="0.25">
      <c r="B11" s="417" t="s">
        <v>54</v>
      </c>
      <c r="C11" s="418"/>
      <c r="D11" s="150">
        <f>'FY20 QMC Rubric'!D293</f>
        <v>0</v>
      </c>
      <c r="E11" s="214">
        <v>6</v>
      </c>
      <c r="G11" s="417" t="s">
        <v>54</v>
      </c>
      <c r="H11" s="418"/>
      <c r="I11" s="150">
        <f>'FY20 QMC Rubric'!D312</f>
        <v>0</v>
      </c>
      <c r="J11" s="214">
        <v>6</v>
      </c>
    </row>
    <row r="12" spans="1:10" ht="35.25" customHeight="1" x14ac:dyDescent="0.25">
      <c r="B12" s="417" t="s">
        <v>67</v>
      </c>
      <c r="C12" s="418"/>
      <c r="D12" s="150">
        <f>'FY20 QMC Rubric'!D294</f>
        <v>0</v>
      </c>
      <c r="E12" s="214">
        <v>30</v>
      </c>
      <c r="G12" s="417" t="s">
        <v>67</v>
      </c>
      <c r="H12" s="418"/>
      <c r="I12" s="150">
        <f>'FY20 QMC Rubric'!D313</f>
        <v>0</v>
      </c>
      <c r="J12" s="214">
        <v>30</v>
      </c>
    </row>
    <row r="13" spans="1:10" ht="33" customHeight="1" x14ac:dyDescent="0.25">
      <c r="B13" s="417" t="s">
        <v>85</v>
      </c>
      <c r="C13" s="418"/>
      <c r="D13" s="150">
        <f>'FY20 QMC Rubric'!D295</f>
        <v>0</v>
      </c>
      <c r="E13" s="214">
        <v>30</v>
      </c>
      <c r="G13" s="417" t="s">
        <v>85</v>
      </c>
      <c r="H13" s="418"/>
      <c r="I13" s="150">
        <f>'FY20 QMC Rubric'!D314</f>
        <v>0</v>
      </c>
      <c r="J13" s="214">
        <v>30</v>
      </c>
    </row>
    <row r="14" spans="1:10" ht="28.5" customHeight="1" x14ac:dyDescent="0.25">
      <c r="B14" s="417" t="s">
        <v>90</v>
      </c>
      <c r="C14" s="418"/>
      <c r="D14" s="150">
        <f>'FY20 QMC Rubric'!D296</f>
        <v>0</v>
      </c>
      <c r="E14" s="214">
        <v>12</v>
      </c>
      <c r="G14" s="417" t="s">
        <v>90</v>
      </c>
      <c r="H14" s="418"/>
      <c r="I14" s="150">
        <f>'FY20 QMC Rubric'!D315</f>
        <v>0</v>
      </c>
      <c r="J14" s="214">
        <v>12</v>
      </c>
    </row>
    <row r="15" spans="1:10" ht="31.5" customHeight="1" x14ac:dyDescent="0.25">
      <c r="B15" s="417" t="s">
        <v>101</v>
      </c>
      <c r="C15" s="418"/>
      <c r="D15" s="150">
        <f>'FY20 QMC Rubric'!D297</f>
        <v>0</v>
      </c>
      <c r="E15" s="214">
        <v>14</v>
      </c>
      <c r="G15" s="417" t="s">
        <v>101</v>
      </c>
      <c r="H15" s="418"/>
      <c r="I15" s="150">
        <f>'FY20 QMC Rubric'!D316</f>
        <v>0</v>
      </c>
      <c r="J15" s="214">
        <v>14</v>
      </c>
    </row>
    <row r="16" spans="1:10" ht="30.75" customHeight="1" x14ac:dyDescent="0.25">
      <c r="B16" s="417" t="s">
        <v>106</v>
      </c>
      <c r="C16" s="418"/>
      <c r="D16" s="150">
        <f>'FY20 QMC Rubric'!D298</f>
        <v>0</v>
      </c>
      <c r="E16" s="214">
        <v>8</v>
      </c>
      <c r="G16" s="417" t="s">
        <v>106</v>
      </c>
      <c r="H16" s="418"/>
      <c r="I16" s="150">
        <f>'FY20 QMC Rubric'!D317</f>
        <v>0</v>
      </c>
      <c r="J16" s="214">
        <v>8</v>
      </c>
    </row>
    <row r="17" spans="2:10" ht="30.75" customHeight="1" thickBot="1" x14ac:dyDescent="0.3">
      <c r="B17" s="421" t="s">
        <v>111</v>
      </c>
      <c r="C17" s="422"/>
      <c r="D17" s="215">
        <f>'FY20 QMC Rubric'!D299</f>
        <v>0</v>
      </c>
      <c r="E17" s="216">
        <v>26</v>
      </c>
      <c r="G17" s="421" t="s">
        <v>111</v>
      </c>
      <c r="H17" s="422"/>
      <c r="I17" s="150">
        <f>'FY20 QMC Rubric'!D318</f>
        <v>0</v>
      </c>
      <c r="J17" s="216">
        <v>26</v>
      </c>
    </row>
    <row r="18" spans="2:10" ht="19.5" thickBot="1" x14ac:dyDescent="0.35">
      <c r="B18" s="375" t="s">
        <v>139</v>
      </c>
      <c r="C18" s="376"/>
      <c r="D18" s="288">
        <f>'FY20 QMC Rubric'!D300</f>
        <v>0</v>
      </c>
      <c r="E18" s="217">
        <f>SUM(E5:E17)</f>
        <v>250</v>
      </c>
      <c r="G18" s="375" t="s">
        <v>139</v>
      </c>
      <c r="H18" s="376"/>
      <c r="I18" s="285">
        <f>SUM(I5:I17)</f>
        <v>0</v>
      </c>
      <c r="J18" s="217">
        <f>SUM(J5:J17)</f>
        <v>250</v>
      </c>
    </row>
    <row r="19" spans="2:10" ht="19.5" thickBot="1" x14ac:dyDescent="0.3">
      <c r="D19" s="377">
        <f>D18/E18</f>
        <v>0</v>
      </c>
      <c r="E19" s="378"/>
      <c r="I19" s="377">
        <f>I18/J18</f>
        <v>0</v>
      </c>
      <c r="J19" s="378"/>
    </row>
    <row r="21" spans="2:10" ht="15.75" thickBot="1" x14ac:dyDescent="0.3"/>
    <row r="22" spans="2:10" x14ac:dyDescent="0.25">
      <c r="E22" s="423" t="s">
        <v>151</v>
      </c>
      <c r="F22" s="424"/>
      <c r="G22" s="425"/>
    </row>
    <row r="23" spans="2:10" x14ac:dyDescent="0.25">
      <c r="D23" s="291"/>
      <c r="E23" s="426">
        <f>I18+D18</f>
        <v>0</v>
      </c>
      <c r="F23" s="427"/>
      <c r="G23" s="428"/>
    </row>
    <row r="24" spans="2:10" x14ac:dyDescent="0.25">
      <c r="D24" s="292"/>
      <c r="E24" s="414" t="s">
        <v>152</v>
      </c>
      <c r="F24" s="415"/>
      <c r="G24" s="416"/>
    </row>
    <row r="25" spans="2:10" ht="15.75" thickBot="1" x14ac:dyDescent="0.3">
      <c r="D25" s="291"/>
      <c r="E25" s="408">
        <f>J18+E18</f>
        <v>500</v>
      </c>
      <c r="F25" s="409"/>
      <c r="G25" s="410"/>
    </row>
    <row r="26" spans="2:10" ht="15.75" thickBot="1" x14ac:dyDescent="0.3">
      <c r="D26" s="292"/>
    </row>
    <row r="27" spans="2:10" ht="19.5" thickBot="1" x14ac:dyDescent="0.3">
      <c r="E27" s="411">
        <f>E23/E25</f>
        <v>0</v>
      </c>
      <c r="F27" s="412"/>
      <c r="G27" s="413"/>
    </row>
  </sheetData>
  <sheetProtection password="DEAD" sheet="1" objects="1" scenarios="1" formatCells="0" formatColumns="0" formatRows="0"/>
  <mergeCells count="39">
    <mergeCell ref="E24:G24"/>
    <mergeCell ref="E25:G25"/>
    <mergeCell ref="E27:G27"/>
    <mergeCell ref="B18:C18"/>
    <mergeCell ref="G18:H18"/>
    <mergeCell ref="D19:E19"/>
    <mergeCell ref="I19:J19"/>
    <mergeCell ref="E22:G22"/>
    <mergeCell ref="E23:G23"/>
    <mergeCell ref="B15:C15"/>
    <mergeCell ref="G15:H15"/>
    <mergeCell ref="B16:C16"/>
    <mergeCell ref="G16:H16"/>
    <mergeCell ref="B17:C17"/>
    <mergeCell ref="G17:H17"/>
    <mergeCell ref="B12:C12"/>
    <mergeCell ref="G12:H12"/>
    <mergeCell ref="B13:C13"/>
    <mergeCell ref="G13:H13"/>
    <mergeCell ref="B14:C14"/>
    <mergeCell ref="G14:H14"/>
    <mergeCell ref="B9:C9"/>
    <mergeCell ref="G9:H9"/>
    <mergeCell ref="B10:C10"/>
    <mergeCell ref="G10:H10"/>
    <mergeCell ref="B11:C11"/>
    <mergeCell ref="G11:H11"/>
    <mergeCell ref="B6:C6"/>
    <mergeCell ref="G6:H6"/>
    <mergeCell ref="B7:C7"/>
    <mergeCell ref="G7:H7"/>
    <mergeCell ref="B8:C8"/>
    <mergeCell ref="G8:H8"/>
    <mergeCell ref="B3:E3"/>
    <mergeCell ref="G3:J3"/>
    <mergeCell ref="B4:C4"/>
    <mergeCell ref="G4:H4"/>
    <mergeCell ref="B5:C5"/>
    <mergeCell ref="G5:H5"/>
  </mergeCells>
  <conditionalFormatting sqref="E27">
    <cfRule type="cellIs" dxfId="8" priority="1" operator="lessThan">
      <formula>0.8</formula>
    </cfRule>
    <cfRule type="cellIs" dxfId="7" priority="2" operator="between">
      <formula>0.8</formula>
      <formula>0.99</formula>
    </cfRule>
    <cfRule type="cellIs" dxfId="6" priority="3" operator="equal">
      <formula>1</formula>
    </cfRule>
  </conditionalFormatting>
  <conditionalFormatting sqref="D19:E19">
    <cfRule type="cellIs" dxfId="5" priority="7" operator="lessThan">
      <formula>0.8</formula>
    </cfRule>
    <cfRule type="cellIs" dxfId="4" priority="8" operator="between">
      <formula>0.8</formula>
      <formula>0.99</formula>
    </cfRule>
    <cfRule type="cellIs" dxfId="3" priority="9" operator="equal">
      <formula>1</formula>
    </cfRule>
  </conditionalFormatting>
  <conditionalFormatting sqref="I19:J19">
    <cfRule type="cellIs" dxfId="2" priority="4" operator="lessThan">
      <formula>0.8</formula>
    </cfRule>
    <cfRule type="cellIs" dxfId="1" priority="5" operator="between">
      <formula>0.8</formula>
      <formula>0.99</formula>
    </cfRule>
    <cfRule type="cellIs" dxfId="0" priority="6" operator="equal">
      <formula>1</formula>
    </cfRule>
  </conditionalFormatting>
  <pageMargins left="0.7" right="0.7" top="0.75" bottom="0.75" header="0.3" footer="0.3"/>
  <pageSetup scale="73"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C2:L27"/>
  <sheetViews>
    <sheetView zoomScaleNormal="100" workbookViewId="0">
      <selection activeCell="G12" sqref="G12"/>
    </sheetView>
  </sheetViews>
  <sheetFormatPr defaultRowHeight="15" x14ac:dyDescent="0.25"/>
  <cols>
    <col min="1" max="16384" width="9.140625" style="1"/>
  </cols>
  <sheetData>
    <row r="2" spans="3:10" ht="15.75" thickBot="1" x14ac:dyDescent="0.3"/>
    <row r="3" spans="3:10" x14ac:dyDescent="0.25">
      <c r="C3" s="334" t="s">
        <v>157</v>
      </c>
      <c r="D3" s="335"/>
      <c r="E3" s="335"/>
      <c r="F3" s="335"/>
      <c r="G3" s="335"/>
      <c r="H3" s="335"/>
      <c r="I3" s="335"/>
      <c r="J3" s="336"/>
    </row>
    <row r="4" spans="3:10" x14ac:dyDescent="0.25">
      <c r="C4" s="337"/>
      <c r="D4" s="338"/>
      <c r="E4" s="338"/>
      <c r="F4" s="338"/>
      <c r="G4" s="338"/>
      <c r="H4" s="338"/>
      <c r="I4" s="338"/>
      <c r="J4" s="339"/>
    </row>
    <row r="5" spans="3:10" ht="22.5" customHeight="1" thickBot="1" x14ac:dyDescent="0.3">
      <c r="C5" s="337"/>
      <c r="D5" s="338"/>
      <c r="E5" s="338"/>
      <c r="F5" s="338"/>
      <c r="G5" s="338"/>
      <c r="H5" s="338"/>
      <c r="I5" s="338"/>
      <c r="J5" s="339"/>
    </row>
    <row r="6" spans="3:10" ht="44.25" customHeight="1" x14ac:dyDescent="0.25">
      <c r="C6" s="328" t="s">
        <v>170</v>
      </c>
      <c r="D6" s="329"/>
      <c r="E6" s="329"/>
      <c r="F6" s="329"/>
      <c r="G6" s="329"/>
      <c r="H6" s="329"/>
      <c r="I6" s="329"/>
      <c r="J6" s="330"/>
    </row>
    <row r="7" spans="3:10" ht="42.75" customHeight="1" thickBot="1" x14ac:dyDescent="0.3">
      <c r="C7" s="331" t="s">
        <v>156</v>
      </c>
      <c r="D7" s="332"/>
      <c r="E7" s="332"/>
      <c r="F7" s="332"/>
      <c r="G7" s="332"/>
      <c r="H7" s="332"/>
      <c r="I7" s="332"/>
      <c r="J7" s="333"/>
    </row>
    <row r="8" spans="3:10" x14ac:dyDescent="0.25">
      <c r="C8" s="307"/>
      <c r="D8" s="308"/>
      <c r="E8" s="308"/>
      <c r="F8" s="308"/>
      <c r="G8" s="308"/>
      <c r="H8" s="308"/>
      <c r="I8" s="308"/>
      <c r="J8" s="309"/>
    </row>
    <row r="9" spans="3:10" x14ac:dyDescent="0.25">
      <c r="C9" s="307"/>
      <c r="D9" s="308"/>
      <c r="E9" s="308"/>
      <c r="F9" s="308"/>
      <c r="G9" s="308"/>
      <c r="H9" s="308"/>
      <c r="I9" s="308"/>
      <c r="J9" s="309"/>
    </row>
    <row r="10" spans="3:10" ht="29.25" customHeight="1" x14ac:dyDescent="0.25">
      <c r="C10" s="307"/>
      <c r="D10" s="308"/>
      <c r="E10" s="308"/>
      <c r="F10" s="308"/>
      <c r="G10" s="308"/>
      <c r="H10" s="308"/>
      <c r="I10" s="308"/>
      <c r="J10" s="309"/>
    </row>
    <row r="11" spans="3:10" ht="23.25" customHeight="1" x14ac:dyDescent="0.25">
      <c r="C11" s="307"/>
      <c r="D11" s="308"/>
      <c r="E11" s="308"/>
      <c r="F11" s="308"/>
      <c r="G11" s="308"/>
      <c r="H11" s="308"/>
      <c r="I11" s="308"/>
      <c r="J11" s="309"/>
    </row>
    <row r="12" spans="3:10" x14ac:dyDescent="0.25">
      <c r="C12" s="307"/>
      <c r="D12" s="308"/>
      <c r="E12" s="308"/>
      <c r="F12" s="308"/>
      <c r="G12" s="308"/>
      <c r="H12" s="308"/>
      <c r="I12" s="308"/>
      <c r="J12" s="309"/>
    </row>
    <row r="13" spans="3:10" x14ac:dyDescent="0.25">
      <c r="C13" s="307"/>
      <c r="D13" s="308"/>
      <c r="E13" s="308"/>
      <c r="F13" s="308"/>
      <c r="G13" s="308"/>
      <c r="H13" s="308"/>
      <c r="I13" s="308"/>
      <c r="J13" s="309"/>
    </row>
    <row r="14" spans="3:10" x14ac:dyDescent="0.25">
      <c r="C14" s="307"/>
      <c r="D14" s="308"/>
      <c r="E14" s="308"/>
      <c r="F14" s="308"/>
      <c r="G14" s="308"/>
      <c r="H14" s="308"/>
      <c r="I14" s="308"/>
      <c r="J14" s="309"/>
    </row>
    <row r="15" spans="3:10" x14ac:dyDescent="0.25">
      <c r="C15" s="307"/>
      <c r="D15" s="308"/>
      <c r="E15" s="308"/>
      <c r="F15" s="308"/>
      <c r="G15" s="308"/>
      <c r="H15" s="308"/>
      <c r="I15" s="308"/>
      <c r="J15" s="309"/>
    </row>
    <row r="16" spans="3:10" x14ac:dyDescent="0.25">
      <c r="C16" s="307"/>
      <c r="D16" s="308"/>
      <c r="E16" s="308"/>
      <c r="F16" s="308"/>
      <c r="G16" s="308"/>
      <c r="H16" s="308"/>
      <c r="I16" s="308"/>
      <c r="J16" s="309"/>
    </row>
    <row r="17" spans="3:12" ht="15.75" thickBot="1" x14ac:dyDescent="0.3">
      <c r="C17" s="310"/>
      <c r="D17" s="311"/>
      <c r="E17" s="311"/>
      <c r="F17" s="311"/>
      <c r="G17" s="311"/>
      <c r="H17" s="311"/>
      <c r="I17" s="311"/>
      <c r="J17" s="312"/>
    </row>
    <row r="19" spans="3:12" ht="38.25" customHeight="1" x14ac:dyDescent="0.25">
      <c r="C19" s="327" t="s">
        <v>169</v>
      </c>
      <c r="D19" s="327"/>
      <c r="E19" s="327"/>
      <c r="F19" s="327"/>
      <c r="G19" s="327"/>
      <c r="H19" s="327"/>
      <c r="I19" s="327"/>
      <c r="J19" s="327"/>
      <c r="K19" s="327"/>
      <c r="L19" s="327"/>
    </row>
    <row r="20" spans="3:12" ht="48" customHeight="1" x14ac:dyDescent="0.25">
      <c r="C20" s="327" t="s">
        <v>153</v>
      </c>
      <c r="D20" s="327"/>
      <c r="E20" s="327"/>
      <c r="F20" s="327"/>
      <c r="G20" s="327"/>
      <c r="H20" s="327"/>
      <c r="I20" s="327"/>
      <c r="J20" s="327"/>
      <c r="K20" s="327"/>
      <c r="L20" s="327"/>
    </row>
    <row r="21" spans="3:12" ht="98.25" customHeight="1" x14ac:dyDescent="0.25">
      <c r="C21" s="306"/>
      <c r="D21" s="306"/>
      <c r="E21" s="306"/>
      <c r="F21" s="306"/>
      <c r="G21" s="306"/>
      <c r="H21" s="306"/>
      <c r="I21" s="306"/>
      <c r="J21" s="306"/>
      <c r="K21" s="306"/>
      <c r="L21" s="306"/>
    </row>
    <row r="22" spans="3:12" ht="26.25" customHeight="1" x14ac:dyDescent="0.25">
      <c r="C22" s="327" t="s">
        <v>154</v>
      </c>
      <c r="D22" s="327"/>
      <c r="E22" s="327"/>
      <c r="F22" s="327"/>
      <c r="G22" s="327"/>
      <c r="H22" s="327"/>
      <c r="I22" s="327"/>
      <c r="J22" s="327"/>
      <c r="K22" s="327"/>
      <c r="L22" s="327"/>
    </row>
    <row r="23" spans="3:12" ht="93.75" customHeight="1" x14ac:dyDescent="0.25">
      <c r="C23" s="306"/>
      <c r="D23" s="306"/>
      <c r="E23" s="306"/>
      <c r="F23" s="306"/>
      <c r="G23" s="306"/>
      <c r="H23" s="306"/>
      <c r="I23" s="306"/>
      <c r="J23" s="306"/>
      <c r="K23" s="306"/>
      <c r="L23" s="306"/>
    </row>
    <row r="24" spans="3:12" ht="57.75" customHeight="1" x14ac:dyDescent="0.25">
      <c r="C24" s="327" t="s">
        <v>158</v>
      </c>
      <c r="D24" s="327"/>
      <c r="E24" s="327"/>
      <c r="F24" s="327"/>
      <c r="G24" s="327"/>
      <c r="H24" s="327"/>
      <c r="I24" s="327"/>
      <c r="J24" s="327"/>
      <c r="K24" s="327"/>
      <c r="L24" s="327"/>
    </row>
    <row r="25" spans="3:12" ht="219" customHeight="1" x14ac:dyDescent="0.25">
      <c r="C25" s="306"/>
      <c r="D25" s="306"/>
      <c r="E25" s="306"/>
      <c r="F25" s="306"/>
      <c r="G25" s="306"/>
      <c r="H25" s="306"/>
      <c r="I25" s="306"/>
      <c r="J25" s="306"/>
      <c r="K25" s="306"/>
      <c r="L25" s="306"/>
    </row>
    <row r="26" spans="3:12" ht="39.75" customHeight="1" x14ac:dyDescent="0.25">
      <c r="C26" s="327" t="s">
        <v>155</v>
      </c>
      <c r="D26" s="327"/>
      <c r="E26" s="327"/>
      <c r="F26" s="327"/>
      <c r="G26" s="327"/>
      <c r="H26" s="327"/>
      <c r="I26" s="327"/>
      <c r="J26" s="327"/>
      <c r="K26" s="327"/>
      <c r="L26" s="306"/>
    </row>
    <row r="27" spans="3:12" ht="15.75" x14ac:dyDescent="0.25">
      <c r="C27" s="306"/>
      <c r="D27" s="306"/>
      <c r="E27" s="306"/>
      <c r="F27" s="306"/>
      <c r="G27" s="306"/>
      <c r="H27" s="306"/>
      <c r="I27" s="306"/>
      <c r="J27" s="306"/>
      <c r="K27" s="306"/>
      <c r="L27" s="306"/>
    </row>
  </sheetData>
  <sheetProtection password="DEAD" sheet="1" formatCells="0" formatColumns="0" formatRows="0" insertHyperlinks="0" sort="0" autoFilter="0" pivotTables="0"/>
  <mergeCells count="8">
    <mergeCell ref="C26:K26"/>
    <mergeCell ref="C6:J6"/>
    <mergeCell ref="C7:J7"/>
    <mergeCell ref="C3:J5"/>
    <mergeCell ref="C19:L19"/>
    <mergeCell ref="C20:L20"/>
    <mergeCell ref="C22:L22"/>
    <mergeCell ref="C24:L24"/>
  </mergeCells>
  <pageMargins left="0.7" right="0.7" top="0.75" bottom="0.75" header="0.3" footer="0.3"/>
  <pageSetup fitToWidth="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197"/>
  <sheetViews>
    <sheetView zoomScale="85" zoomScaleNormal="85" workbookViewId="0">
      <pane ySplit="1" topLeftCell="A2" activePane="bottomLeft" state="frozen"/>
      <selection pane="bottomLeft" activeCell="D3" sqref="D3:E3"/>
    </sheetView>
  </sheetViews>
  <sheetFormatPr defaultRowHeight="15" x14ac:dyDescent="0.25"/>
  <cols>
    <col min="1" max="1" width="9.140625" style="1"/>
    <col min="2" max="2" width="64.5703125" style="1" customWidth="1"/>
    <col min="3" max="3" width="23.5703125" style="1" customWidth="1"/>
    <col min="4" max="4" width="18" style="1" customWidth="1"/>
    <col min="5" max="5" width="17" style="1" customWidth="1"/>
    <col min="6" max="6" width="18" style="1" customWidth="1"/>
    <col min="7" max="7" width="33.5703125" style="1" customWidth="1"/>
    <col min="8" max="8" width="4.140625" style="1" customWidth="1"/>
    <col min="9" max="16384" width="9.140625" style="1"/>
  </cols>
  <sheetData>
    <row r="1" spans="1:9" ht="29.25" thickBot="1" x14ac:dyDescent="0.3">
      <c r="C1" s="228" t="s">
        <v>0</v>
      </c>
      <c r="D1" s="229" t="s">
        <v>1</v>
      </c>
      <c r="E1" s="229" t="s">
        <v>2</v>
      </c>
      <c r="F1" s="229" t="s">
        <v>3</v>
      </c>
      <c r="G1" s="230" t="s">
        <v>4</v>
      </c>
    </row>
    <row r="2" spans="1:9" x14ac:dyDescent="0.25">
      <c r="C2" s="231"/>
      <c r="D2" s="231"/>
      <c r="E2" s="231"/>
      <c r="F2" s="231"/>
      <c r="G2" s="231"/>
    </row>
    <row r="3" spans="1:9" ht="33" customHeight="1" x14ac:dyDescent="0.25">
      <c r="C3" s="130" t="s">
        <v>148</v>
      </c>
      <c r="D3" s="344"/>
      <c r="E3" s="344"/>
    </row>
    <row r="4" spans="1:9" ht="37.5" customHeight="1" x14ac:dyDescent="0.25">
      <c r="C4" s="130" t="s">
        <v>149</v>
      </c>
      <c r="D4" s="345"/>
      <c r="E4" s="345"/>
    </row>
    <row r="5" spans="1:9" ht="38.25" customHeight="1" x14ac:dyDescent="0.25"/>
    <row r="6" spans="1:9" ht="38.25" customHeight="1" x14ac:dyDescent="0.35">
      <c r="B6" s="359" t="s">
        <v>41</v>
      </c>
      <c r="C6" s="360"/>
      <c r="D6" s="360"/>
      <c r="E6" s="360"/>
      <c r="F6" s="360"/>
      <c r="G6" s="360"/>
    </row>
    <row r="7" spans="1:9" ht="38.25" customHeight="1" thickBot="1" x14ac:dyDescent="0.4">
      <c r="B7" s="35"/>
      <c r="C7" s="2"/>
      <c r="D7" s="2"/>
      <c r="E7" s="2"/>
      <c r="F7" s="2"/>
      <c r="G7" s="2"/>
    </row>
    <row r="8" spans="1:9" ht="18.75" customHeight="1" thickBot="1" x14ac:dyDescent="0.3">
      <c r="B8" s="362" t="s">
        <v>133</v>
      </c>
      <c r="C8" s="132" t="s">
        <v>134</v>
      </c>
      <c r="D8" s="132" t="s">
        <v>135</v>
      </c>
      <c r="E8" s="2"/>
      <c r="F8" s="2"/>
      <c r="G8" s="2"/>
    </row>
    <row r="9" spans="1:9" ht="38.25" customHeight="1" thickBot="1" x14ac:dyDescent="0.3">
      <c r="B9" s="363"/>
      <c r="C9" s="137"/>
      <c r="D9" s="137"/>
      <c r="E9" s="2"/>
      <c r="F9" s="2"/>
      <c r="G9" s="2"/>
    </row>
    <row r="10" spans="1:9" x14ac:dyDescent="0.25">
      <c r="B10" s="24"/>
      <c r="C10" s="24">
        <f>COUNTA(C9)*42</f>
        <v>0</v>
      </c>
      <c r="D10" s="24"/>
      <c r="E10" s="24">
        <f>C10</f>
        <v>0</v>
      </c>
      <c r="F10" s="25">
        <f>E10/42</f>
        <v>0</v>
      </c>
    </row>
    <row r="11" spans="1:9" ht="39.75" customHeight="1" thickBot="1" x14ac:dyDescent="0.3">
      <c r="B11" s="358" t="s">
        <v>8</v>
      </c>
      <c r="C11" s="365"/>
      <c r="D11" s="365"/>
      <c r="E11" s="365"/>
      <c r="F11" s="365"/>
      <c r="G11" s="365"/>
    </row>
    <row r="12" spans="1:9" ht="43.5" thickBot="1" x14ac:dyDescent="0.3">
      <c r="A12" s="5"/>
      <c r="B12" s="3"/>
      <c r="C12" s="4" t="s">
        <v>0</v>
      </c>
      <c r="D12" s="4" t="s">
        <v>1</v>
      </c>
      <c r="E12" s="4" t="s">
        <v>2</v>
      </c>
      <c r="F12" s="4" t="s">
        <v>3</v>
      </c>
      <c r="G12" s="4" t="s">
        <v>4</v>
      </c>
    </row>
    <row r="13" spans="1:9" ht="66.75" customHeight="1" thickBot="1" x14ac:dyDescent="0.3">
      <c r="A13" s="5">
        <v>1</v>
      </c>
      <c r="B13" s="11" t="s">
        <v>126</v>
      </c>
      <c r="C13" s="37"/>
      <c r="D13" s="37"/>
      <c r="E13" s="37"/>
      <c r="F13" s="12" t="s">
        <v>5</v>
      </c>
      <c r="G13" s="108"/>
      <c r="H13" s="6">
        <f t="shared" ref="H13:H19" si="0">COUNTA(C13:E13)</f>
        <v>0</v>
      </c>
      <c r="I13" s="2"/>
    </row>
    <row r="14" spans="1:9" ht="39.75" customHeight="1" thickBot="1" x14ac:dyDescent="0.3">
      <c r="A14" s="5">
        <v>2</v>
      </c>
      <c r="B14" s="13" t="s">
        <v>127</v>
      </c>
      <c r="C14" s="38"/>
      <c r="D14" s="38"/>
      <c r="E14" s="38"/>
      <c r="F14" s="14" t="s">
        <v>5</v>
      </c>
      <c r="G14" s="109"/>
      <c r="H14" s="6">
        <f t="shared" si="0"/>
        <v>0</v>
      </c>
    </row>
    <row r="15" spans="1:9" ht="50.25" customHeight="1" thickBot="1" x14ac:dyDescent="0.3">
      <c r="A15" s="5">
        <v>3</v>
      </c>
      <c r="B15" s="11" t="s">
        <v>6</v>
      </c>
      <c r="C15" s="37"/>
      <c r="D15" s="37"/>
      <c r="E15" s="37"/>
      <c r="F15" s="12" t="s">
        <v>5</v>
      </c>
      <c r="G15" s="108"/>
      <c r="H15" s="6">
        <f t="shared" si="0"/>
        <v>0</v>
      </c>
    </row>
    <row r="16" spans="1:9" ht="42" customHeight="1" thickBot="1" x14ac:dyDescent="0.3">
      <c r="A16" s="5">
        <v>4</v>
      </c>
      <c r="B16" s="13" t="s">
        <v>7</v>
      </c>
      <c r="C16" s="38"/>
      <c r="D16" s="38"/>
      <c r="E16" s="38"/>
      <c r="F16" s="14" t="s">
        <v>5</v>
      </c>
      <c r="G16" s="109"/>
      <c r="H16" s="6">
        <f t="shared" si="0"/>
        <v>0</v>
      </c>
    </row>
    <row r="17" spans="1:10" ht="46.5" customHeight="1" thickBot="1" x14ac:dyDescent="0.3">
      <c r="A17" s="5">
        <v>5</v>
      </c>
      <c r="B17" s="11" t="s">
        <v>128</v>
      </c>
      <c r="C17" s="37"/>
      <c r="D17" s="37"/>
      <c r="E17" s="37"/>
      <c r="F17" s="12" t="s">
        <v>5</v>
      </c>
      <c r="G17" s="108"/>
      <c r="H17" s="6">
        <f t="shared" si="0"/>
        <v>0</v>
      </c>
    </row>
    <row r="18" spans="1:10" ht="45.75" thickBot="1" x14ac:dyDescent="0.3">
      <c r="A18" s="5">
        <v>6</v>
      </c>
      <c r="B18" s="13" t="s">
        <v>129</v>
      </c>
      <c r="C18" s="38"/>
      <c r="D18" s="38"/>
      <c r="E18" s="38"/>
      <c r="F18" s="14" t="s">
        <v>5</v>
      </c>
      <c r="G18" s="109"/>
      <c r="H18" s="6">
        <f t="shared" si="0"/>
        <v>0</v>
      </c>
    </row>
    <row r="19" spans="1:10" ht="35.25" customHeight="1" thickBot="1" x14ac:dyDescent="0.3">
      <c r="A19" s="5">
        <v>7</v>
      </c>
      <c r="B19" s="110" t="s">
        <v>138</v>
      </c>
      <c r="C19" s="111"/>
      <c r="D19" s="111"/>
      <c r="E19" s="111"/>
      <c r="F19" s="112"/>
      <c r="G19" s="113"/>
      <c r="H19" s="6">
        <f t="shared" si="0"/>
        <v>0</v>
      </c>
    </row>
    <row r="20" spans="1:10" x14ac:dyDescent="0.25">
      <c r="A20" s="5"/>
      <c r="B20" s="8"/>
      <c r="C20" s="8">
        <f>COUNTA(C13:C19)*2</f>
        <v>0</v>
      </c>
      <c r="D20" s="8">
        <f>COUNTA(D13:D19)</f>
        <v>0</v>
      </c>
      <c r="E20" s="8"/>
      <c r="F20" s="8"/>
      <c r="G20" s="8"/>
      <c r="H20" s="9">
        <f>C20+D20</f>
        <v>0</v>
      </c>
      <c r="I20" s="10">
        <f>H20/14</f>
        <v>0</v>
      </c>
      <c r="J20" s="7"/>
    </row>
    <row r="21" spans="1:10" x14ac:dyDescent="0.25">
      <c r="A21" s="5"/>
    </row>
    <row r="22" spans="1:10" ht="16.5" thickBot="1" x14ac:dyDescent="0.3">
      <c r="A22" s="5"/>
      <c r="B22" s="366" t="s">
        <v>92</v>
      </c>
      <c r="C22" s="366"/>
      <c r="D22" s="366"/>
      <c r="E22" s="366"/>
      <c r="F22" s="366"/>
      <c r="G22" s="366"/>
    </row>
    <row r="23" spans="1:10" ht="32.25" thickBot="1" x14ac:dyDescent="0.3">
      <c r="A23" s="5"/>
      <c r="B23" s="72"/>
      <c r="C23" s="73" t="s">
        <v>9</v>
      </c>
      <c r="D23" s="73" t="s">
        <v>1</v>
      </c>
      <c r="E23" s="73" t="s">
        <v>2</v>
      </c>
      <c r="F23" s="73" t="s">
        <v>3</v>
      </c>
      <c r="G23" s="73" t="s">
        <v>4</v>
      </c>
    </row>
    <row r="24" spans="1:10" ht="35.25" customHeight="1" thickBot="1" x14ac:dyDescent="0.3">
      <c r="A24" s="5">
        <v>8</v>
      </c>
      <c r="B24" s="17" t="s">
        <v>10</v>
      </c>
      <c r="C24" s="39"/>
      <c r="D24" s="39"/>
      <c r="E24" s="39"/>
      <c r="F24" s="15" t="s">
        <v>11</v>
      </c>
      <c r="G24" s="128"/>
      <c r="H24" s="21">
        <f t="shared" ref="H24:H34" si="1">COUNTA(C24:E24)</f>
        <v>0</v>
      </c>
    </row>
    <row r="25" spans="1:10" ht="45.75" thickBot="1" x14ac:dyDescent="0.3">
      <c r="A25" s="5">
        <v>9</v>
      </c>
      <c r="B25" s="18" t="s">
        <v>12</v>
      </c>
      <c r="C25" s="40"/>
      <c r="D25" s="40"/>
      <c r="E25" s="40"/>
      <c r="F25" s="16" t="s">
        <v>11</v>
      </c>
      <c r="G25" s="129"/>
      <c r="H25" s="21">
        <f t="shared" si="1"/>
        <v>0</v>
      </c>
    </row>
    <row r="26" spans="1:10" ht="31.5" thickBot="1" x14ac:dyDescent="0.3">
      <c r="A26" s="5">
        <v>10</v>
      </c>
      <c r="B26" s="17" t="s">
        <v>13</v>
      </c>
      <c r="C26" s="39"/>
      <c r="D26" s="39"/>
      <c r="E26" s="39"/>
      <c r="F26" s="15" t="s">
        <v>11</v>
      </c>
      <c r="G26" s="128"/>
      <c r="H26" s="21">
        <f t="shared" si="1"/>
        <v>0</v>
      </c>
    </row>
    <row r="27" spans="1:10" ht="31.5" thickBot="1" x14ac:dyDescent="0.3">
      <c r="A27" s="5">
        <v>11</v>
      </c>
      <c r="B27" s="18" t="s">
        <v>14</v>
      </c>
      <c r="C27" s="40"/>
      <c r="D27" s="40"/>
      <c r="E27" s="40"/>
      <c r="F27" s="16" t="s">
        <v>11</v>
      </c>
      <c r="G27" s="129"/>
      <c r="H27" s="21">
        <f t="shared" si="1"/>
        <v>0</v>
      </c>
    </row>
    <row r="28" spans="1:10" ht="31.5" thickBot="1" x14ac:dyDescent="0.3">
      <c r="A28" s="5">
        <v>12</v>
      </c>
      <c r="B28" s="17" t="s">
        <v>15</v>
      </c>
      <c r="C28" s="39"/>
      <c r="D28" s="39"/>
      <c r="E28" s="39"/>
      <c r="F28" s="15" t="s">
        <v>11</v>
      </c>
      <c r="G28" s="128"/>
      <c r="H28" s="21">
        <f t="shared" si="1"/>
        <v>0</v>
      </c>
    </row>
    <row r="29" spans="1:10" ht="31.5" thickBot="1" x14ac:dyDescent="0.3">
      <c r="A29" s="5">
        <v>13</v>
      </c>
      <c r="B29" s="18" t="s">
        <v>16</v>
      </c>
      <c r="C29" s="40"/>
      <c r="D29" s="40"/>
      <c r="E29" s="40"/>
      <c r="F29" s="16" t="s">
        <v>11</v>
      </c>
      <c r="G29" s="129"/>
      <c r="H29" s="21">
        <f t="shared" si="1"/>
        <v>0</v>
      </c>
    </row>
    <row r="30" spans="1:10" ht="45.75" thickBot="1" x14ac:dyDescent="0.3">
      <c r="A30" s="5">
        <v>14</v>
      </c>
      <c r="B30" s="19" t="s">
        <v>20</v>
      </c>
      <c r="C30" s="39"/>
      <c r="D30" s="39"/>
      <c r="E30" s="39"/>
      <c r="F30" s="15" t="s">
        <v>11</v>
      </c>
      <c r="G30" s="128"/>
      <c r="H30" s="21">
        <f t="shared" si="1"/>
        <v>0</v>
      </c>
    </row>
    <row r="31" spans="1:10" ht="32.25" customHeight="1" thickBot="1" x14ac:dyDescent="0.3">
      <c r="A31" s="5">
        <v>15</v>
      </c>
      <c r="B31" s="18" t="s">
        <v>17</v>
      </c>
      <c r="C31" s="40"/>
      <c r="D31" s="40"/>
      <c r="E31" s="40"/>
      <c r="F31" s="16" t="s">
        <v>11</v>
      </c>
      <c r="G31" s="129"/>
      <c r="H31" s="21">
        <f t="shared" si="1"/>
        <v>0</v>
      </c>
    </row>
    <row r="32" spans="1:10" ht="33.75" customHeight="1" thickBot="1" x14ac:dyDescent="0.3">
      <c r="A32" s="5">
        <v>16</v>
      </c>
      <c r="B32" s="17" t="s">
        <v>19</v>
      </c>
      <c r="C32" s="39"/>
      <c r="D32" s="39"/>
      <c r="E32" s="39"/>
      <c r="F32" s="15" t="s">
        <v>11</v>
      </c>
      <c r="G32" s="128"/>
      <c r="H32" s="21">
        <f t="shared" si="1"/>
        <v>0</v>
      </c>
    </row>
    <row r="33" spans="1:9" ht="33.75" customHeight="1" thickBot="1" x14ac:dyDescent="0.3">
      <c r="A33" s="5">
        <v>17</v>
      </c>
      <c r="B33" s="18" t="s">
        <v>18</v>
      </c>
      <c r="C33" s="40"/>
      <c r="D33" s="40"/>
      <c r="E33" s="40"/>
      <c r="F33" s="16" t="s">
        <v>11</v>
      </c>
      <c r="G33" s="129"/>
      <c r="H33" s="21">
        <f t="shared" si="1"/>
        <v>0</v>
      </c>
    </row>
    <row r="34" spans="1:9" ht="39.75" customHeight="1" thickBot="1" x14ac:dyDescent="0.3">
      <c r="A34" s="5">
        <v>18</v>
      </c>
      <c r="B34" s="17" t="s">
        <v>138</v>
      </c>
      <c r="C34" s="39"/>
      <c r="D34" s="39"/>
      <c r="E34" s="39"/>
      <c r="F34" s="20"/>
      <c r="G34" s="128"/>
      <c r="H34" s="21">
        <f t="shared" si="1"/>
        <v>0</v>
      </c>
    </row>
    <row r="35" spans="1:9" x14ac:dyDescent="0.25">
      <c r="A35" s="5"/>
      <c r="B35" s="23"/>
      <c r="C35" s="24">
        <f>COUNTA(C24:C34)*2</f>
        <v>0</v>
      </c>
      <c r="D35" s="24">
        <f>COUNTA(D24:D34)</f>
        <v>0</v>
      </c>
      <c r="E35" s="23"/>
      <c r="F35" s="23"/>
      <c r="G35" s="23"/>
      <c r="H35" s="24">
        <f>SUM(C35:D35)</f>
        <v>0</v>
      </c>
      <c r="I35" s="25">
        <f>H35/22</f>
        <v>0</v>
      </c>
    </row>
    <row r="36" spans="1:9" ht="28.5" customHeight="1" x14ac:dyDescent="0.25">
      <c r="A36" s="5"/>
      <c r="B36" s="5"/>
      <c r="C36" s="5"/>
      <c r="D36" s="5"/>
      <c r="E36" s="5"/>
      <c r="F36" s="5"/>
      <c r="G36" s="5"/>
    </row>
    <row r="37" spans="1:9" ht="15.75" x14ac:dyDescent="0.25">
      <c r="A37" s="5"/>
      <c r="B37" s="366" t="s">
        <v>93</v>
      </c>
      <c r="C37" s="366"/>
      <c r="D37" s="366"/>
      <c r="E37" s="366"/>
      <c r="F37" s="366"/>
      <c r="G37" s="366"/>
    </row>
    <row r="38" spans="1:9" ht="34.5" customHeight="1" thickBot="1" x14ac:dyDescent="0.3">
      <c r="A38" s="5"/>
      <c r="B38" s="364" t="s">
        <v>145</v>
      </c>
      <c r="C38" s="364"/>
      <c r="D38" s="364"/>
      <c r="E38" s="364"/>
      <c r="F38" s="364"/>
      <c r="G38" s="364"/>
    </row>
    <row r="39" spans="1:9" ht="32.25" thickBot="1" x14ac:dyDescent="0.3">
      <c r="A39" s="5"/>
      <c r="B39" s="26"/>
      <c r="C39" s="27" t="s">
        <v>21</v>
      </c>
      <c r="D39" s="27" t="s">
        <v>1</v>
      </c>
      <c r="E39" s="27" t="s">
        <v>2</v>
      </c>
      <c r="F39" s="27" t="s">
        <v>3</v>
      </c>
      <c r="G39" s="27" t="s">
        <v>4</v>
      </c>
    </row>
    <row r="40" spans="1:9" ht="31.5" thickBot="1" x14ac:dyDescent="0.3">
      <c r="A40" s="5">
        <v>19</v>
      </c>
      <c r="B40" s="28" t="s">
        <v>30</v>
      </c>
      <c r="C40" s="41"/>
      <c r="D40" s="41"/>
      <c r="E40" s="41"/>
      <c r="F40" s="29" t="s">
        <v>22</v>
      </c>
      <c r="G40" s="126"/>
      <c r="H40" s="22">
        <f t="shared" ref="H40:H49" si="2">COUNTA(C40:E40)</f>
        <v>0</v>
      </c>
    </row>
    <row r="41" spans="1:9" ht="31.5" thickBot="1" x14ac:dyDescent="0.3">
      <c r="A41" s="5">
        <v>20</v>
      </c>
      <c r="B41" s="30" t="s">
        <v>23</v>
      </c>
      <c r="C41" s="42"/>
      <c r="D41" s="42"/>
      <c r="E41" s="42"/>
      <c r="F41" s="31" t="s">
        <v>22</v>
      </c>
      <c r="G41" s="127"/>
      <c r="H41" s="22">
        <f t="shared" si="2"/>
        <v>0</v>
      </c>
    </row>
    <row r="42" spans="1:9" ht="31.5" thickBot="1" x14ac:dyDescent="0.3">
      <c r="A42" s="5">
        <v>21</v>
      </c>
      <c r="B42" s="28" t="s">
        <v>31</v>
      </c>
      <c r="C42" s="41"/>
      <c r="D42" s="41"/>
      <c r="E42" s="41"/>
      <c r="F42" s="29" t="s">
        <v>22</v>
      </c>
      <c r="G42" s="126"/>
      <c r="H42" s="22">
        <f t="shared" si="2"/>
        <v>0</v>
      </c>
    </row>
    <row r="43" spans="1:9" ht="31.5" thickBot="1" x14ac:dyDescent="0.3">
      <c r="A43" s="5">
        <v>22</v>
      </c>
      <c r="B43" s="30" t="s">
        <v>24</v>
      </c>
      <c r="C43" s="42"/>
      <c r="D43" s="42"/>
      <c r="E43" s="42"/>
      <c r="F43" s="31" t="s">
        <v>22</v>
      </c>
      <c r="G43" s="127"/>
      <c r="H43" s="22">
        <f t="shared" si="2"/>
        <v>0</v>
      </c>
    </row>
    <row r="44" spans="1:9" ht="31.5" thickBot="1" x14ac:dyDescent="0.3">
      <c r="A44" s="5">
        <v>23</v>
      </c>
      <c r="B44" s="28" t="s">
        <v>25</v>
      </c>
      <c r="C44" s="41"/>
      <c r="D44" s="41"/>
      <c r="E44" s="41"/>
      <c r="F44" s="29" t="s">
        <v>22</v>
      </c>
      <c r="G44" s="126"/>
      <c r="H44" s="22">
        <f t="shared" si="2"/>
        <v>0</v>
      </c>
    </row>
    <row r="45" spans="1:9" ht="31.5" thickBot="1" x14ac:dyDescent="0.3">
      <c r="A45" s="5">
        <v>24</v>
      </c>
      <c r="B45" s="30" t="s">
        <v>26</v>
      </c>
      <c r="C45" s="42"/>
      <c r="D45" s="42"/>
      <c r="E45" s="42"/>
      <c r="F45" s="31" t="s">
        <v>22</v>
      </c>
      <c r="G45" s="127"/>
      <c r="H45" s="22">
        <f t="shared" si="2"/>
        <v>0</v>
      </c>
    </row>
    <row r="46" spans="1:9" ht="31.5" thickBot="1" x14ac:dyDescent="0.3">
      <c r="A46" s="5">
        <v>25</v>
      </c>
      <c r="B46" s="28" t="s">
        <v>27</v>
      </c>
      <c r="C46" s="41"/>
      <c r="D46" s="41"/>
      <c r="E46" s="41"/>
      <c r="F46" s="29" t="s">
        <v>22</v>
      </c>
      <c r="G46" s="126"/>
      <c r="H46" s="22">
        <f t="shared" si="2"/>
        <v>0</v>
      </c>
    </row>
    <row r="47" spans="1:9" ht="31.5" thickBot="1" x14ac:dyDescent="0.3">
      <c r="A47" s="5">
        <v>26</v>
      </c>
      <c r="B47" s="30" t="s">
        <v>28</v>
      </c>
      <c r="C47" s="42"/>
      <c r="D47" s="42"/>
      <c r="E47" s="42"/>
      <c r="F47" s="31" t="s">
        <v>22</v>
      </c>
      <c r="G47" s="127"/>
      <c r="H47" s="22">
        <f t="shared" si="2"/>
        <v>0</v>
      </c>
    </row>
    <row r="48" spans="1:9" ht="31.5" thickBot="1" x14ac:dyDescent="0.3">
      <c r="A48" s="5">
        <v>27</v>
      </c>
      <c r="B48" s="28" t="s">
        <v>29</v>
      </c>
      <c r="C48" s="41"/>
      <c r="D48" s="41"/>
      <c r="E48" s="41"/>
      <c r="F48" s="29" t="s">
        <v>22</v>
      </c>
      <c r="G48" s="126"/>
      <c r="H48" s="22">
        <f t="shared" si="2"/>
        <v>0</v>
      </c>
    </row>
    <row r="49" spans="1:9" ht="31.5" thickBot="1" x14ac:dyDescent="0.3">
      <c r="A49" s="5">
        <v>28</v>
      </c>
      <c r="B49" s="30" t="s">
        <v>138</v>
      </c>
      <c r="C49" s="42"/>
      <c r="D49" s="42"/>
      <c r="E49" s="42"/>
      <c r="F49" s="32"/>
      <c r="G49" s="127"/>
      <c r="H49" s="22">
        <f t="shared" si="2"/>
        <v>0</v>
      </c>
    </row>
    <row r="50" spans="1:9" x14ac:dyDescent="0.25">
      <c r="A50" s="5"/>
      <c r="B50" s="24"/>
      <c r="C50" s="24">
        <f>COUNTA(C40:C49)*2</f>
        <v>0</v>
      </c>
      <c r="D50" s="24">
        <f>COUNTA(D40:D49)</f>
        <v>0</v>
      </c>
      <c r="E50" s="24"/>
      <c r="F50" s="24"/>
      <c r="G50" s="24"/>
      <c r="H50" s="24">
        <f>SUM(C50+D50)</f>
        <v>0</v>
      </c>
      <c r="I50" s="25">
        <f>H50/20</f>
        <v>0</v>
      </c>
    </row>
    <row r="51" spans="1:9" x14ac:dyDescent="0.25">
      <c r="A51" s="5"/>
    </row>
    <row r="52" spans="1:9" ht="15.75" x14ac:dyDescent="0.25">
      <c r="A52" s="5"/>
      <c r="B52" s="361" t="s">
        <v>94</v>
      </c>
      <c r="C52" s="361"/>
      <c r="D52" s="361"/>
      <c r="E52" s="361"/>
      <c r="F52" s="361"/>
      <c r="G52" s="361"/>
    </row>
    <row r="53" spans="1:9" ht="45" customHeight="1" thickBot="1" x14ac:dyDescent="0.3">
      <c r="A53" s="5"/>
      <c r="B53" s="364" t="s">
        <v>145</v>
      </c>
      <c r="C53" s="364"/>
      <c r="D53" s="364"/>
      <c r="E53" s="364"/>
      <c r="F53" s="364"/>
      <c r="G53" s="364"/>
    </row>
    <row r="54" spans="1:9" ht="32.25" thickBot="1" x14ac:dyDescent="0.3">
      <c r="A54" s="5"/>
      <c r="B54" s="50"/>
      <c r="C54" s="49" t="s">
        <v>21</v>
      </c>
      <c r="D54" s="49" t="s">
        <v>1</v>
      </c>
      <c r="E54" s="49" t="s">
        <v>2</v>
      </c>
      <c r="F54" s="49" t="s">
        <v>3</v>
      </c>
      <c r="G54" s="49" t="s">
        <v>4</v>
      </c>
    </row>
    <row r="55" spans="1:9" ht="33.75" customHeight="1" thickBot="1" x14ac:dyDescent="0.3">
      <c r="A55" s="5">
        <v>29</v>
      </c>
      <c r="B55" s="44" t="s">
        <v>30</v>
      </c>
      <c r="C55" s="53"/>
      <c r="D55" s="53"/>
      <c r="E55" s="53"/>
      <c r="F55" s="51" t="s">
        <v>42</v>
      </c>
      <c r="G55" s="124"/>
      <c r="H55" s="22">
        <f t="shared" ref="H55:H63" si="3">COUNTA(C55:E55)</f>
        <v>0</v>
      </c>
    </row>
    <row r="56" spans="1:9" ht="41.25" customHeight="1" thickBot="1" x14ac:dyDescent="0.3">
      <c r="A56" s="5">
        <v>30</v>
      </c>
      <c r="B56" s="45" t="s">
        <v>48</v>
      </c>
      <c r="C56" s="54"/>
      <c r="D56" s="54"/>
      <c r="E56" s="54"/>
      <c r="F56" s="52" t="s">
        <v>42</v>
      </c>
      <c r="G56" s="125"/>
      <c r="H56" s="22">
        <f t="shared" si="3"/>
        <v>0</v>
      </c>
    </row>
    <row r="57" spans="1:9" ht="31.5" thickBot="1" x14ac:dyDescent="0.3">
      <c r="A57" s="5">
        <v>31</v>
      </c>
      <c r="B57" s="44" t="s">
        <v>43</v>
      </c>
      <c r="C57" s="53"/>
      <c r="D57" s="53"/>
      <c r="E57" s="53"/>
      <c r="F57" s="51" t="s">
        <v>42</v>
      </c>
      <c r="G57" s="124"/>
      <c r="H57" s="22">
        <f t="shared" si="3"/>
        <v>0</v>
      </c>
    </row>
    <row r="58" spans="1:9" ht="45.75" thickBot="1" x14ac:dyDescent="0.3">
      <c r="A58" s="5">
        <v>32</v>
      </c>
      <c r="B58" s="45" t="s">
        <v>44</v>
      </c>
      <c r="C58" s="54"/>
      <c r="D58" s="54"/>
      <c r="E58" s="54"/>
      <c r="F58" s="52" t="s">
        <v>42</v>
      </c>
      <c r="G58" s="125"/>
      <c r="H58" s="22">
        <f t="shared" si="3"/>
        <v>0</v>
      </c>
    </row>
    <row r="59" spans="1:9" ht="31.5" thickBot="1" x14ac:dyDescent="0.3">
      <c r="A59" s="5">
        <v>33</v>
      </c>
      <c r="B59" s="44" t="s">
        <v>45</v>
      </c>
      <c r="C59" s="53"/>
      <c r="D59" s="53"/>
      <c r="E59" s="53"/>
      <c r="F59" s="51" t="s">
        <v>42</v>
      </c>
      <c r="G59" s="124"/>
      <c r="H59" s="22">
        <f t="shared" si="3"/>
        <v>0</v>
      </c>
    </row>
    <row r="60" spans="1:9" ht="31.5" thickBot="1" x14ac:dyDescent="0.3">
      <c r="A60" s="5">
        <v>34</v>
      </c>
      <c r="B60" s="45" t="s">
        <v>46</v>
      </c>
      <c r="C60" s="54"/>
      <c r="D60" s="54"/>
      <c r="E60" s="54"/>
      <c r="F60" s="52" t="s">
        <v>42</v>
      </c>
      <c r="G60" s="125"/>
      <c r="H60" s="22">
        <f t="shared" si="3"/>
        <v>0</v>
      </c>
    </row>
    <row r="61" spans="1:9" ht="31.5" thickBot="1" x14ac:dyDescent="0.3">
      <c r="A61" s="5">
        <v>35</v>
      </c>
      <c r="B61" s="44" t="s">
        <v>47</v>
      </c>
      <c r="C61" s="53"/>
      <c r="D61" s="53"/>
      <c r="E61" s="53"/>
      <c r="F61" s="51" t="s">
        <v>42</v>
      </c>
      <c r="G61" s="124"/>
      <c r="H61" s="22">
        <f t="shared" si="3"/>
        <v>0</v>
      </c>
    </row>
    <row r="62" spans="1:9" ht="31.5" thickBot="1" x14ac:dyDescent="0.3">
      <c r="A62" s="5">
        <v>36</v>
      </c>
      <c r="B62" s="45" t="s">
        <v>29</v>
      </c>
      <c r="C62" s="54"/>
      <c r="D62" s="54"/>
      <c r="E62" s="54"/>
      <c r="F62" s="52" t="s">
        <v>42</v>
      </c>
      <c r="G62" s="125"/>
      <c r="H62" s="22">
        <f t="shared" si="3"/>
        <v>0</v>
      </c>
    </row>
    <row r="63" spans="1:9" ht="31.5" thickBot="1" x14ac:dyDescent="0.3">
      <c r="A63" s="5">
        <v>37</v>
      </c>
      <c r="B63" s="44" t="s">
        <v>138</v>
      </c>
      <c r="C63" s="53"/>
      <c r="D63" s="53"/>
      <c r="E63" s="53"/>
      <c r="F63" s="88"/>
      <c r="G63" s="124"/>
      <c r="H63" s="22">
        <f t="shared" si="3"/>
        <v>0</v>
      </c>
    </row>
    <row r="64" spans="1:9" x14ac:dyDescent="0.25">
      <c r="A64" s="5"/>
      <c r="B64" s="24"/>
      <c r="C64" s="24">
        <f>COUNTA(C55:C63)*2</f>
        <v>0</v>
      </c>
      <c r="D64" s="24">
        <f>COUNTA(D55:D63)</f>
        <v>0</v>
      </c>
      <c r="E64" s="24"/>
      <c r="F64" s="24"/>
      <c r="G64" s="24"/>
      <c r="H64" s="24">
        <f>D64+C64</f>
        <v>0</v>
      </c>
      <c r="I64" s="25">
        <f>H64/18</f>
        <v>0</v>
      </c>
    </row>
    <row r="65" spans="1:10" x14ac:dyDescent="0.25">
      <c r="A65" s="5"/>
    </row>
    <row r="66" spans="1:10" ht="16.5" thickBot="1" x14ac:dyDescent="0.3">
      <c r="A66" s="5"/>
      <c r="B66" s="358" t="s">
        <v>95</v>
      </c>
      <c r="C66" s="358"/>
      <c r="D66" s="358"/>
      <c r="E66" s="358"/>
      <c r="F66" s="358"/>
      <c r="G66" s="358"/>
    </row>
    <row r="67" spans="1:10" ht="32.25" thickBot="1" x14ac:dyDescent="0.3">
      <c r="A67" s="5"/>
      <c r="B67" s="58"/>
      <c r="C67" s="59" t="s">
        <v>9</v>
      </c>
      <c r="D67" s="59" t="s">
        <v>1</v>
      </c>
      <c r="E67" s="59" t="s">
        <v>2</v>
      </c>
      <c r="F67" s="59" t="s">
        <v>3</v>
      </c>
      <c r="G67" s="59" t="s">
        <v>4</v>
      </c>
    </row>
    <row r="68" spans="1:10" ht="84.75" customHeight="1" thickBot="1" x14ac:dyDescent="0.3">
      <c r="A68" s="5">
        <v>38</v>
      </c>
      <c r="B68" s="43" t="s">
        <v>53</v>
      </c>
      <c r="C68" s="55"/>
      <c r="D68" s="55"/>
      <c r="E68" s="55"/>
      <c r="F68" s="76" t="s">
        <v>49</v>
      </c>
      <c r="G68" s="122"/>
      <c r="H68" s="22">
        <f>COUNTA(C68:E68)</f>
        <v>0</v>
      </c>
      <c r="I68" s="63"/>
    </row>
    <row r="69" spans="1:10" ht="31.5" thickBot="1" x14ac:dyDescent="0.3">
      <c r="A69" s="5">
        <v>39</v>
      </c>
      <c r="B69" s="56" t="s">
        <v>50</v>
      </c>
      <c r="C69" s="57"/>
      <c r="D69" s="57"/>
      <c r="E69" s="57"/>
      <c r="F69" s="77" t="s">
        <v>49</v>
      </c>
      <c r="G69" s="123"/>
      <c r="H69" s="22">
        <f>COUNTA(C69:E69)</f>
        <v>0</v>
      </c>
    </row>
    <row r="70" spans="1:10" ht="31.5" thickBot="1" x14ac:dyDescent="0.3">
      <c r="A70" s="5">
        <v>40</v>
      </c>
      <c r="B70" s="43" t="s">
        <v>29</v>
      </c>
      <c r="C70" s="55"/>
      <c r="D70" s="55"/>
      <c r="E70" s="55"/>
      <c r="F70" s="76" t="s">
        <v>49</v>
      </c>
      <c r="G70" s="122"/>
      <c r="H70" s="22">
        <f>COUNTA(C70:E70)</f>
        <v>0</v>
      </c>
    </row>
    <row r="71" spans="1:10" ht="31.5" thickBot="1" x14ac:dyDescent="0.3">
      <c r="A71" s="5">
        <v>41</v>
      </c>
      <c r="B71" s="56" t="s">
        <v>138</v>
      </c>
      <c r="C71" s="57"/>
      <c r="D71" s="57"/>
      <c r="E71" s="57"/>
      <c r="F71" s="87"/>
      <c r="G71" s="123"/>
      <c r="H71" s="22">
        <f>COUNTA(C71:E71)</f>
        <v>0</v>
      </c>
    </row>
    <row r="72" spans="1:10" x14ac:dyDescent="0.25">
      <c r="A72" s="5"/>
      <c r="B72" s="24"/>
      <c r="C72" s="24">
        <f>COUNTA(C68:C71)*2</f>
        <v>0</v>
      </c>
      <c r="D72" s="24">
        <f>COUNTA(D68:D71)</f>
        <v>0</v>
      </c>
      <c r="E72" s="24"/>
      <c r="F72" s="24"/>
      <c r="G72" s="24"/>
      <c r="H72" s="24">
        <f>D72+C72</f>
        <v>0</v>
      </c>
      <c r="I72" s="25">
        <f>H72/8</f>
        <v>0</v>
      </c>
      <c r="J72" s="21"/>
    </row>
    <row r="73" spans="1:10" x14ac:dyDescent="0.25">
      <c r="A73" s="5"/>
    </row>
    <row r="74" spans="1:10" ht="42.75" customHeight="1" x14ac:dyDescent="0.25">
      <c r="A74" s="5"/>
      <c r="F74" s="80" t="s">
        <v>81</v>
      </c>
    </row>
    <row r="75" spans="1:10" ht="16.5" thickBot="1" x14ac:dyDescent="0.3">
      <c r="A75" s="5"/>
      <c r="B75" s="358" t="s">
        <v>54</v>
      </c>
      <c r="C75" s="358"/>
      <c r="D75" s="358"/>
      <c r="E75" s="358"/>
      <c r="F75" s="358"/>
      <c r="G75" s="358"/>
    </row>
    <row r="76" spans="1:10" ht="32.25" thickBot="1" x14ac:dyDescent="0.3">
      <c r="A76" s="5"/>
      <c r="B76" s="70"/>
      <c r="C76" s="71" t="s">
        <v>21</v>
      </c>
      <c r="D76" s="71" t="s">
        <v>1</v>
      </c>
      <c r="E76" s="71" t="s">
        <v>2</v>
      </c>
      <c r="F76" s="71" t="s">
        <v>51</v>
      </c>
      <c r="G76" s="71" t="s">
        <v>4</v>
      </c>
    </row>
    <row r="77" spans="1:10" ht="31.5" thickBot="1" x14ac:dyDescent="0.3">
      <c r="A77" s="5">
        <v>42</v>
      </c>
      <c r="B77" s="64" t="s">
        <v>52</v>
      </c>
      <c r="C77" s="66"/>
      <c r="D77" s="66"/>
      <c r="E77" s="66"/>
      <c r="F77" s="67"/>
      <c r="G77" s="120"/>
      <c r="H77" s="22">
        <f>COUNTA(C77:E77)</f>
        <v>0</v>
      </c>
    </row>
    <row r="78" spans="1:10" ht="77.25" customHeight="1" thickBot="1" x14ac:dyDescent="0.3">
      <c r="A78" s="5">
        <v>43</v>
      </c>
      <c r="B78" s="47" t="s">
        <v>55</v>
      </c>
      <c r="C78" s="60"/>
      <c r="D78" s="60"/>
      <c r="E78" s="60"/>
      <c r="F78" s="68"/>
      <c r="G78" s="121"/>
      <c r="H78" s="22">
        <f>COUNTA(C78:E78)</f>
        <v>0</v>
      </c>
    </row>
    <row r="79" spans="1:10" ht="31.5" thickBot="1" x14ac:dyDescent="0.3">
      <c r="A79" s="5">
        <v>44</v>
      </c>
      <c r="B79" s="65" t="s">
        <v>138</v>
      </c>
      <c r="C79" s="66"/>
      <c r="D79" s="66"/>
      <c r="E79" s="66"/>
      <c r="F79" s="69"/>
      <c r="G79" s="120"/>
      <c r="H79" s="22">
        <f>COUNTA(C79:E79)</f>
        <v>0</v>
      </c>
    </row>
    <row r="80" spans="1:10" x14ac:dyDescent="0.25">
      <c r="A80" s="5"/>
      <c r="B80" s="24"/>
      <c r="C80" s="24">
        <f>COUNTA(C77:C79)*2</f>
        <v>0</v>
      </c>
      <c r="D80" s="24">
        <f>COUNTA(D77:D79)</f>
        <v>0</v>
      </c>
      <c r="E80" s="24"/>
      <c r="F80" s="24"/>
      <c r="G80" s="24"/>
      <c r="H80" s="24">
        <f>C80+D80</f>
        <v>0</v>
      </c>
      <c r="I80" s="25">
        <f>H80/6</f>
        <v>0</v>
      </c>
    </row>
    <row r="81" spans="1:8" x14ac:dyDescent="0.25">
      <c r="A81" s="5"/>
    </row>
    <row r="82" spans="1:8" ht="45.75" customHeight="1" x14ac:dyDescent="0.25">
      <c r="A82" s="5"/>
      <c r="F82" s="80" t="s">
        <v>81</v>
      </c>
    </row>
    <row r="83" spans="1:8" ht="16.5" thickBot="1" x14ac:dyDescent="0.3">
      <c r="A83" s="5"/>
      <c r="B83" s="358" t="s">
        <v>67</v>
      </c>
      <c r="C83" s="358"/>
      <c r="D83" s="358"/>
      <c r="E83" s="358"/>
      <c r="F83" s="358"/>
      <c r="G83" s="358"/>
    </row>
    <row r="84" spans="1:8" ht="29.25" thickBot="1" x14ac:dyDescent="0.3">
      <c r="A84" s="5"/>
      <c r="B84" s="74"/>
      <c r="C84" s="75" t="s">
        <v>21</v>
      </c>
      <c r="D84" s="75" t="s">
        <v>1</v>
      </c>
      <c r="E84" s="75" t="s">
        <v>2</v>
      </c>
      <c r="F84" s="75" t="s">
        <v>51</v>
      </c>
      <c r="G84" s="75" t="s">
        <v>4</v>
      </c>
    </row>
    <row r="85" spans="1:8" ht="33.75" thickBot="1" x14ac:dyDescent="0.3">
      <c r="A85" s="5">
        <v>45</v>
      </c>
      <c r="B85" s="17" t="s">
        <v>56</v>
      </c>
      <c r="C85" s="39"/>
      <c r="D85" s="39"/>
      <c r="E85" s="39"/>
      <c r="F85" s="39"/>
      <c r="G85" s="92"/>
      <c r="H85" s="22">
        <f t="shared" ref="H85:H99" si="4">COUNTA(C85:E85)</f>
        <v>0</v>
      </c>
    </row>
    <row r="86" spans="1:8" ht="31.5" thickBot="1" x14ac:dyDescent="0.3">
      <c r="A86" s="5">
        <v>46</v>
      </c>
      <c r="B86" s="46" t="s">
        <v>68</v>
      </c>
      <c r="C86" s="61"/>
      <c r="D86" s="61"/>
      <c r="E86" s="61"/>
      <c r="F86" s="61"/>
      <c r="G86" s="119"/>
      <c r="H86" s="22">
        <f t="shared" si="4"/>
        <v>0</v>
      </c>
    </row>
    <row r="87" spans="1:8" ht="55.5" customHeight="1" thickBot="1" x14ac:dyDescent="0.3">
      <c r="A87" s="5">
        <v>47</v>
      </c>
      <c r="B87" s="17" t="s">
        <v>69</v>
      </c>
      <c r="C87" s="39"/>
      <c r="D87" s="39"/>
      <c r="E87" s="39"/>
      <c r="F87" s="39"/>
      <c r="G87" s="92"/>
      <c r="H87" s="22">
        <f t="shared" si="4"/>
        <v>0</v>
      </c>
    </row>
    <row r="88" spans="1:8" ht="33.75" thickBot="1" x14ac:dyDescent="0.3">
      <c r="A88" s="5">
        <v>48</v>
      </c>
      <c r="B88" s="46" t="s">
        <v>57</v>
      </c>
      <c r="C88" s="61"/>
      <c r="D88" s="61"/>
      <c r="E88" s="61"/>
      <c r="F88" s="61"/>
      <c r="G88" s="119"/>
      <c r="H88" s="22">
        <f t="shared" si="4"/>
        <v>0</v>
      </c>
    </row>
    <row r="89" spans="1:8" ht="31.5" thickBot="1" x14ac:dyDescent="0.3">
      <c r="A89" s="5">
        <v>49</v>
      </c>
      <c r="B89" s="17" t="s">
        <v>58</v>
      </c>
      <c r="C89" s="39"/>
      <c r="D89" s="39"/>
      <c r="E89" s="39"/>
      <c r="F89" s="39"/>
      <c r="G89" s="92"/>
      <c r="H89" s="22">
        <f t="shared" si="4"/>
        <v>0</v>
      </c>
    </row>
    <row r="90" spans="1:8" ht="31.5" thickBot="1" x14ac:dyDescent="0.3">
      <c r="A90" s="5">
        <v>50</v>
      </c>
      <c r="B90" s="46" t="s">
        <v>59</v>
      </c>
      <c r="C90" s="61"/>
      <c r="D90" s="61"/>
      <c r="E90" s="61"/>
      <c r="F90" s="61"/>
      <c r="G90" s="119"/>
      <c r="H90" s="22">
        <f t="shared" si="4"/>
        <v>0</v>
      </c>
    </row>
    <row r="91" spans="1:8" ht="31.5" thickBot="1" x14ac:dyDescent="0.3">
      <c r="A91" s="5">
        <v>51</v>
      </c>
      <c r="B91" s="17" t="s">
        <v>60</v>
      </c>
      <c r="C91" s="39"/>
      <c r="D91" s="39"/>
      <c r="E91" s="39"/>
      <c r="F91" s="39"/>
      <c r="G91" s="92"/>
      <c r="H91" s="22">
        <f t="shared" si="4"/>
        <v>0</v>
      </c>
    </row>
    <row r="92" spans="1:8" ht="48.75" thickBot="1" x14ac:dyDescent="0.3">
      <c r="A92" s="5">
        <v>52</v>
      </c>
      <c r="B92" s="46" t="s">
        <v>70</v>
      </c>
      <c r="C92" s="61"/>
      <c r="D92" s="61"/>
      <c r="E92" s="61"/>
      <c r="F92" s="61"/>
      <c r="G92" s="119"/>
      <c r="H92" s="22">
        <f t="shared" si="4"/>
        <v>0</v>
      </c>
    </row>
    <row r="93" spans="1:8" ht="31.5" thickBot="1" x14ac:dyDescent="0.3">
      <c r="A93" s="5">
        <v>53</v>
      </c>
      <c r="B93" s="17" t="s">
        <v>61</v>
      </c>
      <c r="C93" s="39"/>
      <c r="D93" s="39"/>
      <c r="E93" s="39"/>
      <c r="F93" s="39"/>
      <c r="G93" s="92"/>
      <c r="H93" s="22">
        <f t="shared" si="4"/>
        <v>0</v>
      </c>
    </row>
    <row r="94" spans="1:8" ht="31.5" thickBot="1" x14ac:dyDescent="0.3">
      <c r="A94" s="5">
        <v>54</v>
      </c>
      <c r="B94" s="46" t="s">
        <v>62</v>
      </c>
      <c r="C94" s="61"/>
      <c r="D94" s="61"/>
      <c r="E94" s="61"/>
      <c r="F94" s="61"/>
      <c r="G94" s="119"/>
      <c r="H94" s="22">
        <f t="shared" si="4"/>
        <v>0</v>
      </c>
    </row>
    <row r="95" spans="1:8" ht="31.5" thickBot="1" x14ac:dyDescent="0.3">
      <c r="A95" s="5">
        <v>55</v>
      </c>
      <c r="B95" s="17" t="s">
        <v>63</v>
      </c>
      <c r="C95" s="39"/>
      <c r="D95" s="39"/>
      <c r="E95" s="39"/>
      <c r="F95" s="39"/>
      <c r="G95" s="92"/>
      <c r="H95" s="22">
        <f t="shared" si="4"/>
        <v>0</v>
      </c>
    </row>
    <row r="96" spans="1:8" ht="31.5" thickBot="1" x14ac:dyDescent="0.3">
      <c r="A96" s="5">
        <v>56</v>
      </c>
      <c r="B96" s="46" t="s">
        <v>64</v>
      </c>
      <c r="C96" s="61"/>
      <c r="D96" s="61"/>
      <c r="E96" s="61"/>
      <c r="F96" s="61"/>
      <c r="G96" s="119"/>
      <c r="H96" s="22">
        <f t="shared" si="4"/>
        <v>0</v>
      </c>
    </row>
    <row r="97" spans="1:9" ht="45.75" thickBot="1" x14ac:dyDescent="0.3">
      <c r="A97" s="5">
        <v>57</v>
      </c>
      <c r="B97" s="17" t="s">
        <v>65</v>
      </c>
      <c r="C97" s="39"/>
      <c r="D97" s="39"/>
      <c r="E97" s="39"/>
      <c r="F97" s="39"/>
      <c r="G97" s="92"/>
      <c r="H97" s="22">
        <f t="shared" si="4"/>
        <v>0</v>
      </c>
    </row>
    <row r="98" spans="1:9" ht="31.5" thickBot="1" x14ac:dyDescent="0.3">
      <c r="A98" s="5">
        <v>58</v>
      </c>
      <c r="B98" s="46" t="s">
        <v>66</v>
      </c>
      <c r="C98" s="61"/>
      <c r="D98" s="61"/>
      <c r="E98" s="61"/>
      <c r="F98" s="61"/>
      <c r="G98" s="119"/>
      <c r="H98" s="22">
        <f t="shared" si="4"/>
        <v>0</v>
      </c>
    </row>
    <row r="99" spans="1:9" ht="40.5" customHeight="1" thickBot="1" x14ac:dyDescent="0.3">
      <c r="A99" s="5">
        <v>59</v>
      </c>
      <c r="B99" s="17" t="s">
        <v>138</v>
      </c>
      <c r="C99" s="39"/>
      <c r="D99" s="39"/>
      <c r="E99" s="39"/>
      <c r="F99" s="86"/>
      <c r="G99" s="92"/>
      <c r="H99" s="22">
        <f t="shared" si="4"/>
        <v>0</v>
      </c>
    </row>
    <row r="100" spans="1:9" x14ac:dyDescent="0.25">
      <c r="A100" s="5"/>
      <c r="B100" s="23"/>
      <c r="C100" s="24">
        <f>COUNTA(C85:C99)*2</f>
        <v>0</v>
      </c>
      <c r="D100" s="24">
        <f>COUNTA(D85:D99)</f>
        <v>0</v>
      </c>
      <c r="E100" s="23"/>
      <c r="F100" s="23"/>
      <c r="G100" s="23"/>
      <c r="H100" s="23">
        <f>D100+C100</f>
        <v>0</v>
      </c>
      <c r="I100" s="62">
        <f>H100/30</f>
        <v>0</v>
      </c>
    </row>
    <row r="101" spans="1:9" x14ac:dyDescent="0.25">
      <c r="A101" s="5"/>
    </row>
    <row r="102" spans="1:9" ht="42.75" customHeight="1" x14ac:dyDescent="0.25">
      <c r="A102" s="5"/>
      <c r="F102" s="80" t="s">
        <v>81</v>
      </c>
    </row>
    <row r="103" spans="1:9" ht="16.5" thickBot="1" x14ac:dyDescent="0.3">
      <c r="A103" s="5"/>
      <c r="B103" s="358" t="s">
        <v>85</v>
      </c>
      <c r="C103" s="358"/>
      <c r="D103" s="358"/>
      <c r="E103" s="358"/>
      <c r="F103" s="358"/>
      <c r="G103" s="358"/>
    </row>
    <row r="104" spans="1:9" ht="32.25" thickBot="1" x14ac:dyDescent="0.3">
      <c r="A104" s="5"/>
      <c r="B104" s="78"/>
      <c r="C104" s="27" t="s">
        <v>9</v>
      </c>
      <c r="D104" s="27" t="s">
        <v>1</v>
      </c>
      <c r="E104" s="27" t="s">
        <v>2</v>
      </c>
      <c r="F104" s="27" t="s">
        <v>3</v>
      </c>
      <c r="G104" s="27" t="s">
        <v>4</v>
      </c>
    </row>
    <row r="105" spans="1:9" ht="31.5" thickBot="1" x14ac:dyDescent="0.3">
      <c r="A105" s="5">
        <v>60</v>
      </c>
      <c r="B105" s="28" t="s">
        <v>82</v>
      </c>
      <c r="C105" s="41"/>
      <c r="D105" s="41"/>
      <c r="E105" s="41"/>
      <c r="F105" s="41"/>
      <c r="G105" s="116"/>
      <c r="H105" s="22">
        <f t="shared" ref="H105:H111" si="5">COUNTA(C105:E105)</f>
        <v>0</v>
      </c>
    </row>
    <row r="106" spans="1:9" ht="31.5" thickBot="1" x14ac:dyDescent="0.3">
      <c r="A106" s="5">
        <v>61</v>
      </c>
      <c r="B106" s="82" t="s">
        <v>71</v>
      </c>
      <c r="C106" s="42"/>
      <c r="D106" s="42"/>
      <c r="E106" s="42"/>
      <c r="F106" s="42"/>
      <c r="G106" s="117"/>
      <c r="H106" s="22">
        <f t="shared" si="5"/>
        <v>0</v>
      </c>
    </row>
    <row r="107" spans="1:9" ht="31.5" thickBot="1" x14ac:dyDescent="0.3">
      <c r="A107" s="5">
        <v>62</v>
      </c>
      <c r="B107" s="79" t="s">
        <v>72</v>
      </c>
      <c r="C107" s="41"/>
      <c r="D107" s="41"/>
      <c r="E107" s="41"/>
      <c r="F107" s="41"/>
      <c r="G107" s="116"/>
      <c r="H107" s="22">
        <f t="shared" si="5"/>
        <v>0</v>
      </c>
    </row>
    <row r="108" spans="1:9" ht="31.5" thickBot="1" x14ac:dyDescent="0.3">
      <c r="A108" s="5">
        <v>63</v>
      </c>
      <c r="B108" s="30" t="s">
        <v>73</v>
      </c>
      <c r="C108" s="42"/>
      <c r="D108" s="42"/>
      <c r="E108" s="42"/>
      <c r="F108" s="42"/>
      <c r="G108" s="117"/>
      <c r="H108" s="22">
        <f t="shared" si="5"/>
        <v>0</v>
      </c>
    </row>
    <row r="109" spans="1:9" ht="31.5" thickBot="1" x14ac:dyDescent="0.3">
      <c r="A109" s="5">
        <v>64</v>
      </c>
      <c r="B109" s="28" t="s">
        <v>74</v>
      </c>
      <c r="C109" s="41"/>
      <c r="D109" s="41"/>
      <c r="E109" s="41"/>
      <c r="F109" s="41"/>
      <c r="G109" s="116"/>
      <c r="H109" s="22">
        <f t="shared" si="5"/>
        <v>0</v>
      </c>
    </row>
    <row r="110" spans="1:9" ht="31.5" thickBot="1" x14ac:dyDescent="0.3">
      <c r="A110" s="5">
        <v>65</v>
      </c>
      <c r="B110" s="82" t="s">
        <v>75</v>
      </c>
      <c r="C110" s="42"/>
      <c r="D110" s="42"/>
      <c r="E110" s="42"/>
      <c r="F110" s="42"/>
      <c r="G110" s="117"/>
      <c r="H110" s="22">
        <f t="shared" si="5"/>
        <v>0</v>
      </c>
    </row>
    <row r="111" spans="1:9" ht="31.5" thickBot="1" x14ac:dyDescent="0.3">
      <c r="A111" s="5">
        <v>66</v>
      </c>
      <c r="B111" s="79" t="s">
        <v>76</v>
      </c>
      <c r="C111" s="41"/>
      <c r="D111" s="41"/>
      <c r="E111" s="41"/>
      <c r="F111" s="41"/>
      <c r="G111" s="116"/>
      <c r="H111" s="22">
        <f t="shared" si="5"/>
        <v>0</v>
      </c>
    </row>
    <row r="112" spans="1:9" ht="41.25" customHeight="1" thickBot="1" x14ac:dyDescent="0.3">
      <c r="A112" s="5">
        <v>67</v>
      </c>
      <c r="B112" s="114" t="s">
        <v>130</v>
      </c>
      <c r="C112" s="115"/>
      <c r="D112" s="115"/>
      <c r="E112" s="115"/>
      <c r="F112" s="115"/>
      <c r="G112" s="118"/>
      <c r="H112" s="6">
        <f>COUNTA(C112:E112)</f>
        <v>0</v>
      </c>
    </row>
    <row r="113" spans="1:10" ht="45.75" customHeight="1" thickBot="1" x14ac:dyDescent="0.3">
      <c r="A113" s="5">
        <v>68</v>
      </c>
      <c r="B113" s="79" t="s">
        <v>77</v>
      </c>
      <c r="C113" s="41"/>
      <c r="D113" s="41"/>
      <c r="E113" s="41"/>
      <c r="F113" s="41"/>
      <c r="G113" s="116"/>
      <c r="H113" s="22">
        <f t="shared" ref="H113:H119" si="6">COUNTA(C113:E113)</f>
        <v>0</v>
      </c>
    </row>
    <row r="114" spans="1:10" ht="31.5" thickBot="1" x14ac:dyDescent="0.3">
      <c r="A114" s="5">
        <v>69</v>
      </c>
      <c r="B114" s="30" t="s">
        <v>78</v>
      </c>
      <c r="C114" s="42"/>
      <c r="D114" s="42"/>
      <c r="E114" s="42"/>
      <c r="F114" s="42"/>
      <c r="G114" s="117"/>
      <c r="H114" s="22">
        <f t="shared" si="6"/>
        <v>0</v>
      </c>
    </row>
    <row r="115" spans="1:10" ht="31.5" thickBot="1" x14ac:dyDescent="0.3">
      <c r="A115" s="5">
        <v>70</v>
      </c>
      <c r="B115" s="28" t="s">
        <v>79</v>
      </c>
      <c r="C115" s="41"/>
      <c r="D115" s="41"/>
      <c r="E115" s="41"/>
      <c r="F115" s="41"/>
      <c r="G115" s="116"/>
      <c r="H115" s="22">
        <f t="shared" si="6"/>
        <v>0</v>
      </c>
    </row>
    <row r="116" spans="1:10" ht="31.5" thickBot="1" x14ac:dyDescent="0.3">
      <c r="A116" s="5">
        <v>71</v>
      </c>
      <c r="B116" s="30" t="s">
        <v>80</v>
      </c>
      <c r="C116" s="42"/>
      <c r="D116" s="42"/>
      <c r="E116" s="42"/>
      <c r="F116" s="42"/>
      <c r="G116" s="117"/>
      <c r="H116" s="22">
        <f t="shared" si="6"/>
        <v>0</v>
      </c>
    </row>
    <row r="117" spans="1:10" ht="45.75" thickBot="1" x14ac:dyDescent="0.3">
      <c r="A117" s="5">
        <v>72</v>
      </c>
      <c r="B117" s="79" t="s">
        <v>83</v>
      </c>
      <c r="C117" s="41"/>
      <c r="D117" s="41"/>
      <c r="E117" s="41"/>
      <c r="F117" s="41"/>
      <c r="G117" s="116"/>
      <c r="H117" s="22">
        <f t="shared" si="6"/>
        <v>0</v>
      </c>
    </row>
    <row r="118" spans="1:10" ht="45.75" thickBot="1" x14ac:dyDescent="0.3">
      <c r="A118" s="5">
        <v>73</v>
      </c>
      <c r="B118" s="82" t="s">
        <v>84</v>
      </c>
      <c r="C118" s="42"/>
      <c r="D118" s="42"/>
      <c r="E118" s="42"/>
      <c r="F118" s="42"/>
      <c r="G118" s="117"/>
      <c r="H118" s="22">
        <f t="shared" si="6"/>
        <v>0</v>
      </c>
    </row>
    <row r="119" spans="1:10" ht="31.5" thickBot="1" x14ac:dyDescent="0.3">
      <c r="A119" s="5">
        <v>74</v>
      </c>
      <c r="B119" s="28" t="s">
        <v>138</v>
      </c>
      <c r="C119" s="41"/>
      <c r="D119" s="41"/>
      <c r="E119" s="41"/>
      <c r="F119" s="83"/>
      <c r="G119" s="116"/>
      <c r="H119" s="22">
        <f t="shared" si="6"/>
        <v>0</v>
      </c>
    </row>
    <row r="120" spans="1:10" x14ac:dyDescent="0.25">
      <c r="A120" s="5"/>
      <c r="B120" s="24"/>
      <c r="C120" s="24">
        <f>COUNTA(C105:C119)*2</f>
        <v>0</v>
      </c>
      <c r="D120" s="24">
        <f>COUNTA(D105:D119)</f>
        <v>0</v>
      </c>
      <c r="E120" s="24"/>
      <c r="F120" s="24"/>
      <c r="G120" s="24"/>
      <c r="H120" s="24">
        <f>D120+C120</f>
        <v>0</v>
      </c>
      <c r="I120" s="25">
        <f>H120/30</f>
        <v>0</v>
      </c>
      <c r="J120" s="21"/>
    </row>
    <row r="121" spans="1:10" x14ac:dyDescent="0.25">
      <c r="A121" s="5"/>
    </row>
    <row r="122" spans="1:10" ht="36.75" customHeight="1" x14ac:dyDescent="0.25">
      <c r="A122" s="5"/>
      <c r="F122" s="80" t="s">
        <v>81</v>
      </c>
    </row>
    <row r="123" spans="1:10" ht="16.5" thickBot="1" x14ac:dyDescent="0.3">
      <c r="A123" s="5"/>
      <c r="B123" s="358" t="s">
        <v>90</v>
      </c>
      <c r="C123" s="358"/>
      <c r="D123" s="358"/>
      <c r="E123" s="358"/>
      <c r="F123" s="358"/>
      <c r="G123" s="358"/>
    </row>
    <row r="124" spans="1:10" ht="32.25" thickBot="1" x14ac:dyDescent="0.3">
      <c r="A124" s="5"/>
      <c r="B124" s="48"/>
      <c r="C124" s="49" t="s">
        <v>21</v>
      </c>
      <c r="D124" s="49" t="s">
        <v>1</v>
      </c>
      <c r="E124" s="49" t="s">
        <v>2</v>
      </c>
      <c r="F124" s="49" t="s">
        <v>3</v>
      </c>
      <c r="G124" s="49" t="s">
        <v>4</v>
      </c>
    </row>
    <row r="125" spans="1:10" ht="36.75" customHeight="1" thickBot="1" x14ac:dyDescent="0.3">
      <c r="A125" s="5">
        <v>75</v>
      </c>
      <c r="B125" s="44" t="s">
        <v>86</v>
      </c>
      <c r="C125" s="53"/>
      <c r="D125" s="53"/>
      <c r="E125" s="53"/>
      <c r="F125" s="53"/>
      <c r="G125" s="226"/>
      <c r="H125" s="22">
        <f t="shared" ref="H125:H130" si="7">COUNTA(C125:E125)</f>
        <v>0</v>
      </c>
    </row>
    <row r="126" spans="1:10" ht="39.75" customHeight="1" thickBot="1" x14ac:dyDescent="0.3">
      <c r="A126" s="5">
        <v>76</v>
      </c>
      <c r="B126" s="45" t="s">
        <v>87</v>
      </c>
      <c r="C126" s="54"/>
      <c r="D126" s="54"/>
      <c r="E126" s="54"/>
      <c r="F126" s="54"/>
      <c r="G126" s="97"/>
      <c r="H126" s="22">
        <f t="shared" si="7"/>
        <v>0</v>
      </c>
    </row>
    <row r="127" spans="1:10" ht="35.25" customHeight="1" thickBot="1" x14ac:dyDescent="0.3">
      <c r="A127" s="5">
        <v>77</v>
      </c>
      <c r="B127" s="44" t="s">
        <v>88</v>
      </c>
      <c r="C127" s="53"/>
      <c r="D127" s="53"/>
      <c r="E127" s="53"/>
      <c r="F127" s="53"/>
      <c r="G127" s="226"/>
      <c r="H127" s="22">
        <f t="shared" si="7"/>
        <v>0</v>
      </c>
    </row>
    <row r="128" spans="1:10" ht="81.75" thickBot="1" x14ac:dyDescent="0.3">
      <c r="A128" s="5">
        <v>78</v>
      </c>
      <c r="B128" s="45" t="s">
        <v>89</v>
      </c>
      <c r="C128" s="54"/>
      <c r="D128" s="54"/>
      <c r="E128" s="54"/>
      <c r="F128" s="54"/>
      <c r="G128" s="97"/>
      <c r="H128" s="22">
        <f t="shared" si="7"/>
        <v>0</v>
      </c>
    </row>
    <row r="129" spans="1:10" ht="81.75" thickBot="1" x14ac:dyDescent="0.3">
      <c r="A129" s="5">
        <v>79</v>
      </c>
      <c r="B129" s="44" t="s">
        <v>91</v>
      </c>
      <c r="C129" s="53"/>
      <c r="D129" s="53"/>
      <c r="E129" s="53"/>
      <c r="F129" s="53"/>
      <c r="G129" s="226"/>
      <c r="H129" s="22">
        <f t="shared" si="7"/>
        <v>0</v>
      </c>
    </row>
    <row r="130" spans="1:10" ht="39.75" customHeight="1" thickBot="1" x14ac:dyDescent="0.3">
      <c r="A130" s="5">
        <v>80</v>
      </c>
      <c r="B130" s="45" t="s">
        <v>138</v>
      </c>
      <c r="C130" s="54"/>
      <c r="D130" s="54"/>
      <c r="E130" s="54"/>
      <c r="F130" s="85"/>
      <c r="G130" s="97"/>
      <c r="H130" s="22">
        <f t="shared" si="7"/>
        <v>0</v>
      </c>
    </row>
    <row r="131" spans="1:10" x14ac:dyDescent="0.25">
      <c r="A131" s="5"/>
      <c r="B131" s="24"/>
      <c r="C131" s="24">
        <f>COUNTA(C125:C130)*2</f>
        <v>0</v>
      </c>
      <c r="D131" s="24">
        <f>COUNTA(D125:D130)</f>
        <v>0</v>
      </c>
      <c r="E131" s="24"/>
      <c r="F131" s="24"/>
      <c r="G131" s="24"/>
      <c r="H131" s="24">
        <f>SUM(C131+D131)</f>
        <v>0</v>
      </c>
      <c r="I131" s="25">
        <f>H131/12</f>
        <v>0</v>
      </c>
      <c r="J131" s="36"/>
    </row>
    <row r="132" spans="1:10" x14ac:dyDescent="0.25">
      <c r="A132" s="5"/>
    </row>
    <row r="133" spans="1:10" ht="41.25" customHeight="1" x14ac:dyDescent="0.25">
      <c r="A133" s="5"/>
      <c r="F133" s="80" t="s">
        <v>81</v>
      </c>
    </row>
    <row r="134" spans="1:10" ht="16.5" thickBot="1" x14ac:dyDescent="0.3">
      <c r="A134" s="5"/>
      <c r="B134" s="358" t="s">
        <v>101</v>
      </c>
      <c r="C134" s="358"/>
      <c r="D134" s="358"/>
      <c r="E134" s="358"/>
      <c r="F134" s="358"/>
      <c r="G134" s="358"/>
    </row>
    <row r="135" spans="1:10" ht="32.25" thickBot="1" x14ac:dyDescent="0.3">
      <c r="A135" s="5"/>
      <c r="B135" s="58"/>
      <c r="C135" s="59" t="s">
        <v>21</v>
      </c>
      <c r="D135" s="59" t="s">
        <v>1</v>
      </c>
      <c r="E135" s="59" t="s">
        <v>2</v>
      </c>
      <c r="F135" s="59" t="s">
        <v>3</v>
      </c>
      <c r="G135" s="59" t="s">
        <v>4</v>
      </c>
    </row>
    <row r="136" spans="1:10" ht="31.5" thickBot="1" x14ac:dyDescent="0.3">
      <c r="A136" s="5">
        <v>81</v>
      </c>
      <c r="B136" s="43" t="s">
        <v>96</v>
      </c>
      <c r="C136" s="55"/>
      <c r="D136" s="55"/>
      <c r="E136" s="55"/>
      <c r="F136" s="55"/>
      <c r="G136" s="122"/>
      <c r="H136" s="22">
        <f t="shared" ref="H136:H142" si="8">COUNTA(C136:E136)</f>
        <v>0</v>
      </c>
    </row>
    <row r="137" spans="1:10" ht="31.5" thickBot="1" x14ac:dyDescent="0.3">
      <c r="A137" s="5">
        <v>82</v>
      </c>
      <c r="B137" s="56" t="s">
        <v>102</v>
      </c>
      <c r="C137" s="57"/>
      <c r="D137" s="57"/>
      <c r="E137" s="57"/>
      <c r="F137" s="57"/>
      <c r="G137" s="123"/>
      <c r="H137" s="22">
        <f t="shared" si="8"/>
        <v>0</v>
      </c>
    </row>
    <row r="138" spans="1:10" ht="31.5" thickBot="1" x14ac:dyDescent="0.3">
      <c r="A138" s="5">
        <v>83</v>
      </c>
      <c r="B138" s="43" t="s">
        <v>100</v>
      </c>
      <c r="C138" s="55"/>
      <c r="D138" s="55"/>
      <c r="E138" s="55"/>
      <c r="F138" s="55"/>
      <c r="G138" s="122"/>
      <c r="H138" s="22">
        <f t="shared" si="8"/>
        <v>0</v>
      </c>
    </row>
    <row r="139" spans="1:10" ht="31.5" thickBot="1" x14ac:dyDescent="0.3">
      <c r="A139" s="5">
        <v>84</v>
      </c>
      <c r="B139" s="56" t="s">
        <v>97</v>
      </c>
      <c r="C139" s="57"/>
      <c r="D139" s="57"/>
      <c r="E139" s="57"/>
      <c r="F139" s="57"/>
      <c r="G139" s="123"/>
      <c r="H139" s="22">
        <f t="shared" si="8"/>
        <v>0</v>
      </c>
    </row>
    <row r="140" spans="1:10" ht="31.5" thickBot="1" x14ac:dyDescent="0.3">
      <c r="A140" s="5">
        <v>85</v>
      </c>
      <c r="B140" s="43" t="s">
        <v>98</v>
      </c>
      <c r="C140" s="55"/>
      <c r="D140" s="55"/>
      <c r="E140" s="55"/>
      <c r="F140" s="55"/>
      <c r="G140" s="122"/>
      <c r="H140" s="22">
        <f t="shared" si="8"/>
        <v>0</v>
      </c>
    </row>
    <row r="141" spans="1:10" ht="45.75" thickBot="1" x14ac:dyDescent="0.3">
      <c r="A141" s="5">
        <v>86</v>
      </c>
      <c r="B141" s="56" t="s">
        <v>99</v>
      </c>
      <c r="C141" s="57"/>
      <c r="D141" s="57"/>
      <c r="E141" s="57"/>
      <c r="F141" s="57"/>
      <c r="G141" s="123"/>
      <c r="H141" s="22">
        <f t="shared" si="8"/>
        <v>0</v>
      </c>
    </row>
    <row r="142" spans="1:10" ht="31.5" thickBot="1" x14ac:dyDescent="0.3">
      <c r="A142" s="5">
        <v>87</v>
      </c>
      <c r="B142" s="43" t="s">
        <v>138</v>
      </c>
      <c r="C142" s="55"/>
      <c r="D142" s="55"/>
      <c r="E142" s="55"/>
      <c r="F142" s="84"/>
      <c r="G142" s="122"/>
      <c r="H142" s="22">
        <f t="shared" si="8"/>
        <v>0</v>
      </c>
    </row>
    <row r="143" spans="1:10" x14ac:dyDescent="0.25">
      <c r="A143" s="5"/>
      <c r="B143" s="24"/>
      <c r="C143" s="24">
        <f>COUNTA(C136:C142)*2</f>
        <v>0</v>
      </c>
      <c r="D143" s="24">
        <f>COUNTA(D136:D142)</f>
        <v>0</v>
      </c>
      <c r="E143" s="24"/>
      <c r="F143" s="24"/>
      <c r="G143" s="24"/>
      <c r="H143" s="24">
        <f>D143+C143</f>
        <v>0</v>
      </c>
      <c r="I143" s="25">
        <f>H143/14</f>
        <v>0</v>
      </c>
      <c r="J143" s="23"/>
    </row>
    <row r="144" spans="1:10" x14ac:dyDescent="0.25">
      <c r="A144" s="5"/>
    </row>
    <row r="145" spans="1:9" ht="42.75" customHeight="1" x14ac:dyDescent="0.25">
      <c r="A145" s="5"/>
      <c r="F145" s="80" t="s">
        <v>81</v>
      </c>
    </row>
    <row r="146" spans="1:9" ht="16.5" thickBot="1" x14ac:dyDescent="0.3">
      <c r="A146" s="5"/>
      <c r="B146" s="358" t="s">
        <v>106</v>
      </c>
      <c r="C146" s="358"/>
      <c r="D146" s="358"/>
      <c r="E146" s="358"/>
      <c r="F146" s="358"/>
      <c r="G146" s="358"/>
    </row>
    <row r="147" spans="1:9" ht="32.25" thickBot="1" x14ac:dyDescent="0.3">
      <c r="A147" s="5"/>
      <c r="B147" s="70"/>
      <c r="C147" s="71" t="s">
        <v>21</v>
      </c>
      <c r="D147" s="71" t="s">
        <v>1</v>
      </c>
      <c r="E147" s="71" t="s">
        <v>2</v>
      </c>
      <c r="F147" s="71" t="s">
        <v>3</v>
      </c>
      <c r="G147" s="71" t="s">
        <v>4</v>
      </c>
    </row>
    <row r="148" spans="1:9" ht="60.75" thickBot="1" x14ac:dyDescent="0.3">
      <c r="A148" s="5">
        <v>88</v>
      </c>
      <c r="B148" s="81" t="s">
        <v>103</v>
      </c>
      <c r="C148" s="66"/>
      <c r="D148" s="66"/>
      <c r="E148" s="66"/>
      <c r="F148" s="66"/>
      <c r="G148" s="120"/>
      <c r="H148" s="22">
        <f t="shared" ref="H148:H151" si="9">COUNTA(C148:E148)</f>
        <v>0</v>
      </c>
    </row>
    <row r="149" spans="1:9" ht="31.5" thickBot="1" x14ac:dyDescent="0.3">
      <c r="A149" s="5">
        <v>89</v>
      </c>
      <c r="B149" s="65" t="s">
        <v>104</v>
      </c>
      <c r="C149" s="66"/>
      <c r="D149" s="66"/>
      <c r="E149" s="66"/>
      <c r="F149" s="66"/>
      <c r="G149" s="120"/>
      <c r="H149" s="22">
        <f t="shared" si="9"/>
        <v>0</v>
      </c>
    </row>
    <row r="150" spans="1:9" ht="31.5" thickBot="1" x14ac:dyDescent="0.3">
      <c r="A150" s="5">
        <v>90</v>
      </c>
      <c r="B150" s="65" t="s">
        <v>105</v>
      </c>
      <c r="C150" s="66"/>
      <c r="D150" s="66"/>
      <c r="E150" s="66"/>
      <c r="F150" s="66"/>
      <c r="G150" s="89"/>
      <c r="H150" s="22">
        <f t="shared" si="9"/>
        <v>0</v>
      </c>
    </row>
    <row r="151" spans="1:9" ht="31.5" thickBot="1" x14ac:dyDescent="0.3">
      <c r="A151" s="5">
        <v>91</v>
      </c>
      <c r="B151" s="65" t="s">
        <v>138</v>
      </c>
      <c r="C151" s="66"/>
      <c r="D151" s="66"/>
      <c r="E151" s="66"/>
      <c r="F151" s="66"/>
      <c r="G151" s="120"/>
      <c r="H151" s="22">
        <f t="shared" si="9"/>
        <v>0</v>
      </c>
    </row>
    <row r="152" spans="1:9" x14ac:dyDescent="0.25">
      <c r="A152" s="5"/>
      <c r="B152" s="24"/>
      <c r="C152" s="24">
        <f>COUNTA(C148:C151)*2</f>
        <v>0</v>
      </c>
      <c r="D152" s="24">
        <f>COUNTA(D148:D151)</f>
        <v>0</v>
      </c>
      <c r="E152" s="24"/>
      <c r="F152" s="24"/>
      <c r="G152" s="24"/>
      <c r="H152" s="24">
        <f>SUM(C152+D152)</f>
        <v>0</v>
      </c>
      <c r="I152" s="25">
        <f>H152/8</f>
        <v>0</v>
      </c>
    </row>
    <row r="153" spans="1:9" x14ac:dyDescent="0.25">
      <c r="A153" s="5"/>
    </row>
    <row r="154" spans="1:9" x14ac:dyDescent="0.25">
      <c r="A154" s="5"/>
    </row>
    <row r="155" spans="1:9" ht="39.75" customHeight="1" x14ac:dyDescent="0.25">
      <c r="A155" s="5"/>
      <c r="F155" s="80" t="s">
        <v>81</v>
      </c>
    </row>
    <row r="156" spans="1:9" ht="16.5" thickBot="1" x14ac:dyDescent="0.3">
      <c r="A156" s="5"/>
      <c r="B156" s="358" t="s">
        <v>111</v>
      </c>
      <c r="C156" s="358"/>
      <c r="D156" s="358"/>
      <c r="E156" s="358"/>
      <c r="F156" s="358"/>
      <c r="G156" s="358"/>
    </row>
    <row r="157" spans="1:9" ht="32.25" thickBot="1" x14ac:dyDescent="0.3">
      <c r="A157" s="5"/>
      <c r="B157" s="95"/>
      <c r="C157" s="96" t="s">
        <v>9</v>
      </c>
      <c r="D157" s="96" t="s">
        <v>1</v>
      </c>
      <c r="E157" s="96" t="s">
        <v>2</v>
      </c>
      <c r="F157" s="96" t="s">
        <v>3</v>
      </c>
      <c r="G157" s="96" t="s">
        <v>4</v>
      </c>
    </row>
    <row r="158" spans="1:9" ht="15.75" thickBot="1" x14ac:dyDescent="0.3">
      <c r="A158" s="5"/>
      <c r="B158" s="355" t="s">
        <v>107</v>
      </c>
      <c r="C158" s="356"/>
      <c r="D158" s="356"/>
      <c r="E158" s="356"/>
      <c r="F158" s="356"/>
      <c r="G158" s="357"/>
    </row>
    <row r="159" spans="1:9" ht="40.5" customHeight="1" thickBot="1" x14ac:dyDescent="0.3">
      <c r="A159" s="5">
        <v>92</v>
      </c>
      <c r="B159" s="98" t="s">
        <v>112</v>
      </c>
      <c r="C159" s="99"/>
      <c r="D159" s="99"/>
      <c r="E159" s="99"/>
      <c r="F159" s="99"/>
      <c r="G159" s="100"/>
      <c r="H159" s="22">
        <f t="shared" ref="H159:H160" si="10">COUNTA(C159:E159)</f>
        <v>0</v>
      </c>
    </row>
    <row r="160" spans="1:9" ht="30.75" customHeight="1" thickBot="1" x14ac:dyDescent="0.3">
      <c r="A160" s="5">
        <v>93</v>
      </c>
      <c r="B160" s="101" t="s">
        <v>108</v>
      </c>
      <c r="C160" s="102"/>
      <c r="D160" s="102"/>
      <c r="E160" s="102"/>
      <c r="F160" s="102"/>
      <c r="G160" s="149"/>
      <c r="H160" s="22">
        <f t="shared" si="10"/>
        <v>0</v>
      </c>
    </row>
    <row r="161" spans="1:8" ht="21.75" customHeight="1" thickBot="1" x14ac:dyDescent="0.3">
      <c r="A161" s="5"/>
      <c r="B161" s="355" t="s">
        <v>109</v>
      </c>
      <c r="C161" s="356"/>
      <c r="D161" s="356"/>
      <c r="E161" s="356"/>
      <c r="F161" s="356"/>
      <c r="G161" s="357"/>
    </row>
    <row r="162" spans="1:8" ht="81.75" thickBot="1" x14ac:dyDescent="0.3">
      <c r="A162" s="5">
        <v>94</v>
      </c>
      <c r="B162" s="104" t="s">
        <v>110</v>
      </c>
      <c r="C162" s="99"/>
      <c r="D162" s="99"/>
      <c r="E162" s="99"/>
      <c r="F162" s="99"/>
      <c r="G162" s="298"/>
      <c r="H162" s="22">
        <f t="shared" ref="H162:H163" si="11">COUNTA(C162:E162)</f>
        <v>0</v>
      </c>
    </row>
    <row r="163" spans="1:8" ht="90.75" customHeight="1" thickBot="1" x14ac:dyDescent="0.3">
      <c r="A163" s="5">
        <v>95</v>
      </c>
      <c r="B163" s="105" t="s">
        <v>131</v>
      </c>
      <c r="C163" s="102"/>
      <c r="D163" s="102"/>
      <c r="E163" s="102"/>
      <c r="F163" s="102"/>
      <c r="G163" s="149"/>
      <c r="H163" s="22">
        <f t="shared" si="11"/>
        <v>0</v>
      </c>
    </row>
    <row r="164" spans="1:8" ht="24.75" customHeight="1" thickBot="1" x14ac:dyDescent="0.3">
      <c r="A164" s="5"/>
      <c r="B164" s="355" t="s">
        <v>113</v>
      </c>
      <c r="C164" s="356"/>
      <c r="D164" s="356"/>
      <c r="E164" s="356"/>
      <c r="F164" s="356"/>
      <c r="G164" s="357"/>
    </row>
    <row r="165" spans="1:8" ht="37.5" customHeight="1" thickBot="1" x14ac:dyDescent="0.3">
      <c r="A165" s="5">
        <v>96</v>
      </c>
      <c r="B165" s="18" t="s">
        <v>114</v>
      </c>
      <c r="C165" s="40"/>
      <c r="D165" s="40"/>
      <c r="E165" s="40"/>
      <c r="F165" s="40"/>
      <c r="G165" s="107"/>
      <c r="H165" s="22">
        <f t="shared" ref="H165" si="12">COUNTA(C165:E165)</f>
        <v>0</v>
      </c>
    </row>
    <row r="166" spans="1:8" ht="26.25" customHeight="1" thickBot="1" x14ac:dyDescent="0.3">
      <c r="A166" s="5"/>
      <c r="B166" s="355" t="s">
        <v>115</v>
      </c>
      <c r="C166" s="356"/>
      <c r="D166" s="356"/>
      <c r="E166" s="356"/>
      <c r="F166" s="356"/>
      <c r="G166" s="357"/>
    </row>
    <row r="167" spans="1:8" ht="42" customHeight="1" thickBot="1" x14ac:dyDescent="0.3">
      <c r="A167" s="5">
        <v>97</v>
      </c>
      <c r="B167" s="18" t="s">
        <v>116</v>
      </c>
      <c r="C167" s="40"/>
      <c r="D167" s="40"/>
      <c r="E167" s="40"/>
      <c r="F167" s="40"/>
      <c r="G167" s="107"/>
      <c r="H167" s="22">
        <f t="shared" ref="H167:H169" si="13">COUNTA(C167:E167)</f>
        <v>0</v>
      </c>
    </row>
    <row r="168" spans="1:8" ht="45.75" thickBot="1" x14ac:dyDescent="0.3">
      <c r="A168" s="5">
        <v>98</v>
      </c>
      <c r="B168" s="101" t="s">
        <v>117</v>
      </c>
      <c r="C168" s="102"/>
      <c r="D168" s="102"/>
      <c r="E168" s="102"/>
      <c r="F168" s="102"/>
      <c r="G168" s="103"/>
      <c r="H168" s="22">
        <f t="shared" si="13"/>
        <v>0</v>
      </c>
    </row>
    <row r="169" spans="1:8" ht="45.75" thickBot="1" x14ac:dyDescent="0.3">
      <c r="A169" s="5">
        <v>99</v>
      </c>
      <c r="B169" s="18" t="s">
        <v>118</v>
      </c>
      <c r="C169" s="40"/>
      <c r="D169" s="40"/>
      <c r="E169" s="40"/>
      <c r="F169" s="40"/>
      <c r="G169" s="299"/>
      <c r="H169" s="22">
        <f t="shared" si="13"/>
        <v>0</v>
      </c>
    </row>
    <row r="170" spans="1:8" ht="27.75" customHeight="1" thickBot="1" x14ac:dyDescent="0.3">
      <c r="A170" s="5"/>
      <c r="B170" s="355" t="s">
        <v>119</v>
      </c>
      <c r="C170" s="356"/>
      <c r="D170" s="356"/>
      <c r="E170" s="356"/>
      <c r="F170" s="356"/>
      <c r="G170" s="357"/>
    </row>
    <row r="171" spans="1:8" ht="41.25" customHeight="1" thickBot="1" x14ac:dyDescent="0.3">
      <c r="A171" s="5">
        <v>100</v>
      </c>
      <c r="B171" s="18" t="s">
        <v>120</v>
      </c>
      <c r="C171" s="40"/>
      <c r="D171" s="40"/>
      <c r="E171" s="40"/>
      <c r="F171" s="40"/>
      <c r="G171" s="299"/>
      <c r="H171" s="22">
        <f t="shared" ref="H171" si="14">COUNTA(C171:E171)</f>
        <v>0</v>
      </c>
    </row>
    <row r="172" spans="1:8" ht="27" customHeight="1" x14ac:dyDescent="0.25">
      <c r="A172" s="5"/>
      <c r="B172" s="348" t="s">
        <v>121</v>
      </c>
      <c r="C172" s="349"/>
      <c r="D172" s="349"/>
      <c r="E172" s="349"/>
      <c r="F172" s="349"/>
      <c r="G172" s="350"/>
    </row>
    <row r="173" spans="1:8" ht="37.5" customHeight="1" thickBot="1" x14ac:dyDescent="0.3">
      <c r="A173" s="5">
        <v>101</v>
      </c>
      <c r="B173" s="18" t="s">
        <v>122</v>
      </c>
      <c r="C173" s="40"/>
      <c r="D173" s="40"/>
      <c r="E173" s="40"/>
      <c r="F173" s="40"/>
      <c r="G173" s="299"/>
      <c r="H173" s="22">
        <f t="shared" ref="H173:H174" si="15">COUNTA(C173:E173)</f>
        <v>0</v>
      </c>
    </row>
    <row r="174" spans="1:8" ht="40.5" customHeight="1" thickBot="1" x14ac:dyDescent="0.3">
      <c r="A174" s="5">
        <v>102</v>
      </c>
      <c r="B174" s="18" t="s">
        <v>123</v>
      </c>
      <c r="C174" s="40"/>
      <c r="D174" s="40"/>
      <c r="E174" s="40"/>
      <c r="F174" s="40"/>
      <c r="G174" s="299"/>
      <c r="H174" s="22">
        <f t="shared" si="15"/>
        <v>0</v>
      </c>
    </row>
    <row r="175" spans="1:8" ht="24.75" customHeight="1" x14ac:dyDescent="0.25">
      <c r="A175" s="5"/>
      <c r="B175" s="348" t="s">
        <v>124</v>
      </c>
      <c r="C175" s="349"/>
      <c r="D175" s="349"/>
      <c r="E175" s="349"/>
      <c r="F175" s="349"/>
      <c r="G175" s="350"/>
    </row>
    <row r="176" spans="1:8" ht="45.75" thickBot="1" x14ac:dyDescent="0.5">
      <c r="A176" s="5">
        <v>103</v>
      </c>
      <c r="B176" s="18" t="s">
        <v>125</v>
      </c>
      <c r="C176" s="106"/>
      <c r="D176" s="106"/>
      <c r="E176" s="106"/>
      <c r="F176" s="106"/>
      <c r="G176" s="299"/>
      <c r="H176" s="22">
        <f t="shared" ref="H176:H177" si="16">COUNTA(C176:E176)</f>
        <v>0</v>
      </c>
    </row>
    <row r="177" spans="1:11" ht="31.5" thickBot="1" x14ac:dyDescent="0.5">
      <c r="A177" s="5">
        <v>104</v>
      </c>
      <c r="B177" s="134" t="s">
        <v>138</v>
      </c>
      <c r="C177" s="135"/>
      <c r="D177" s="135"/>
      <c r="E177" s="135"/>
      <c r="F177" s="135"/>
      <c r="G177" s="300"/>
      <c r="H177" s="22">
        <f t="shared" si="16"/>
        <v>0</v>
      </c>
    </row>
    <row r="178" spans="1:11" x14ac:dyDescent="0.25">
      <c r="A178" s="5"/>
      <c r="B178" s="24"/>
      <c r="C178" s="24">
        <f>COUNTA(C159:C177)*2</f>
        <v>0</v>
      </c>
      <c r="D178" s="24">
        <f>COUNTA(D159:D177)</f>
        <v>0</v>
      </c>
      <c r="E178" s="24"/>
      <c r="F178" s="24"/>
      <c r="G178" s="24"/>
      <c r="H178" s="24">
        <f>SUM(C178+D178)</f>
        <v>0</v>
      </c>
      <c r="I178" s="25">
        <f>H178/26</f>
        <v>0</v>
      </c>
      <c r="J178" s="5"/>
      <c r="K178" s="5"/>
    </row>
    <row r="179" spans="1:11" x14ac:dyDescent="0.25">
      <c r="A179" s="5"/>
    </row>
    <row r="180" spans="1:11" x14ac:dyDescent="0.25">
      <c r="A180" s="5"/>
    </row>
    <row r="181" spans="1:11" x14ac:dyDescent="0.25">
      <c r="A181" s="5"/>
    </row>
    <row r="182" spans="1:11" ht="15.75" x14ac:dyDescent="0.25">
      <c r="A182" s="5"/>
      <c r="B182" s="351" t="s">
        <v>137</v>
      </c>
      <c r="C182" s="352"/>
      <c r="D182" s="133" t="s">
        <v>140</v>
      </c>
      <c r="E182" s="133" t="s">
        <v>132</v>
      </c>
    </row>
    <row r="183" spans="1:11" ht="15.75" x14ac:dyDescent="0.25">
      <c r="A183" s="5"/>
      <c r="B183" s="353" t="s">
        <v>136</v>
      </c>
      <c r="C183" s="354"/>
      <c r="D183" s="131">
        <f>E10</f>
        <v>0</v>
      </c>
      <c r="E183" s="131">
        <v>42</v>
      </c>
    </row>
    <row r="184" spans="1:11" ht="15.75" x14ac:dyDescent="0.25">
      <c r="A184" s="5"/>
      <c r="B184" s="346" t="s">
        <v>8</v>
      </c>
      <c r="C184" s="346"/>
      <c r="D184" s="131">
        <f>H20</f>
        <v>0</v>
      </c>
      <c r="E184" s="131">
        <v>14</v>
      </c>
    </row>
    <row r="185" spans="1:11" ht="15.75" x14ac:dyDescent="0.25">
      <c r="A185" s="5"/>
      <c r="B185" s="346" t="s">
        <v>92</v>
      </c>
      <c r="C185" s="346"/>
      <c r="D185" s="131">
        <f>H35</f>
        <v>0</v>
      </c>
      <c r="E185" s="131">
        <v>22</v>
      </c>
    </row>
    <row r="186" spans="1:11" ht="15.75" x14ac:dyDescent="0.25">
      <c r="A186" s="5"/>
      <c r="B186" s="346" t="s">
        <v>93</v>
      </c>
      <c r="C186" s="346"/>
      <c r="D186" s="131">
        <f>H50</f>
        <v>0</v>
      </c>
      <c r="E186" s="131">
        <v>20</v>
      </c>
    </row>
    <row r="187" spans="1:11" ht="15.75" x14ac:dyDescent="0.25">
      <c r="A187" s="5"/>
      <c r="B187" s="346" t="s">
        <v>94</v>
      </c>
      <c r="C187" s="346"/>
      <c r="D187" s="131">
        <f>H64</f>
        <v>0</v>
      </c>
      <c r="E187" s="131">
        <v>18</v>
      </c>
    </row>
    <row r="188" spans="1:11" ht="15.75" x14ac:dyDescent="0.25">
      <c r="A188" s="5"/>
      <c r="B188" s="346" t="s">
        <v>95</v>
      </c>
      <c r="C188" s="346"/>
      <c r="D188" s="131">
        <f>H72</f>
        <v>0</v>
      </c>
      <c r="E188" s="131">
        <v>8</v>
      </c>
    </row>
    <row r="189" spans="1:11" ht="15.75" x14ac:dyDescent="0.25">
      <c r="A189" s="5"/>
      <c r="B189" s="346" t="s">
        <v>54</v>
      </c>
      <c r="C189" s="346"/>
      <c r="D189" s="131">
        <f>H80</f>
        <v>0</v>
      </c>
      <c r="E189" s="131">
        <v>6</v>
      </c>
    </row>
    <row r="190" spans="1:11" ht="15.75" x14ac:dyDescent="0.25">
      <c r="A190" s="5"/>
      <c r="B190" s="346" t="s">
        <v>67</v>
      </c>
      <c r="C190" s="346"/>
      <c r="D190" s="131">
        <f>H100</f>
        <v>0</v>
      </c>
      <c r="E190" s="131">
        <v>30</v>
      </c>
    </row>
    <row r="191" spans="1:11" ht="15.75" x14ac:dyDescent="0.25">
      <c r="A191" s="5"/>
      <c r="B191" s="346" t="s">
        <v>85</v>
      </c>
      <c r="C191" s="346"/>
      <c r="D191" s="131">
        <f>H120</f>
        <v>0</v>
      </c>
      <c r="E191" s="131">
        <v>30</v>
      </c>
    </row>
    <row r="192" spans="1:11" ht="15.75" x14ac:dyDescent="0.25">
      <c r="A192" s="5"/>
      <c r="B192" s="346" t="s">
        <v>90</v>
      </c>
      <c r="C192" s="346"/>
      <c r="D192" s="131">
        <f>H131</f>
        <v>0</v>
      </c>
      <c r="E192" s="131">
        <v>12</v>
      </c>
    </row>
    <row r="193" spans="1:5" ht="15.75" x14ac:dyDescent="0.25">
      <c r="A193" s="5"/>
      <c r="B193" s="346" t="s">
        <v>101</v>
      </c>
      <c r="C193" s="346"/>
      <c r="D193" s="131">
        <f>H143</f>
        <v>0</v>
      </c>
      <c r="E193" s="131">
        <v>14</v>
      </c>
    </row>
    <row r="194" spans="1:5" ht="15.75" x14ac:dyDescent="0.25">
      <c r="A194" s="5"/>
      <c r="B194" s="346" t="s">
        <v>106</v>
      </c>
      <c r="C194" s="346"/>
      <c r="D194" s="131">
        <f>H152</f>
        <v>0</v>
      </c>
      <c r="E194" s="131">
        <v>8</v>
      </c>
    </row>
    <row r="195" spans="1:5" ht="16.5" thickBot="1" x14ac:dyDescent="0.3">
      <c r="A195" s="5"/>
      <c r="B195" s="347" t="s">
        <v>111</v>
      </c>
      <c r="C195" s="347"/>
      <c r="D195" s="222">
        <f>H178</f>
        <v>0</v>
      </c>
      <c r="E195" s="222">
        <v>26</v>
      </c>
    </row>
    <row r="196" spans="1:5" ht="21" thickBot="1" x14ac:dyDescent="0.35">
      <c r="A196" s="5"/>
      <c r="B196" s="340" t="s">
        <v>139</v>
      </c>
      <c r="C196" s="341"/>
      <c r="D196" s="223">
        <f>SUM(D183:D195)</f>
        <v>0</v>
      </c>
      <c r="E196" s="217">
        <f>SUM(E183:E195)</f>
        <v>250</v>
      </c>
    </row>
    <row r="197" spans="1:5" ht="48.75" customHeight="1" thickBot="1" x14ac:dyDescent="0.3">
      <c r="D197" s="342">
        <f>D196/E196</f>
        <v>0</v>
      </c>
      <c r="E197" s="343"/>
    </row>
  </sheetData>
  <sheetProtection password="DEAD" sheet="1" objects="1" scenarios="1" formatCells="0" formatColumns="0" formatRows="0" selectLockedCells="1"/>
  <mergeCells count="41">
    <mergeCell ref="B6:G6"/>
    <mergeCell ref="B52:G52"/>
    <mergeCell ref="B123:G123"/>
    <mergeCell ref="B134:G134"/>
    <mergeCell ref="B146:G146"/>
    <mergeCell ref="B66:G66"/>
    <mergeCell ref="B75:G75"/>
    <mergeCell ref="B83:G83"/>
    <mergeCell ref="B103:G103"/>
    <mergeCell ref="B8:B9"/>
    <mergeCell ref="B53:G53"/>
    <mergeCell ref="B11:G11"/>
    <mergeCell ref="B22:G22"/>
    <mergeCell ref="B38:G38"/>
    <mergeCell ref="B37:G37"/>
    <mergeCell ref="B164:G164"/>
    <mergeCell ref="B166:G166"/>
    <mergeCell ref="B158:G158"/>
    <mergeCell ref="B161:G161"/>
    <mergeCell ref="B156:G156"/>
    <mergeCell ref="B185:C185"/>
    <mergeCell ref="B182:C182"/>
    <mergeCell ref="B183:C183"/>
    <mergeCell ref="B170:G170"/>
    <mergeCell ref="B172:G172"/>
    <mergeCell ref="B196:C196"/>
    <mergeCell ref="D197:E197"/>
    <mergeCell ref="D3:E3"/>
    <mergeCell ref="D4:E4"/>
    <mergeCell ref="B191:C191"/>
    <mergeCell ref="B192:C192"/>
    <mergeCell ref="B193:C193"/>
    <mergeCell ref="B194:C194"/>
    <mergeCell ref="B195:C195"/>
    <mergeCell ref="B186:C186"/>
    <mergeCell ref="B187:C187"/>
    <mergeCell ref="B188:C188"/>
    <mergeCell ref="B189:C189"/>
    <mergeCell ref="B190:C190"/>
    <mergeCell ref="B175:G175"/>
    <mergeCell ref="B184:C184"/>
  </mergeCells>
  <conditionalFormatting sqref="H13:H19">
    <cfRule type="cellIs" dxfId="1934" priority="316" operator="equal">
      <formula>0</formula>
    </cfRule>
    <cfRule type="cellIs" dxfId="1933" priority="317" operator="equal">
      <formula>3</formula>
    </cfRule>
    <cfRule type="cellIs" dxfId="1932" priority="318" operator="equal">
      <formula>2</formula>
    </cfRule>
    <cfRule type="cellIs" dxfId="1931" priority="319" operator="equal">
      <formula>1</formula>
    </cfRule>
  </conditionalFormatting>
  <conditionalFormatting sqref="H24:I34">
    <cfRule type="cellIs" dxfId="1930" priority="312" operator="equal">
      <formula>3</formula>
    </cfRule>
    <cfRule type="cellIs" dxfId="1929" priority="313" operator="equal">
      <formula>2</formula>
    </cfRule>
    <cfRule type="cellIs" dxfId="1928" priority="314" operator="equal">
      <formula>1</formula>
    </cfRule>
    <cfRule type="cellIs" dxfId="1927" priority="315" operator="equal">
      <formula>0</formula>
    </cfRule>
  </conditionalFormatting>
  <conditionalFormatting sqref="H40:H49">
    <cfRule type="cellIs" dxfId="1926" priority="308" operator="equal">
      <formula>3</formula>
    </cfRule>
    <cfRule type="cellIs" dxfId="1925" priority="309" operator="equal">
      <formula>2</formula>
    </cfRule>
    <cfRule type="cellIs" dxfId="1924" priority="310" operator="equal">
      <formula>1</formula>
    </cfRule>
    <cfRule type="cellIs" dxfId="1923" priority="311" operator="equal">
      <formula>0</formula>
    </cfRule>
  </conditionalFormatting>
  <conditionalFormatting sqref="H55">
    <cfRule type="cellIs" dxfId="1922" priority="304" operator="equal">
      <formula>3</formula>
    </cfRule>
    <cfRule type="cellIs" dxfId="1921" priority="305" operator="equal">
      <formula>2</formula>
    </cfRule>
    <cfRule type="cellIs" dxfId="1920" priority="306" operator="equal">
      <formula>1</formula>
    </cfRule>
    <cfRule type="cellIs" dxfId="1919" priority="307" operator="equal">
      <formula>0</formula>
    </cfRule>
  </conditionalFormatting>
  <conditionalFormatting sqref="H56">
    <cfRule type="cellIs" dxfId="1918" priority="300" operator="equal">
      <formula>3</formula>
    </cfRule>
    <cfRule type="cellIs" dxfId="1917" priority="301" operator="equal">
      <formula>2</formula>
    </cfRule>
    <cfRule type="cellIs" dxfId="1916" priority="302" operator="equal">
      <formula>1</formula>
    </cfRule>
    <cfRule type="cellIs" dxfId="1915" priority="303" operator="equal">
      <formula>0</formula>
    </cfRule>
  </conditionalFormatting>
  <conditionalFormatting sqref="H57">
    <cfRule type="cellIs" dxfId="1914" priority="296" operator="equal">
      <formula>3</formula>
    </cfRule>
    <cfRule type="cellIs" dxfId="1913" priority="297" operator="equal">
      <formula>2</formula>
    </cfRule>
    <cfRule type="cellIs" dxfId="1912" priority="298" operator="equal">
      <formula>1</formula>
    </cfRule>
    <cfRule type="cellIs" dxfId="1911" priority="299" operator="equal">
      <formula>0</formula>
    </cfRule>
  </conditionalFormatting>
  <conditionalFormatting sqref="H58">
    <cfRule type="cellIs" dxfId="1910" priority="292" operator="equal">
      <formula>3</formula>
    </cfRule>
    <cfRule type="cellIs" dxfId="1909" priority="293" operator="equal">
      <formula>2</formula>
    </cfRule>
    <cfRule type="cellIs" dxfId="1908" priority="294" operator="equal">
      <formula>1</formula>
    </cfRule>
    <cfRule type="cellIs" dxfId="1907" priority="295" operator="equal">
      <formula>0</formula>
    </cfRule>
  </conditionalFormatting>
  <conditionalFormatting sqref="H59">
    <cfRule type="cellIs" dxfId="1906" priority="288" operator="equal">
      <formula>3</formula>
    </cfRule>
    <cfRule type="cellIs" dxfId="1905" priority="289" operator="equal">
      <formula>2</formula>
    </cfRule>
    <cfRule type="cellIs" dxfId="1904" priority="290" operator="equal">
      <formula>1</formula>
    </cfRule>
    <cfRule type="cellIs" dxfId="1903" priority="291" operator="equal">
      <formula>0</formula>
    </cfRule>
  </conditionalFormatting>
  <conditionalFormatting sqref="H60">
    <cfRule type="cellIs" dxfId="1902" priority="284" operator="equal">
      <formula>3</formula>
    </cfRule>
    <cfRule type="cellIs" dxfId="1901" priority="285" operator="equal">
      <formula>2</formula>
    </cfRule>
    <cfRule type="cellIs" dxfId="1900" priority="286" operator="equal">
      <formula>1</formula>
    </cfRule>
    <cfRule type="cellIs" dxfId="1899" priority="287" operator="equal">
      <formula>0</formula>
    </cfRule>
  </conditionalFormatting>
  <conditionalFormatting sqref="H61">
    <cfRule type="cellIs" dxfId="1898" priority="280" operator="equal">
      <formula>3</formula>
    </cfRule>
    <cfRule type="cellIs" dxfId="1897" priority="281" operator="equal">
      <formula>2</formula>
    </cfRule>
    <cfRule type="cellIs" dxfId="1896" priority="282" operator="equal">
      <formula>1</formula>
    </cfRule>
    <cfRule type="cellIs" dxfId="1895" priority="283" operator="equal">
      <formula>0</formula>
    </cfRule>
  </conditionalFormatting>
  <conditionalFormatting sqref="H62">
    <cfRule type="cellIs" dxfId="1894" priority="276" operator="equal">
      <formula>3</formula>
    </cfRule>
    <cfRule type="cellIs" dxfId="1893" priority="277" operator="equal">
      <formula>2</formula>
    </cfRule>
    <cfRule type="cellIs" dxfId="1892" priority="278" operator="equal">
      <formula>1</formula>
    </cfRule>
    <cfRule type="cellIs" dxfId="1891" priority="279" operator="equal">
      <formula>0</formula>
    </cfRule>
  </conditionalFormatting>
  <conditionalFormatting sqref="H63">
    <cfRule type="cellIs" dxfId="1890" priority="272" operator="equal">
      <formula>3</formula>
    </cfRule>
    <cfRule type="cellIs" dxfId="1889" priority="273" operator="equal">
      <formula>2</formula>
    </cfRule>
    <cfRule type="cellIs" dxfId="1888" priority="274" operator="equal">
      <formula>1</formula>
    </cfRule>
    <cfRule type="cellIs" dxfId="1887" priority="275" operator="equal">
      <formula>0</formula>
    </cfRule>
  </conditionalFormatting>
  <conditionalFormatting sqref="H79">
    <cfRule type="cellIs" dxfId="1886" priority="244" operator="equal">
      <formula>3</formula>
    </cfRule>
    <cfRule type="cellIs" dxfId="1885" priority="245" operator="equal">
      <formula>2</formula>
    </cfRule>
    <cfRule type="cellIs" dxfId="1884" priority="246" operator="equal">
      <formula>1</formula>
    </cfRule>
    <cfRule type="cellIs" dxfId="1883" priority="247" operator="equal">
      <formula>0</formula>
    </cfRule>
  </conditionalFormatting>
  <conditionalFormatting sqref="H68">
    <cfRule type="cellIs" dxfId="1882" priority="268" operator="equal">
      <formula>3</formula>
    </cfRule>
    <cfRule type="cellIs" dxfId="1881" priority="269" operator="equal">
      <formula>2</formula>
    </cfRule>
    <cfRule type="cellIs" dxfId="1880" priority="270" operator="equal">
      <formula>1</formula>
    </cfRule>
    <cfRule type="cellIs" dxfId="1879" priority="271" operator="equal">
      <formula>0</formula>
    </cfRule>
  </conditionalFormatting>
  <conditionalFormatting sqref="H69">
    <cfRule type="cellIs" dxfId="1878" priority="264" operator="equal">
      <formula>3</formula>
    </cfRule>
    <cfRule type="cellIs" dxfId="1877" priority="265" operator="equal">
      <formula>2</formula>
    </cfRule>
    <cfRule type="cellIs" dxfId="1876" priority="266" operator="equal">
      <formula>1</formula>
    </cfRule>
    <cfRule type="cellIs" dxfId="1875" priority="267" operator="equal">
      <formula>0</formula>
    </cfRule>
  </conditionalFormatting>
  <conditionalFormatting sqref="H70">
    <cfRule type="cellIs" dxfId="1874" priority="260" operator="equal">
      <formula>3</formula>
    </cfRule>
    <cfRule type="cellIs" dxfId="1873" priority="261" operator="equal">
      <formula>2</formula>
    </cfRule>
    <cfRule type="cellIs" dxfId="1872" priority="262" operator="equal">
      <formula>1</formula>
    </cfRule>
    <cfRule type="cellIs" dxfId="1871" priority="263" operator="equal">
      <formula>0</formula>
    </cfRule>
  </conditionalFormatting>
  <conditionalFormatting sqref="H71">
    <cfRule type="cellIs" dxfId="1870" priority="256" operator="equal">
      <formula>3</formula>
    </cfRule>
    <cfRule type="cellIs" dxfId="1869" priority="257" operator="equal">
      <formula>2</formula>
    </cfRule>
    <cfRule type="cellIs" dxfId="1868" priority="258" operator="equal">
      <formula>1</formula>
    </cfRule>
    <cfRule type="cellIs" dxfId="1867" priority="259" operator="equal">
      <formula>0</formula>
    </cfRule>
  </conditionalFormatting>
  <conditionalFormatting sqref="H77">
    <cfRule type="cellIs" dxfId="1866" priority="252" operator="equal">
      <formula>3</formula>
    </cfRule>
    <cfRule type="cellIs" dxfId="1865" priority="253" operator="equal">
      <formula>2</formula>
    </cfRule>
    <cfRule type="cellIs" dxfId="1864" priority="254" operator="equal">
      <formula>1</formula>
    </cfRule>
    <cfRule type="cellIs" dxfId="1863" priority="255" operator="equal">
      <formula>0</formula>
    </cfRule>
  </conditionalFormatting>
  <conditionalFormatting sqref="H78">
    <cfRule type="cellIs" dxfId="1862" priority="248" operator="equal">
      <formula>3</formula>
    </cfRule>
    <cfRule type="cellIs" dxfId="1861" priority="249" operator="equal">
      <formula>2</formula>
    </cfRule>
    <cfRule type="cellIs" dxfId="1860" priority="250" operator="equal">
      <formula>1</formula>
    </cfRule>
    <cfRule type="cellIs" dxfId="1859" priority="251" operator="equal">
      <formula>0</formula>
    </cfRule>
  </conditionalFormatting>
  <conditionalFormatting sqref="H85">
    <cfRule type="cellIs" dxfId="1858" priority="240" operator="equal">
      <formula>3</formula>
    </cfRule>
    <cfRule type="cellIs" dxfId="1857" priority="241" operator="equal">
      <formula>2</formula>
    </cfRule>
    <cfRule type="cellIs" dxfId="1856" priority="242" operator="equal">
      <formula>1</formula>
    </cfRule>
    <cfRule type="cellIs" dxfId="1855" priority="243" operator="equal">
      <formula>0</formula>
    </cfRule>
  </conditionalFormatting>
  <conditionalFormatting sqref="H86">
    <cfRule type="cellIs" dxfId="1854" priority="236" operator="equal">
      <formula>3</formula>
    </cfRule>
    <cfRule type="cellIs" dxfId="1853" priority="237" operator="equal">
      <formula>2</formula>
    </cfRule>
    <cfRule type="cellIs" dxfId="1852" priority="238" operator="equal">
      <formula>1</formula>
    </cfRule>
    <cfRule type="cellIs" dxfId="1851" priority="239" operator="equal">
      <formula>0</formula>
    </cfRule>
  </conditionalFormatting>
  <conditionalFormatting sqref="H87">
    <cfRule type="cellIs" dxfId="1850" priority="232" operator="equal">
      <formula>3</formula>
    </cfRule>
    <cfRule type="cellIs" dxfId="1849" priority="233" operator="equal">
      <formula>2</formula>
    </cfRule>
    <cfRule type="cellIs" dxfId="1848" priority="234" operator="equal">
      <formula>1</formula>
    </cfRule>
    <cfRule type="cellIs" dxfId="1847" priority="235" operator="equal">
      <formula>0</formula>
    </cfRule>
  </conditionalFormatting>
  <conditionalFormatting sqref="H88">
    <cfRule type="cellIs" dxfId="1846" priority="228" operator="equal">
      <formula>3</formula>
    </cfRule>
    <cfRule type="cellIs" dxfId="1845" priority="229" operator="equal">
      <formula>2</formula>
    </cfRule>
    <cfRule type="cellIs" dxfId="1844" priority="230" operator="equal">
      <formula>1</formula>
    </cfRule>
    <cfRule type="cellIs" dxfId="1843" priority="231" operator="equal">
      <formula>0</formula>
    </cfRule>
  </conditionalFormatting>
  <conditionalFormatting sqref="H89">
    <cfRule type="cellIs" dxfId="1842" priority="224" operator="equal">
      <formula>3</formula>
    </cfRule>
    <cfRule type="cellIs" dxfId="1841" priority="225" operator="equal">
      <formula>2</formula>
    </cfRule>
    <cfRule type="cellIs" dxfId="1840" priority="226" operator="equal">
      <formula>1</formula>
    </cfRule>
    <cfRule type="cellIs" dxfId="1839" priority="227" operator="equal">
      <formula>0</formula>
    </cfRule>
  </conditionalFormatting>
  <conditionalFormatting sqref="H90">
    <cfRule type="cellIs" dxfId="1838" priority="220" operator="equal">
      <formula>3</formula>
    </cfRule>
    <cfRule type="cellIs" dxfId="1837" priority="221" operator="equal">
      <formula>2</formula>
    </cfRule>
    <cfRule type="cellIs" dxfId="1836" priority="222" operator="equal">
      <formula>1</formula>
    </cfRule>
    <cfRule type="cellIs" dxfId="1835" priority="223" operator="equal">
      <formula>0</formula>
    </cfRule>
  </conditionalFormatting>
  <conditionalFormatting sqref="H91">
    <cfRule type="cellIs" dxfId="1834" priority="216" operator="equal">
      <formula>3</formula>
    </cfRule>
    <cfRule type="cellIs" dxfId="1833" priority="217" operator="equal">
      <formula>2</formula>
    </cfRule>
    <cfRule type="cellIs" dxfId="1832" priority="218" operator="equal">
      <formula>1</formula>
    </cfRule>
    <cfRule type="cellIs" dxfId="1831" priority="219" operator="equal">
      <formula>0</formula>
    </cfRule>
  </conditionalFormatting>
  <conditionalFormatting sqref="H92">
    <cfRule type="cellIs" dxfId="1830" priority="212" operator="equal">
      <formula>3</formula>
    </cfRule>
    <cfRule type="cellIs" dxfId="1829" priority="213" operator="equal">
      <formula>2</formula>
    </cfRule>
    <cfRule type="cellIs" dxfId="1828" priority="214" operator="equal">
      <formula>1</formula>
    </cfRule>
    <cfRule type="cellIs" dxfId="1827" priority="215" operator="equal">
      <formula>0</formula>
    </cfRule>
  </conditionalFormatting>
  <conditionalFormatting sqref="H93">
    <cfRule type="cellIs" dxfId="1826" priority="208" operator="equal">
      <formula>3</formula>
    </cfRule>
    <cfRule type="cellIs" dxfId="1825" priority="209" operator="equal">
      <formula>2</formula>
    </cfRule>
    <cfRule type="cellIs" dxfId="1824" priority="210" operator="equal">
      <formula>1</formula>
    </cfRule>
    <cfRule type="cellIs" dxfId="1823" priority="211" operator="equal">
      <formula>0</formula>
    </cfRule>
  </conditionalFormatting>
  <conditionalFormatting sqref="H94">
    <cfRule type="cellIs" dxfId="1822" priority="204" operator="equal">
      <formula>3</formula>
    </cfRule>
    <cfRule type="cellIs" dxfId="1821" priority="205" operator="equal">
      <formula>2</formula>
    </cfRule>
    <cfRule type="cellIs" dxfId="1820" priority="206" operator="equal">
      <formula>1</formula>
    </cfRule>
    <cfRule type="cellIs" dxfId="1819" priority="207" operator="equal">
      <formula>0</formula>
    </cfRule>
  </conditionalFormatting>
  <conditionalFormatting sqref="H95">
    <cfRule type="cellIs" dxfId="1818" priority="200" operator="equal">
      <formula>3</formula>
    </cfRule>
    <cfRule type="cellIs" dxfId="1817" priority="201" operator="equal">
      <formula>2</formula>
    </cfRule>
    <cfRule type="cellIs" dxfId="1816" priority="202" operator="equal">
      <formula>1</formula>
    </cfRule>
    <cfRule type="cellIs" dxfId="1815" priority="203" operator="equal">
      <formula>0</formula>
    </cfRule>
  </conditionalFormatting>
  <conditionalFormatting sqref="H96">
    <cfRule type="cellIs" dxfId="1814" priority="196" operator="equal">
      <formula>3</formula>
    </cfRule>
    <cfRule type="cellIs" dxfId="1813" priority="197" operator="equal">
      <formula>2</formula>
    </cfRule>
    <cfRule type="cellIs" dxfId="1812" priority="198" operator="equal">
      <formula>1</formula>
    </cfRule>
    <cfRule type="cellIs" dxfId="1811" priority="199" operator="equal">
      <formula>0</formula>
    </cfRule>
  </conditionalFormatting>
  <conditionalFormatting sqref="H97">
    <cfRule type="cellIs" dxfId="1810" priority="192" operator="equal">
      <formula>3</formula>
    </cfRule>
    <cfRule type="cellIs" dxfId="1809" priority="193" operator="equal">
      <formula>2</formula>
    </cfRule>
    <cfRule type="cellIs" dxfId="1808" priority="194" operator="equal">
      <formula>1</formula>
    </cfRule>
    <cfRule type="cellIs" dxfId="1807" priority="195" operator="equal">
      <formula>0</formula>
    </cfRule>
  </conditionalFormatting>
  <conditionalFormatting sqref="H98">
    <cfRule type="cellIs" dxfId="1806" priority="188" operator="equal">
      <formula>3</formula>
    </cfRule>
    <cfRule type="cellIs" dxfId="1805" priority="189" operator="equal">
      <formula>2</formula>
    </cfRule>
    <cfRule type="cellIs" dxfId="1804" priority="190" operator="equal">
      <formula>1</formula>
    </cfRule>
    <cfRule type="cellIs" dxfId="1803" priority="191" operator="equal">
      <formula>0</formula>
    </cfRule>
  </conditionalFormatting>
  <conditionalFormatting sqref="H99">
    <cfRule type="cellIs" dxfId="1802" priority="184" operator="equal">
      <formula>3</formula>
    </cfRule>
    <cfRule type="cellIs" dxfId="1801" priority="185" operator="equal">
      <formula>2</formula>
    </cfRule>
    <cfRule type="cellIs" dxfId="1800" priority="186" operator="equal">
      <formula>1</formula>
    </cfRule>
    <cfRule type="cellIs" dxfId="1799" priority="187" operator="equal">
      <formula>0</formula>
    </cfRule>
  </conditionalFormatting>
  <conditionalFormatting sqref="H112">
    <cfRule type="cellIs" dxfId="1798" priority="180" operator="equal">
      <formula>0</formula>
    </cfRule>
    <cfRule type="cellIs" dxfId="1797" priority="181" operator="equal">
      <formula>3</formula>
    </cfRule>
    <cfRule type="cellIs" dxfId="1796" priority="182" operator="equal">
      <formula>2</formula>
    </cfRule>
    <cfRule type="cellIs" dxfId="1795" priority="183" operator="equal">
      <formula>1</formula>
    </cfRule>
  </conditionalFormatting>
  <conditionalFormatting sqref="H105">
    <cfRule type="cellIs" dxfId="1794" priority="176" operator="equal">
      <formula>3</formula>
    </cfRule>
    <cfRule type="cellIs" dxfId="1793" priority="177" operator="equal">
      <formula>2</formula>
    </cfRule>
    <cfRule type="cellIs" dxfId="1792" priority="178" operator="equal">
      <formula>1</formula>
    </cfRule>
    <cfRule type="cellIs" dxfId="1791" priority="179" operator="equal">
      <formula>0</formula>
    </cfRule>
  </conditionalFormatting>
  <conditionalFormatting sqref="H106">
    <cfRule type="cellIs" dxfId="1790" priority="172" operator="equal">
      <formula>3</formula>
    </cfRule>
    <cfRule type="cellIs" dxfId="1789" priority="173" operator="equal">
      <formula>2</formula>
    </cfRule>
    <cfRule type="cellIs" dxfId="1788" priority="174" operator="equal">
      <formula>1</formula>
    </cfRule>
    <cfRule type="cellIs" dxfId="1787" priority="175" operator="equal">
      <formula>0</formula>
    </cfRule>
  </conditionalFormatting>
  <conditionalFormatting sqref="H107">
    <cfRule type="cellIs" dxfId="1786" priority="168" operator="equal">
      <formula>3</formula>
    </cfRule>
    <cfRule type="cellIs" dxfId="1785" priority="169" operator="equal">
      <formula>2</formula>
    </cfRule>
    <cfRule type="cellIs" dxfId="1784" priority="170" operator="equal">
      <formula>1</formula>
    </cfRule>
    <cfRule type="cellIs" dxfId="1783" priority="171" operator="equal">
      <formula>0</formula>
    </cfRule>
  </conditionalFormatting>
  <conditionalFormatting sqref="H108">
    <cfRule type="cellIs" dxfId="1782" priority="164" operator="equal">
      <formula>3</formula>
    </cfRule>
    <cfRule type="cellIs" dxfId="1781" priority="165" operator="equal">
      <formula>2</formula>
    </cfRule>
    <cfRule type="cellIs" dxfId="1780" priority="166" operator="equal">
      <formula>1</formula>
    </cfRule>
    <cfRule type="cellIs" dxfId="1779" priority="167" operator="equal">
      <formula>0</formula>
    </cfRule>
  </conditionalFormatting>
  <conditionalFormatting sqref="H109">
    <cfRule type="cellIs" dxfId="1778" priority="160" operator="equal">
      <formula>3</formula>
    </cfRule>
    <cfRule type="cellIs" dxfId="1777" priority="161" operator="equal">
      <formula>2</formula>
    </cfRule>
    <cfRule type="cellIs" dxfId="1776" priority="162" operator="equal">
      <formula>1</formula>
    </cfRule>
    <cfRule type="cellIs" dxfId="1775" priority="163" operator="equal">
      <formula>0</formula>
    </cfRule>
  </conditionalFormatting>
  <conditionalFormatting sqref="H110">
    <cfRule type="cellIs" dxfId="1774" priority="156" operator="equal">
      <formula>3</formula>
    </cfRule>
    <cfRule type="cellIs" dxfId="1773" priority="157" operator="equal">
      <formula>2</formula>
    </cfRule>
    <cfRule type="cellIs" dxfId="1772" priority="158" operator="equal">
      <formula>1</formula>
    </cfRule>
    <cfRule type="cellIs" dxfId="1771" priority="159" operator="equal">
      <formula>0</formula>
    </cfRule>
  </conditionalFormatting>
  <conditionalFormatting sqref="H111">
    <cfRule type="cellIs" dxfId="1770" priority="152" operator="equal">
      <formula>3</formula>
    </cfRule>
    <cfRule type="cellIs" dxfId="1769" priority="153" operator="equal">
      <formula>2</formula>
    </cfRule>
    <cfRule type="cellIs" dxfId="1768" priority="154" operator="equal">
      <formula>1</formula>
    </cfRule>
    <cfRule type="cellIs" dxfId="1767" priority="155" operator="equal">
      <formula>0</formula>
    </cfRule>
  </conditionalFormatting>
  <conditionalFormatting sqref="H113">
    <cfRule type="cellIs" dxfId="1766" priority="148" operator="equal">
      <formula>3</formula>
    </cfRule>
    <cfRule type="cellIs" dxfId="1765" priority="149" operator="equal">
      <formula>2</formula>
    </cfRule>
    <cfRule type="cellIs" dxfId="1764" priority="150" operator="equal">
      <formula>1</formula>
    </cfRule>
    <cfRule type="cellIs" dxfId="1763" priority="151" operator="equal">
      <formula>0</formula>
    </cfRule>
  </conditionalFormatting>
  <conditionalFormatting sqref="H114">
    <cfRule type="cellIs" dxfId="1762" priority="144" operator="equal">
      <formula>3</formula>
    </cfRule>
    <cfRule type="cellIs" dxfId="1761" priority="145" operator="equal">
      <formula>2</formula>
    </cfRule>
    <cfRule type="cellIs" dxfId="1760" priority="146" operator="equal">
      <formula>1</formula>
    </cfRule>
    <cfRule type="cellIs" dxfId="1759" priority="147" operator="equal">
      <formula>0</formula>
    </cfRule>
  </conditionalFormatting>
  <conditionalFormatting sqref="H115">
    <cfRule type="cellIs" dxfId="1758" priority="140" operator="equal">
      <formula>3</formula>
    </cfRule>
    <cfRule type="cellIs" dxfId="1757" priority="141" operator="equal">
      <formula>2</formula>
    </cfRule>
    <cfRule type="cellIs" dxfId="1756" priority="142" operator="equal">
      <formula>1</formula>
    </cfRule>
    <cfRule type="cellIs" dxfId="1755" priority="143" operator="equal">
      <formula>0</formula>
    </cfRule>
  </conditionalFormatting>
  <conditionalFormatting sqref="H116">
    <cfRule type="cellIs" dxfId="1754" priority="136" operator="equal">
      <formula>3</formula>
    </cfRule>
    <cfRule type="cellIs" dxfId="1753" priority="137" operator="equal">
      <formula>2</formula>
    </cfRule>
    <cfRule type="cellIs" dxfId="1752" priority="138" operator="equal">
      <formula>1</formula>
    </cfRule>
    <cfRule type="cellIs" dxfId="1751" priority="139" operator="equal">
      <formula>0</formula>
    </cfRule>
  </conditionalFormatting>
  <conditionalFormatting sqref="H117">
    <cfRule type="cellIs" dxfId="1750" priority="132" operator="equal">
      <formula>3</formula>
    </cfRule>
    <cfRule type="cellIs" dxfId="1749" priority="133" operator="equal">
      <formula>2</formula>
    </cfRule>
    <cfRule type="cellIs" dxfId="1748" priority="134" operator="equal">
      <formula>1</formula>
    </cfRule>
    <cfRule type="cellIs" dxfId="1747" priority="135" operator="equal">
      <formula>0</formula>
    </cfRule>
  </conditionalFormatting>
  <conditionalFormatting sqref="H118">
    <cfRule type="cellIs" dxfId="1746" priority="128" operator="equal">
      <formula>3</formula>
    </cfRule>
    <cfRule type="cellIs" dxfId="1745" priority="129" operator="equal">
      <formula>2</formula>
    </cfRule>
    <cfRule type="cellIs" dxfId="1744" priority="130" operator="equal">
      <formula>1</formula>
    </cfRule>
    <cfRule type="cellIs" dxfId="1743" priority="131" operator="equal">
      <formula>0</formula>
    </cfRule>
  </conditionalFormatting>
  <conditionalFormatting sqref="H119">
    <cfRule type="cellIs" dxfId="1742" priority="124" operator="equal">
      <formula>3</formula>
    </cfRule>
    <cfRule type="cellIs" dxfId="1741" priority="125" operator="equal">
      <formula>2</formula>
    </cfRule>
    <cfRule type="cellIs" dxfId="1740" priority="126" operator="equal">
      <formula>1</formula>
    </cfRule>
    <cfRule type="cellIs" dxfId="1739" priority="127" operator="equal">
      <formula>0</formula>
    </cfRule>
  </conditionalFormatting>
  <conditionalFormatting sqref="H125">
    <cfRule type="cellIs" dxfId="1738" priority="120" operator="equal">
      <formula>3</formula>
    </cfRule>
    <cfRule type="cellIs" dxfId="1737" priority="121" operator="equal">
      <formula>2</formula>
    </cfRule>
    <cfRule type="cellIs" dxfId="1736" priority="122" operator="equal">
      <formula>1</formula>
    </cfRule>
    <cfRule type="cellIs" dxfId="1735" priority="123" operator="equal">
      <formula>0</formula>
    </cfRule>
  </conditionalFormatting>
  <conditionalFormatting sqref="H126">
    <cfRule type="cellIs" dxfId="1734" priority="116" operator="equal">
      <formula>3</formula>
    </cfRule>
    <cfRule type="cellIs" dxfId="1733" priority="117" operator="equal">
      <formula>2</formula>
    </cfRule>
    <cfRule type="cellIs" dxfId="1732" priority="118" operator="equal">
      <formula>1</formula>
    </cfRule>
    <cfRule type="cellIs" dxfId="1731" priority="119" operator="equal">
      <formula>0</formula>
    </cfRule>
  </conditionalFormatting>
  <conditionalFormatting sqref="H127">
    <cfRule type="cellIs" dxfId="1730" priority="112" operator="equal">
      <formula>3</formula>
    </cfRule>
    <cfRule type="cellIs" dxfId="1729" priority="113" operator="equal">
      <formula>2</formula>
    </cfRule>
    <cfRule type="cellIs" dxfId="1728" priority="114" operator="equal">
      <formula>1</formula>
    </cfRule>
    <cfRule type="cellIs" dxfId="1727" priority="115" operator="equal">
      <formula>0</formula>
    </cfRule>
  </conditionalFormatting>
  <conditionalFormatting sqref="H128">
    <cfRule type="cellIs" dxfId="1726" priority="108" operator="equal">
      <formula>3</formula>
    </cfRule>
    <cfRule type="cellIs" dxfId="1725" priority="109" operator="equal">
      <formula>2</formula>
    </cfRule>
    <cfRule type="cellIs" dxfId="1724" priority="110" operator="equal">
      <formula>1</formula>
    </cfRule>
    <cfRule type="cellIs" dxfId="1723" priority="111" operator="equal">
      <formula>0</formula>
    </cfRule>
  </conditionalFormatting>
  <conditionalFormatting sqref="H129">
    <cfRule type="cellIs" dxfId="1722" priority="104" operator="equal">
      <formula>3</formula>
    </cfRule>
    <cfRule type="cellIs" dxfId="1721" priority="105" operator="equal">
      <formula>2</formula>
    </cfRule>
    <cfRule type="cellIs" dxfId="1720" priority="106" operator="equal">
      <formula>1</formula>
    </cfRule>
    <cfRule type="cellIs" dxfId="1719" priority="107" operator="equal">
      <formula>0</formula>
    </cfRule>
  </conditionalFormatting>
  <conditionalFormatting sqref="H130">
    <cfRule type="cellIs" dxfId="1718" priority="100" operator="equal">
      <formula>3</formula>
    </cfRule>
    <cfRule type="cellIs" dxfId="1717" priority="101" operator="equal">
      <formula>2</formula>
    </cfRule>
    <cfRule type="cellIs" dxfId="1716" priority="102" operator="equal">
      <formula>1</formula>
    </cfRule>
    <cfRule type="cellIs" dxfId="1715" priority="103" operator="equal">
      <formula>0</formula>
    </cfRule>
  </conditionalFormatting>
  <conditionalFormatting sqref="H136">
    <cfRule type="cellIs" dxfId="1714" priority="96" operator="equal">
      <formula>3</formula>
    </cfRule>
    <cfRule type="cellIs" dxfId="1713" priority="97" operator="equal">
      <formula>2</formula>
    </cfRule>
    <cfRule type="cellIs" dxfId="1712" priority="98" operator="equal">
      <formula>1</formula>
    </cfRule>
    <cfRule type="cellIs" dxfId="1711" priority="99" operator="equal">
      <formula>0</formula>
    </cfRule>
  </conditionalFormatting>
  <conditionalFormatting sqref="H137">
    <cfRule type="cellIs" dxfId="1710" priority="92" operator="equal">
      <formula>3</formula>
    </cfRule>
    <cfRule type="cellIs" dxfId="1709" priority="93" operator="equal">
      <formula>2</formula>
    </cfRule>
    <cfRule type="cellIs" dxfId="1708" priority="94" operator="equal">
      <formula>1</formula>
    </cfRule>
    <cfRule type="cellIs" dxfId="1707" priority="95" operator="equal">
      <formula>0</formula>
    </cfRule>
  </conditionalFormatting>
  <conditionalFormatting sqref="H138">
    <cfRule type="cellIs" dxfId="1706" priority="88" operator="equal">
      <formula>3</formula>
    </cfRule>
    <cfRule type="cellIs" dxfId="1705" priority="89" operator="equal">
      <formula>2</formula>
    </cfRule>
    <cfRule type="cellIs" dxfId="1704" priority="90" operator="equal">
      <formula>1</formula>
    </cfRule>
    <cfRule type="cellIs" dxfId="1703" priority="91" operator="equal">
      <formula>0</formula>
    </cfRule>
  </conditionalFormatting>
  <conditionalFormatting sqref="H139">
    <cfRule type="cellIs" dxfId="1702" priority="84" operator="equal">
      <formula>3</formula>
    </cfRule>
    <cfRule type="cellIs" dxfId="1701" priority="85" operator="equal">
      <formula>2</formula>
    </cfRule>
    <cfRule type="cellIs" dxfId="1700" priority="86" operator="equal">
      <formula>1</formula>
    </cfRule>
    <cfRule type="cellIs" dxfId="1699" priority="87" operator="equal">
      <formula>0</formula>
    </cfRule>
  </conditionalFormatting>
  <conditionalFormatting sqref="H140">
    <cfRule type="cellIs" dxfId="1698" priority="80" operator="equal">
      <formula>3</formula>
    </cfRule>
    <cfRule type="cellIs" dxfId="1697" priority="81" operator="equal">
      <formula>2</formula>
    </cfRule>
    <cfRule type="cellIs" dxfId="1696" priority="82" operator="equal">
      <formula>1</formula>
    </cfRule>
    <cfRule type="cellIs" dxfId="1695" priority="83" operator="equal">
      <formula>0</formula>
    </cfRule>
  </conditionalFormatting>
  <conditionalFormatting sqref="H141">
    <cfRule type="cellIs" dxfId="1694" priority="76" operator="equal">
      <formula>3</formula>
    </cfRule>
    <cfRule type="cellIs" dxfId="1693" priority="77" operator="equal">
      <formula>2</formula>
    </cfRule>
    <cfRule type="cellIs" dxfId="1692" priority="78" operator="equal">
      <formula>1</formula>
    </cfRule>
    <cfRule type="cellIs" dxfId="1691" priority="79" operator="equal">
      <formula>0</formula>
    </cfRule>
  </conditionalFormatting>
  <conditionalFormatting sqref="H142">
    <cfRule type="cellIs" dxfId="1690" priority="72" operator="equal">
      <formula>3</formula>
    </cfRule>
    <cfRule type="cellIs" dxfId="1689" priority="73" operator="equal">
      <formula>2</formula>
    </cfRule>
    <cfRule type="cellIs" dxfId="1688" priority="74" operator="equal">
      <formula>1</formula>
    </cfRule>
    <cfRule type="cellIs" dxfId="1687" priority="75" operator="equal">
      <formula>0</formula>
    </cfRule>
  </conditionalFormatting>
  <conditionalFormatting sqref="H148">
    <cfRule type="cellIs" dxfId="1686" priority="68" operator="equal">
      <formula>3</formula>
    </cfRule>
    <cfRule type="cellIs" dxfId="1685" priority="69" operator="equal">
      <formula>2</formula>
    </cfRule>
    <cfRule type="cellIs" dxfId="1684" priority="70" operator="equal">
      <formula>1</formula>
    </cfRule>
    <cfRule type="cellIs" dxfId="1683" priority="71" operator="equal">
      <formula>0</formula>
    </cfRule>
  </conditionalFormatting>
  <conditionalFormatting sqref="H149">
    <cfRule type="cellIs" dxfId="1682" priority="64" operator="equal">
      <formula>3</formula>
    </cfRule>
    <cfRule type="cellIs" dxfId="1681" priority="65" operator="equal">
      <formula>2</formula>
    </cfRule>
    <cfRule type="cellIs" dxfId="1680" priority="66" operator="equal">
      <formula>1</formula>
    </cfRule>
    <cfRule type="cellIs" dxfId="1679" priority="67" operator="equal">
      <formula>0</formula>
    </cfRule>
  </conditionalFormatting>
  <conditionalFormatting sqref="H150">
    <cfRule type="cellIs" dxfId="1678" priority="60" operator="equal">
      <formula>3</formula>
    </cfRule>
    <cfRule type="cellIs" dxfId="1677" priority="61" operator="equal">
      <formula>2</formula>
    </cfRule>
    <cfRule type="cellIs" dxfId="1676" priority="62" operator="equal">
      <formula>1</formula>
    </cfRule>
    <cfRule type="cellIs" dxfId="1675" priority="63" operator="equal">
      <formula>0</formula>
    </cfRule>
  </conditionalFormatting>
  <conditionalFormatting sqref="H151">
    <cfRule type="cellIs" dxfId="1674" priority="56" operator="equal">
      <formula>3</formula>
    </cfRule>
    <cfRule type="cellIs" dxfId="1673" priority="57" operator="equal">
      <formula>2</formula>
    </cfRule>
    <cfRule type="cellIs" dxfId="1672" priority="58" operator="equal">
      <formula>1</formula>
    </cfRule>
    <cfRule type="cellIs" dxfId="1671" priority="59" operator="equal">
      <formula>0</formula>
    </cfRule>
  </conditionalFormatting>
  <conditionalFormatting sqref="H159">
    <cfRule type="cellIs" dxfId="1670" priority="52" operator="equal">
      <formula>3</formula>
    </cfRule>
    <cfRule type="cellIs" dxfId="1669" priority="53" operator="equal">
      <formula>2</formula>
    </cfRule>
    <cfRule type="cellIs" dxfId="1668" priority="54" operator="equal">
      <formula>1</formula>
    </cfRule>
    <cfRule type="cellIs" dxfId="1667" priority="55" operator="equal">
      <formula>0</formula>
    </cfRule>
  </conditionalFormatting>
  <conditionalFormatting sqref="H160">
    <cfRule type="cellIs" dxfId="1666" priority="48" operator="equal">
      <formula>3</formula>
    </cfRule>
    <cfRule type="cellIs" dxfId="1665" priority="49" operator="equal">
      <formula>2</formula>
    </cfRule>
    <cfRule type="cellIs" dxfId="1664" priority="50" operator="equal">
      <formula>1</formula>
    </cfRule>
    <cfRule type="cellIs" dxfId="1663" priority="51" operator="equal">
      <formula>0</formula>
    </cfRule>
  </conditionalFormatting>
  <conditionalFormatting sqref="H162">
    <cfRule type="cellIs" dxfId="1662" priority="44" operator="equal">
      <formula>3</formula>
    </cfRule>
    <cfRule type="cellIs" dxfId="1661" priority="45" operator="equal">
      <formula>2</formula>
    </cfRule>
    <cfRule type="cellIs" dxfId="1660" priority="46" operator="equal">
      <formula>1</formula>
    </cfRule>
    <cfRule type="cellIs" dxfId="1659" priority="47" operator="equal">
      <formula>0</formula>
    </cfRule>
  </conditionalFormatting>
  <conditionalFormatting sqref="H163">
    <cfRule type="cellIs" dxfId="1658" priority="40" operator="equal">
      <formula>3</formula>
    </cfRule>
    <cfRule type="cellIs" dxfId="1657" priority="41" operator="equal">
      <formula>2</formula>
    </cfRule>
    <cfRule type="cellIs" dxfId="1656" priority="42" operator="equal">
      <formula>1</formula>
    </cfRule>
    <cfRule type="cellIs" dxfId="1655" priority="43" operator="equal">
      <formula>0</formula>
    </cfRule>
  </conditionalFormatting>
  <conditionalFormatting sqref="H176:H177">
    <cfRule type="cellIs" dxfId="1654" priority="4" operator="equal">
      <formula>3</formula>
    </cfRule>
    <cfRule type="cellIs" dxfId="1653" priority="5" operator="equal">
      <formula>2</formula>
    </cfRule>
    <cfRule type="cellIs" dxfId="1652" priority="6" operator="equal">
      <formula>1</formula>
    </cfRule>
    <cfRule type="cellIs" dxfId="1651" priority="7" operator="equal">
      <formula>0</formula>
    </cfRule>
  </conditionalFormatting>
  <conditionalFormatting sqref="H165">
    <cfRule type="cellIs" dxfId="1650" priority="32" operator="equal">
      <formula>3</formula>
    </cfRule>
    <cfRule type="cellIs" dxfId="1649" priority="33" operator="equal">
      <formula>2</formula>
    </cfRule>
    <cfRule type="cellIs" dxfId="1648" priority="34" operator="equal">
      <formula>1</formula>
    </cfRule>
    <cfRule type="cellIs" dxfId="1647" priority="35" operator="equal">
      <formula>0</formula>
    </cfRule>
  </conditionalFormatting>
  <conditionalFormatting sqref="H167">
    <cfRule type="cellIs" dxfId="1646" priority="28" operator="equal">
      <formula>3</formula>
    </cfRule>
    <cfRule type="cellIs" dxfId="1645" priority="29" operator="equal">
      <formula>2</formula>
    </cfRule>
    <cfRule type="cellIs" dxfId="1644" priority="30" operator="equal">
      <formula>1</formula>
    </cfRule>
    <cfRule type="cellIs" dxfId="1643" priority="31" operator="equal">
      <formula>0</formula>
    </cfRule>
  </conditionalFormatting>
  <conditionalFormatting sqref="H168">
    <cfRule type="cellIs" dxfId="1642" priority="24" operator="equal">
      <formula>3</formula>
    </cfRule>
    <cfRule type="cellIs" dxfId="1641" priority="25" operator="equal">
      <formula>2</formula>
    </cfRule>
    <cfRule type="cellIs" dxfId="1640" priority="26" operator="equal">
      <formula>1</formula>
    </cfRule>
    <cfRule type="cellIs" dxfId="1639" priority="27" operator="equal">
      <formula>0</formula>
    </cfRule>
  </conditionalFormatting>
  <conditionalFormatting sqref="H169">
    <cfRule type="cellIs" dxfId="1638" priority="20" operator="equal">
      <formula>3</formula>
    </cfRule>
    <cfRule type="cellIs" dxfId="1637" priority="21" operator="equal">
      <formula>2</formula>
    </cfRule>
    <cfRule type="cellIs" dxfId="1636" priority="22" operator="equal">
      <formula>1</formula>
    </cfRule>
    <cfRule type="cellIs" dxfId="1635" priority="23" operator="equal">
      <formula>0</formula>
    </cfRule>
  </conditionalFormatting>
  <conditionalFormatting sqref="H171">
    <cfRule type="cellIs" dxfId="1634" priority="16" operator="equal">
      <formula>3</formula>
    </cfRule>
    <cfRule type="cellIs" dxfId="1633" priority="17" operator="equal">
      <formula>2</formula>
    </cfRule>
    <cfRule type="cellIs" dxfId="1632" priority="18" operator="equal">
      <formula>1</formula>
    </cfRule>
    <cfRule type="cellIs" dxfId="1631" priority="19" operator="equal">
      <formula>0</formula>
    </cfRule>
  </conditionalFormatting>
  <conditionalFormatting sqref="H173">
    <cfRule type="cellIs" dxfId="1630" priority="12" operator="equal">
      <formula>3</formula>
    </cfRule>
    <cfRule type="cellIs" dxfId="1629" priority="13" operator="equal">
      <formula>2</formula>
    </cfRule>
    <cfRule type="cellIs" dxfId="1628" priority="14" operator="equal">
      <formula>1</formula>
    </cfRule>
    <cfRule type="cellIs" dxfId="1627" priority="15" operator="equal">
      <formula>0</formula>
    </cfRule>
  </conditionalFormatting>
  <conditionalFormatting sqref="H174">
    <cfRule type="cellIs" dxfId="1626" priority="8" operator="equal">
      <formula>3</formula>
    </cfRule>
    <cfRule type="cellIs" dxfId="1625" priority="9" operator="equal">
      <formula>2</formula>
    </cfRule>
    <cfRule type="cellIs" dxfId="1624" priority="10" operator="equal">
      <formula>1</formula>
    </cfRule>
    <cfRule type="cellIs" dxfId="1623" priority="11" operator="equal">
      <formula>0</formula>
    </cfRule>
  </conditionalFormatting>
  <conditionalFormatting sqref="D197:E197">
    <cfRule type="cellIs" dxfId="1622" priority="1" operator="lessThan">
      <formula>0.8</formula>
    </cfRule>
    <cfRule type="cellIs" dxfId="1621" priority="2" operator="between">
      <formula>0.8</formula>
      <formula>0.99</formula>
    </cfRule>
    <cfRule type="cellIs" dxfId="1620" priority="3" operator="equal">
      <formula>1</formula>
    </cfRule>
  </conditionalFormatting>
  <pageMargins left="0.7" right="0.7" top="0.75" bottom="0.75" header="0.3" footer="0.3"/>
  <pageSetup scale="41" orientation="portrait" r:id="rId1"/>
  <rowBreaks count="2" manualBreakCount="2">
    <brk id="50" max="16383" man="1"/>
    <brk id="10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329"/>
  <sheetViews>
    <sheetView zoomScale="90" zoomScaleNormal="90" workbookViewId="0">
      <pane ySplit="1" topLeftCell="A2" activePane="bottomLeft" state="frozen"/>
      <selection pane="bottomLeft" activeCell="D3" sqref="D3:E3"/>
    </sheetView>
  </sheetViews>
  <sheetFormatPr defaultRowHeight="15" x14ac:dyDescent="0.25"/>
  <cols>
    <col min="1" max="1" width="9.140625" style="138"/>
    <col min="2" max="2" width="64.5703125" style="138" customWidth="1"/>
    <col min="3" max="3" width="21.42578125" style="138" customWidth="1"/>
    <col min="4" max="4" width="18" style="138" customWidth="1"/>
    <col min="5" max="5" width="17" style="138" customWidth="1"/>
    <col min="6" max="6" width="18" style="138" customWidth="1"/>
    <col min="7" max="7" width="33.5703125" style="138" customWidth="1"/>
    <col min="8" max="8" width="4.140625" style="138" customWidth="1"/>
    <col min="9" max="16384" width="9.140625" style="138"/>
  </cols>
  <sheetData>
    <row r="1" spans="1:9" ht="29.25" thickBot="1" x14ac:dyDescent="0.3">
      <c r="C1" s="232" t="s">
        <v>0</v>
      </c>
      <c r="D1" s="233" t="s">
        <v>1</v>
      </c>
      <c r="E1" s="233" t="s">
        <v>2</v>
      </c>
      <c r="F1" s="233" t="s">
        <v>3</v>
      </c>
      <c r="G1" s="234" t="s">
        <v>4</v>
      </c>
    </row>
    <row r="2" spans="1:9" ht="47.25" customHeight="1" x14ac:dyDescent="0.25">
      <c r="B2" s="383" t="s">
        <v>143</v>
      </c>
      <c r="C2" s="383"/>
      <c r="D2" s="383"/>
      <c r="E2" s="383"/>
      <c r="F2" s="383"/>
      <c r="G2" s="383"/>
    </row>
    <row r="3" spans="1:9" ht="27" customHeight="1" x14ac:dyDescent="0.4">
      <c r="B3" s="224"/>
      <c r="C3" s="225" t="s">
        <v>148</v>
      </c>
      <c r="D3" s="390"/>
      <c r="E3" s="390"/>
      <c r="F3" s="224"/>
      <c r="G3" s="224"/>
    </row>
    <row r="4" spans="1:9" ht="27" customHeight="1" x14ac:dyDescent="0.4">
      <c r="B4" s="224"/>
      <c r="C4" s="225" t="s">
        <v>150</v>
      </c>
      <c r="D4" s="391"/>
      <c r="E4" s="391"/>
      <c r="F4" s="224"/>
      <c r="G4" s="224"/>
    </row>
    <row r="5" spans="1:9" ht="38.25" customHeight="1" x14ac:dyDescent="0.35">
      <c r="B5" s="401" t="s">
        <v>41</v>
      </c>
      <c r="C5" s="402"/>
      <c r="D5" s="402"/>
      <c r="E5" s="402"/>
      <c r="F5" s="402"/>
      <c r="G5" s="402"/>
    </row>
    <row r="6" spans="1:9" ht="38.25" customHeight="1" thickBot="1" x14ac:dyDescent="0.4">
      <c r="B6" s="139"/>
      <c r="C6" s="140"/>
      <c r="D6" s="140"/>
      <c r="E6" s="140"/>
      <c r="F6" s="140"/>
      <c r="G6" s="140"/>
    </row>
    <row r="7" spans="1:9" ht="18.75" customHeight="1" thickBot="1" x14ac:dyDescent="0.3">
      <c r="B7" s="362" t="s">
        <v>133</v>
      </c>
      <c r="C7" s="132" t="s">
        <v>134</v>
      </c>
      <c r="D7" s="132" t="s">
        <v>135</v>
      </c>
      <c r="E7" s="140"/>
      <c r="F7" s="140"/>
      <c r="G7" s="140"/>
    </row>
    <row r="8" spans="1:9" ht="38.25" customHeight="1" thickBot="1" x14ac:dyDescent="0.3">
      <c r="B8" s="363"/>
      <c r="C8" s="141"/>
      <c r="D8" s="141"/>
      <c r="E8" s="140"/>
      <c r="F8" s="140"/>
      <c r="G8" s="140"/>
    </row>
    <row r="9" spans="1:9" ht="26.25" customHeight="1" thickBot="1" x14ac:dyDescent="0.3">
      <c r="B9" s="302" t="s">
        <v>141</v>
      </c>
      <c r="C9" s="303">
        <f>'FY18 Subgrantee Rubric'!C9</f>
        <v>0</v>
      </c>
      <c r="D9" s="304">
        <f>'FY18 Subgrantee Rubric'!D9</f>
        <v>0</v>
      </c>
      <c r="E9" s="140"/>
      <c r="F9" s="140"/>
      <c r="G9" s="140"/>
    </row>
    <row r="10" spans="1:9" x14ac:dyDescent="0.25">
      <c r="B10" s="192" t="s">
        <v>142</v>
      </c>
      <c r="C10" s="193">
        <f>COUNTA(C8)*42</f>
        <v>0</v>
      </c>
      <c r="D10" s="193"/>
      <c r="E10" s="193">
        <f>C10</f>
        <v>0</v>
      </c>
      <c r="F10" s="194">
        <f>E10/42</f>
        <v>0</v>
      </c>
    </row>
    <row r="11" spans="1:9" ht="39.75" customHeight="1" thickBot="1" x14ac:dyDescent="0.3">
      <c r="B11" s="394" t="s">
        <v>8</v>
      </c>
      <c r="C11" s="403"/>
      <c r="D11" s="403"/>
      <c r="E11" s="403"/>
      <c r="F11" s="403"/>
      <c r="G11" s="403"/>
    </row>
    <row r="12" spans="1:9" ht="43.5" thickBot="1" x14ac:dyDescent="0.3">
      <c r="A12" s="142"/>
      <c r="B12" s="152"/>
      <c r="C12" s="153" t="s">
        <v>0</v>
      </c>
      <c r="D12" s="153" t="s">
        <v>1</v>
      </c>
      <c r="E12" s="153" t="s">
        <v>2</v>
      </c>
      <c r="F12" s="153" t="s">
        <v>3</v>
      </c>
      <c r="G12" s="153" t="s">
        <v>4</v>
      </c>
    </row>
    <row r="13" spans="1:9" ht="66.75" customHeight="1" x14ac:dyDescent="0.25">
      <c r="A13" s="142">
        <v>1</v>
      </c>
      <c r="B13" s="154" t="s">
        <v>126</v>
      </c>
      <c r="C13" s="155"/>
      <c r="D13" s="155"/>
      <c r="E13" s="155"/>
      <c r="F13" s="156" t="s">
        <v>5</v>
      </c>
      <c r="G13" s="157"/>
      <c r="H13" s="151">
        <f>COUNTA(C13:E13)</f>
        <v>0</v>
      </c>
      <c r="I13" s="140"/>
    </row>
    <row r="14" spans="1:9" ht="27.75" customHeight="1" thickBot="1" x14ac:dyDescent="0.3">
      <c r="A14" s="142"/>
      <c r="B14" s="182" t="s">
        <v>141</v>
      </c>
      <c r="C14" s="183">
        <f>'FY18 Subgrantee Rubric'!C13</f>
        <v>0</v>
      </c>
      <c r="D14" s="183">
        <f>'FY18 Subgrantee Rubric'!D13</f>
        <v>0</v>
      </c>
      <c r="E14" s="183">
        <f>'FY18 Subgrantee Rubric'!E13</f>
        <v>0</v>
      </c>
      <c r="F14" s="183" t="str">
        <f>'FY18 Subgrantee Rubric'!F13</f>
        <v>Cover Page</v>
      </c>
      <c r="G14" s="184">
        <f>'FY18 Subgrantee Rubric'!G13</f>
        <v>0</v>
      </c>
      <c r="H14" s="151"/>
      <c r="I14" s="140"/>
    </row>
    <row r="15" spans="1:9" ht="39.75" customHeight="1" x14ac:dyDescent="0.25">
      <c r="A15" s="142">
        <v>2</v>
      </c>
      <c r="B15" s="158" t="s">
        <v>127</v>
      </c>
      <c r="C15" s="159"/>
      <c r="D15" s="159"/>
      <c r="E15" s="159"/>
      <c r="F15" s="160" t="s">
        <v>5</v>
      </c>
      <c r="G15" s="161"/>
      <c r="H15" s="151">
        <f>COUNTA(C15:E15)</f>
        <v>0</v>
      </c>
    </row>
    <row r="16" spans="1:9" ht="39.75" customHeight="1" thickBot="1" x14ac:dyDescent="0.3">
      <c r="A16" s="142"/>
      <c r="B16" s="182" t="s">
        <v>141</v>
      </c>
      <c r="C16" s="183">
        <f>'FY18 Subgrantee Rubric'!C14</f>
        <v>0</v>
      </c>
      <c r="D16" s="183">
        <f>'FY18 Subgrantee Rubric'!D14</f>
        <v>0</v>
      </c>
      <c r="E16" s="183">
        <f>'FY18 Subgrantee Rubric'!E14</f>
        <v>0</v>
      </c>
      <c r="F16" s="183" t="str">
        <f>'FY18 Subgrantee Rubric'!F14</f>
        <v>Cover Page</v>
      </c>
      <c r="G16" s="184">
        <f>'FY18 Subgrantee Rubric'!G14</f>
        <v>0</v>
      </c>
      <c r="H16" s="151"/>
    </row>
    <row r="17" spans="1:10" ht="50.25" customHeight="1" x14ac:dyDescent="0.25">
      <c r="A17" s="142">
        <v>3</v>
      </c>
      <c r="B17" s="154" t="s">
        <v>6</v>
      </c>
      <c r="C17" s="155"/>
      <c r="D17" s="155"/>
      <c r="E17" s="155"/>
      <c r="F17" s="156" t="s">
        <v>5</v>
      </c>
      <c r="G17" s="157"/>
      <c r="H17" s="151">
        <f>COUNTA(C17:E17)</f>
        <v>0</v>
      </c>
    </row>
    <row r="18" spans="1:10" ht="35.25" customHeight="1" thickBot="1" x14ac:dyDescent="0.3">
      <c r="A18" s="142"/>
      <c r="B18" s="182" t="s">
        <v>141</v>
      </c>
      <c r="C18" s="183">
        <f>'FY18 Subgrantee Rubric'!C15</f>
        <v>0</v>
      </c>
      <c r="D18" s="183">
        <f>'FY18 Subgrantee Rubric'!D15</f>
        <v>0</v>
      </c>
      <c r="E18" s="183">
        <f>'FY18 Subgrantee Rubric'!E15</f>
        <v>0</v>
      </c>
      <c r="F18" s="183" t="str">
        <f>'FY18 Subgrantee Rubric'!F15</f>
        <v>Cover Page</v>
      </c>
      <c r="G18" s="184">
        <f>'FY18 Subgrantee Rubric'!G15</f>
        <v>0</v>
      </c>
      <c r="H18" s="151"/>
    </row>
    <row r="19" spans="1:10" ht="42" customHeight="1" x14ac:dyDescent="0.25">
      <c r="A19" s="142">
        <v>4</v>
      </c>
      <c r="B19" s="158" t="s">
        <v>7</v>
      </c>
      <c r="C19" s="159"/>
      <c r="D19" s="159"/>
      <c r="E19" s="159"/>
      <c r="F19" s="160" t="s">
        <v>5</v>
      </c>
      <c r="G19" s="161"/>
      <c r="H19" s="151">
        <f>COUNTA(C19:E19)</f>
        <v>0</v>
      </c>
    </row>
    <row r="20" spans="1:10" ht="42" customHeight="1" thickBot="1" x14ac:dyDescent="0.3">
      <c r="A20" s="142"/>
      <c r="B20" s="185" t="s">
        <v>141</v>
      </c>
      <c r="C20" s="186">
        <f>'FY18 Subgrantee Rubric'!C16</f>
        <v>0</v>
      </c>
      <c r="D20" s="186">
        <f>'FY18 Subgrantee Rubric'!D16</f>
        <v>0</v>
      </c>
      <c r="E20" s="186">
        <f>'FY18 Subgrantee Rubric'!E16</f>
        <v>0</v>
      </c>
      <c r="F20" s="186" t="str">
        <f>'FY18 Subgrantee Rubric'!F16</f>
        <v>Cover Page</v>
      </c>
      <c r="G20" s="187">
        <f>'FY18 Subgrantee Rubric'!G16</f>
        <v>0</v>
      </c>
      <c r="H20" s="151"/>
    </row>
    <row r="21" spans="1:10" ht="46.5" customHeight="1" x14ac:dyDescent="0.25">
      <c r="A21" s="142">
        <v>5</v>
      </c>
      <c r="B21" s="162" t="s">
        <v>128</v>
      </c>
      <c r="C21" s="163"/>
      <c r="D21" s="163"/>
      <c r="E21" s="163"/>
      <c r="F21" s="169" t="s">
        <v>5</v>
      </c>
      <c r="G21" s="164"/>
      <c r="H21" s="151">
        <f>COUNTA(C21:E21)</f>
        <v>0</v>
      </c>
    </row>
    <row r="22" spans="1:10" ht="46.5" customHeight="1" thickBot="1" x14ac:dyDescent="0.3">
      <c r="A22" s="142"/>
      <c r="B22" s="185" t="s">
        <v>141</v>
      </c>
      <c r="C22" s="186">
        <f>'FY18 Subgrantee Rubric'!C17</f>
        <v>0</v>
      </c>
      <c r="D22" s="186">
        <f>'FY18 Subgrantee Rubric'!D17</f>
        <v>0</v>
      </c>
      <c r="E22" s="186">
        <f>'FY18 Subgrantee Rubric'!E17</f>
        <v>0</v>
      </c>
      <c r="F22" s="186" t="str">
        <f>'FY18 Subgrantee Rubric'!F17</f>
        <v>Cover Page</v>
      </c>
      <c r="G22" s="187">
        <f>'FY18 Subgrantee Rubric'!G17</f>
        <v>0</v>
      </c>
      <c r="H22" s="151"/>
    </row>
    <row r="23" spans="1:10" ht="45" x14ac:dyDescent="0.25">
      <c r="A23" s="142">
        <v>6</v>
      </c>
      <c r="B23" s="165" t="s">
        <v>129</v>
      </c>
      <c r="C23" s="166"/>
      <c r="D23" s="166"/>
      <c r="E23" s="166"/>
      <c r="F23" s="167" t="s">
        <v>5</v>
      </c>
      <c r="G23" s="168"/>
      <c r="H23" s="151">
        <f>COUNTA(C23:E23)</f>
        <v>0</v>
      </c>
    </row>
    <row r="24" spans="1:10" ht="25.5" customHeight="1" thickBot="1" x14ac:dyDescent="0.3">
      <c r="A24" s="142"/>
      <c r="B24" s="185" t="s">
        <v>141</v>
      </c>
      <c r="C24" s="186">
        <f>'FY18 Subgrantee Rubric'!C18</f>
        <v>0</v>
      </c>
      <c r="D24" s="186">
        <f>'FY18 Subgrantee Rubric'!D18</f>
        <v>0</v>
      </c>
      <c r="E24" s="186">
        <f>'FY18 Subgrantee Rubric'!E18</f>
        <v>0</v>
      </c>
      <c r="F24" s="186" t="str">
        <f>'FY18 Subgrantee Rubric'!F18</f>
        <v>Cover Page</v>
      </c>
      <c r="G24" s="187">
        <f>'FY18 Subgrantee Rubric'!G18</f>
        <v>0</v>
      </c>
      <c r="H24" s="151"/>
    </row>
    <row r="25" spans="1:10" ht="35.25" customHeight="1" x14ac:dyDescent="0.25">
      <c r="A25" s="142">
        <v>7</v>
      </c>
      <c r="B25" s="162" t="s">
        <v>138</v>
      </c>
      <c r="C25" s="163"/>
      <c r="D25" s="163"/>
      <c r="E25" s="163"/>
      <c r="F25" s="198"/>
      <c r="G25" s="164"/>
      <c r="H25" s="151">
        <f>COUNTA(C25:E25)</f>
        <v>0</v>
      </c>
    </row>
    <row r="26" spans="1:10" ht="35.25" customHeight="1" thickBot="1" x14ac:dyDescent="0.3">
      <c r="A26" s="142"/>
      <c r="B26" s="185" t="s">
        <v>141</v>
      </c>
      <c r="C26" s="186">
        <f>'FY18 Subgrantee Rubric'!C19</f>
        <v>0</v>
      </c>
      <c r="D26" s="186">
        <f>'FY18 Subgrantee Rubric'!D19</f>
        <v>0</v>
      </c>
      <c r="E26" s="186">
        <f>'FY18 Subgrantee Rubric'!E19</f>
        <v>0</v>
      </c>
      <c r="F26" s="186">
        <f>'FY18 Subgrantee Rubric'!F19</f>
        <v>0</v>
      </c>
      <c r="G26" s="187">
        <f>'FY18 Subgrantee Rubric'!G19</f>
        <v>0</v>
      </c>
      <c r="H26" s="180"/>
      <c r="I26" s="181"/>
    </row>
    <row r="27" spans="1:10" x14ac:dyDescent="0.25">
      <c r="A27" s="142"/>
      <c r="B27" s="188" t="s">
        <v>142</v>
      </c>
      <c r="C27" s="189">
        <f>COUNTA(C25,C23,C21,C19,C17,C15,C13)*2</f>
        <v>0</v>
      </c>
      <c r="D27" s="189">
        <f>COUNTA(D25,D23,D21,D19,D17,D15,D13)</f>
        <v>0</v>
      </c>
      <c r="E27" s="189"/>
      <c r="F27" s="189"/>
      <c r="G27" s="189"/>
      <c r="H27" s="190">
        <f>C27+D27</f>
        <v>0</v>
      </c>
      <c r="I27" s="191">
        <f>H27/14</f>
        <v>0</v>
      </c>
      <c r="J27" s="143"/>
    </row>
    <row r="28" spans="1:10" x14ac:dyDescent="0.25">
      <c r="A28" s="142"/>
      <c r="B28" s="181"/>
      <c r="C28" s="181"/>
      <c r="D28" s="181"/>
      <c r="E28" s="181"/>
      <c r="F28" s="181"/>
      <c r="G28" s="181"/>
      <c r="H28" s="181"/>
      <c r="I28" s="181"/>
    </row>
    <row r="29" spans="1:10" ht="16.5" thickBot="1" x14ac:dyDescent="0.3">
      <c r="A29" s="142"/>
      <c r="B29" s="404" t="s">
        <v>92</v>
      </c>
      <c r="C29" s="404"/>
      <c r="D29" s="404"/>
      <c r="E29" s="404"/>
      <c r="F29" s="404"/>
      <c r="G29" s="404"/>
      <c r="H29" s="181"/>
      <c r="I29" s="181"/>
    </row>
    <row r="30" spans="1:10" ht="32.25" thickBot="1" x14ac:dyDescent="0.3">
      <c r="A30" s="142"/>
      <c r="B30" s="170"/>
      <c r="C30" s="171" t="s">
        <v>9</v>
      </c>
      <c r="D30" s="171" t="s">
        <v>1</v>
      </c>
      <c r="E30" s="171" t="s">
        <v>2</v>
      </c>
      <c r="F30" s="171" t="s">
        <v>3</v>
      </c>
      <c r="G30" s="171" t="s">
        <v>4</v>
      </c>
    </row>
    <row r="31" spans="1:10" ht="35.25" customHeight="1" x14ac:dyDescent="0.25">
      <c r="A31" s="142">
        <v>8</v>
      </c>
      <c r="B31" s="172" t="s">
        <v>10</v>
      </c>
      <c r="C31" s="173"/>
      <c r="D31" s="173"/>
      <c r="E31" s="173"/>
      <c r="F31" s="174" t="s">
        <v>11</v>
      </c>
      <c r="G31" s="175"/>
      <c r="H31" s="144">
        <f t="shared" ref="H31:H51" si="0">COUNTA(C31:E31)</f>
        <v>0</v>
      </c>
    </row>
    <row r="32" spans="1:10" ht="35.25" customHeight="1" thickBot="1" x14ac:dyDescent="0.3">
      <c r="A32" s="142"/>
      <c r="B32" s="182" t="s">
        <v>141</v>
      </c>
      <c r="C32" s="183">
        <f>'FY18 Subgrantee Rubric'!C24</f>
        <v>0</v>
      </c>
      <c r="D32" s="183">
        <f>'FY18 Subgrantee Rubric'!D24</f>
        <v>0</v>
      </c>
      <c r="E32" s="183">
        <f>'FY18 Subgrantee Rubric'!E24</f>
        <v>0</v>
      </c>
      <c r="F32" s="183" t="str">
        <f>'FY18 Subgrantee Rubric'!F24</f>
        <v>Acknowledgement Form</v>
      </c>
      <c r="G32" s="184">
        <f>'FY18 Subgrantee Rubric'!G24</f>
        <v>0</v>
      </c>
      <c r="H32" s="144"/>
    </row>
    <row r="33" spans="1:8" ht="45" x14ac:dyDescent="0.25">
      <c r="A33" s="142">
        <v>9</v>
      </c>
      <c r="B33" s="176" t="s">
        <v>12</v>
      </c>
      <c r="C33" s="177"/>
      <c r="D33" s="177"/>
      <c r="E33" s="177"/>
      <c r="F33" s="178" t="s">
        <v>11</v>
      </c>
      <c r="G33" s="179"/>
      <c r="H33" s="144">
        <f t="shared" si="0"/>
        <v>0</v>
      </c>
    </row>
    <row r="34" spans="1:8" ht="30.75" thickBot="1" x14ac:dyDescent="0.3">
      <c r="A34" s="142"/>
      <c r="B34" s="182" t="s">
        <v>141</v>
      </c>
      <c r="C34" s="183">
        <f>'FY18 Subgrantee Rubric'!C25</f>
        <v>0</v>
      </c>
      <c r="D34" s="183">
        <f>'FY18 Subgrantee Rubric'!D25</f>
        <v>0</v>
      </c>
      <c r="E34" s="183">
        <f>'FY18 Subgrantee Rubric'!E25</f>
        <v>0</v>
      </c>
      <c r="F34" s="183" t="str">
        <f>'FY18 Subgrantee Rubric'!F25</f>
        <v>Acknowledgement Form</v>
      </c>
      <c r="G34" s="184">
        <f>'FY18 Subgrantee Rubric'!G25</f>
        <v>0</v>
      </c>
      <c r="H34" s="144"/>
    </row>
    <row r="35" spans="1:8" ht="30.75" x14ac:dyDescent="0.25">
      <c r="A35" s="142">
        <v>10</v>
      </c>
      <c r="B35" s="172" t="s">
        <v>13</v>
      </c>
      <c r="C35" s="173"/>
      <c r="D35" s="173"/>
      <c r="E35" s="173"/>
      <c r="F35" s="174" t="s">
        <v>11</v>
      </c>
      <c r="G35" s="175"/>
      <c r="H35" s="144">
        <f t="shared" si="0"/>
        <v>0</v>
      </c>
    </row>
    <row r="36" spans="1:8" ht="30.75" thickBot="1" x14ac:dyDescent="0.3">
      <c r="A36" s="142"/>
      <c r="B36" s="182" t="s">
        <v>141</v>
      </c>
      <c r="C36" s="183">
        <f>'FY18 Subgrantee Rubric'!C26</f>
        <v>0</v>
      </c>
      <c r="D36" s="183">
        <f>'FY18 Subgrantee Rubric'!D26</f>
        <v>0</v>
      </c>
      <c r="E36" s="183">
        <f>'FY18 Subgrantee Rubric'!E26</f>
        <v>0</v>
      </c>
      <c r="F36" s="183" t="str">
        <f>'FY18 Subgrantee Rubric'!F26</f>
        <v>Acknowledgement Form</v>
      </c>
      <c r="G36" s="184">
        <f>'FY18 Subgrantee Rubric'!G26</f>
        <v>0</v>
      </c>
      <c r="H36" s="144"/>
    </row>
    <row r="37" spans="1:8" ht="30.75" x14ac:dyDescent="0.25">
      <c r="A37" s="142">
        <v>11</v>
      </c>
      <c r="B37" s="176" t="s">
        <v>14</v>
      </c>
      <c r="C37" s="177"/>
      <c r="D37" s="177"/>
      <c r="E37" s="177"/>
      <c r="F37" s="178" t="s">
        <v>11</v>
      </c>
      <c r="G37" s="179"/>
      <c r="H37" s="144">
        <f t="shared" si="0"/>
        <v>0</v>
      </c>
    </row>
    <row r="38" spans="1:8" ht="30.75" thickBot="1" x14ac:dyDescent="0.3">
      <c r="A38" s="142"/>
      <c r="B38" s="182" t="s">
        <v>141</v>
      </c>
      <c r="C38" s="183">
        <f>'FY18 Subgrantee Rubric'!C27</f>
        <v>0</v>
      </c>
      <c r="D38" s="183">
        <f>'FY18 Subgrantee Rubric'!D27</f>
        <v>0</v>
      </c>
      <c r="E38" s="183">
        <f>'FY18 Subgrantee Rubric'!E27</f>
        <v>0</v>
      </c>
      <c r="F38" s="183" t="str">
        <f>'FY18 Subgrantee Rubric'!F27</f>
        <v>Acknowledgement Form</v>
      </c>
      <c r="G38" s="184">
        <f>'FY18 Subgrantee Rubric'!G27</f>
        <v>0</v>
      </c>
      <c r="H38" s="144"/>
    </row>
    <row r="39" spans="1:8" ht="30.75" x14ac:dyDescent="0.25">
      <c r="A39" s="142">
        <v>12</v>
      </c>
      <c r="B39" s="172" t="s">
        <v>15</v>
      </c>
      <c r="C39" s="173"/>
      <c r="D39" s="173"/>
      <c r="E39" s="173"/>
      <c r="F39" s="174" t="s">
        <v>11</v>
      </c>
      <c r="G39" s="175"/>
      <c r="H39" s="144">
        <f t="shared" si="0"/>
        <v>0</v>
      </c>
    </row>
    <row r="40" spans="1:8" ht="30.75" thickBot="1" x14ac:dyDescent="0.3">
      <c r="A40" s="142"/>
      <c r="B40" s="182" t="s">
        <v>141</v>
      </c>
      <c r="C40" s="183">
        <f>'FY18 Subgrantee Rubric'!C28</f>
        <v>0</v>
      </c>
      <c r="D40" s="183">
        <f>'FY18 Subgrantee Rubric'!D28</f>
        <v>0</v>
      </c>
      <c r="E40" s="183">
        <f>'FY18 Subgrantee Rubric'!E28</f>
        <v>0</v>
      </c>
      <c r="F40" s="183" t="str">
        <f>'FY18 Subgrantee Rubric'!F28</f>
        <v>Acknowledgement Form</v>
      </c>
      <c r="G40" s="184">
        <f>'FY18 Subgrantee Rubric'!G28</f>
        <v>0</v>
      </c>
      <c r="H40" s="144"/>
    </row>
    <row r="41" spans="1:8" ht="30.75" x14ac:dyDescent="0.25">
      <c r="A41" s="142">
        <v>13</v>
      </c>
      <c r="B41" s="176" t="s">
        <v>16</v>
      </c>
      <c r="C41" s="177"/>
      <c r="D41" s="177"/>
      <c r="E41" s="177"/>
      <c r="F41" s="178" t="s">
        <v>11</v>
      </c>
      <c r="G41" s="179"/>
      <c r="H41" s="144">
        <f t="shared" si="0"/>
        <v>0</v>
      </c>
    </row>
    <row r="42" spans="1:8" ht="30.75" thickBot="1" x14ac:dyDescent="0.3">
      <c r="A42" s="142"/>
      <c r="B42" s="182" t="s">
        <v>141</v>
      </c>
      <c r="C42" s="183">
        <f>'FY18 Subgrantee Rubric'!C29</f>
        <v>0</v>
      </c>
      <c r="D42" s="183">
        <f>'FY18 Subgrantee Rubric'!D29</f>
        <v>0</v>
      </c>
      <c r="E42" s="183">
        <f>'FY18 Subgrantee Rubric'!E29</f>
        <v>0</v>
      </c>
      <c r="F42" s="183" t="str">
        <f>'FY18 Subgrantee Rubric'!F29</f>
        <v>Acknowledgement Form</v>
      </c>
      <c r="G42" s="184">
        <f>'FY18 Subgrantee Rubric'!G29</f>
        <v>0</v>
      </c>
      <c r="H42" s="144"/>
    </row>
    <row r="43" spans="1:8" ht="45" x14ac:dyDescent="0.25">
      <c r="A43" s="142">
        <v>14</v>
      </c>
      <c r="B43" s="195" t="s">
        <v>20</v>
      </c>
      <c r="C43" s="173"/>
      <c r="D43" s="173"/>
      <c r="E43" s="173"/>
      <c r="F43" s="174" t="s">
        <v>11</v>
      </c>
      <c r="G43" s="175"/>
      <c r="H43" s="144">
        <f t="shared" si="0"/>
        <v>0</v>
      </c>
    </row>
    <row r="44" spans="1:8" ht="30.75" thickBot="1" x14ac:dyDescent="0.3">
      <c r="A44" s="142"/>
      <c r="B44" s="182" t="s">
        <v>141</v>
      </c>
      <c r="C44" s="183">
        <f>'FY18 Subgrantee Rubric'!C30</f>
        <v>0</v>
      </c>
      <c r="D44" s="183">
        <f>'FY18 Subgrantee Rubric'!D30</f>
        <v>0</v>
      </c>
      <c r="E44" s="183">
        <f>'FY18 Subgrantee Rubric'!E30</f>
        <v>0</v>
      </c>
      <c r="F44" s="183" t="str">
        <f>'FY18 Subgrantee Rubric'!F30</f>
        <v>Acknowledgement Form</v>
      </c>
      <c r="G44" s="184">
        <f>'FY18 Subgrantee Rubric'!G30</f>
        <v>0</v>
      </c>
      <c r="H44" s="144"/>
    </row>
    <row r="45" spans="1:8" ht="32.25" customHeight="1" x14ac:dyDescent="0.25">
      <c r="A45" s="142">
        <v>15</v>
      </c>
      <c r="B45" s="176" t="s">
        <v>17</v>
      </c>
      <c r="C45" s="177"/>
      <c r="D45" s="177"/>
      <c r="E45" s="177"/>
      <c r="F45" s="178" t="s">
        <v>11</v>
      </c>
      <c r="G45" s="179"/>
      <c r="H45" s="144">
        <f t="shared" si="0"/>
        <v>0</v>
      </c>
    </row>
    <row r="46" spans="1:8" ht="32.25" customHeight="1" thickBot="1" x14ac:dyDescent="0.3">
      <c r="A46" s="142"/>
      <c r="B46" s="182" t="s">
        <v>141</v>
      </c>
      <c r="C46" s="183">
        <f>'FY18 Subgrantee Rubric'!C31</f>
        <v>0</v>
      </c>
      <c r="D46" s="183">
        <f>'FY18 Subgrantee Rubric'!D31</f>
        <v>0</v>
      </c>
      <c r="E46" s="183">
        <f>'FY18 Subgrantee Rubric'!E31</f>
        <v>0</v>
      </c>
      <c r="F46" s="183" t="str">
        <f>'FY18 Subgrantee Rubric'!F31</f>
        <v>Acknowledgement Form</v>
      </c>
      <c r="G46" s="184">
        <f>'FY18 Subgrantee Rubric'!G31</f>
        <v>0</v>
      </c>
      <c r="H46" s="144"/>
    </row>
    <row r="47" spans="1:8" ht="33.75" customHeight="1" x14ac:dyDescent="0.25">
      <c r="A47" s="142">
        <v>16</v>
      </c>
      <c r="B47" s="172" t="s">
        <v>19</v>
      </c>
      <c r="C47" s="173"/>
      <c r="D47" s="173"/>
      <c r="E47" s="173"/>
      <c r="F47" s="174" t="s">
        <v>11</v>
      </c>
      <c r="G47" s="175"/>
      <c r="H47" s="144">
        <f t="shared" si="0"/>
        <v>0</v>
      </c>
    </row>
    <row r="48" spans="1:8" ht="33.75" customHeight="1" thickBot="1" x14ac:dyDescent="0.3">
      <c r="A48" s="142"/>
      <c r="B48" s="182" t="s">
        <v>141</v>
      </c>
      <c r="C48" s="183">
        <f>'FY18 Subgrantee Rubric'!C32</f>
        <v>0</v>
      </c>
      <c r="D48" s="183">
        <f>'FY18 Subgrantee Rubric'!D32</f>
        <v>0</v>
      </c>
      <c r="E48" s="183">
        <f>'FY18 Subgrantee Rubric'!E32</f>
        <v>0</v>
      </c>
      <c r="F48" s="183" t="str">
        <f>'FY18 Subgrantee Rubric'!F32</f>
        <v>Acknowledgement Form</v>
      </c>
      <c r="G48" s="183">
        <f>'FY18 Subgrantee Rubric'!G32</f>
        <v>0</v>
      </c>
      <c r="H48" s="144"/>
    </row>
    <row r="49" spans="1:9" ht="33.75" customHeight="1" x14ac:dyDescent="0.25">
      <c r="A49" s="142">
        <v>17</v>
      </c>
      <c r="B49" s="176" t="s">
        <v>18</v>
      </c>
      <c r="C49" s="177"/>
      <c r="D49" s="177"/>
      <c r="E49" s="177"/>
      <c r="F49" s="178" t="s">
        <v>11</v>
      </c>
      <c r="G49" s="179"/>
      <c r="H49" s="144">
        <f t="shared" si="0"/>
        <v>0</v>
      </c>
    </row>
    <row r="50" spans="1:9" ht="33.75" customHeight="1" thickBot="1" x14ac:dyDescent="0.3">
      <c r="A50" s="142"/>
      <c r="B50" s="185" t="s">
        <v>141</v>
      </c>
      <c r="C50" s="186">
        <f>'FY18 Subgrantee Rubric'!C33</f>
        <v>0</v>
      </c>
      <c r="D50" s="186">
        <f>'FY18 Subgrantee Rubric'!D33</f>
        <v>0</v>
      </c>
      <c r="E50" s="186">
        <f>'FY18 Subgrantee Rubric'!E33</f>
        <v>0</v>
      </c>
      <c r="F50" s="186" t="str">
        <f>'FY18 Subgrantee Rubric'!F33</f>
        <v>Acknowledgement Form</v>
      </c>
      <c r="G50" s="187">
        <f>'FY18 Subgrantee Rubric'!G33</f>
        <v>0</v>
      </c>
      <c r="H50" s="144"/>
    </row>
    <row r="51" spans="1:9" ht="39.75" customHeight="1" x14ac:dyDescent="0.25">
      <c r="A51" s="142">
        <v>18</v>
      </c>
      <c r="B51" s="172" t="s">
        <v>138</v>
      </c>
      <c r="C51" s="173"/>
      <c r="D51" s="173"/>
      <c r="E51" s="173"/>
      <c r="F51" s="199"/>
      <c r="G51" s="175"/>
      <c r="H51" s="144">
        <f t="shared" si="0"/>
        <v>0</v>
      </c>
    </row>
    <row r="52" spans="1:9" ht="39.75" customHeight="1" thickBot="1" x14ac:dyDescent="0.3">
      <c r="A52" s="142"/>
      <c r="B52" s="185" t="s">
        <v>141</v>
      </c>
      <c r="C52" s="186">
        <f>'FY18 Subgrantee Rubric'!C34</f>
        <v>0</v>
      </c>
      <c r="D52" s="186">
        <f>'FY18 Subgrantee Rubric'!D34</f>
        <v>0</v>
      </c>
      <c r="E52" s="186">
        <f>'FY18 Subgrantee Rubric'!E34</f>
        <v>0</v>
      </c>
      <c r="F52" s="186">
        <f>'FY18 Subgrantee Rubric'!F34</f>
        <v>0</v>
      </c>
      <c r="G52" s="187">
        <f>'FY18 Subgrantee Rubric'!G34</f>
        <v>0</v>
      </c>
      <c r="H52" s="144"/>
    </row>
    <row r="53" spans="1:9" x14ac:dyDescent="0.25">
      <c r="A53" s="142"/>
      <c r="B53" s="196" t="s">
        <v>142</v>
      </c>
      <c r="C53" s="193">
        <f>COUNTA(C51,C49,C47,C45,C43,C41,C39,C37,C35,C33,C31)*2</f>
        <v>0</v>
      </c>
      <c r="D53" s="193">
        <f>COUNTA(D51,D49,D47,D45,D43,D41,D39, D37,D35,D33,D31)</f>
        <v>0</v>
      </c>
      <c r="E53" s="197"/>
      <c r="F53" s="197"/>
      <c r="G53" s="197"/>
      <c r="H53" s="193">
        <f>SUM(C53:D53)</f>
        <v>0</v>
      </c>
      <c r="I53" s="194">
        <f>H53/22</f>
        <v>0</v>
      </c>
    </row>
    <row r="54" spans="1:9" ht="28.5" customHeight="1" x14ac:dyDescent="0.25">
      <c r="A54" s="142"/>
      <c r="B54" s="142"/>
      <c r="C54" s="142"/>
      <c r="D54" s="142"/>
      <c r="E54" s="142"/>
      <c r="F54" s="142"/>
      <c r="G54" s="142"/>
    </row>
    <row r="55" spans="1:9" ht="15.75" x14ac:dyDescent="0.25">
      <c r="A55" s="142"/>
      <c r="B55" s="405" t="s">
        <v>93</v>
      </c>
      <c r="C55" s="405"/>
      <c r="D55" s="405"/>
      <c r="E55" s="405"/>
      <c r="F55" s="405"/>
      <c r="G55" s="405"/>
    </row>
    <row r="56" spans="1:9" ht="34.5" customHeight="1" thickBot="1" x14ac:dyDescent="0.3">
      <c r="A56" s="142"/>
      <c r="B56" s="406" t="s">
        <v>145</v>
      </c>
      <c r="C56" s="406"/>
      <c r="D56" s="406"/>
      <c r="E56" s="406"/>
      <c r="F56" s="406"/>
      <c r="G56" s="406"/>
    </row>
    <row r="57" spans="1:9" ht="32.25" thickBot="1" x14ac:dyDescent="0.3">
      <c r="A57" s="142"/>
      <c r="B57" s="201"/>
      <c r="C57" s="202" t="s">
        <v>21</v>
      </c>
      <c r="D57" s="202" t="s">
        <v>1</v>
      </c>
      <c r="E57" s="202" t="s">
        <v>2</v>
      </c>
      <c r="F57" s="202" t="s">
        <v>3</v>
      </c>
      <c r="G57" s="202" t="s">
        <v>4</v>
      </c>
    </row>
    <row r="58" spans="1:9" ht="30.75" x14ac:dyDescent="0.25">
      <c r="A58" s="142">
        <v>19</v>
      </c>
      <c r="B58" s="203" t="s">
        <v>30</v>
      </c>
      <c r="C58" s="204"/>
      <c r="D58" s="204"/>
      <c r="E58" s="204"/>
      <c r="F58" s="205" t="s">
        <v>22</v>
      </c>
      <c r="G58" s="206"/>
      <c r="H58" s="136">
        <f t="shared" ref="H58:H76" si="1">COUNTA(C58:E58)</f>
        <v>0</v>
      </c>
    </row>
    <row r="59" spans="1:9" ht="30.75" thickBot="1" x14ac:dyDescent="0.3">
      <c r="A59" s="142"/>
      <c r="B59" s="182" t="s">
        <v>141</v>
      </c>
      <c r="C59" s="183">
        <f>'FY18 Subgrantee Rubric'!C40</f>
        <v>0</v>
      </c>
      <c r="D59" s="183">
        <f>'FY18 Subgrantee Rubric'!D40</f>
        <v>0</v>
      </c>
      <c r="E59" s="183">
        <f>'FY18 Subgrantee Rubric'!E40</f>
        <v>0</v>
      </c>
      <c r="F59" s="183" t="str">
        <f>'FY18 Subgrantee Rubric'!F40</f>
        <v>Student Registration Form</v>
      </c>
      <c r="G59" s="184">
        <f>'FY18 Subgrantee Rubric'!G40</f>
        <v>0</v>
      </c>
      <c r="H59" s="136"/>
    </row>
    <row r="60" spans="1:9" ht="30.75" x14ac:dyDescent="0.25">
      <c r="A60" s="142">
        <v>20</v>
      </c>
      <c r="B60" s="207" t="s">
        <v>23</v>
      </c>
      <c r="C60" s="208"/>
      <c r="D60" s="208"/>
      <c r="E60" s="208"/>
      <c r="F60" s="209" t="s">
        <v>22</v>
      </c>
      <c r="G60" s="210"/>
      <c r="H60" s="136">
        <f t="shared" si="1"/>
        <v>0</v>
      </c>
    </row>
    <row r="61" spans="1:9" ht="30.75" thickBot="1" x14ac:dyDescent="0.3">
      <c r="A61" s="142"/>
      <c r="B61" s="182" t="s">
        <v>141</v>
      </c>
      <c r="C61" s="183">
        <f>'FY18 Subgrantee Rubric'!C41</f>
        <v>0</v>
      </c>
      <c r="D61" s="183">
        <f>'FY18 Subgrantee Rubric'!D41</f>
        <v>0</v>
      </c>
      <c r="E61" s="183">
        <f>'FY18 Subgrantee Rubric'!E41</f>
        <v>0</v>
      </c>
      <c r="F61" s="183" t="str">
        <f>'FY18 Subgrantee Rubric'!F41</f>
        <v>Student Registration Form</v>
      </c>
      <c r="G61" s="184">
        <f>'FY18 Subgrantee Rubric'!G41</f>
        <v>0</v>
      </c>
      <c r="H61" s="136"/>
    </row>
    <row r="62" spans="1:9" ht="30.75" x14ac:dyDescent="0.25">
      <c r="A62" s="142">
        <v>21</v>
      </c>
      <c r="B62" s="203" t="s">
        <v>31</v>
      </c>
      <c r="C62" s="204"/>
      <c r="D62" s="204"/>
      <c r="E62" s="204"/>
      <c r="F62" s="205" t="s">
        <v>22</v>
      </c>
      <c r="G62" s="206"/>
      <c r="H62" s="136">
        <f t="shared" si="1"/>
        <v>0</v>
      </c>
    </row>
    <row r="63" spans="1:9" ht="30.75" thickBot="1" x14ac:dyDescent="0.3">
      <c r="A63" s="142"/>
      <c r="B63" s="182" t="s">
        <v>141</v>
      </c>
      <c r="C63" s="183">
        <f>'FY18 Subgrantee Rubric'!C42</f>
        <v>0</v>
      </c>
      <c r="D63" s="183">
        <f>'FY18 Subgrantee Rubric'!D42</f>
        <v>0</v>
      </c>
      <c r="E63" s="183">
        <f>'FY18 Subgrantee Rubric'!E42</f>
        <v>0</v>
      </c>
      <c r="F63" s="183" t="str">
        <f>'FY18 Subgrantee Rubric'!F42</f>
        <v>Student Registration Form</v>
      </c>
      <c r="G63" s="184">
        <f>'FY18 Subgrantee Rubric'!G42</f>
        <v>0</v>
      </c>
      <c r="H63" s="136"/>
    </row>
    <row r="64" spans="1:9" ht="30.75" x14ac:dyDescent="0.25">
      <c r="A64" s="142">
        <v>22</v>
      </c>
      <c r="B64" s="207" t="s">
        <v>24</v>
      </c>
      <c r="C64" s="208"/>
      <c r="D64" s="208"/>
      <c r="E64" s="208"/>
      <c r="F64" s="209" t="s">
        <v>22</v>
      </c>
      <c r="G64" s="210"/>
      <c r="H64" s="136">
        <f t="shared" si="1"/>
        <v>0</v>
      </c>
    </row>
    <row r="65" spans="1:10" ht="30.75" thickBot="1" x14ac:dyDescent="0.3">
      <c r="A65" s="142"/>
      <c r="B65" s="182" t="s">
        <v>141</v>
      </c>
      <c r="C65" s="183">
        <f>'FY18 Subgrantee Rubric'!C43</f>
        <v>0</v>
      </c>
      <c r="D65" s="183">
        <f>'FY18 Subgrantee Rubric'!D43</f>
        <v>0</v>
      </c>
      <c r="E65" s="183">
        <f>'FY18 Subgrantee Rubric'!E43</f>
        <v>0</v>
      </c>
      <c r="F65" s="183" t="str">
        <f>'FY18 Subgrantee Rubric'!F43</f>
        <v>Student Registration Form</v>
      </c>
      <c r="G65" s="184">
        <f>'FY18 Subgrantee Rubric'!G43</f>
        <v>0</v>
      </c>
      <c r="H65" s="136"/>
    </row>
    <row r="66" spans="1:10" ht="30.75" x14ac:dyDescent="0.25">
      <c r="A66" s="142">
        <v>23</v>
      </c>
      <c r="B66" s="203" t="s">
        <v>25</v>
      </c>
      <c r="C66" s="204"/>
      <c r="D66" s="204"/>
      <c r="E66" s="204"/>
      <c r="F66" s="205" t="s">
        <v>22</v>
      </c>
      <c r="G66" s="206"/>
      <c r="H66" s="136">
        <f t="shared" si="1"/>
        <v>0</v>
      </c>
    </row>
    <row r="67" spans="1:10" ht="30.75" thickBot="1" x14ac:dyDescent="0.3">
      <c r="A67" s="142"/>
      <c r="B67" s="182" t="s">
        <v>141</v>
      </c>
      <c r="C67" s="183">
        <f>'FY18 Subgrantee Rubric'!C44</f>
        <v>0</v>
      </c>
      <c r="D67" s="183">
        <f>'FY18 Subgrantee Rubric'!D44</f>
        <v>0</v>
      </c>
      <c r="E67" s="183">
        <f>'FY18 Subgrantee Rubric'!E44</f>
        <v>0</v>
      </c>
      <c r="F67" s="183" t="str">
        <f>'FY18 Subgrantee Rubric'!F44</f>
        <v>Student Registration Form</v>
      </c>
      <c r="G67" s="184">
        <f>'FY18 Subgrantee Rubric'!G44</f>
        <v>0</v>
      </c>
      <c r="H67" s="136"/>
    </row>
    <row r="68" spans="1:10" ht="30.75" x14ac:dyDescent="0.25">
      <c r="A68" s="142">
        <v>24</v>
      </c>
      <c r="B68" s="207" t="s">
        <v>26</v>
      </c>
      <c r="C68" s="208"/>
      <c r="D68" s="208"/>
      <c r="E68" s="208"/>
      <c r="F68" s="209" t="s">
        <v>22</v>
      </c>
      <c r="G68" s="210"/>
      <c r="H68" s="136">
        <f t="shared" si="1"/>
        <v>0</v>
      </c>
    </row>
    <row r="69" spans="1:10" ht="30.75" thickBot="1" x14ac:dyDescent="0.3">
      <c r="A69" s="142"/>
      <c r="B69" s="182" t="s">
        <v>141</v>
      </c>
      <c r="C69" s="183">
        <f>'FY18 Subgrantee Rubric'!C45</f>
        <v>0</v>
      </c>
      <c r="D69" s="183">
        <f>'FY18 Subgrantee Rubric'!D45</f>
        <v>0</v>
      </c>
      <c r="E69" s="183">
        <f>'FY18 Subgrantee Rubric'!E45</f>
        <v>0</v>
      </c>
      <c r="F69" s="183" t="str">
        <f>'FY18 Subgrantee Rubric'!F45</f>
        <v>Student Registration Form</v>
      </c>
      <c r="G69" s="184">
        <f>'FY18 Subgrantee Rubric'!G45</f>
        <v>0</v>
      </c>
      <c r="H69" s="136"/>
    </row>
    <row r="70" spans="1:10" ht="30.75" x14ac:dyDescent="0.25">
      <c r="A70" s="142">
        <v>25</v>
      </c>
      <c r="B70" s="203" t="s">
        <v>27</v>
      </c>
      <c r="C70" s="204"/>
      <c r="D70" s="204"/>
      <c r="E70" s="204"/>
      <c r="F70" s="205" t="s">
        <v>22</v>
      </c>
      <c r="G70" s="206"/>
      <c r="H70" s="136">
        <f t="shared" si="1"/>
        <v>0</v>
      </c>
    </row>
    <row r="71" spans="1:10" ht="30.75" thickBot="1" x14ac:dyDescent="0.3">
      <c r="A71" s="142"/>
      <c r="B71" s="182" t="s">
        <v>141</v>
      </c>
      <c r="C71" s="183">
        <f>'FY18 Subgrantee Rubric'!C46</f>
        <v>0</v>
      </c>
      <c r="D71" s="183">
        <f>'FY18 Subgrantee Rubric'!D46</f>
        <v>0</v>
      </c>
      <c r="E71" s="183">
        <f>'FY18 Subgrantee Rubric'!E46</f>
        <v>0</v>
      </c>
      <c r="F71" s="183" t="str">
        <f>'FY18 Subgrantee Rubric'!F46</f>
        <v>Student Registration Form</v>
      </c>
      <c r="G71" s="184">
        <f>'FY18 Subgrantee Rubric'!G46</f>
        <v>0</v>
      </c>
      <c r="H71" s="136"/>
    </row>
    <row r="72" spans="1:10" ht="30.75" x14ac:dyDescent="0.25">
      <c r="A72" s="142">
        <v>26</v>
      </c>
      <c r="B72" s="207" t="s">
        <v>28</v>
      </c>
      <c r="C72" s="208"/>
      <c r="D72" s="208"/>
      <c r="E72" s="208"/>
      <c r="F72" s="209" t="s">
        <v>22</v>
      </c>
      <c r="G72" s="210"/>
      <c r="H72" s="136">
        <f t="shared" si="1"/>
        <v>0</v>
      </c>
    </row>
    <row r="73" spans="1:10" ht="30.75" thickBot="1" x14ac:dyDescent="0.3">
      <c r="A73" s="142"/>
      <c r="B73" s="182" t="s">
        <v>141</v>
      </c>
      <c r="C73" s="183">
        <f>'FY18 Subgrantee Rubric'!C47</f>
        <v>0</v>
      </c>
      <c r="D73" s="183">
        <f>'FY18 Subgrantee Rubric'!D47</f>
        <v>0</v>
      </c>
      <c r="E73" s="183">
        <f>'FY18 Subgrantee Rubric'!E47</f>
        <v>0</v>
      </c>
      <c r="F73" s="183" t="str">
        <f>'FY18 Subgrantee Rubric'!F47</f>
        <v>Student Registration Form</v>
      </c>
      <c r="G73" s="184">
        <f>'FY18 Subgrantee Rubric'!G47</f>
        <v>0</v>
      </c>
      <c r="H73" s="136"/>
    </row>
    <row r="74" spans="1:10" ht="30.75" x14ac:dyDescent="0.25">
      <c r="A74" s="142">
        <v>27</v>
      </c>
      <c r="B74" s="203" t="s">
        <v>29</v>
      </c>
      <c r="C74" s="204"/>
      <c r="D74" s="204"/>
      <c r="E74" s="204"/>
      <c r="F74" s="205" t="s">
        <v>22</v>
      </c>
      <c r="G74" s="206"/>
      <c r="H74" s="136">
        <f t="shared" si="1"/>
        <v>0</v>
      </c>
    </row>
    <row r="75" spans="1:10" ht="30.75" thickBot="1" x14ac:dyDescent="0.3">
      <c r="A75" s="142"/>
      <c r="B75" s="182" t="s">
        <v>141</v>
      </c>
      <c r="C75" s="183">
        <f>'FY18 Subgrantee Rubric'!C48</f>
        <v>0</v>
      </c>
      <c r="D75" s="183">
        <f>'FY18 Subgrantee Rubric'!D48</f>
        <v>0</v>
      </c>
      <c r="E75" s="183">
        <f>'FY18 Subgrantee Rubric'!E48</f>
        <v>0</v>
      </c>
      <c r="F75" s="183" t="str">
        <f>'FY18 Subgrantee Rubric'!F48</f>
        <v>Student Registration Form</v>
      </c>
      <c r="G75" s="184">
        <f>'FY18 Subgrantee Rubric'!G48</f>
        <v>0</v>
      </c>
      <c r="H75" s="136"/>
    </row>
    <row r="76" spans="1:10" ht="30.75" x14ac:dyDescent="0.25">
      <c r="A76" s="142">
        <v>28</v>
      </c>
      <c r="B76" s="207" t="s">
        <v>138</v>
      </c>
      <c r="C76" s="208"/>
      <c r="D76" s="208"/>
      <c r="E76" s="208"/>
      <c r="F76" s="212"/>
      <c r="G76" s="210"/>
      <c r="H76" s="136">
        <f t="shared" si="1"/>
        <v>0</v>
      </c>
    </row>
    <row r="77" spans="1:10" ht="23.25" customHeight="1" thickBot="1" x14ac:dyDescent="0.3">
      <c r="A77" s="142"/>
      <c r="B77" s="185" t="s">
        <v>141</v>
      </c>
      <c r="C77" s="186">
        <f>'FY18 Subgrantee Rubric'!C49</f>
        <v>0</v>
      </c>
      <c r="D77" s="186">
        <f>'FY18 Subgrantee Rubric'!D49</f>
        <v>0</v>
      </c>
      <c r="E77" s="186">
        <f>'FY18 Subgrantee Rubric'!E49</f>
        <v>0</v>
      </c>
      <c r="F77" s="186">
        <f>'FY18 Subgrantee Rubric'!F49</f>
        <v>0</v>
      </c>
      <c r="G77" s="187">
        <f>'FY18 Subgrantee Rubric'!G49</f>
        <v>0</v>
      </c>
      <c r="H77" s="136"/>
    </row>
    <row r="78" spans="1:10" x14ac:dyDescent="0.25">
      <c r="A78" s="142"/>
      <c r="B78" s="192" t="s">
        <v>142</v>
      </c>
      <c r="C78" s="193">
        <f>COUNTA(C76,C74,C72,C70,C68,C66,C64,C62,C60,C58)*2</f>
        <v>0</v>
      </c>
      <c r="D78" s="193">
        <f>COUNTA(D76,D74,D72,D70,D68,D66,D64,D62,D60,D58)</f>
        <v>0</v>
      </c>
      <c r="E78" s="193"/>
      <c r="F78" s="193"/>
      <c r="G78" s="193"/>
      <c r="H78" s="193">
        <f>SUM(C78+D78)</f>
        <v>0</v>
      </c>
      <c r="I78" s="194">
        <f>H78/20</f>
        <v>0</v>
      </c>
      <c r="J78" s="211"/>
    </row>
    <row r="79" spans="1:10" x14ac:dyDescent="0.25">
      <c r="A79" s="142"/>
    </row>
    <row r="80" spans="1:10" ht="15.75" x14ac:dyDescent="0.25">
      <c r="A80" s="142"/>
      <c r="B80" s="407" t="s">
        <v>94</v>
      </c>
      <c r="C80" s="407"/>
      <c r="D80" s="407"/>
      <c r="E80" s="407"/>
      <c r="F80" s="407"/>
      <c r="G80" s="407"/>
    </row>
    <row r="81" spans="1:8" ht="36.75" customHeight="1" thickBot="1" x14ac:dyDescent="0.3">
      <c r="A81" s="142"/>
      <c r="B81" s="406" t="s">
        <v>145</v>
      </c>
      <c r="C81" s="406"/>
      <c r="D81" s="406"/>
      <c r="E81" s="406"/>
      <c r="F81" s="406"/>
      <c r="G81" s="406"/>
    </row>
    <row r="82" spans="1:8" ht="32.25" thickBot="1" x14ac:dyDescent="0.3">
      <c r="A82" s="142"/>
      <c r="B82" s="50"/>
      <c r="C82" s="236" t="s">
        <v>21</v>
      </c>
      <c r="D82" s="236" t="s">
        <v>1</v>
      </c>
      <c r="E82" s="236" t="s">
        <v>2</v>
      </c>
      <c r="F82" s="236" t="s">
        <v>3</v>
      </c>
      <c r="G82" s="236" t="s">
        <v>4</v>
      </c>
    </row>
    <row r="83" spans="1:8" ht="33.75" customHeight="1" x14ac:dyDescent="0.25">
      <c r="A83" s="142">
        <v>29</v>
      </c>
      <c r="B83" s="237" t="s">
        <v>30</v>
      </c>
      <c r="C83" s="238"/>
      <c r="D83" s="238"/>
      <c r="E83" s="238"/>
      <c r="F83" s="239" t="s">
        <v>42</v>
      </c>
      <c r="G83" s="240"/>
      <c r="H83" s="136">
        <f t="shared" ref="H83:H99" si="2">COUNTA(C83:E83)</f>
        <v>0</v>
      </c>
    </row>
    <row r="84" spans="1:8" ht="33.75" customHeight="1" thickBot="1" x14ac:dyDescent="0.3">
      <c r="A84" s="142"/>
      <c r="B84" s="185" t="s">
        <v>141</v>
      </c>
      <c r="C84" s="186">
        <f>'FY18 Subgrantee Rubric'!C55</f>
        <v>0</v>
      </c>
      <c r="D84" s="186">
        <f>'FY18 Subgrantee Rubric'!D55</f>
        <v>0</v>
      </c>
      <c r="E84" s="186">
        <f>'FY18 Subgrantee Rubric'!E55</f>
        <v>0</v>
      </c>
      <c r="F84" s="186" t="str">
        <f>'FY18 Subgrantee Rubric'!F55</f>
        <v>Med. Auth. Form</v>
      </c>
      <c r="G84" s="187">
        <f>'FY18 Subgrantee Rubric'!G55</f>
        <v>0</v>
      </c>
      <c r="H84" s="136"/>
    </row>
    <row r="85" spans="1:8" ht="41.25" customHeight="1" x14ac:dyDescent="0.25">
      <c r="A85" s="142">
        <v>30</v>
      </c>
      <c r="B85" s="241" t="s">
        <v>48</v>
      </c>
      <c r="C85" s="242"/>
      <c r="D85" s="242"/>
      <c r="E85" s="242"/>
      <c r="F85" s="243" t="s">
        <v>42</v>
      </c>
      <c r="G85" s="244"/>
      <c r="H85" s="136">
        <f t="shared" si="2"/>
        <v>0</v>
      </c>
    </row>
    <row r="86" spans="1:8" ht="41.25" customHeight="1" thickBot="1" x14ac:dyDescent="0.3">
      <c r="A86" s="142"/>
      <c r="B86" s="185" t="s">
        <v>141</v>
      </c>
      <c r="C86" s="186">
        <f>'FY18 Subgrantee Rubric'!C57</f>
        <v>0</v>
      </c>
      <c r="D86" s="186">
        <f>'FY18 Subgrantee Rubric'!D57</f>
        <v>0</v>
      </c>
      <c r="E86" s="186">
        <f>'FY18 Subgrantee Rubric'!E57</f>
        <v>0</v>
      </c>
      <c r="F86" s="186" t="str">
        <f>'FY18 Subgrantee Rubric'!F57</f>
        <v>Med. Auth. Form</v>
      </c>
      <c r="G86" s="187">
        <f>'FY18 Subgrantee Rubric'!G57</f>
        <v>0</v>
      </c>
      <c r="H86" s="136"/>
    </row>
    <row r="87" spans="1:8" ht="30.75" x14ac:dyDescent="0.25">
      <c r="A87" s="142">
        <v>31</v>
      </c>
      <c r="B87" s="237" t="s">
        <v>43</v>
      </c>
      <c r="C87" s="238"/>
      <c r="D87" s="238"/>
      <c r="E87" s="238"/>
      <c r="F87" s="239" t="s">
        <v>42</v>
      </c>
      <c r="G87" s="240"/>
      <c r="H87" s="136">
        <f t="shared" si="2"/>
        <v>0</v>
      </c>
    </row>
    <row r="88" spans="1:8" ht="34.5" customHeight="1" thickBot="1" x14ac:dyDescent="0.3">
      <c r="A88" s="142"/>
      <c r="B88" s="185" t="s">
        <v>141</v>
      </c>
      <c r="C88" s="186">
        <f>'FY18 Subgrantee Rubric'!C59</f>
        <v>0</v>
      </c>
      <c r="D88" s="186">
        <f>'FY18 Subgrantee Rubric'!D59</f>
        <v>0</v>
      </c>
      <c r="E88" s="186">
        <f>'FY18 Subgrantee Rubric'!E59</f>
        <v>0</v>
      </c>
      <c r="F88" s="186" t="str">
        <f>'FY18 Subgrantee Rubric'!F59</f>
        <v>Med. Auth. Form</v>
      </c>
      <c r="G88" s="187">
        <f>'FY18 Subgrantee Rubric'!G59</f>
        <v>0</v>
      </c>
      <c r="H88" s="136"/>
    </row>
    <row r="89" spans="1:8" ht="45" x14ac:dyDescent="0.25">
      <c r="A89" s="142">
        <v>32</v>
      </c>
      <c r="B89" s="241" t="s">
        <v>44</v>
      </c>
      <c r="C89" s="242"/>
      <c r="D89" s="242"/>
      <c r="E89" s="242"/>
      <c r="F89" s="243" t="s">
        <v>42</v>
      </c>
      <c r="G89" s="244"/>
      <c r="H89" s="136">
        <f t="shared" si="2"/>
        <v>0</v>
      </c>
    </row>
    <row r="90" spans="1:8" ht="39" customHeight="1" thickBot="1" x14ac:dyDescent="0.3">
      <c r="A90" s="142"/>
      <c r="B90" s="185" t="s">
        <v>141</v>
      </c>
      <c r="C90" s="186">
        <f>'FY18 Subgrantee Rubric'!C61</f>
        <v>0</v>
      </c>
      <c r="D90" s="186">
        <f>'FY18 Subgrantee Rubric'!D61</f>
        <v>0</v>
      </c>
      <c r="E90" s="186">
        <f>'FY18 Subgrantee Rubric'!E61</f>
        <v>0</v>
      </c>
      <c r="F90" s="186" t="str">
        <f>'FY18 Subgrantee Rubric'!F61</f>
        <v>Med. Auth. Form</v>
      </c>
      <c r="G90" s="187">
        <f>'FY18 Subgrantee Rubric'!G61</f>
        <v>0</v>
      </c>
      <c r="H90" s="136"/>
    </row>
    <row r="91" spans="1:8" ht="30.75" x14ac:dyDescent="0.25">
      <c r="A91" s="142">
        <v>33</v>
      </c>
      <c r="B91" s="237" t="s">
        <v>45</v>
      </c>
      <c r="C91" s="238"/>
      <c r="D91" s="238"/>
      <c r="E91" s="238"/>
      <c r="F91" s="239" t="s">
        <v>42</v>
      </c>
      <c r="G91" s="240"/>
      <c r="H91" s="136">
        <f t="shared" si="2"/>
        <v>0</v>
      </c>
    </row>
    <row r="92" spans="1:8" ht="29.25" customHeight="1" thickBot="1" x14ac:dyDescent="0.3">
      <c r="A92" s="142"/>
      <c r="B92" s="185" t="s">
        <v>141</v>
      </c>
      <c r="C92" s="186">
        <f>'FY18 Subgrantee Rubric'!C63</f>
        <v>0</v>
      </c>
      <c r="D92" s="186">
        <f>'FY18 Subgrantee Rubric'!D63</f>
        <v>0</v>
      </c>
      <c r="E92" s="186">
        <f>'FY18 Subgrantee Rubric'!E63</f>
        <v>0</v>
      </c>
      <c r="F92" s="186">
        <f>'FY18 Subgrantee Rubric'!F63</f>
        <v>0</v>
      </c>
      <c r="G92" s="187">
        <f>'FY18 Subgrantee Rubric'!G63</f>
        <v>0</v>
      </c>
      <c r="H92" s="136"/>
    </row>
    <row r="93" spans="1:8" ht="30.75" x14ac:dyDescent="0.25">
      <c r="A93" s="142">
        <v>34</v>
      </c>
      <c r="B93" s="241" t="s">
        <v>46</v>
      </c>
      <c r="C93" s="242"/>
      <c r="D93" s="242"/>
      <c r="E93" s="242"/>
      <c r="F93" s="243" t="s">
        <v>42</v>
      </c>
      <c r="G93" s="244"/>
      <c r="H93" s="136">
        <f t="shared" si="2"/>
        <v>0</v>
      </c>
    </row>
    <row r="94" spans="1:8" ht="30.75" customHeight="1" thickBot="1" x14ac:dyDescent="0.3">
      <c r="A94" s="142"/>
      <c r="B94" s="185" t="s">
        <v>141</v>
      </c>
      <c r="C94" s="186">
        <f>'FY18 Subgrantee Rubric'!C65</f>
        <v>0</v>
      </c>
      <c r="D94" s="186">
        <f>'FY18 Subgrantee Rubric'!D65</f>
        <v>0</v>
      </c>
      <c r="E94" s="186">
        <f>'FY18 Subgrantee Rubric'!E65</f>
        <v>0</v>
      </c>
      <c r="F94" s="186">
        <f>'FY18 Subgrantee Rubric'!F65</f>
        <v>0</v>
      </c>
      <c r="G94" s="187">
        <f>'FY18 Subgrantee Rubric'!G65</f>
        <v>0</v>
      </c>
      <c r="H94" s="136"/>
    </row>
    <row r="95" spans="1:8" ht="30.75" x14ac:dyDescent="0.25">
      <c r="A95" s="142">
        <v>35</v>
      </c>
      <c r="B95" s="237" t="s">
        <v>47</v>
      </c>
      <c r="C95" s="238"/>
      <c r="D95" s="238"/>
      <c r="E95" s="238"/>
      <c r="F95" s="239" t="s">
        <v>42</v>
      </c>
      <c r="G95" s="240"/>
      <c r="H95" s="136">
        <f t="shared" si="2"/>
        <v>0</v>
      </c>
    </row>
    <row r="96" spans="1:8" ht="36.75" customHeight="1" thickBot="1" x14ac:dyDescent="0.3">
      <c r="A96" s="142"/>
      <c r="B96" s="185" t="s">
        <v>141</v>
      </c>
      <c r="C96" s="186">
        <f>'FY18 Subgrantee Rubric'!C61</f>
        <v>0</v>
      </c>
      <c r="D96" s="186">
        <f>'FY18 Subgrantee Rubric'!D61</f>
        <v>0</v>
      </c>
      <c r="E96" s="186">
        <f>'FY18 Subgrantee Rubric'!E61</f>
        <v>0</v>
      </c>
      <c r="F96" s="186" t="str">
        <f>'FY18 Subgrantee Rubric'!F61</f>
        <v>Med. Auth. Form</v>
      </c>
      <c r="G96" s="187">
        <f>'FY18 Subgrantee Rubric'!G61</f>
        <v>0</v>
      </c>
      <c r="H96" s="136"/>
    </row>
    <row r="97" spans="1:9" ht="30.75" x14ac:dyDescent="0.25">
      <c r="A97" s="142">
        <v>36</v>
      </c>
      <c r="B97" s="241" t="s">
        <v>29</v>
      </c>
      <c r="C97" s="242"/>
      <c r="D97" s="242"/>
      <c r="E97" s="242"/>
      <c r="F97" s="243" t="s">
        <v>42</v>
      </c>
      <c r="G97" s="244"/>
      <c r="H97" s="136">
        <f t="shared" si="2"/>
        <v>0</v>
      </c>
    </row>
    <row r="98" spans="1:9" ht="27.75" customHeight="1" thickBot="1" x14ac:dyDescent="0.3">
      <c r="A98" s="142"/>
      <c r="B98" s="185" t="s">
        <v>141</v>
      </c>
      <c r="C98" s="186">
        <f>'FY18 Subgrantee Rubric'!C62</f>
        <v>0</v>
      </c>
      <c r="D98" s="186">
        <f>'FY18 Subgrantee Rubric'!D62</f>
        <v>0</v>
      </c>
      <c r="E98" s="186">
        <f>'FY18 Subgrantee Rubric'!E62</f>
        <v>0</v>
      </c>
      <c r="F98" s="186" t="str">
        <f>'FY18 Subgrantee Rubric'!F62</f>
        <v>Med. Auth. Form</v>
      </c>
      <c r="G98" s="187">
        <f>'FY18 Subgrantee Rubric'!G62</f>
        <v>0</v>
      </c>
      <c r="H98" s="136"/>
    </row>
    <row r="99" spans="1:9" ht="30.75" x14ac:dyDescent="0.25">
      <c r="A99" s="142">
        <v>37</v>
      </c>
      <c r="B99" s="237" t="s">
        <v>138</v>
      </c>
      <c r="C99" s="238"/>
      <c r="D99" s="238"/>
      <c r="E99" s="238"/>
      <c r="F99" s="245"/>
      <c r="G99" s="240"/>
      <c r="H99" s="136">
        <f t="shared" si="2"/>
        <v>0</v>
      </c>
    </row>
    <row r="100" spans="1:9" ht="30" customHeight="1" thickBot="1" x14ac:dyDescent="0.3">
      <c r="A100" s="142"/>
      <c r="B100" s="185" t="s">
        <v>141</v>
      </c>
      <c r="C100" s="186">
        <f>'FY18 Subgrantee Rubric'!C63</f>
        <v>0</v>
      </c>
      <c r="D100" s="186">
        <f>'FY18 Subgrantee Rubric'!D63</f>
        <v>0</v>
      </c>
      <c r="E100" s="186">
        <f>'FY18 Subgrantee Rubric'!E63</f>
        <v>0</v>
      </c>
      <c r="F100" s="186">
        <f>'FY18 Subgrantee Rubric'!F63</f>
        <v>0</v>
      </c>
      <c r="G100" s="187">
        <f>'FY18 Subgrantee Rubric'!G63</f>
        <v>0</v>
      </c>
      <c r="H100" s="136"/>
    </row>
    <row r="101" spans="1:9" x14ac:dyDescent="0.25">
      <c r="A101" s="142"/>
      <c r="B101" s="192" t="s">
        <v>142</v>
      </c>
      <c r="C101" s="193">
        <f>COUNTA(C99,C97,C95,C93,C91,C89,C87,C85,C83)*2</f>
        <v>0</v>
      </c>
      <c r="D101" s="193">
        <f>COUNTA(D99,D97,D95,D93,D91,D89,D87,D85,D83)</f>
        <v>0</v>
      </c>
      <c r="E101" s="193"/>
      <c r="F101" s="193"/>
      <c r="G101" s="193"/>
      <c r="H101" s="193">
        <f>D101+C101</f>
        <v>0</v>
      </c>
      <c r="I101" s="194">
        <f>H101/18</f>
        <v>0</v>
      </c>
    </row>
    <row r="102" spans="1:9" x14ac:dyDescent="0.25">
      <c r="A102" s="142"/>
    </row>
    <row r="103" spans="1:9" ht="16.5" thickBot="1" x14ac:dyDescent="0.3">
      <c r="A103" s="142"/>
      <c r="B103" s="394" t="s">
        <v>95</v>
      </c>
      <c r="C103" s="394"/>
      <c r="D103" s="394"/>
      <c r="E103" s="394"/>
      <c r="F103" s="394"/>
      <c r="G103" s="394"/>
    </row>
    <row r="104" spans="1:9" ht="32.25" thickBot="1" x14ac:dyDescent="0.3">
      <c r="A104" s="142"/>
      <c r="B104" s="246"/>
      <c r="C104" s="247" t="s">
        <v>9</v>
      </c>
      <c r="D104" s="247" t="s">
        <v>1</v>
      </c>
      <c r="E104" s="247" t="s">
        <v>2</v>
      </c>
      <c r="F104" s="247" t="s">
        <v>3</v>
      </c>
      <c r="G104" s="247" t="s">
        <v>4</v>
      </c>
    </row>
    <row r="105" spans="1:9" ht="84.75" customHeight="1" x14ac:dyDescent="0.25">
      <c r="A105" s="142">
        <v>38</v>
      </c>
      <c r="B105" s="248" t="s">
        <v>53</v>
      </c>
      <c r="C105" s="249"/>
      <c r="D105" s="249"/>
      <c r="E105" s="249"/>
      <c r="F105" s="250" t="s">
        <v>49</v>
      </c>
      <c r="G105" s="251"/>
      <c r="H105" s="136">
        <f>COUNTA(C105:E105)</f>
        <v>0</v>
      </c>
      <c r="I105" s="146"/>
    </row>
    <row r="106" spans="1:9" ht="34.5" customHeight="1" thickBot="1" x14ac:dyDescent="0.3">
      <c r="A106" s="142"/>
      <c r="B106" s="185" t="s">
        <v>141</v>
      </c>
      <c r="C106" s="186">
        <f>'FY18 Subgrantee Rubric'!C68</f>
        <v>0</v>
      </c>
      <c r="D106" s="186">
        <f>'FY18 Subgrantee Rubric'!D68</f>
        <v>0</v>
      </c>
      <c r="E106" s="186">
        <f>'FY18 Subgrantee Rubric'!E68</f>
        <v>0</v>
      </c>
      <c r="F106" s="186" t="str">
        <f>'FY18 Subgrantee Rubric'!F68</f>
        <v>Parent/Guardian Permission Form</v>
      </c>
      <c r="G106" s="187">
        <f>'FY18 Subgrantee Rubric'!G68</f>
        <v>0</v>
      </c>
      <c r="H106" s="136"/>
      <c r="I106" s="146"/>
    </row>
    <row r="107" spans="1:9" ht="30.75" x14ac:dyDescent="0.25">
      <c r="A107" s="142">
        <v>39</v>
      </c>
      <c r="B107" s="252" t="s">
        <v>50</v>
      </c>
      <c r="C107" s="253"/>
      <c r="D107" s="253"/>
      <c r="E107" s="253"/>
      <c r="F107" s="254" t="s">
        <v>49</v>
      </c>
      <c r="G107" s="255"/>
      <c r="H107" s="136">
        <f>COUNTA(C107:E107)</f>
        <v>0</v>
      </c>
    </row>
    <row r="108" spans="1:9" ht="30.75" thickBot="1" x14ac:dyDescent="0.3">
      <c r="A108" s="142"/>
      <c r="B108" s="185" t="s">
        <v>141</v>
      </c>
      <c r="C108" s="186">
        <f>'FY18 Subgrantee Rubric'!C69</f>
        <v>0</v>
      </c>
      <c r="D108" s="186">
        <f>'FY18 Subgrantee Rubric'!D69</f>
        <v>0</v>
      </c>
      <c r="E108" s="186">
        <f>'FY18 Subgrantee Rubric'!E69</f>
        <v>0</v>
      </c>
      <c r="F108" s="186" t="str">
        <f>'FY18 Subgrantee Rubric'!F69</f>
        <v>Parent/Guardian Permission Form</v>
      </c>
      <c r="G108" s="187">
        <f>'FY18 Subgrantee Rubric'!G69</f>
        <v>0</v>
      </c>
      <c r="H108" s="136"/>
    </row>
    <row r="109" spans="1:9" ht="30.75" x14ac:dyDescent="0.25">
      <c r="A109" s="142">
        <v>40</v>
      </c>
      <c r="B109" s="248" t="s">
        <v>29</v>
      </c>
      <c r="C109" s="249"/>
      <c r="D109" s="249"/>
      <c r="E109" s="249"/>
      <c r="F109" s="250" t="s">
        <v>49</v>
      </c>
      <c r="G109" s="251"/>
      <c r="H109" s="136">
        <f>COUNTA(C109:E109)</f>
        <v>0</v>
      </c>
    </row>
    <row r="110" spans="1:9" ht="30.75" thickBot="1" x14ac:dyDescent="0.3">
      <c r="A110" s="142"/>
      <c r="B110" s="185" t="s">
        <v>141</v>
      </c>
      <c r="C110" s="186">
        <f>'FY18 Subgrantee Rubric'!C70</f>
        <v>0</v>
      </c>
      <c r="D110" s="186">
        <f>'FY18 Subgrantee Rubric'!D70</f>
        <v>0</v>
      </c>
      <c r="E110" s="186">
        <f>'FY18 Subgrantee Rubric'!E70</f>
        <v>0</v>
      </c>
      <c r="F110" s="186" t="str">
        <f>'FY18 Subgrantee Rubric'!F70</f>
        <v>Parent/Guardian Permission Form</v>
      </c>
      <c r="G110" s="187">
        <f>'FY18 Subgrantee Rubric'!G70</f>
        <v>0</v>
      </c>
      <c r="H110" s="136"/>
    </row>
    <row r="111" spans="1:9" ht="38.25" customHeight="1" x14ac:dyDescent="0.25">
      <c r="A111" s="142">
        <v>41</v>
      </c>
      <c r="B111" s="252" t="s">
        <v>138</v>
      </c>
      <c r="C111" s="253"/>
      <c r="D111" s="253"/>
      <c r="E111" s="253"/>
      <c r="F111" s="256"/>
      <c r="G111" s="255"/>
      <c r="H111" s="136">
        <f>COUNTA(C111:E111)</f>
        <v>0</v>
      </c>
    </row>
    <row r="112" spans="1:9" ht="29.25" customHeight="1" thickBot="1" x14ac:dyDescent="0.3">
      <c r="A112" s="142"/>
      <c r="B112" s="185" t="s">
        <v>141</v>
      </c>
      <c r="C112" s="186">
        <f>'FY18 Subgrantee Rubric'!C71</f>
        <v>0</v>
      </c>
      <c r="D112" s="186">
        <f>'FY18 Subgrantee Rubric'!D71</f>
        <v>0</v>
      </c>
      <c r="E112" s="186">
        <f>'FY18 Subgrantee Rubric'!E71</f>
        <v>0</v>
      </c>
      <c r="F112" s="186">
        <f>'FY18 Subgrantee Rubric'!F71</f>
        <v>0</v>
      </c>
      <c r="G112" s="187">
        <f>'FY18 Subgrantee Rubric'!G71</f>
        <v>0</v>
      </c>
      <c r="H112" s="136"/>
    </row>
    <row r="113" spans="1:10" x14ac:dyDescent="0.25">
      <c r="A113" s="142"/>
      <c r="B113" s="192" t="s">
        <v>142</v>
      </c>
      <c r="C113" s="193">
        <f>COUNTA(C111,C109,C107,C105)*2</f>
        <v>0</v>
      </c>
      <c r="D113" s="193">
        <f>COUNTA(D111,D109,D107,D105)</f>
        <v>0</v>
      </c>
      <c r="E113" s="193"/>
      <c r="F113" s="193"/>
      <c r="G113" s="193"/>
      <c r="H113" s="193">
        <f>D113+C113</f>
        <v>0</v>
      </c>
      <c r="I113" s="194">
        <f>H113/8</f>
        <v>0</v>
      </c>
      <c r="J113" s="144"/>
    </row>
    <row r="114" spans="1:10" x14ac:dyDescent="0.25">
      <c r="A114" s="142"/>
    </row>
    <row r="115" spans="1:10" ht="42.75" customHeight="1" x14ac:dyDescent="0.25">
      <c r="A115" s="142"/>
      <c r="F115" s="147"/>
    </row>
    <row r="116" spans="1:10" ht="16.5" thickBot="1" x14ac:dyDescent="0.3">
      <c r="A116" s="142"/>
      <c r="B116" s="394" t="s">
        <v>54</v>
      </c>
      <c r="C116" s="394"/>
      <c r="D116" s="394"/>
      <c r="E116" s="394"/>
      <c r="F116" s="394"/>
      <c r="G116" s="394"/>
    </row>
    <row r="117" spans="1:10" ht="32.25" thickBot="1" x14ac:dyDescent="0.3">
      <c r="A117" s="142"/>
      <c r="B117" s="257"/>
      <c r="C117" s="258" t="s">
        <v>21</v>
      </c>
      <c r="D117" s="258" t="s">
        <v>1</v>
      </c>
      <c r="E117" s="258" t="s">
        <v>2</v>
      </c>
      <c r="F117" s="258" t="s">
        <v>51</v>
      </c>
      <c r="G117" s="258" t="s">
        <v>4</v>
      </c>
    </row>
    <row r="118" spans="1:10" ht="30.75" x14ac:dyDescent="0.25">
      <c r="A118" s="142">
        <v>42</v>
      </c>
      <c r="B118" s="259" t="s">
        <v>52</v>
      </c>
      <c r="C118" s="155"/>
      <c r="D118" s="155"/>
      <c r="E118" s="155"/>
      <c r="F118" s="260"/>
      <c r="G118" s="157"/>
      <c r="H118" s="136">
        <f>COUNTA(C118:E118)</f>
        <v>0</v>
      </c>
    </row>
    <row r="119" spans="1:10" ht="33" customHeight="1" thickBot="1" x14ac:dyDescent="0.3">
      <c r="A119" s="142"/>
      <c r="B119" s="185" t="s">
        <v>141</v>
      </c>
      <c r="C119" s="186">
        <f>'FY18 Subgrantee Rubric'!C77</f>
        <v>0</v>
      </c>
      <c r="D119" s="186">
        <f>'FY18 Subgrantee Rubric'!D77</f>
        <v>0</v>
      </c>
      <c r="E119" s="186">
        <f>'FY18 Subgrantee Rubric'!E77</f>
        <v>0</v>
      </c>
      <c r="F119" s="186">
        <f>'FY18 Subgrantee Rubric'!F77</f>
        <v>0</v>
      </c>
      <c r="G119" s="187">
        <f>'FY18 Subgrantee Rubric'!G77</f>
        <v>0</v>
      </c>
      <c r="H119" s="136"/>
    </row>
    <row r="120" spans="1:10" ht="77.25" customHeight="1" x14ac:dyDescent="0.25">
      <c r="A120" s="142">
        <v>43</v>
      </c>
      <c r="B120" s="158" t="s">
        <v>55</v>
      </c>
      <c r="C120" s="159"/>
      <c r="D120" s="159"/>
      <c r="E120" s="159"/>
      <c r="F120" s="261"/>
      <c r="G120" s="161"/>
      <c r="H120" s="136">
        <f>COUNTA(C120:E120)</f>
        <v>0</v>
      </c>
    </row>
    <row r="121" spans="1:10" ht="50.25" customHeight="1" thickBot="1" x14ac:dyDescent="0.3">
      <c r="A121" s="142"/>
      <c r="B121" s="185" t="s">
        <v>141</v>
      </c>
      <c r="C121" s="186">
        <f>'FY18 Subgrantee Rubric'!C78</f>
        <v>0</v>
      </c>
      <c r="D121" s="186">
        <f>'FY18 Subgrantee Rubric'!D78</f>
        <v>0</v>
      </c>
      <c r="E121" s="186">
        <f>'FY18 Subgrantee Rubric'!E78</f>
        <v>0</v>
      </c>
      <c r="F121" s="186">
        <f>'FY18 Subgrantee Rubric'!F78</f>
        <v>0</v>
      </c>
      <c r="G121" s="187">
        <f>'FY18 Subgrantee Rubric'!G78</f>
        <v>0</v>
      </c>
      <c r="H121" s="136"/>
    </row>
    <row r="122" spans="1:10" ht="30.75" x14ac:dyDescent="0.25">
      <c r="A122" s="142">
        <v>44</v>
      </c>
      <c r="B122" s="154" t="s">
        <v>138</v>
      </c>
      <c r="C122" s="155"/>
      <c r="D122" s="155"/>
      <c r="E122" s="155"/>
      <c r="F122" s="262"/>
      <c r="G122" s="157"/>
      <c r="H122" s="136">
        <f>COUNTA(C122:E122)</f>
        <v>0</v>
      </c>
    </row>
    <row r="123" spans="1:10" ht="33" customHeight="1" thickBot="1" x14ac:dyDescent="0.3">
      <c r="A123" s="142"/>
      <c r="B123" s="185" t="s">
        <v>141</v>
      </c>
      <c r="C123" s="186">
        <f>'FY18 Subgrantee Rubric'!C79</f>
        <v>0</v>
      </c>
      <c r="D123" s="186">
        <f>'FY18 Subgrantee Rubric'!D79</f>
        <v>0</v>
      </c>
      <c r="E123" s="186">
        <f>'FY18 Subgrantee Rubric'!E79</f>
        <v>0</v>
      </c>
      <c r="F123" s="186">
        <f>'FY18 Subgrantee Rubric'!F79</f>
        <v>0</v>
      </c>
      <c r="G123" s="187">
        <f>'FY18 Subgrantee Rubric'!G79</f>
        <v>0</v>
      </c>
      <c r="H123" s="136"/>
    </row>
    <row r="124" spans="1:10" x14ac:dyDescent="0.25">
      <c r="A124" s="142"/>
      <c r="B124" s="192" t="s">
        <v>142</v>
      </c>
      <c r="C124" s="193">
        <f>COUNTA(C122,C120,C118)*2</f>
        <v>0</v>
      </c>
      <c r="D124" s="193">
        <f>COUNTA(D122,D120,D118)</f>
        <v>0</v>
      </c>
      <c r="E124" s="193"/>
      <c r="F124" s="193"/>
      <c r="G124" s="193"/>
      <c r="H124" s="193">
        <f>C124+D124</f>
        <v>0</v>
      </c>
      <c r="I124" s="194">
        <f>H124/6</f>
        <v>0</v>
      </c>
    </row>
    <row r="125" spans="1:10" x14ac:dyDescent="0.25">
      <c r="A125" s="142"/>
    </row>
    <row r="126" spans="1:10" ht="45.75" customHeight="1" x14ac:dyDescent="0.25">
      <c r="A126" s="142"/>
      <c r="F126" s="147"/>
    </row>
    <row r="127" spans="1:10" ht="16.5" thickBot="1" x14ac:dyDescent="0.3">
      <c r="A127" s="142"/>
      <c r="B127" s="394" t="s">
        <v>67</v>
      </c>
      <c r="C127" s="394"/>
      <c r="D127" s="394"/>
      <c r="E127" s="394"/>
      <c r="F127" s="394"/>
      <c r="G127" s="394"/>
    </row>
    <row r="128" spans="1:10" ht="29.25" thickBot="1" x14ac:dyDescent="0.3">
      <c r="A128" s="142"/>
      <c r="B128" s="263"/>
      <c r="C128" s="264" t="s">
        <v>21</v>
      </c>
      <c r="D128" s="264" t="s">
        <v>1</v>
      </c>
      <c r="E128" s="264" t="s">
        <v>2</v>
      </c>
      <c r="F128" s="264" t="s">
        <v>51</v>
      </c>
      <c r="G128" s="264" t="s">
        <v>4</v>
      </c>
    </row>
    <row r="129" spans="1:8" ht="33" x14ac:dyDescent="0.25">
      <c r="A129" s="142">
        <v>45</v>
      </c>
      <c r="B129" s="172" t="s">
        <v>56</v>
      </c>
      <c r="C129" s="173"/>
      <c r="D129" s="173"/>
      <c r="E129" s="173"/>
      <c r="F129" s="173"/>
      <c r="G129" s="265"/>
      <c r="H129" s="136">
        <f t="shared" ref="H129:H157" si="3">COUNTA(C129:E129)</f>
        <v>0</v>
      </c>
    </row>
    <row r="130" spans="1:8" ht="33.75" customHeight="1" thickBot="1" x14ac:dyDescent="0.3">
      <c r="A130" s="142"/>
      <c r="B130" s="185" t="s">
        <v>141</v>
      </c>
      <c r="C130" s="186">
        <f>'FY18 Subgrantee Rubric'!C85</f>
        <v>0</v>
      </c>
      <c r="D130" s="186">
        <f>'FY18 Subgrantee Rubric'!D85</f>
        <v>0</v>
      </c>
      <c r="E130" s="186">
        <f>'FY18 Subgrantee Rubric'!E85</f>
        <v>0</v>
      </c>
      <c r="F130" s="186">
        <f>'FY18 Subgrantee Rubric'!F85</f>
        <v>0</v>
      </c>
      <c r="G130" s="187">
        <f>'FY18 Subgrantee Rubric'!G85</f>
        <v>0</v>
      </c>
      <c r="H130" s="136"/>
    </row>
    <row r="131" spans="1:8" ht="38.25" customHeight="1" x14ac:dyDescent="0.25">
      <c r="A131" s="142">
        <v>46</v>
      </c>
      <c r="B131" s="176" t="s">
        <v>68</v>
      </c>
      <c r="C131" s="177"/>
      <c r="D131" s="177"/>
      <c r="E131" s="177"/>
      <c r="F131" s="177"/>
      <c r="G131" s="266"/>
      <c r="H131" s="136">
        <f t="shared" si="3"/>
        <v>0</v>
      </c>
    </row>
    <row r="132" spans="1:8" ht="33.75" customHeight="1" thickBot="1" x14ac:dyDescent="0.3">
      <c r="A132" s="142"/>
      <c r="B132" s="185" t="s">
        <v>141</v>
      </c>
      <c r="C132" s="186">
        <f>'FY18 Subgrantee Rubric'!C86</f>
        <v>0</v>
      </c>
      <c r="D132" s="186">
        <f>'FY18 Subgrantee Rubric'!D86</f>
        <v>0</v>
      </c>
      <c r="E132" s="186">
        <f>'FY18 Subgrantee Rubric'!E86</f>
        <v>0</v>
      </c>
      <c r="F132" s="186">
        <f>'FY18 Subgrantee Rubric'!F86</f>
        <v>0</v>
      </c>
      <c r="G132" s="187">
        <f>'FY18 Subgrantee Rubric'!G86</f>
        <v>0</v>
      </c>
      <c r="H132" s="136"/>
    </row>
    <row r="133" spans="1:8" ht="55.5" customHeight="1" x14ac:dyDescent="0.25">
      <c r="A133" s="142">
        <v>47</v>
      </c>
      <c r="B133" s="172" t="s">
        <v>69</v>
      </c>
      <c r="C133" s="173"/>
      <c r="D133" s="173"/>
      <c r="E133" s="173"/>
      <c r="F133" s="173"/>
      <c r="G133" s="265"/>
      <c r="H133" s="136">
        <f t="shared" si="3"/>
        <v>0</v>
      </c>
    </row>
    <row r="134" spans="1:8" ht="46.5" customHeight="1" thickBot="1" x14ac:dyDescent="0.3">
      <c r="A134" s="142"/>
      <c r="B134" s="185" t="s">
        <v>141</v>
      </c>
      <c r="C134" s="186">
        <f>'FY18 Subgrantee Rubric'!C87</f>
        <v>0</v>
      </c>
      <c r="D134" s="186">
        <f>'FY18 Subgrantee Rubric'!D87</f>
        <v>0</v>
      </c>
      <c r="E134" s="186">
        <f>'FY18 Subgrantee Rubric'!E87</f>
        <v>0</v>
      </c>
      <c r="F134" s="186">
        <f>'FY18 Subgrantee Rubric'!F87</f>
        <v>0</v>
      </c>
      <c r="G134" s="187">
        <f>'FY18 Subgrantee Rubric'!G87</f>
        <v>0</v>
      </c>
      <c r="H134" s="136"/>
    </row>
    <row r="135" spans="1:8" ht="44.25" customHeight="1" x14ac:dyDescent="0.25">
      <c r="A135" s="142">
        <v>48</v>
      </c>
      <c r="B135" s="176" t="s">
        <v>57</v>
      </c>
      <c r="C135" s="177"/>
      <c r="D135" s="177"/>
      <c r="E135" s="177"/>
      <c r="F135" s="177"/>
      <c r="G135" s="266"/>
      <c r="H135" s="136">
        <f t="shared" si="3"/>
        <v>0</v>
      </c>
    </row>
    <row r="136" spans="1:8" ht="33" customHeight="1" thickBot="1" x14ac:dyDescent="0.3">
      <c r="A136" s="142"/>
      <c r="B136" s="185" t="s">
        <v>141</v>
      </c>
      <c r="C136" s="186">
        <f>'FY18 Subgrantee Rubric'!C88</f>
        <v>0</v>
      </c>
      <c r="D136" s="186">
        <f>'FY18 Subgrantee Rubric'!D88</f>
        <v>0</v>
      </c>
      <c r="E136" s="186">
        <f>'FY18 Subgrantee Rubric'!E88</f>
        <v>0</v>
      </c>
      <c r="F136" s="186">
        <f>'FY18 Subgrantee Rubric'!F88</f>
        <v>0</v>
      </c>
      <c r="G136" s="187">
        <f>'FY18 Subgrantee Rubric'!G88</f>
        <v>0</v>
      </c>
      <c r="H136" s="136"/>
    </row>
    <row r="137" spans="1:8" ht="30.75" x14ac:dyDescent="0.25">
      <c r="A137" s="142">
        <v>49</v>
      </c>
      <c r="B137" s="172" t="s">
        <v>58</v>
      </c>
      <c r="C137" s="173"/>
      <c r="D137" s="173"/>
      <c r="E137" s="173"/>
      <c r="F137" s="173"/>
      <c r="G137" s="265"/>
      <c r="H137" s="136">
        <f t="shared" si="3"/>
        <v>0</v>
      </c>
    </row>
    <row r="138" spans="1:8" ht="27.75" customHeight="1" thickBot="1" x14ac:dyDescent="0.3">
      <c r="A138" s="142"/>
      <c r="B138" s="185" t="s">
        <v>141</v>
      </c>
      <c r="C138" s="186">
        <f>'FY18 Subgrantee Rubric'!C89</f>
        <v>0</v>
      </c>
      <c r="D138" s="186">
        <f>'FY18 Subgrantee Rubric'!D89</f>
        <v>0</v>
      </c>
      <c r="E138" s="186">
        <f>'FY18 Subgrantee Rubric'!E89</f>
        <v>0</v>
      </c>
      <c r="F138" s="186">
        <f>'FY18 Subgrantee Rubric'!F89</f>
        <v>0</v>
      </c>
      <c r="G138" s="187">
        <f>'FY18 Subgrantee Rubric'!G89</f>
        <v>0</v>
      </c>
      <c r="H138" s="136"/>
    </row>
    <row r="139" spans="1:8" ht="30.75" x14ac:dyDescent="0.25">
      <c r="A139" s="142">
        <v>50</v>
      </c>
      <c r="B139" s="176" t="s">
        <v>59</v>
      </c>
      <c r="C139" s="177"/>
      <c r="D139" s="177"/>
      <c r="E139" s="177"/>
      <c r="F139" s="177"/>
      <c r="G139" s="266"/>
      <c r="H139" s="136">
        <f t="shared" si="3"/>
        <v>0</v>
      </c>
    </row>
    <row r="140" spans="1:8" ht="37.5" customHeight="1" thickBot="1" x14ac:dyDescent="0.3">
      <c r="A140" s="142"/>
      <c r="B140" s="185" t="s">
        <v>141</v>
      </c>
      <c r="C140" s="186">
        <f>'FY18 Subgrantee Rubric'!C90</f>
        <v>0</v>
      </c>
      <c r="D140" s="186">
        <f>'FY18 Subgrantee Rubric'!D90</f>
        <v>0</v>
      </c>
      <c r="E140" s="186">
        <f>'FY18 Subgrantee Rubric'!E90</f>
        <v>0</v>
      </c>
      <c r="F140" s="186">
        <f>'FY18 Subgrantee Rubric'!F90</f>
        <v>0</v>
      </c>
      <c r="G140" s="187">
        <f>'FY18 Subgrantee Rubric'!G90</f>
        <v>0</v>
      </c>
      <c r="H140" s="136"/>
    </row>
    <row r="141" spans="1:8" ht="30.75" x14ac:dyDescent="0.25">
      <c r="A141" s="142">
        <v>51</v>
      </c>
      <c r="B141" s="172" t="s">
        <v>60</v>
      </c>
      <c r="C141" s="173"/>
      <c r="D141" s="173"/>
      <c r="E141" s="173"/>
      <c r="F141" s="268"/>
      <c r="G141" s="267"/>
      <c r="H141" s="136">
        <f t="shared" si="3"/>
        <v>0</v>
      </c>
    </row>
    <row r="142" spans="1:8" ht="36" customHeight="1" thickBot="1" x14ac:dyDescent="0.3">
      <c r="A142" s="142"/>
      <c r="B142" s="182" t="s">
        <v>141</v>
      </c>
      <c r="C142" s="183">
        <f>'FY18 Subgrantee Rubric'!C91</f>
        <v>0</v>
      </c>
      <c r="D142" s="183">
        <f>'FY18 Subgrantee Rubric'!D91</f>
        <v>0</v>
      </c>
      <c r="E142" s="183">
        <f>'FY18 Subgrantee Rubric'!E91</f>
        <v>0</v>
      </c>
      <c r="F142" s="184">
        <f>'FY18 Subgrantee Rubric'!F91</f>
        <v>0</v>
      </c>
      <c r="G142" s="269">
        <f>'FY18 Subgrantee Rubric'!G91</f>
        <v>0</v>
      </c>
      <c r="H142" s="136"/>
    </row>
    <row r="143" spans="1:8" ht="48" x14ac:dyDescent="0.25">
      <c r="A143" s="142">
        <v>52</v>
      </c>
      <c r="B143" s="176" t="s">
        <v>70</v>
      </c>
      <c r="C143" s="177"/>
      <c r="D143" s="177"/>
      <c r="E143" s="177"/>
      <c r="F143" s="177"/>
      <c r="G143" s="266"/>
      <c r="H143" s="136">
        <f t="shared" si="3"/>
        <v>0</v>
      </c>
    </row>
    <row r="144" spans="1:8" ht="32.25" customHeight="1" thickBot="1" x14ac:dyDescent="0.3">
      <c r="A144" s="142"/>
      <c r="B144" s="185" t="s">
        <v>141</v>
      </c>
      <c r="C144" s="186">
        <f>'FY18 Subgrantee Rubric'!C92</f>
        <v>0</v>
      </c>
      <c r="D144" s="186">
        <f>'FY18 Subgrantee Rubric'!D92</f>
        <v>0</v>
      </c>
      <c r="E144" s="186">
        <f>'FY18 Subgrantee Rubric'!E92</f>
        <v>0</v>
      </c>
      <c r="F144" s="186">
        <f>'FY18 Subgrantee Rubric'!F92</f>
        <v>0</v>
      </c>
      <c r="G144" s="187">
        <f>'FY18 Subgrantee Rubric'!G92</f>
        <v>0</v>
      </c>
      <c r="H144" s="136"/>
    </row>
    <row r="145" spans="1:9" ht="30.75" x14ac:dyDescent="0.25">
      <c r="A145" s="142">
        <v>53</v>
      </c>
      <c r="B145" s="172" t="s">
        <v>61</v>
      </c>
      <c r="C145" s="173"/>
      <c r="D145" s="173"/>
      <c r="E145" s="173"/>
      <c r="F145" s="173"/>
      <c r="G145" s="265"/>
      <c r="H145" s="136">
        <f t="shared" si="3"/>
        <v>0</v>
      </c>
    </row>
    <row r="146" spans="1:9" ht="31.5" customHeight="1" thickBot="1" x14ac:dyDescent="0.3">
      <c r="A146" s="142"/>
      <c r="B146" s="185" t="s">
        <v>141</v>
      </c>
      <c r="C146" s="186">
        <f>'FY18 Subgrantee Rubric'!C93</f>
        <v>0</v>
      </c>
      <c r="D146" s="186">
        <f>'FY18 Subgrantee Rubric'!D93</f>
        <v>0</v>
      </c>
      <c r="E146" s="186">
        <f>'FY18 Subgrantee Rubric'!E93</f>
        <v>0</v>
      </c>
      <c r="F146" s="186">
        <f>'FY18 Subgrantee Rubric'!F93</f>
        <v>0</v>
      </c>
      <c r="G146" s="187">
        <f>'FY18 Subgrantee Rubric'!G93</f>
        <v>0</v>
      </c>
      <c r="H146" s="136"/>
    </row>
    <row r="147" spans="1:9" ht="30.75" x14ac:dyDescent="0.25">
      <c r="A147" s="142">
        <v>54</v>
      </c>
      <c r="B147" s="176" t="s">
        <v>62</v>
      </c>
      <c r="C147" s="177"/>
      <c r="D147" s="177"/>
      <c r="E147" s="177"/>
      <c r="F147" s="177"/>
      <c r="G147" s="266"/>
      <c r="H147" s="136">
        <f t="shared" si="3"/>
        <v>0</v>
      </c>
    </row>
    <row r="148" spans="1:9" ht="37.5" customHeight="1" thickBot="1" x14ac:dyDescent="0.3">
      <c r="A148" s="142"/>
      <c r="B148" s="185" t="s">
        <v>141</v>
      </c>
      <c r="C148" s="186">
        <f>'FY18 Subgrantee Rubric'!C94</f>
        <v>0</v>
      </c>
      <c r="D148" s="186">
        <f>'FY18 Subgrantee Rubric'!D94</f>
        <v>0</v>
      </c>
      <c r="E148" s="186">
        <f>'FY18 Subgrantee Rubric'!E94</f>
        <v>0</v>
      </c>
      <c r="F148" s="186">
        <f>'FY18 Subgrantee Rubric'!F94</f>
        <v>0</v>
      </c>
      <c r="G148" s="187">
        <f>'FY18 Subgrantee Rubric'!G94</f>
        <v>0</v>
      </c>
      <c r="H148" s="136"/>
    </row>
    <row r="149" spans="1:9" ht="30.75" x14ac:dyDescent="0.25">
      <c r="A149" s="142">
        <v>55</v>
      </c>
      <c r="B149" s="172" t="s">
        <v>63</v>
      </c>
      <c r="C149" s="173"/>
      <c r="D149" s="173"/>
      <c r="E149" s="173"/>
      <c r="F149" s="173"/>
      <c r="G149" s="265"/>
      <c r="H149" s="136">
        <f t="shared" si="3"/>
        <v>0</v>
      </c>
    </row>
    <row r="150" spans="1:9" ht="29.25" customHeight="1" thickBot="1" x14ac:dyDescent="0.3">
      <c r="A150" s="142"/>
      <c r="B150" s="185" t="s">
        <v>141</v>
      </c>
      <c r="C150" s="186">
        <f>'FY18 Subgrantee Rubric'!C95</f>
        <v>0</v>
      </c>
      <c r="D150" s="186">
        <f>'FY18 Subgrantee Rubric'!D95</f>
        <v>0</v>
      </c>
      <c r="E150" s="186">
        <f>'FY18 Subgrantee Rubric'!E95</f>
        <v>0</v>
      </c>
      <c r="F150" s="186">
        <f>'FY18 Subgrantee Rubric'!F95</f>
        <v>0</v>
      </c>
      <c r="G150" s="187">
        <f>'FY18 Subgrantee Rubric'!G95</f>
        <v>0</v>
      </c>
      <c r="H150" s="136"/>
    </row>
    <row r="151" spans="1:9" ht="30.75" x14ac:dyDescent="0.25">
      <c r="A151" s="142">
        <v>56</v>
      </c>
      <c r="B151" s="176" t="s">
        <v>64</v>
      </c>
      <c r="C151" s="177"/>
      <c r="D151" s="177"/>
      <c r="E151" s="177"/>
      <c r="F151" s="177"/>
      <c r="G151" s="266"/>
      <c r="H151" s="136">
        <f t="shared" si="3"/>
        <v>0</v>
      </c>
    </row>
    <row r="152" spans="1:9" ht="30" customHeight="1" thickBot="1" x14ac:dyDescent="0.3">
      <c r="A152" s="142"/>
      <c r="B152" s="185" t="s">
        <v>141</v>
      </c>
      <c r="C152" s="186">
        <f>'FY18 Subgrantee Rubric'!C96</f>
        <v>0</v>
      </c>
      <c r="D152" s="186">
        <f>'FY18 Subgrantee Rubric'!D96</f>
        <v>0</v>
      </c>
      <c r="E152" s="186">
        <f>'FY18 Subgrantee Rubric'!E96</f>
        <v>0</v>
      </c>
      <c r="F152" s="186">
        <f>'FY18 Subgrantee Rubric'!F96</f>
        <v>0</v>
      </c>
      <c r="G152" s="187">
        <f>'FY18 Subgrantee Rubric'!G96</f>
        <v>0</v>
      </c>
      <c r="H152" s="136"/>
    </row>
    <row r="153" spans="1:9" ht="45" x14ac:dyDescent="0.25">
      <c r="A153" s="142">
        <v>57</v>
      </c>
      <c r="B153" s="172" t="s">
        <v>65</v>
      </c>
      <c r="C153" s="173"/>
      <c r="D153" s="173"/>
      <c r="E153" s="173"/>
      <c r="F153" s="173"/>
      <c r="G153" s="265"/>
      <c r="H153" s="136">
        <f t="shared" si="3"/>
        <v>0</v>
      </c>
    </row>
    <row r="154" spans="1:9" ht="31.5" customHeight="1" thickBot="1" x14ac:dyDescent="0.3">
      <c r="A154" s="142"/>
      <c r="B154" s="185" t="s">
        <v>141</v>
      </c>
      <c r="C154" s="186">
        <f>'FY18 Subgrantee Rubric'!C97</f>
        <v>0</v>
      </c>
      <c r="D154" s="186">
        <f>'FY18 Subgrantee Rubric'!D97</f>
        <v>0</v>
      </c>
      <c r="E154" s="186">
        <f>'FY18 Subgrantee Rubric'!E97</f>
        <v>0</v>
      </c>
      <c r="F154" s="186">
        <f>'FY18 Subgrantee Rubric'!F97</f>
        <v>0</v>
      </c>
      <c r="G154" s="187">
        <f>'FY18 Subgrantee Rubric'!G97</f>
        <v>0</v>
      </c>
      <c r="H154" s="136"/>
    </row>
    <row r="155" spans="1:9" ht="30.75" x14ac:dyDescent="0.25">
      <c r="A155" s="142">
        <v>58</v>
      </c>
      <c r="B155" s="176" t="s">
        <v>66</v>
      </c>
      <c r="C155" s="177"/>
      <c r="D155" s="177"/>
      <c r="E155" s="177"/>
      <c r="F155" s="177"/>
      <c r="G155" s="266"/>
      <c r="H155" s="136">
        <f t="shared" si="3"/>
        <v>0</v>
      </c>
    </row>
    <row r="156" spans="1:9" ht="31.5" customHeight="1" thickBot="1" x14ac:dyDescent="0.3">
      <c r="A156" s="142"/>
      <c r="B156" s="185" t="s">
        <v>141</v>
      </c>
      <c r="C156" s="186">
        <f>'FY18 Subgrantee Rubric'!C98</f>
        <v>0</v>
      </c>
      <c r="D156" s="186">
        <f>'FY18 Subgrantee Rubric'!D98</f>
        <v>0</v>
      </c>
      <c r="E156" s="186">
        <f>'FY18 Subgrantee Rubric'!E98</f>
        <v>0</v>
      </c>
      <c r="F156" s="186">
        <f>'FY18 Subgrantee Rubric'!F98</f>
        <v>0</v>
      </c>
      <c r="G156" s="187">
        <f>'FY18 Subgrantee Rubric'!G98</f>
        <v>0</v>
      </c>
      <c r="H156" s="136"/>
    </row>
    <row r="157" spans="1:9" ht="40.5" customHeight="1" x14ac:dyDescent="0.25">
      <c r="A157" s="142">
        <v>59</v>
      </c>
      <c r="B157" s="172" t="s">
        <v>138</v>
      </c>
      <c r="C157" s="173"/>
      <c r="D157" s="173"/>
      <c r="E157" s="173"/>
      <c r="F157" s="270"/>
      <c r="G157" s="265"/>
      <c r="H157" s="136">
        <f t="shared" si="3"/>
        <v>0</v>
      </c>
    </row>
    <row r="158" spans="1:9" ht="40.5" customHeight="1" thickBot="1" x14ac:dyDescent="0.3">
      <c r="A158" s="142"/>
      <c r="B158" s="185" t="s">
        <v>141</v>
      </c>
      <c r="C158" s="186">
        <f>'FY18 Subgrantee Rubric'!C99</f>
        <v>0</v>
      </c>
      <c r="D158" s="186">
        <f>'FY18 Subgrantee Rubric'!D99</f>
        <v>0</v>
      </c>
      <c r="E158" s="186">
        <f>'FY18 Subgrantee Rubric'!E99</f>
        <v>0</v>
      </c>
      <c r="F158" s="186">
        <f>'FY18 Subgrantee Rubric'!F99</f>
        <v>0</v>
      </c>
      <c r="G158" s="187">
        <f>'FY18 Subgrantee Rubric'!G99</f>
        <v>0</v>
      </c>
      <c r="H158" s="136"/>
    </row>
    <row r="159" spans="1:9" x14ac:dyDescent="0.25">
      <c r="A159" s="142"/>
      <c r="B159" s="196" t="s">
        <v>142</v>
      </c>
      <c r="C159" s="193">
        <f>COUNTA(C157,C155,C153,C151,C149,C147,C145,C143,C141,C139,C137,C135,C133,C131,C129)*2</f>
        <v>0</v>
      </c>
      <c r="D159" s="193">
        <f>COUNTA(D157,D155,D153,D151,D149,D147,D145,D143,D141,D139,D137,D135,D133,D131,D129)</f>
        <v>0</v>
      </c>
      <c r="E159" s="197"/>
      <c r="F159" s="197"/>
      <c r="G159" s="197"/>
      <c r="H159" s="197">
        <f>D159+C159</f>
        <v>0</v>
      </c>
      <c r="I159" s="227">
        <f>H159/30</f>
        <v>0</v>
      </c>
    </row>
    <row r="160" spans="1:9" x14ac:dyDescent="0.25">
      <c r="A160" s="142"/>
    </row>
    <row r="161" spans="1:8" ht="42.75" customHeight="1" x14ac:dyDescent="0.25">
      <c r="A161" s="142"/>
      <c r="F161" s="147"/>
    </row>
    <row r="162" spans="1:8" ht="16.5" thickBot="1" x14ac:dyDescent="0.3">
      <c r="A162" s="142"/>
      <c r="B162" s="394" t="s">
        <v>85</v>
      </c>
      <c r="C162" s="394"/>
      <c r="D162" s="394"/>
      <c r="E162" s="394"/>
      <c r="F162" s="394"/>
      <c r="G162" s="394"/>
    </row>
    <row r="163" spans="1:8" ht="32.25" thickBot="1" x14ac:dyDescent="0.3">
      <c r="A163" s="142"/>
      <c r="B163" s="271"/>
      <c r="C163" s="202" t="s">
        <v>9</v>
      </c>
      <c r="D163" s="202" t="s">
        <v>1</v>
      </c>
      <c r="E163" s="202" t="s">
        <v>2</v>
      </c>
      <c r="F163" s="202" t="s">
        <v>3</v>
      </c>
      <c r="G163" s="202" t="s">
        <v>4</v>
      </c>
    </row>
    <row r="164" spans="1:8" ht="30.75" x14ac:dyDescent="0.25">
      <c r="A164" s="142">
        <v>60</v>
      </c>
      <c r="B164" s="203" t="s">
        <v>82</v>
      </c>
      <c r="C164" s="204"/>
      <c r="D164" s="204"/>
      <c r="E164" s="204"/>
      <c r="F164" s="204"/>
      <c r="G164" s="272"/>
      <c r="H164" s="136">
        <f t="shared" ref="H164:H176" si="4">COUNTA(C164:E164)</f>
        <v>0</v>
      </c>
    </row>
    <row r="165" spans="1:8" ht="30" customHeight="1" thickBot="1" x14ac:dyDescent="0.3">
      <c r="A165" s="142"/>
      <c r="B165" s="185" t="s">
        <v>141</v>
      </c>
      <c r="C165" s="186">
        <f>'FY18 Subgrantee Rubric'!C105</f>
        <v>0</v>
      </c>
      <c r="D165" s="186">
        <f>'FY18 Subgrantee Rubric'!D105</f>
        <v>0</v>
      </c>
      <c r="E165" s="186">
        <f>'FY18 Subgrantee Rubric'!E105</f>
        <v>0</v>
      </c>
      <c r="F165" s="186">
        <f>'FY18 Subgrantee Rubric'!F105</f>
        <v>0</v>
      </c>
      <c r="G165" s="187">
        <f>'FY18 Subgrantee Rubric'!G105</f>
        <v>0</v>
      </c>
      <c r="H165" s="136"/>
    </row>
    <row r="166" spans="1:8" ht="30.75" x14ac:dyDescent="0.25">
      <c r="A166" s="142">
        <v>61</v>
      </c>
      <c r="B166" s="274" t="s">
        <v>71</v>
      </c>
      <c r="C166" s="208"/>
      <c r="D166" s="208"/>
      <c r="E166" s="208"/>
      <c r="F166" s="208"/>
      <c r="G166" s="275"/>
      <c r="H166" s="136">
        <f t="shared" si="4"/>
        <v>0</v>
      </c>
    </row>
    <row r="167" spans="1:8" ht="31.5" customHeight="1" thickBot="1" x14ac:dyDescent="0.3">
      <c r="A167" s="142"/>
      <c r="B167" s="185" t="s">
        <v>141</v>
      </c>
      <c r="C167" s="186">
        <f>'FY18 Subgrantee Rubric'!C106</f>
        <v>0</v>
      </c>
      <c r="D167" s="186">
        <f>'FY18 Subgrantee Rubric'!D106</f>
        <v>0</v>
      </c>
      <c r="E167" s="186">
        <f>'FY18 Subgrantee Rubric'!E106</f>
        <v>0</v>
      </c>
      <c r="F167" s="186">
        <f>'FY18 Subgrantee Rubric'!F106</f>
        <v>0</v>
      </c>
      <c r="G167" s="187">
        <f>'FY18 Subgrantee Rubric'!G106</f>
        <v>0</v>
      </c>
      <c r="H167" s="136"/>
    </row>
    <row r="168" spans="1:8" ht="30.75" x14ac:dyDescent="0.25">
      <c r="A168" s="142">
        <v>62</v>
      </c>
      <c r="B168" s="276" t="s">
        <v>72</v>
      </c>
      <c r="C168" s="204"/>
      <c r="D168" s="204"/>
      <c r="E168" s="204"/>
      <c r="F168" s="204"/>
      <c r="G168" s="272"/>
      <c r="H168" s="136">
        <f t="shared" si="4"/>
        <v>0</v>
      </c>
    </row>
    <row r="169" spans="1:8" ht="32.25" customHeight="1" thickBot="1" x14ac:dyDescent="0.3">
      <c r="A169" s="142"/>
      <c r="B169" s="185" t="s">
        <v>141</v>
      </c>
      <c r="C169" s="186">
        <f>'FY18 Subgrantee Rubric'!C107</f>
        <v>0</v>
      </c>
      <c r="D169" s="186">
        <f>'FY18 Subgrantee Rubric'!D107</f>
        <v>0</v>
      </c>
      <c r="E169" s="186">
        <f>'FY18 Subgrantee Rubric'!E107</f>
        <v>0</v>
      </c>
      <c r="F169" s="186">
        <f>'FY18 Subgrantee Rubric'!F107</f>
        <v>0</v>
      </c>
      <c r="G169" s="187">
        <f>'FY18 Subgrantee Rubric'!G107</f>
        <v>0</v>
      </c>
      <c r="H169" s="136"/>
    </row>
    <row r="170" spans="1:8" ht="30.75" x14ac:dyDescent="0.25">
      <c r="A170" s="142">
        <v>63</v>
      </c>
      <c r="B170" s="207" t="s">
        <v>73</v>
      </c>
      <c r="C170" s="208"/>
      <c r="D170" s="208"/>
      <c r="E170" s="208"/>
      <c r="F170" s="208"/>
      <c r="G170" s="275"/>
      <c r="H170" s="136">
        <f t="shared" si="4"/>
        <v>0</v>
      </c>
    </row>
    <row r="171" spans="1:8" ht="34.5" customHeight="1" thickBot="1" x14ac:dyDescent="0.3">
      <c r="A171" s="142"/>
      <c r="B171" s="185" t="s">
        <v>141</v>
      </c>
      <c r="C171" s="186">
        <f>'FY18 Subgrantee Rubric'!C108</f>
        <v>0</v>
      </c>
      <c r="D171" s="186">
        <f>'FY18 Subgrantee Rubric'!D108</f>
        <v>0</v>
      </c>
      <c r="E171" s="186">
        <f>'FY18 Subgrantee Rubric'!E108</f>
        <v>0</v>
      </c>
      <c r="F171" s="186">
        <f>'FY18 Subgrantee Rubric'!F108</f>
        <v>0</v>
      </c>
      <c r="G171" s="187">
        <f>'FY18 Subgrantee Rubric'!G108</f>
        <v>0</v>
      </c>
      <c r="H171" s="136"/>
    </row>
    <row r="172" spans="1:8" ht="30.75" x14ac:dyDescent="0.25">
      <c r="A172" s="142">
        <v>64</v>
      </c>
      <c r="B172" s="203" t="s">
        <v>74</v>
      </c>
      <c r="C172" s="204"/>
      <c r="D172" s="204"/>
      <c r="E172" s="204"/>
      <c r="F172" s="204"/>
      <c r="G172" s="272"/>
      <c r="H172" s="136">
        <f t="shared" si="4"/>
        <v>0</v>
      </c>
    </row>
    <row r="173" spans="1:8" ht="32.25" customHeight="1" thickBot="1" x14ac:dyDescent="0.3">
      <c r="A173" s="142"/>
      <c r="B173" s="185" t="s">
        <v>141</v>
      </c>
      <c r="C173" s="186">
        <f>'FY18 Subgrantee Rubric'!C109</f>
        <v>0</v>
      </c>
      <c r="D173" s="186">
        <f>'FY18 Subgrantee Rubric'!D109</f>
        <v>0</v>
      </c>
      <c r="E173" s="186">
        <f>'FY18 Subgrantee Rubric'!E109</f>
        <v>0</v>
      </c>
      <c r="F173" s="186">
        <f>'FY18 Subgrantee Rubric'!F109</f>
        <v>0</v>
      </c>
      <c r="G173" s="187">
        <f>'FY18 Subgrantee Rubric'!G109</f>
        <v>0</v>
      </c>
      <c r="H173" s="136"/>
    </row>
    <row r="174" spans="1:8" ht="30.75" x14ac:dyDescent="0.25">
      <c r="A174" s="142">
        <v>65</v>
      </c>
      <c r="B174" s="274" t="s">
        <v>75</v>
      </c>
      <c r="C174" s="208"/>
      <c r="D174" s="208"/>
      <c r="E174" s="208"/>
      <c r="F174" s="208"/>
      <c r="G174" s="275"/>
      <c r="H174" s="136">
        <f t="shared" si="4"/>
        <v>0</v>
      </c>
    </row>
    <row r="175" spans="1:8" ht="32.25" customHeight="1" thickBot="1" x14ac:dyDescent="0.3">
      <c r="A175" s="142"/>
      <c r="B175" s="185" t="s">
        <v>141</v>
      </c>
      <c r="C175" s="186">
        <f>'FY18 Subgrantee Rubric'!C110</f>
        <v>0</v>
      </c>
      <c r="D175" s="186">
        <f>'FY18 Subgrantee Rubric'!D110</f>
        <v>0</v>
      </c>
      <c r="E175" s="186">
        <f>'FY18 Subgrantee Rubric'!E110</f>
        <v>0</v>
      </c>
      <c r="F175" s="186">
        <f>'FY18 Subgrantee Rubric'!F110</f>
        <v>0</v>
      </c>
      <c r="G175" s="187">
        <f>'FY18 Subgrantee Rubric'!G110</f>
        <v>0</v>
      </c>
      <c r="H175" s="136"/>
    </row>
    <row r="176" spans="1:8" ht="30.75" x14ac:dyDescent="0.25">
      <c r="A176" s="142">
        <v>66</v>
      </c>
      <c r="B176" s="276" t="s">
        <v>76</v>
      </c>
      <c r="C176" s="204"/>
      <c r="D176" s="204"/>
      <c r="E176" s="204"/>
      <c r="F176" s="204"/>
      <c r="G176" s="272"/>
      <c r="H176" s="136">
        <f t="shared" si="4"/>
        <v>0</v>
      </c>
    </row>
    <row r="177" spans="1:8" ht="39" customHeight="1" thickBot="1" x14ac:dyDescent="0.3">
      <c r="A177" s="142"/>
      <c r="B177" s="185" t="s">
        <v>141</v>
      </c>
      <c r="C177" s="186">
        <f>'FY18 Subgrantee Rubric'!C111</f>
        <v>0</v>
      </c>
      <c r="D177" s="186">
        <f>'FY18 Subgrantee Rubric'!D111</f>
        <v>0</v>
      </c>
      <c r="E177" s="186">
        <f>'FY18 Subgrantee Rubric'!E111</f>
        <v>0</v>
      </c>
      <c r="F177" s="186">
        <f>'FY18 Subgrantee Rubric'!F111</f>
        <v>0</v>
      </c>
      <c r="G177" s="187">
        <f>'FY18 Subgrantee Rubric'!G111</f>
        <v>0</v>
      </c>
      <c r="H177" s="136"/>
    </row>
    <row r="178" spans="1:8" ht="41.25" customHeight="1" x14ac:dyDescent="0.25">
      <c r="A178" s="142">
        <v>67</v>
      </c>
      <c r="B178" s="274" t="s">
        <v>130</v>
      </c>
      <c r="C178" s="208"/>
      <c r="D178" s="208"/>
      <c r="E178" s="208"/>
      <c r="F178" s="208"/>
      <c r="G178" s="275"/>
      <c r="H178" s="151">
        <f>COUNTA(C178:E178)</f>
        <v>0</v>
      </c>
    </row>
    <row r="179" spans="1:8" ht="41.25" customHeight="1" thickBot="1" x14ac:dyDescent="0.3">
      <c r="A179" s="142"/>
      <c r="B179" s="185" t="s">
        <v>141</v>
      </c>
      <c r="C179" s="186">
        <f>'FY18 Subgrantee Rubric'!C112</f>
        <v>0</v>
      </c>
      <c r="D179" s="186">
        <f>'FY18 Subgrantee Rubric'!D112</f>
        <v>0</v>
      </c>
      <c r="E179" s="186">
        <f>'FY18 Subgrantee Rubric'!E112</f>
        <v>0</v>
      </c>
      <c r="F179" s="186">
        <f>'FY18 Subgrantee Rubric'!F112</f>
        <v>0</v>
      </c>
      <c r="G179" s="187">
        <f>'FY18 Subgrantee Rubric'!G112</f>
        <v>0</v>
      </c>
      <c r="H179" s="151"/>
    </row>
    <row r="180" spans="1:8" ht="45.75" customHeight="1" x14ac:dyDescent="0.25">
      <c r="A180" s="142">
        <v>68</v>
      </c>
      <c r="B180" s="276" t="s">
        <v>77</v>
      </c>
      <c r="C180" s="204"/>
      <c r="D180" s="204"/>
      <c r="E180" s="204"/>
      <c r="F180" s="204"/>
      <c r="G180" s="272"/>
      <c r="H180" s="136">
        <f t="shared" ref="H180:H192" si="5">COUNTA(C180:E180)</f>
        <v>0</v>
      </c>
    </row>
    <row r="181" spans="1:8" ht="45.75" customHeight="1" thickBot="1" x14ac:dyDescent="0.3">
      <c r="A181" s="142"/>
      <c r="B181" s="185" t="s">
        <v>141</v>
      </c>
      <c r="C181" s="186">
        <f>'FY18 Subgrantee Rubric'!C113</f>
        <v>0</v>
      </c>
      <c r="D181" s="186">
        <f>'FY18 Subgrantee Rubric'!D113</f>
        <v>0</v>
      </c>
      <c r="E181" s="186">
        <f>'FY18 Subgrantee Rubric'!E113</f>
        <v>0</v>
      </c>
      <c r="F181" s="186">
        <f>'FY18 Subgrantee Rubric'!F113</f>
        <v>0</v>
      </c>
      <c r="G181" s="187">
        <f>'FY18 Subgrantee Rubric'!G113</f>
        <v>0</v>
      </c>
      <c r="H181" s="136"/>
    </row>
    <row r="182" spans="1:8" ht="30.75" x14ac:dyDescent="0.25">
      <c r="A182" s="142">
        <v>69</v>
      </c>
      <c r="B182" s="207" t="s">
        <v>78</v>
      </c>
      <c r="C182" s="208"/>
      <c r="D182" s="208"/>
      <c r="E182" s="208"/>
      <c r="F182" s="208"/>
      <c r="G182" s="275"/>
      <c r="H182" s="136">
        <f t="shared" si="5"/>
        <v>0</v>
      </c>
    </row>
    <row r="183" spans="1:8" ht="30.75" customHeight="1" thickBot="1" x14ac:dyDescent="0.3">
      <c r="A183" s="142"/>
      <c r="B183" s="185" t="s">
        <v>141</v>
      </c>
      <c r="C183" s="186">
        <f>'FY18 Subgrantee Rubric'!C114</f>
        <v>0</v>
      </c>
      <c r="D183" s="186">
        <f>'FY18 Subgrantee Rubric'!D114</f>
        <v>0</v>
      </c>
      <c r="E183" s="186">
        <f>'FY18 Subgrantee Rubric'!E114</f>
        <v>0</v>
      </c>
      <c r="F183" s="186">
        <f>'FY18 Subgrantee Rubric'!F114</f>
        <v>0</v>
      </c>
      <c r="G183" s="187">
        <f>'FY18 Subgrantee Rubric'!G114</f>
        <v>0</v>
      </c>
      <c r="H183" s="136"/>
    </row>
    <row r="184" spans="1:8" ht="30.75" x14ac:dyDescent="0.25">
      <c r="A184" s="142">
        <v>70</v>
      </c>
      <c r="B184" s="203" t="s">
        <v>79</v>
      </c>
      <c r="C184" s="204"/>
      <c r="D184" s="204"/>
      <c r="E184" s="204"/>
      <c r="F184" s="204"/>
      <c r="G184" s="272"/>
      <c r="H184" s="136">
        <f t="shared" si="5"/>
        <v>0</v>
      </c>
    </row>
    <row r="185" spans="1:8" ht="31.5" customHeight="1" thickBot="1" x14ac:dyDescent="0.3">
      <c r="A185" s="142"/>
      <c r="B185" s="185" t="s">
        <v>141</v>
      </c>
      <c r="C185" s="186">
        <f>'FY18 Subgrantee Rubric'!C115</f>
        <v>0</v>
      </c>
      <c r="D185" s="186">
        <f>'FY18 Subgrantee Rubric'!D115</f>
        <v>0</v>
      </c>
      <c r="E185" s="186">
        <f>'FY18 Subgrantee Rubric'!E115</f>
        <v>0</v>
      </c>
      <c r="F185" s="186">
        <f>'FY18 Subgrantee Rubric'!F115</f>
        <v>0</v>
      </c>
      <c r="G185" s="187">
        <f>'FY18 Subgrantee Rubric'!G115</f>
        <v>0</v>
      </c>
      <c r="H185" s="136"/>
    </row>
    <row r="186" spans="1:8" ht="30.75" x14ac:dyDescent="0.25">
      <c r="A186" s="142">
        <v>71</v>
      </c>
      <c r="B186" s="207" t="s">
        <v>80</v>
      </c>
      <c r="C186" s="208"/>
      <c r="D186" s="208"/>
      <c r="E186" s="208"/>
      <c r="F186" s="208"/>
      <c r="G186" s="275"/>
      <c r="H186" s="136">
        <f t="shared" si="5"/>
        <v>0</v>
      </c>
    </row>
    <row r="187" spans="1:8" ht="31.5" customHeight="1" thickBot="1" x14ac:dyDescent="0.3">
      <c r="A187" s="142"/>
      <c r="B187" s="185" t="s">
        <v>141</v>
      </c>
      <c r="C187" s="186">
        <f>'FY18 Subgrantee Rubric'!C116</f>
        <v>0</v>
      </c>
      <c r="D187" s="186">
        <f>'FY18 Subgrantee Rubric'!D116</f>
        <v>0</v>
      </c>
      <c r="E187" s="186">
        <f>'FY18 Subgrantee Rubric'!E116</f>
        <v>0</v>
      </c>
      <c r="F187" s="186">
        <f>'FY18 Subgrantee Rubric'!F116</f>
        <v>0</v>
      </c>
      <c r="G187" s="187">
        <f>'FY18 Subgrantee Rubric'!G116</f>
        <v>0</v>
      </c>
      <c r="H187" s="136"/>
    </row>
    <row r="188" spans="1:8" ht="45" x14ac:dyDescent="0.25">
      <c r="A188" s="142">
        <v>72</v>
      </c>
      <c r="B188" s="276" t="s">
        <v>83</v>
      </c>
      <c r="C188" s="204"/>
      <c r="D188" s="204"/>
      <c r="E188" s="204"/>
      <c r="F188" s="204"/>
      <c r="G188" s="272"/>
      <c r="H188" s="136">
        <f t="shared" si="5"/>
        <v>0</v>
      </c>
    </row>
    <row r="189" spans="1:8" ht="33" customHeight="1" thickBot="1" x14ac:dyDescent="0.3">
      <c r="A189" s="142"/>
      <c r="B189" s="182" t="s">
        <v>141</v>
      </c>
      <c r="C189" s="183">
        <f>'FY18 Subgrantee Rubric'!C117</f>
        <v>0</v>
      </c>
      <c r="D189" s="183">
        <f>'FY18 Subgrantee Rubric'!D117</f>
        <v>0</v>
      </c>
      <c r="E189" s="183">
        <f>'FY18 Subgrantee Rubric'!E117</f>
        <v>0</v>
      </c>
      <c r="F189" s="183">
        <f>'FY18 Subgrantee Rubric'!F117</f>
        <v>0</v>
      </c>
      <c r="G189" s="184">
        <f>'FY18 Subgrantee Rubric'!G117</f>
        <v>0</v>
      </c>
      <c r="H189" s="136"/>
    </row>
    <row r="190" spans="1:8" ht="45" x14ac:dyDescent="0.25">
      <c r="A190" s="142">
        <v>73</v>
      </c>
      <c r="B190" s="274" t="s">
        <v>84</v>
      </c>
      <c r="C190" s="208"/>
      <c r="D190" s="208"/>
      <c r="E190" s="208"/>
      <c r="F190" s="208"/>
      <c r="G190" s="275"/>
      <c r="H190" s="136">
        <f t="shared" si="5"/>
        <v>0</v>
      </c>
    </row>
    <row r="191" spans="1:8" ht="34.5" customHeight="1" thickBot="1" x14ac:dyDescent="0.3">
      <c r="A191" s="142"/>
      <c r="B191" s="185" t="s">
        <v>141</v>
      </c>
      <c r="C191" s="186">
        <f>'FY18 Subgrantee Rubric'!C118</f>
        <v>0</v>
      </c>
      <c r="D191" s="186">
        <f>'FY18 Subgrantee Rubric'!D118</f>
        <v>0</v>
      </c>
      <c r="E191" s="186">
        <f>'FY18 Subgrantee Rubric'!E118</f>
        <v>0</v>
      </c>
      <c r="F191" s="186">
        <f>'FY18 Subgrantee Rubric'!F118</f>
        <v>0</v>
      </c>
      <c r="G191" s="187">
        <f>'FY18 Subgrantee Rubric'!G118</f>
        <v>0</v>
      </c>
      <c r="H191" s="136"/>
    </row>
    <row r="192" spans="1:8" ht="30.75" x14ac:dyDescent="0.25">
      <c r="A192" s="142">
        <v>74</v>
      </c>
      <c r="B192" s="277" t="s">
        <v>138</v>
      </c>
      <c r="C192" s="273"/>
      <c r="D192" s="273"/>
      <c r="E192" s="273"/>
      <c r="F192" s="278"/>
      <c r="G192" s="279"/>
      <c r="H192" s="136">
        <f t="shared" si="5"/>
        <v>0</v>
      </c>
    </row>
    <row r="193" spans="1:10" ht="41.25" customHeight="1" thickBot="1" x14ac:dyDescent="0.3">
      <c r="A193" s="142"/>
      <c r="B193" s="185" t="s">
        <v>141</v>
      </c>
      <c r="C193" s="186">
        <f>'FY18 Subgrantee Rubric'!C119</f>
        <v>0</v>
      </c>
      <c r="D193" s="186">
        <f>'FY18 Subgrantee Rubric'!D119</f>
        <v>0</v>
      </c>
      <c r="E193" s="186">
        <f>'FY18 Subgrantee Rubric'!E119</f>
        <v>0</v>
      </c>
      <c r="F193" s="186">
        <f>'FY18 Subgrantee Rubric'!F119</f>
        <v>0</v>
      </c>
      <c r="G193" s="187">
        <f>'FY18 Subgrantee Rubric'!G119</f>
        <v>0</v>
      </c>
      <c r="H193" s="136"/>
    </row>
    <row r="194" spans="1:10" x14ac:dyDescent="0.25">
      <c r="A194" s="142"/>
      <c r="B194" s="192" t="s">
        <v>142</v>
      </c>
      <c r="C194" s="193">
        <f>COUNTA(C192,C190,C188,C186,C184,C182,C180,C178,C176,C174,C172,C170,C168,C166,C164)*2</f>
        <v>0</v>
      </c>
      <c r="D194" s="193">
        <f>COUNTA(D192,D190,D188,D186,D184,D182,D180,D178,D176,D174,D172,D170,D168,D166,D164)</f>
        <v>0</v>
      </c>
      <c r="E194" s="193"/>
      <c r="F194" s="193"/>
      <c r="G194" s="193"/>
      <c r="H194" s="193">
        <f>D194+C194</f>
        <v>0</v>
      </c>
      <c r="I194" s="194">
        <f>H194/30</f>
        <v>0</v>
      </c>
      <c r="J194" s="144"/>
    </row>
    <row r="195" spans="1:10" x14ac:dyDescent="0.25">
      <c r="A195" s="142"/>
    </row>
    <row r="196" spans="1:10" ht="36.75" customHeight="1" x14ac:dyDescent="0.25">
      <c r="A196" s="142"/>
      <c r="F196" s="147"/>
    </row>
    <row r="197" spans="1:10" ht="16.5" thickBot="1" x14ac:dyDescent="0.3">
      <c r="A197" s="142"/>
      <c r="B197" s="394" t="s">
        <v>90</v>
      </c>
      <c r="C197" s="394"/>
      <c r="D197" s="394"/>
      <c r="E197" s="394"/>
      <c r="F197" s="394"/>
      <c r="G197" s="394"/>
    </row>
    <row r="198" spans="1:10" ht="32.25" thickBot="1" x14ac:dyDescent="0.3">
      <c r="A198" s="142"/>
      <c r="B198" s="280"/>
      <c r="C198" s="235" t="s">
        <v>21</v>
      </c>
      <c r="D198" s="235" t="s">
        <v>1</v>
      </c>
      <c r="E198" s="235" t="s">
        <v>2</v>
      </c>
      <c r="F198" s="235" t="s">
        <v>3</v>
      </c>
      <c r="G198" s="235" t="s">
        <v>4</v>
      </c>
    </row>
    <row r="199" spans="1:10" ht="36.75" customHeight="1" x14ac:dyDescent="0.25">
      <c r="A199" s="142">
        <v>75</v>
      </c>
      <c r="B199" s="237" t="s">
        <v>86</v>
      </c>
      <c r="C199" s="238"/>
      <c r="D199" s="238"/>
      <c r="E199" s="238"/>
      <c r="F199" s="238"/>
      <c r="G199" s="297"/>
      <c r="H199" s="136">
        <f t="shared" ref="H199:H209" si="6">COUNTA(C199:E199)</f>
        <v>0</v>
      </c>
    </row>
    <row r="200" spans="1:10" ht="36.75" customHeight="1" thickBot="1" x14ac:dyDescent="0.3">
      <c r="A200" s="142"/>
      <c r="B200" s="185" t="s">
        <v>141</v>
      </c>
      <c r="C200" s="186">
        <f>'FY18 Subgrantee Rubric'!C125</f>
        <v>0</v>
      </c>
      <c r="D200" s="186">
        <f>'FY18 Subgrantee Rubric'!D125</f>
        <v>0</v>
      </c>
      <c r="E200" s="186">
        <f>'FY18 Subgrantee Rubric'!E125</f>
        <v>0</v>
      </c>
      <c r="F200" s="186">
        <f>'FY18 Subgrantee Rubric'!F125</f>
        <v>0</v>
      </c>
      <c r="G200" s="187">
        <f>'FY18 Subgrantee Rubric'!G125</f>
        <v>0</v>
      </c>
      <c r="H200" s="136"/>
    </row>
    <row r="201" spans="1:10" ht="39.75" customHeight="1" x14ac:dyDescent="0.25">
      <c r="A201" s="142">
        <v>76</v>
      </c>
      <c r="B201" s="241" t="s">
        <v>87</v>
      </c>
      <c r="C201" s="242"/>
      <c r="D201" s="242"/>
      <c r="E201" s="242"/>
      <c r="F201" s="242"/>
      <c r="G201" s="296"/>
      <c r="H201" s="136">
        <f t="shared" si="6"/>
        <v>0</v>
      </c>
    </row>
    <row r="202" spans="1:10" ht="39.75" customHeight="1" thickBot="1" x14ac:dyDescent="0.3">
      <c r="A202" s="142"/>
      <c r="B202" s="185" t="s">
        <v>141</v>
      </c>
      <c r="C202" s="186">
        <f>'FY18 Subgrantee Rubric'!C126</f>
        <v>0</v>
      </c>
      <c r="D202" s="186">
        <f>'FY18 Subgrantee Rubric'!D126</f>
        <v>0</v>
      </c>
      <c r="E202" s="186">
        <f>'FY18 Subgrantee Rubric'!E126</f>
        <v>0</v>
      </c>
      <c r="F202" s="186">
        <f>'FY18 Subgrantee Rubric'!F126</f>
        <v>0</v>
      </c>
      <c r="G202" s="187">
        <f>'FY18 Subgrantee Rubric'!G126</f>
        <v>0</v>
      </c>
      <c r="H202" s="136"/>
    </row>
    <row r="203" spans="1:10" ht="35.25" customHeight="1" x14ac:dyDescent="0.25">
      <c r="A203" s="142">
        <v>77</v>
      </c>
      <c r="B203" s="237" t="s">
        <v>88</v>
      </c>
      <c r="C203" s="238"/>
      <c r="D203" s="238"/>
      <c r="E203" s="238"/>
      <c r="F203" s="238"/>
      <c r="G203" s="297"/>
      <c r="H203" s="136">
        <f t="shared" si="6"/>
        <v>0</v>
      </c>
    </row>
    <row r="204" spans="1:10" ht="35.25" customHeight="1" thickBot="1" x14ac:dyDescent="0.3">
      <c r="A204" s="142"/>
      <c r="B204" s="185" t="s">
        <v>141</v>
      </c>
      <c r="C204" s="186">
        <f>'FY18 Subgrantee Rubric'!C127</f>
        <v>0</v>
      </c>
      <c r="D204" s="186">
        <f>'FY18 Subgrantee Rubric'!D127</f>
        <v>0</v>
      </c>
      <c r="E204" s="186">
        <f>'FY18 Subgrantee Rubric'!E127</f>
        <v>0</v>
      </c>
      <c r="F204" s="186">
        <f>'FY18 Subgrantee Rubric'!F127</f>
        <v>0</v>
      </c>
      <c r="G204" s="187">
        <f>'FY18 Subgrantee Rubric'!G127</f>
        <v>0</v>
      </c>
      <c r="H204" s="136"/>
    </row>
    <row r="205" spans="1:10" ht="81" x14ac:dyDescent="0.25">
      <c r="A205" s="142">
        <v>78</v>
      </c>
      <c r="B205" s="241" t="s">
        <v>89</v>
      </c>
      <c r="C205" s="242"/>
      <c r="D205" s="242"/>
      <c r="E205" s="242"/>
      <c r="F205" s="242"/>
      <c r="G205" s="296"/>
      <c r="H205" s="136">
        <f t="shared" si="6"/>
        <v>0</v>
      </c>
    </row>
    <row r="206" spans="1:10" ht="39" customHeight="1" thickBot="1" x14ac:dyDescent="0.3">
      <c r="A206" s="142"/>
      <c r="B206" s="185" t="s">
        <v>141</v>
      </c>
      <c r="C206" s="186">
        <f>'FY18 Subgrantee Rubric'!C128</f>
        <v>0</v>
      </c>
      <c r="D206" s="186">
        <f>'FY18 Subgrantee Rubric'!D128</f>
        <v>0</v>
      </c>
      <c r="E206" s="186">
        <f>'FY18 Subgrantee Rubric'!E128</f>
        <v>0</v>
      </c>
      <c r="F206" s="186">
        <f>'FY18 Subgrantee Rubric'!F128</f>
        <v>0</v>
      </c>
      <c r="G206" s="187">
        <f>'FY18 Subgrantee Rubric'!G128</f>
        <v>0</v>
      </c>
      <c r="H206" s="136"/>
    </row>
    <row r="207" spans="1:10" ht="81" x14ac:dyDescent="0.25">
      <c r="A207" s="142">
        <v>79</v>
      </c>
      <c r="B207" s="237" t="s">
        <v>91</v>
      </c>
      <c r="C207" s="238"/>
      <c r="D207" s="238"/>
      <c r="E207" s="238"/>
      <c r="F207" s="238"/>
      <c r="G207" s="297"/>
      <c r="H207" s="136">
        <f t="shared" si="6"/>
        <v>0</v>
      </c>
    </row>
    <row r="208" spans="1:10" ht="30" customHeight="1" thickBot="1" x14ac:dyDescent="0.3">
      <c r="A208" s="142"/>
      <c r="B208" s="185" t="s">
        <v>141</v>
      </c>
      <c r="C208" s="186">
        <f>'FY18 Subgrantee Rubric'!C129</f>
        <v>0</v>
      </c>
      <c r="D208" s="186">
        <f>'FY18 Subgrantee Rubric'!D129</f>
        <v>0</v>
      </c>
      <c r="E208" s="186">
        <f>'FY18 Subgrantee Rubric'!E129</f>
        <v>0</v>
      </c>
      <c r="F208" s="186">
        <f>'FY18 Subgrantee Rubric'!F129</f>
        <v>0</v>
      </c>
      <c r="G208" s="187">
        <f>'FY18 Subgrantee Rubric'!G129</f>
        <v>0</v>
      </c>
      <c r="H208" s="136"/>
    </row>
    <row r="209" spans="1:10" ht="39.75" customHeight="1" x14ac:dyDescent="0.25">
      <c r="A209" s="142">
        <v>80</v>
      </c>
      <c r="B209" s="241" t="s">
        <v>138</v>
      </c>
      <c r="C209" s="242"/>
      <c r="D209" s="242"/>
      <c r="E209" s="242"/>
      <c r="F209" s="281"/>
      <c r="G209" s="296"/>
      <c r="H209" s="136">
        <f t="shared" si="6"/>
        <v>0</v>
      </c>
    </row>
    <row r="210" spans="1:10" ht="29.25" customHeight="1" thickBot="1" x14ac:dyDescent="0.3">
      <c r="A210" s="142"/>
      <c r="B210" s="185" t="s">
        <v>141</v>
      </c>
      <c r="C210" s="186">
        <f>'FY18 Subgrantee Rubric'!C130</f>
        <v>0</v>
      </c>
      <c r="D210" s="186">
        <f>'FY18 Subgrantee Rubric'!D130</f>
        <v>0</v>
      </c>
      <c r="E210" s="186">
        <f>'FY18 Subgrantee Rubric'!E130</f>
        <v>0</v>
      </c>
      <c r="F210" s="186">
        <f>'FY18 Subgrantee Rubric'!F130</f>
        <v>0</v>
      </c>
      <c r="G210" s="187">
        <f>'FY18 Subgrantee Rubric'!G130</f>
        <v>0</v>
      </c>
      <c r="H210" s="136"/>
    </row>
    <row r="211" spans="1:10" x14ac:dyDescent="0.25">
      <c r="A211" s="142"/>
      <c r="B211" s="192" t="s">
        <v>142</v>
      </c>
      <c r="C211" s="193">
        <f>COUNTA(C209,C207,C205,C203,C201,C199)*2</f>
        <v>0</v>
      </c>
      <c r="D211" s="193">
        <f>COUNTA(D209,D207,D205,D203,D201,D199)</f>
        <v>0</v>
      </c>
      <c r="E211" s="193"/>
      <c r="F211" s="193"/>
      <c r="G211" s="193"/>
      <c r="H211" s="193">
        <f>SUM(C211+D211)</f>
        <v>0</v>
      </c>
      <c r="I211" s="194">
        <f>H211/12</f>
        <v>0</v>
      </c>
      <c r="J211" s="148"/>
    </row>
    <row r="212" spans="1:10" x14ac:dyDescent="0.25">
      <c r="A212" s="142"/>
    </row>
    <row r="213" spans="1:10" ht="41.25" customHeight="1" x14ac:dyDescent="0.25">
      <c r="A213" s="142"/>
      <c r="F213" s="147"/>
    </row>
    <row r="214" spans="1:10" ht="16.5" thickBot="1" x14ac:dyDescent="0.3">
      <c r="A214" s="142"/>
      <c r="B214" s="394" t="s">
        <v>101</v>
      </c>
      <c r="C214" s="394"/>
      <c r="D214" s="394"/>
      <c r="E214" s="394"/>
      <c r="F214" s="394"/>
      <c r="G214" s="394"/>
    </row>
    <row r="215" spans="1:10" ht="32.25" thickBot="1" x14ac:dyDescent="0.3">
      <c r="A215" s="142"/>
      <c r="B215" s="246"/>
      <c r="C215" s="247" t="s">
        <v>21</v>
      </c>
      <c r="D215" s="247" t="s">
        <v>1</v>
      </c>
      <c r="E215" s="247" t="s">
        <v>2</v>
      </c>
      <c r="F215" s="247" t="s">
        <v>3</v>
      </c>
      <c r="G215" s="247" t="s">
        <v>4</v>
      </c>
    </row>
    <row r="216" spans="1:10" ht="30.75" x14ac:dyDescent="0.25">
      <c r="A216" s="142">
        <v>81</v>
      </c>
      <c r="B216" s="248" t="s">
        <v>96</v>
      </c>
      <c r="C216" s="249"/>
      <c r="D216" s="249"/>
      <c r="E216" s="249"/>
      <c r="F216" s="249"/>
      <c r="G216" s="251"/>
      <c r="H216" s="136">
        <f t="shared" ref="H216:H228" si="7">COUNTA(C216:E216)</f>
        <v>0</v>
      </c>
    </row>
    <row r="217" spans="1:10" ht="41.25" customHeight="1" thickBot="1" x14ac:dyDescent="0.3">
      <c r="A217" s="142"/>
      <c r="B217" s="185" t="s">
        <v>141</v>
      </c>
      <c r="C217" s="186">
        <f>'FY18 Subgrantee Rubric'!C136</f>
        <v>0</v>
      </c>
      <c r="D217" s="186">
        <f>'FY18 Subgrantee Rubric'!D136</f>
        <v>0</v>
      </c>
      <c r="E217" s="186">
        <f>'FY18 Subgrantee Rubric'!E136</f>
        <v>0</v>
      </c>
      <c r="F217" s="186">
        <f>'FY18 Subgrantee Rubric'!F136</f>
        <v>0</v>
      </c>
      <c r="G217" s="187">
        <f>'FY18 Subgrantee Rubric'!G136</f>
        <v>0</v>
      </c>
      <c r="H217" s="136"/>
    </row>
    <row r="218" spans="1:10" ht="30.75" x14ac:dyDescent="0.25">
      <c r="A218" s="142">
        <v>82</v>
      </c>
      <c r="B218" s="252" t="s">
        <v>102</v>
      </c>
      <c r="C218" s="253"/>
      <c r="D218" s="253"/>
      <c r="E218" s="253"/>
      <c r="F218" s="253"/>
      <c r="G218" s="255"/>
      <c r="H218" s="136">
        <f t="shared" si="7"/>
        <v>0</v>
      </c>
    </row>
    <row r="219" spans="1:10" ht="39" customHeight="1" thickBot="1" x14ac:dyDescent="0.3">
      <c r="A219" s="142"/>
      <c r="B219" s="185" t="s">
        <v>141</v>
      </c>
      <c r="C219" s="186">
        <f>'FY18 Subgrantee Rubric'!C137</f>
        <v>0</v>
      </c>
      <c r="D219" s="186">
        <f>'FY18 Subgrantee Rubric'!D137</f>
        <v>0</v>
      </c>
      <c r="E219" s="186">
        <f>'FY18 Subgrantee Rubric'!E137</f>
        <v>0</v>
      </c>
      <c r="F219" s="186">
        <f>'FY18 Subgrantee Rubric'!F137</f>
        <v>0</v>
      </c>
      <c r="G219" s="187">
        <f>'FY18 Subgrantee Rubric'!G137</f>
        <v>0</v>
      </c>
      <c r="H219" s="136"/>
    </row>
    <row r="220" spans="1:10" ht="30.75" x14ac:dyDescent="0.25">
      <c r="A220" s="142">
        <v>83</v>
      </c>
      <c r="B220" s="248" t="s">
        <v>100</v>
      </c>
      <c r="C220" s="249"/>
      <c r="D220" s="249"/>
      <c r="E220" s="249"/>
      <c r="F220" s="249"/>
      <c r="G220" s="251"/>
      <c r="H220" s="136">
        <f t="shared" si="7"/>
        <v>0</v>
      </c>
    </row>
    <row r="221" spans="1:10" ht="36" customHeight="1" thickBot="1" x14ac:dyDescent="0.3">
      <c r="A221" s="142"/>
      <c r="B221" s="185" t="s">
        <v>141</v>
      </c>
      <c r="C221" s="186">
        <f>'FY18 Subgrantee Rubric'!C138</f>
        <v>0</v>
      </c>
      <c r="D221" s="186">
        <f>'FY18 Subgrantee Rubric'!D138</f>
        <v>0</v>
      </c>
      <c r="E221" s="186">
        <f>'FY18 Subgrantee Rubric'!E138</f>
        <v>0</v>
      </c>
      <c r="F221" s="186">
        <f>'FY18 Subgrantee Rubric'!F138</f>
        <v>0</v>
      </c>
      <c r="G221" s="187">
        <f>'FY18 Subgrantee Rubric'!G138</f>
        <v>0</v>
      </c>
      <c r="H221" s="136"/>
    </row>
    <row r="222" spans="1:10" ht="30.75" x14ac:dyDescent="0.25">
      <c r="A222" s="142">
        <v>84</v>
      </c>
      <c r="B222" s="252" t="s">
        <v>97</v>
      </c>
      <c r="C222" s="253"/>
      <c r="D222" s="253"/>
      <c r="E222" s="253"/>
      <c r="F222" s="253"/>
      <c r="G222" s="282"/>
      <c r="H222" s="136">
        <f t="shared" si="7"/>
        <v>0</v>
      </c>
    </row>
    <row r="223" spans="1:10" ht="30.75" customHeight="1" thickBot="1" x14ac:dyDescent="0.3">
      <c r="A223" s="142"/>
      <c r="B223" s="185" t="s">
        <v>141</v>
      </c>
      <c r="C223" s="186">
        <f>'FY18 Subgrantee Rubric'!C139</f>
        <v>0</v>
      </c>
      <c r="D223" s="186">
        <f>'FY18 Subgrantee Rubric'!D139</f>
        <v>0</v>
      </c>
      <c r="E223" s="186">
        <f>'FY18 Subgrantee Rubric'!E139</f>
        <v>0</v>
      </c>
      <c r="F223" s="186">
        <f>'FY18 Subgrantee Rubric'!F139</f>
        <v>0</v>
      </c>
      <c r="G223" s="187">
        <f>'FY18 Subgrantee Rubric'!G139</f>
        <v>0</v>
      </c>
      <c r="H223" s="136"/>
    </row>
    <row r="224" spans="1:10" ht="30.75" x14ac:dyDescent="0.25">
      <c r="A224" s="142">
        <v>85</v>
      </c>
      <c r="B224" s="248" t="s">
        <v>98</v>
      </c>
      <c r="C224" s="249"/>
      <c r="D224" s="249"/>
      <c r="E224" s="249"/>
      <c r="F224" s="249"/>
      <c r="G224" s="251"/>
      <c r="H224" s="136">
        <f t="shared" si="7"/>
        <v>0</v>
      </c>
    </row>
    <row r="225" spans="1:10" ht="34.5" customHeight="1" thickBot="1" x14ac:dyDescent="0.3">
      <c r="A225" s="142"/>
      <c r="B225" s="185" t="s">
        <v>141</v>
      </c>
      <c r="C225" s="186">
        <f>'FY18 Subgrantee Rubric'!C140</f>
        <v>0</v>
      </c>
      <c r="D225" s="186">
        <f>'FY18 Subgrantee Rubric'!D140</f>
        <v>0</v>
      </c>
      <c r="E225" s="186">
        <f>'FY18 Subgrantee Rubric'!E140</f>
        <v>0</v>
      </c>
      <c r="F225" s="186">
        <f>'FY18 Subgrantee Rubric'!F140</f>
        <v>0</v>
      </c>
      <c r="G225" s="187">
        <f>'FY18 Subgrantee Rubric'!G140</f>
        <v>0</v>
      </c>
      <c r="H225" s="136"/>
    </row>
    <row r="226" spans="1:10" ht="45" x14ac:dyDescent="0.25">
      <c r="A226" s="142">
        <v>86</v>
      </c>
      <c r="B226" s="252" t="s">
        <v>99</v>
      </c>
      <c r="C226" s="253"/>
      <c r="D226" s="253"/>
      <c r="E226" s="253"/>
      <c r="F226" s="253"/>
      <c r="G226" s="255"/>
      <c r="H226" s="136">
        <f t="shared" si="7"/>
        <v>0</v>
      </c>
    </row>
    <row r="227" spans="1:10" ht="39.75" customHeight="1" thickBot="1" x14ac:dyDescent="0.3">
      <c r="A227" s="142"/>
      <c r="B227" s="185" t="s">
        <v>141</v>
      </c>
      <c r="C227" s="186">
        <f>'FY18 Subgrantee Rubric'!C141</f>
        <v>0</v>
      </c>
      <c r="D227" s="186">
        <f>'FY18 Subgrantee Rubric'!D141</f>
        <v>0</v>
      </c>
      <c r="E227" s="186">
        <f>'FY18 Subgrantee Rubric'!E141</f>
        <v>0</v>
      </c>
      <c r="F227" s="186">
        <f>'FY18 Subgrantee Rubric'!F141</f>
        <v>0</v>
      </c>
      <c r="G227" s="187">
        <f>'FY18 Subgrantee Rubric'!G141</f>
        <v>0</v>
      </c>
      <c r="H227" s="136"/>
    </row>
    <row r="228" spans="1:10" ht="30.75" x14ac:dyDescent="0.25">
      <c r="A228" s="142">
        <v>87</v>
      </c>
      <c r="B228" s="248" t="s">
        <v>138</v>
      </c>
      <c r="C228" s="249"/>
      <c r="D228" s="249"/>
      <c r="E228" s="249"/>
      <c r="F228" s="283"/>
      <c r="G228" s="251"/>
      <c r="H228" s="136">
        <f t="shared" si="7"/>
        <v>0</v>
      </c>
    </row>
    <row r="229" spans="1:10" ht="33" customHeight="1" thickBot="1" x14ac:dyDescent="0.3">
      <c r="A229" s="142"/>
      <c r="B229" s="185" t="s">
        <v>141</v>
      </c>
      <c r="C229" s="186">
        <f>'FY18 Subgrantee Rubric'!C142</f>
        <v>0</v>
      </c>
      <c r="D229" s="186">
        <f>'FY18 Subgrantee Rubric'!D142</f>
        <v>0</v>
      </c>
      <c r="E229" s="186">
        <f>'FY18 Subgrantee Rubric'!E142</f>
        <v>0</v>
      </c>
      <c r="F229" s="186">
        <f>'FY18 Subgrantee Rubric'!F142</f>
        <v>0</v>
      </c>
      <c r="G229" s="187">
        <f>'FY18 Subgrantee Rubric'!G142</f>
        <v>0</v>
      </c>
      <c r="H229" s="136"/>
    </row>
    <row r="230" spans="1:10" x14ac:dyDescent="0.25">
      <c r="A230" s="142"/>
      <c r="B230" s="192" t="s">
        <v>142</v>
      </c>
      <c r="C230" s="193">
        <f>COUNTA(C228,C226,C224,C222,C220,C218,C216)*2</f>
        <v>0</v>
      </c>
      <c r="D230" s="193">
        <f>COUNTA(D228,D226,D224,D222,D220,D218,D216)</f>
        <v>0</v>
      </c>
      <c r="E230" s="193"/>
      <c r="F230" s="193"/>
      <c r="G230" s="193"/>
      <c r="H230" s="193">
        <f>D230+C230</f>
        <v>0</v>
      </c>
      <c r="I230" s="194">
        <f>H230/14</f>
        <v>0</v>
      </c>
      <c r="J230" s="145"/>
    </row>
    <row r="231" spans="1:10" x14ac:dyDescent="0.25">
      <c r="A231" s="142"/>
    </row>
    <row r="232" spans="1:10" ht="42.75" customHeight="1" x14ac:dyDescent="0.25">
      <c r="A232" s="142"/>
      <c r="F232" s="147"/>
    </row>
    <row r="233" spans="1:10" ht="16.5" thickBot="1" x14ac:dyDescent="0.3">
      <c r="A233" s="142"/>
      <c r="B233" s="394" t="s">
        <v>106</v>
      </c>
      <c r="C233" s="394"/>
      <c r="D233" s="394"/>
      <c r="E233" s="394"/>
      <c r="F233" s="394"/>
      <c r="G233" s="394"/>
    </row>
    <row r="234" spans="1:10" ht="32.25" thickBot="1" x14ac:dyDescent="0.3">
      <c r="A234" s="142"/>
      <c r="B234" s="257"/>
      <c r="C234" s="258" t="s">
        <v>21</v>
      </c>
      <c r="D234" s="258" t="s">
        <v>1</v>
      </c>
      <c r="E234" s="258" t="s">
        <v>2</v>
      </c>
      <c r="F234" s="258" t="s">
        <v>3</v>
      </c>
      <c r="G234" s="258" t="s">
        <v>4</v>
      </c>
    </row>
    <row r="235" spans="1:10" ht="60" x14ac:dyDescent="0.25">
      <c r="A235" s="142">
        <v>88</v>
      </c>
      <c r="B235" s="284" t="s">
        <v>103</v>
      </c>
      <c r="C235" s="155"/>
      <c r="D235" s="155"/>
      <c r="E235" s="155"/>
      <c r="F235" s="155"/>
      <c r="G235" s="157"/>
      <c r="H235" s="136">
        <f t="shared" ref="H235:H241" si="8">COUNTA(C235:E235)</f>
        <v>0</v>
      </c>
    </row>
    <row r="236" spans="1:10" ht="29.25" customHeight="1" thickBot="1" x14ac:dyDescent="0.3">
      <c r="A236" s="142"/>
      <c r="B236" s="185" t="s">
        <v>141</v>
      </c>
      <c r="C236" s="186">
        <f>'FY18 Subgrantee Rubric'!C148</f>
        <v>0</v>
      </c>
      <c r="D236" s="186">
        <f>'FY18 Subgrantee Rubric'!D148</f>
        <v>0</v>
      </c>
      <c r="E236" s="186">
        <f>'FY18 Subgrantee Rubric'!E148</f>
        <v>0</v>
      </c>
      <c r="F236" s="186">
        <f>'FY18 Subgrantee Rubric'!F148</f>
        <v>0</v>
      </c>
      <c r="G236" s="187">
        <f>'FY18 Subgrantee Rubric'!G148</f>
        <v>0</v>
      </c>
      <c r="H236" s="136"/>
    </row>
    <row r="237" spans="1:10" ht="30.75" x14ac:dyDescent="0.25">
      <c r="A237" s="142">
        <v>89</v>
      </c>
      <c r="B237" s="158" t="s">
        <v>104</v>
      </c>
      <c r="C237" s="159"/>
      <c r="D237" s="159"/>
      <c r="E237" s="159"/>
      <c r="F237" s="159"/>
      <c r="G237" s="161"/>
      <c r="H237" s="136">
        <f t="shared" si="8"/>
        <v>0</v>
      </c>
    </row>
    <row r="238" spans="1:10" ht="31.5" customHeight="1" thickBot="1" x14ac:dyDescent="0.3">
      <c r="A238" s="142"/>
      <c r="B238" s="185" t="s">
        <v>141</v>
      </c>
      <c r="C238" s="186">
        <f>'FY18 Subgrantee Rubric'!C149</f>
        <v>0</v>
      </c>
      <c r="D238" s="186">
        <f>'FY18 Subgrantee Rubric'!D149</f>
        <v>0</v>
      </c>
      <c r="E238" s="186">
        <f>'FY18 Subgrantee Rubric'!E149</f>
        <v>0</v>
      </c>
      <c r="F238" s="186">
        <f>'FY18 Subgrantee Rubric'!F149</f>
        <v>0</v>
      </c>
      <c r="G238" s="187">
        <f>'FY18 Subgrantee Rubric'!G149</f>
        <v>0</v>
      </c>
      <c r="H238" s="136"/>
    </row>
    <row r="239" spans="1:10" ht="30.75" x14ac:dyDescent="0.25">
      <c r="A239" s="142">
        <v>90</v>
      </c>
      <c r="B239" s="154" t="s">
        <v>105</v>
      </c>
      <c r="C239" s="155"/>
      <c r="D239" s="155"/>
      <c r="E239" s="155"/>
      <c r="F239" s="155"/>
      <c r="G239" s="157"/>
      <c r="H239" s="136">
        <f t="shared" si="8"/>
        <v>0</v>
      </c>
    </row>
    <row r="240" spans="1:10" ht="32.25" customHeight="1" thickBot="1" x14ac:dyDescent="0.3">
      <c r="A240" s="142"/>
      <c r="B240" s="185" t="s">
        <v>141</v>
      </c>
      <c r="C240" s="186">
        <f>'FY18 Subgrantee Rubric'!C150</f>
        <v>0</v>
      </c>
      <c r="D240" s="186">
        <f>'FY18 Subgrantee Rubric'!D150</f>
        <v>0</v>
      </c>
      <c r="E240" s="186">
        <f>'FY18 Subgrantee Rubric'!E150</f>
        <v>0</v>
      </c>
      <c r="F240" s="186">
        <f>'FY18 Subgrantee Rubric'!F150</f>
        <v>0</v>
      </c>
      <c r="G240" s="187">
        <f>'FY18 Subgrantee Rubric'!G150</f>
        <v>0</v>
      </c>
      <c r="H240" s="136"/>
    </row>
    <row r="241" spans="1:9" ht="30.75" x14ac:dyDescent="0.25">
      <c r="A241" s="142">
        <v>91</v>
      </c>
      <c r="B241" s="158" t="s">
        <v>138</v>
      </c>
      <c r="C241" s="159"/>
      <c r="D241" s="159"/>
      <c r="E241" s="159"/>
      <c r="F241" s="159"/>
      <c r="G241" s="161"/>
      <c r="H241" s="136">
        <f t="shared" si="8"/>
        <v>0</v>
      </c>
    </row>
    <row r="242" spans="1:9" ht="34.5" customHeight="1" thickBot="1" x14ac:dyDescent="0.3">
      <c r="A242" s="142"/>
      <c r="B242" s="185" t="s">
        <v>141</v>
      </c>
      <c r="C242" s="186">
        <f>'FY18 Subgrantee Rubric'!C151</f>
        <v>0</v>
      </c>
      <c r="D242" s="186">
        <f>'FY18 Subgrantee Rubric'!D151</f>
        <v>0</v>
      </c>
      <c r="E242" s="186">
        <f>'FY18 Subgrantee Rubric'!E151</f>
        <v>0</v>
      </c>
      <c r="F242" s="186">
        <f>'FY18 Subgrantee Rubric'!F151</f>
        <v>0</v>
      </c>
      <c r="G242" s="187">
        <f>'FY18 Subgrantee Rubric'!G151</f>
        <v>0</v>
      </c>
      <c r="H242" s="136"/>
    </row>
    <row r="243" spans="1:9" x14ac:dyDescent="0.25">
      <c r="A243" s="142"/>
      <c r="B243" s="192" t="s">
        <v>142</v>
      </c>
      <c r="C243" s="193">
        <f>COUNTA(C241,C239,C237,C235)*2</f>
        <v>0</v>
      </c>
      <c r="D243" s="193">
        <f>COUNTA(D241,D239,D237,D235)</f>
        <v>0</v>
      </c>
      <c r="E243" s="193"/>
      <c r="F243" s="193"/>
      <c r="G243" s="193"/>
      <c r="H243" s="193">
        <f>SUM(C243+D243)</f>
        <v>0</v>
      </c>
      <c r="I243" s="194">
        <f>H243/8</f>
        <v>0</v>
      </c>
    </row>
    <row r="244" spans="1:9" x14ac:dyDescent="0.25">
      <c r="A244" s="142"/>
    </row>
    <row r="245" spans="1:9" x14ac:dyDescent="0.25">
      <c r="A245" s="142"/>
    </row>
    <row r="246" spans="1:9" ht="39.75" customHeight="1" x14ac:dyDescent="0.25">
      <c r="A246" s="142"/>
      <c r="F246" s="147"/>
    </row>
    <row r="247" spans="1:9" ht="16.5" thickBot="1" x14ac:dyDescent="0.3">
      <c r="A247" s="142"/>
      <c r="B247" s="394" t="s">
        <v>111</v>
      </c>
      <c r="C247" s="394"/>
      <c r="D247" s="394"/>
      <c r="E247" s="394"/>
      <c r="F247" s="394"/>
      <c r="G247" s="394"/>
    </row>
    <row r="248" spans="1:9" ht="32.25" thickBot="1" x14ac:dyDescent="0.3">
      <c r="A248" s="142"/>
      <c r="B248" s="93"/>
      <c r="C248" s="94" t="s">
        <v>9</v>
      </c>
      <c r="D248" s="94" t="s">
        <v>1</v>
      </c>
      <c r="E248" s="94" t="s">
        <v>2</v>
      </c>
      <c r="F248" s="94" t="s">
        <v>3</v>
      </c>
      <c r="G248" s="94" t="s">
        <v>4</v>
      </c>
    </row>
    <row r="249" spans="1:9" ht="15.75" thickBot="1" x14ac:dyDescent="0.3">
      <c r="A249" s="142"/>
      <c r="B249" s="395" t="s">
        <v>107</v>
      </c>
      <c r="C249" s="396"/>
      <c r="D249" s="396"/>
      <c r="E249" s="396"/>
      <c r="F249" s="396"/>
      <c r="G249" s="397"/>
    </row>
    <row r="250" spans="1:9" ht="40.5" customHeight="1" thickBot="1" x14ac:dyDescent="0.3">
      <c r="A250" s="142">
        <v>92</v>
      </c>
      <c r="B250" s="98" t="s">
        <v>112</v>
      </c>
      <c r="C250" s="99"/>
      <c r="D250" s="99"/>
      <c r="E250" s="99"/>
      <c r="F250" s="99"/>
      <c r="G250" s="298"/>
      <c r="H250" s="136">
        <f t="shared" ref="H250:H252" si="9">COUNTA(C250:E250)</f>
        <v>0</v>
      </c>
    </row>
    <row r="251" spans="1:9" ht="40.5" customHeight="1" thickBot="1" x14ac:dyDescent="0.3">
      <c r="A251" s="142"/>
      <c r="B251" s="185" t="s">
        <v>141</v>
      </c>
      <c r="C251" s="213">
        <f>'FY18 Subgrantee Rubric'!C159</f>
        <v>0</v>
      </c>
      <c r="D251" s="213">
        <f>'FY18 Subgrantee Rubric'!D159</f>
        <v>0</v>
      </c>
      <c r="E251" s="213">
        <f>'FY18 Subgrantee Rubric'!E159</f>
        <v>0</v>
      </c>
      <c r="F251" s="213">
        <f>'FY18 Subgrantee Rubric'!F159</f>
        <v>0</v>
      </c>
      <c r="G251" s="213">
        <f>'FY18 Subgrantee Rubric'!G159</f>
        <v>0</v>
      </c>
      <c r="H251" s="136"/>
    </row>
    <row r="252" spans="1:9" ht="30.75" customHeight="1" thickBot="1" x14ac:dyDescent="0.3">
      <c r="A252" s="142">
        <v>93</v>
      </c>
      <c r="B252" s="98" t="s">
        <v>108</v>
      </c>
      <c r="C252" s="99"/>
      <c r="D252" s="99"/>
      <c r="E252" s="99"/>
      <c r="F252" s="99"/>
      <c r="G252" s="298"/>
      <c r="H252" s="136">
        <f t="shared" si="9"/>
        <v>0</v>
      </c>
    </row>
    <row r="253" spans="1:9" ht="30.75" customHeight="1" thickBot="1" x14ac:dyDescent="0.3">
      <c r="A253" s="142"/>
      <c r="B253" s="185" t="s">
        <v>141</v>
      </c>
      <c r="C253" s="213">
        <f>'FY18 Subgrantee Rubric'!C160</f>
        <v>0</v>
      </c>
      <c r="D253" s="213">
        <f>'FY18 Subgrantee Rubric'!D160</f>
        <v>0</v>
      </c>
      <c r="E253" s="213">
        <f>'FY18 Subgrantee Rubric'!E160</f>
        <v>0</v>
      </c>
      <c r="F253" s="213">
        <f>'FY18 Subgrantee Rubric'!F160</f>
        <v>0</v>
      </c>
      <c r="G253" s="213">
        <f>'FY18 Subgrantee Rubric'!G160</f>
        <v>0</v>
      </c>
      <c r="H253" s="136"/>
    </row>
    <row r="254" spans="1:9" ht="21.75" customHeight="1" thickBot="1" x14ac:dyDescent="0.3">
      <c r="A254" s="142"/>
      <c r="B254" s="395" t="s">
        <v>109</v>
      </c>
      <c r="C254" s="396"/>
      <c r="D254" s="396"/>
      <c r="E254" s="396"/>
      <c r="F254" s="396"/>
      <c r="G254" s="397"/>
    </row>
    <row r="255" spans="1:9" ht="81.75" thickBot="1" x14ac:dyDescent="0.3">
      <c r="A255" s="142">
        <v>94</v>
      </c>
      <c r="B255" s="104" t="s">
        <v>110</v>
      </c>
      <c r="C255" s="99"/>
      <c r="D255" s="99"/>
      <c r="E255" s="99"/>
      <c r="F255" s="99"/>
      <c r="G255" s="298"/>
      <c r="H255" s="136">
        <f t="shared" ref="H255:H257" si="10">COUNTA(C255:E255)</f>
        <v>0</v>
      </c>
    </row>
    <row r="256" spans="1:9" ht="43.5" customHeight="1" thickBot="1" x14ac:dyDescent="0.3">
      <c r="A256" s="142"/>
      <c r="B256" s="185" t="s">
        <v>141</v>
      </c>
      <c r="C256" s="213">
        <f>'FY18 Subgrantee Rubric'!C162</f>
        <v>0</v>
      </c>
      <c r="D256" s="213">
        <f>'FY18 Subgrantee Rubric'!D162</f>
        <v>0</v>
      </c>
      <c r="E256" s="213">
        <f>'FY18 Subgrantee Rubric'!E162</f>
        <v>0</v>
      </c>
      <c r="F256" s="213">
        <f>'FY18 Subgrantee Rubric'!F162</f>
        <v>0</v>
      </c>
      <c r="G256" s="213">
        <f>'FY18 Subgrantee Rubric'!G162</f>
        <v>0</v>
      </c>
      <c r="H256" s="136"/>
    </row>
    <row r="257" spans="1:8" ht="107.25" customHeight="1" thickBot="1" x14ac:dyDescent="0.3">
      <c r="A257" s="142">
        <v>95</v>
      </c>
      <c r="B257" s="104" t="s">
        <v>131</v>
      </c>
      <c r="C257" s="99"/>
      <c r="D257" s="99"/>
      <c r="E257" s="99"/>
      <c r="F257" s="99"/>
      <c r="G257" s="298"/>
      <c r="H257" s="136">
        <f t="shared" si="10"/>
        <v>0</v>
      </c>
    </row>
    <row r="258" spans="1:8" ht="34.5" customHeight="1" thickBot="1" x14ac:dyDescent="0.3">
      <c r="A258" s="142"/>
      <c r="B258" s="185" t="s">
        <v>141</v>
      </c>
      <c r="C258" s="213">
        <f>'FY18 Subgrantee Rubric'!C163</f>
        <v>0</v>
      </c>
      <c r="D258" s="213">
        <f>'FY18 Subgrantee Rubric'!D163</f>
        <v>0</v>
      </c>
      <c r="E258" s="213">
        <f>'FY18 Subgrantee Rubric'!E163</f>
        <v>0</v>
      </c>
      <c r="F258" s="213">
        <f>'FY18 Subgrantee Rubric'!F163</f>
        <v>0</v>
      </c>
      <c r="G258" s="213">
        <f>'FY18 Subgrantee Rubric'!G163</f>
        <v>0</v>
      </c>
      <c r="H258" s="136"/>
    </row>
    <row r="259" spans="1:8" ht="24.75" customHeight="1" thickBot="1" x14ac:dyDescent="0.3">
      <c r="A259" s="142"/>
      <c r="B259" s="395" t="s">
        <v>113</v>
      </c>
      <c r="C259" s="396"/>
      <c r="D259" s="396"/>
      <c r="E259" s="396"/>
      <c r="F259" s="396"/>
      <c r="G259" s="397"/>
    </row>
    <row r="260" spans="1:8" ht="37.5" customHeight="1" thickBot="1" x14ac:dyDescent="0.3">
      <c r="A260" s="142">
        <v>96</v>
      </c>
      <c r="B260" s="98" t="s">
        <v>114</v>
      </c>
      <c r="C260" s="99"/>
      <c r="D260" s="99"/>
      <c r="E260" s="99"/>
      <c r="F260" s="99"/>
      <c r="G260" s="298"/>
      <c r="H260" s="136">
        <f t="shared" ref="H260" si="11">COUNTA(C260:E260)</f>
        <v>0</v>
      </c>
    </row>
    <row r="261" spans="1:8" ht="37.5" customHeight="1" thickBot="1" x14ac:dyDescent="0.3">
      <c r="A261" s="142"/>
      <c r="B261" s="185" t="s">
        <v>141</v>
      </c>
      <c r="C261" s="213">
        <f>'FY18 Subgrantee Rubric'!C165</f>
        <v>0</v>
      </c>
      <c r="D261" s="213">
        <f>'FY18 Subgrantee Rubric'!D165</f>
        <v>0</v>
      </c>
      <c r="E261" s="213">
        <f>'FY18 Subgrantee Rubric'!E165</f>
        <v>0</v>
      </c>
      <c r="F261" s="213">
        <f>'FY18 Subgrantee Rubric'!F165</f>
        <v>0</v>
      </c>
      <c r="G261" s="213">
        <f>'FY18 Subgrantee Rubric'!G165</f>
        <v>0</v>
      </c>
      <c r="H261" s="136"/>
    </row>
    <row r="262" spans="1:8" ht="26.25" customHeight="1" thickBot="1" x14ac:dyDescent="0.3">
      <c r="A262" s="142"/>
      <c r="B262" s="395" t="s">
        <v>115</v>
      </c>
      <c r="C262" s="396"/>
      <c r="D262" s="396"/>
      <c r="E262" s="396"/>
      <c r="F262" s="396"/>
      <c r="G262" s="397"/>
    </row>
    <row r="263" spans="1:8" ht="42" customHeight="1" thickBot="1" x14ac:dyDescent="0.3">
      <c r="A263" s="142">
        <v>97</v>
      </c>
      <c r="B263" s="98" t="s">
        <v>116</v>
      </c>
      <c r="C263" s="99"/>
      <c r="D263" s="99"/>
      <c r="E263" s="99"/>
      <c r="F263" s="99"/>
      <c r="G263" s="298"/>
      <c r="H263" s="136">
        <f t="shared" ref="H263:H267" si="12">COUNTA(C263:E263)</f>
        <v>0</v>
      </c>
    </row>
    <row r="264" spans="1:8" ht="42" customHeight="1" thickBot="1" x14ac:dyDescent="0.3">
      <c r="A264" s="142"/>
      <c r="B264" s="185" t="s">
        <v>141</v>
      </c>
      <c r="C264" s="213">
        <f>'FY18 Subgrantee Rubric'!C167</f>
        <v>0</v>
      </c>
      <c r="D264" s="213">
        <f>'FY18 Subgrantee Rubric'!D167</f>
        <v>0</v>
      </c>
      <c r="E264" s="213">
        <f>'FY18 Subgrantee Rubric'!E167</f>
        <v>0</v>
      </c>
      <c r="F264" s="213">
        <f>'FY18 Subgrantee Rubric'!F167</f>
        <v>0</v>
      </c>
      <c r="G264" s="213">
        <f>'FY18 Subgrantee Rubric'!G167</f>
        <v>0</v>
      </c>
      <c r="H264" s="136"/>
    </row>
    <row r="265" spans="1:8" ht="45.75" thickBot="1" x14ac:dyDescent="0.3">
      <c r="A265" s="142">
        <v>98</v>
      </c>
      <c r="B265" s="98" t="s">
        <v>117</v>
      </c>
      <c r="C265" s="99"/>
      <c r="D265" s="99"/>
      <c r="E265" s="99"/>
      <c r="F265" s="99"/>
      <c r="G265" s="298"/>
      <c r="H265" s="136">
        <f t="shared" si="12"/>
        <v>0</v>
      </c>
    </row>
    <row r="266" spans="1:8" ht="42" customHeight="1" thickBot="1" x14ac:dyDescent="0.3">
      <c r="A266" s="142"/>
      <c r="B266" s="185" t="s">
        <v>141</v>
      </c>
      <c r="C266" s="213">
        <f>'FY18 Subgrantee Rubric'!C168</f>
        <v>0</v>
      </c>
      <c r="D266" s="213">
        <f>'FY18 Subgrantee Rubric'!D168</f>
        <v>0</v>
      </c>
      <c r="E266" s="213">
        <f>'FY18 Subgrantee Rubric'!E168</f>
        <v>0</v>
      </c>
      <c r="F266" s="213">
        <f>'FY18 Subgrantee Rubric'!F168</f>
        <v>0</v>
      </c>
      <c r="G266" s="213">
        <f>'FY18 Subgrantee Rubric'!G168</f>
        <v>0</v>
      </c>
      <c r="H266" s="136"/>
    </row>
    <row r="267" spans="1:8" ht="45.75" thickBot="1" x14ac:dyDescent="0.3">
      <c r="A267" s="142">
        <v>99</v>
      </c>
      <c r="B267" s="98" t="s">
        <v>118</v>
      </c>
      <c r="C267" s="99"/>
      <c r="D267" s="99"/>
      <c r="E267" s="99"/>
      <c r="F267" s="99"/>
      <c r="G267" s="298"/>
      <c r="H267" s="136">
        <f t="shared" si="12"/>
        <v>0</v>
      </c>
    </row>
    <row r="268" spans="1:8" ht="42" customHeight="1" thickBot="1" x14ac:dyDescent="0.3">
      <c r="A268" s="142"/>
      <c r="B268" s="185" t="s">
        <v>141</v>
      </c>
      <c r="C268" s="213">
        <f>'FY18 Subgrantee Rubric'!C169</f>
        <v>0</v>
      </c>
      <c r="D268" s="213">
        <f>'FY18 Subgrantee Rubric'!D169</f>
        <v>0</v>
      </c>
      <c r="E268" s="213">
        <f>'FY18 Subgrantee Rubric'!E169</f>
        <v>0</v>
      </c>
      <c r="F268" s="213">
        <f>'FY18 Subgrantee Rubric'!F169</f>
        <v>0</v>
      </c>
      <c r="G268" s="213">
        <f>'FY18 Subgrantee Rubric'!G169</f>
        <v>0</v>
      </c>
      <c r="H268" s="136"/>
    </row>
    <row r="269" spans="1:8" ht="27.75" customHeight="1" thickBot="1" x14ac:dyDescent="0.3">
      <c r="A269" s="142"/>
      <c r="B269" s="395" t="s">
        <v>119</v>
      </c>
      <c r="C269" s="396"/>
      <c r="D269" s="396"/>
      <c r="E269" s="396"/>
      <c r="F269" s="396"/>
      <c r="G269" s="397"/>
    </row>
    <row r="270" spans="1:8" ht="41.25" customHeight="1" thickBot="1" x14ac:dyDescent="0.3">
      <c r="A270" s="142">
        <v>100</v>
      </c>
      <c r="B270" s="98" t="s">
        <v>120</v>
      </c>
      <c r="C270" s="99"/>
      <c r="D270" s="99"/>
      <c r="E270" s="99"/>
      <c r="F270" s="99"/>
      <c r="G270" s="100"/>
      <c r="H270" s="136">
        <f t="shared" ref="H270" si="13">COUNTA(C270:E270)</f>
        <v>0</v>
      </c>
    </row>
    <row r="271" spans="1:8" ht="41.25" customHeight="1" thickBot="1" x14ac:dyDescent="0.3">
      <c r="A271" s="142"/>
      <c r="B271" s="185" t="s">
        <v>141</v>
      </c>
      <c r="C271" s="213">
        <f>'FY18 Subgrantee Rubric'!C171</f>
        <v>0</v>
      </c>
      <c r="D271" s="213">
        <f>'FY18 Subgrantee Rubric'!D171</f>
        <v>0</v>
      </c>
      <c r="E271" s="213">
        <f>'FY18 Subgrantee Rubric'!E171</f>
        <v>0</v>
      </c>
      <c r="F271" s="213">
        <f>'FY18 Subgrantee Rubric'!F171</f>
        <v>0</v>
      </c>
      <c r="G271" s="213">
        <f>'FY18 Subgrantee Rubric'!G171</f>
        <v>0</v>
      </c>
      <c r="H271" s="136"/>
    </row>
    <row r="272" spans="1:8" ht="27" customHeight="1" x14ac:dyDescent="0.25">
      <c r="A272" s="142"/>
      <c r="B272" s="398" t="s">
        <v>121</v>
      </c>
      <c r="C272" s="399"/>
      <c r="D272" s="399"/>
      <c r="E272" s="399"/>
      <c r="F272" s="399"/>
      <c r="G272" s="400"/>
    </row>
    <row r="273" spans="1:9" ht="37.5" customHeight="1" thickBot="1" x14ac:dyDescent="0.3">
      <c r="A273" s="142">
        <v>101</v>
      </c>
      <c r="B273" s="98" t="s">
        <v>122</v>
      </c>
      <c r="C273" s="99"/>
      <c r="D273" s="99"/>
      <c r="E273" s="99"/>
      <c r="F273" s="99"/>
      <c r="G273" s="298"/>
      <c r="H273" s="136">
        <f t="shared" ref="H273:H275" si="14">COUNTA(C273:E273)</f>
        <v>0</v>
      </c>
    </row>
    <row r="274" spans="1:9" ht="37.5" customHeight="1" thickBot="1" x14ac:dyDescent="0.3">
      <c r="A274" s="142"/>
      <c r="B274" s="185" t="s">
        <v>141</v>
      </c>
      <c r="C274" s="213">
        <f>'FY18 Subgrantee Rubric'!C173</f>
        <v>0</v>
      </c>
      <c r="D274" s="213">
        <f>'FY18 Subgrantee Rubric'!D173</f>
        <v>0</v>
      </c>
      <c r="E274" s="213">
        <f>'FY18 Subgrantee Rubric'!E173</f>
        <v>0</v>
      </c>
      <c r="F274" s="213">
        <f>'FY18 Subgrantee Rubric'!F173</f>
        <v>0</v>
      </c>
      <c r="G274" s="213">
        <f>'FY18 Subgrantee Rubric'!G173</f>
        <v>0</v>
      </c>
      <c r="H274" s="136"/>
    </row>
    <row r="275" spans="1:9" ht="40.5" customHeight="1" thickBot="1" x14ac:dyDescent="0.3">
      <c r="A275" s="142">
        <v>102</v>
      </c>
      <c r="B275" s="98" t="s">
        <v>123</v>
      </c>
      <c r="C275" s="99"/>
      <c r="D275" s="99"/>
      <c r="E275" s="99"/>
      <c r="F275" s="99"/>
      <c r="G275" s="298"/>
      <c r="H275" s="136">
        <f t="shared" si="14"/>
        <v>0</v>
      </c>
    </row>
    <row r="276" spans="1:9" ht="40.5" customHeight="1" thickBot="1" x14ac:dyDescent="0.3">
      <c r="A276" s="142"/>
      <c r="B276" s="185" t="s">
        <v>141</v>
      </c>
      <c r="C276" s="213">
        <f>'FY18 Subgrantee Rubric'!C174</f>
        <v>0</v>
      </c>
      <c r="D276" s="213">
        <f>'FY18 Subgrantee Rubric'!D174</f>
        <v>0</v>
      </c>
      <c r="E276" s="213">
        <f>'FY18 Subgrantee Rubric'!E174</f>
        <v>0</v>
      </c>
      <c r="F276" s="213">
        <f>'FY18 Subgrantee Rubric'!F174</f>
        <v>0</v>
      </c>
      <c r="G276" s="213">
        <f>'FY18 Subgrantee Rubric'!G174</f>
        <v>0</v>
      </c>
      <c r="H276" s="136"/>
    </row>
    <row r="277" spans="1:9" ht="24.75" customHeight="1" x14ac:dyDescent="0.25">
      <c r="A277" s="142"/>
      <c r="B277" s="398" t="s">
        <v>124</v>
      </c>
      <c r="C277" s="399"/>
      <c r="D277" s="399"/>
      <c r="E277" s="399"/>
      <c r="F277" s="399"/>
      <c r="G277" s="400"/>
    </row>
    <row r="278" spans="1:9" ht="45.75" thickBot="1" x14ac:dyDescent="0.5">
      <c r="A278" s="142">
        <v>103</v>
      </c>
      <c r="B278" s="98" t="s">
        <v>125</v>
      </c>
      <c r="C278" s="293"/>
      <c r="D278" s="293"/>
      <c r="E278" s="293"/>
      <c r="F278" s="293"/>
      <c r="G278" s="298"/>
      <c r="H278" s="136">
        <f t="shared" ref="H278:H280" si="15">COUNTA(C278:E278)</f>
        <v>0</v>
      </c>
    </row>
    <row r="279" spans="1:9" ht="40.5" customHeight="1" thickBot="1" x14ac:dyDescent="0.3">
      <c r="A279" s="142"/>
      <c r="B279" s="185" t="s">
        <v>141</v>
      </c>
      <c r="C279" s="213">
        <f>'FY18 Subgrantee Rubric'!C176</f>
        <v>0</v>
      </c>
      <c r="D279" s="213">
        <f>'FY18 Subgrantee Rubric'!D176</f>
        <v>0</v>
      </c>
      <c r="E279" s="213">
        <f>'FY18 Subgrantee Rubric'!E176</f>
        <v>0</v>
      </c>
      <c r="F279" s="213">
        <f>'FY18 Subgrantee Rubric'!F176</f>
        <v>0</v>
      </c>
      <c r="G279" s="213">
        <f>'FY18 Subgrantee Rubric'!G176</f>
        <v>0</v>
      </c>
      <c r="H279" s="136"/>
    </row>
    <row r="280" spans="1:9" ht="31.5" thickBot="1" x14ac:dyDescent="0.5">
      <c r="A280" s="142">
        <v>104</v>
      </c>
      <c r="B280" s="294" t="s">
        <v>138</v>
      </c>
      <c r="C280" s="295"/>
      <c r="D280" s="295"/>
      <c r="E280" s="295"/>
      <c r="F280" s="295"/>
      <c r="G280" s="301"/>
      <c r="H280" s="136">
        <f t="shared" si="15"/>
        <v>0</v>
      </c>
    </row>
    <row r="281" spans="1:9" ht="36" customHeight="1" thickBot="1" x14ac:dyDescent="0.3">
      <c r="A281" s="142"/>
      <c r="B281" s="185" t="s">
        <v>141</v>
      </c>
      <c r="C281" s="213">
        <f>'FY18 Subgrantee Rubric'!C177</f>
        <v>0</v>
      </c>
      <c r="D281" s="213">
        <f>'FY18 Subgrantee Rubric'!D177</f>
        <v>0</v>
      </c>
      <c r="E281" s="213">
        <f>'FY18 Subgrantee Rubric'!E177</f>
        <v>0</v>
      </c>
      <c r="F281" s="213">
        <f>'FY18 Subgrantee Rubric'!F177</f>
        <v>0</v>
      </c>
      <c r="G281" s="213">
        <f>'FY18 Subgrantee Rubric'!G177</f>
        <v>0</v>
      </c>
      <c r="H281" s="136"/>
    </row>
    <row r="282" spans="1:9" x14ac:dyDescent="0.25">
      <c r="A282" s="142"/>
      <c r="B282" s="192" t="s">
        <v>142</v>
      </c>
      <c r="C282" s="193">
        <f>COUNTA(C280,C278,C275,C273,C270,C267,C265,C263,C260,C257,C255,C252,C250)*2</f>
        <v>0</v>
      </c>
      <c r="D282" s="193">
        <f>COUNTA(D280,D278,D275,D273,D270,D267,D265,D263,D260,D257,D255,D252,D250)</f>
        <v>0</v>
      </c>
      <c r="E282" s="193"/>
      <c r="F282" s="193"/>
      <c r="G282" s="193"/>
      <c r="H282" s="193">
        <f>SUM(C282+D282)</f>
        <v>0</v>
      </c>
      <c r="I282" s="194">
        <f>H282/26</f>
        <v>0</v>
      </c>
    </row>
    <row r="283" spans="1:9" x14ac:dyDescent="0.25">
      <c r="A283" s="142"/>
    </row>
    <row r="284" spans="1:9" ht="15.75" thickBot="1" x14ac:dyDescent="0.3">
      <c r="A284" s="142"/>
    </row>
    <row r="285" spans="1:9" ht="16.5" thickBot="1" x14ac:dyDescent="0.3">
      <c r="A285" s="142"/>
      <c r="B285" s="384" t="s">
        <v>146</v>
      </c>
      <c r="C285" s="385"/>
      <c r="D285" s="385"/>
      <c r="E285" s="386"/>
    </row>
    <row r="286" spans="1:9" ht="15.75" x14ac:dyDescent="0.25">
      <c r="A286" s="142"/>
      <c r="B286" s="392" t="s">
        <v>137</v>
      </c>
      <c r="C286" s="393"/>
      <c r="D286" s="218" t="s">
        <v>140</v>
      </c>
      <c r="E286" s="219" t="s">
        <v>132</v>
      </c>
    </row>
    <row r="287" spans="1:9" ht="15.75" x14ac:dyDescent="0.25">
      <c r="A287" s="142"/>
      <c r="B287" s="381" t="s">
        <v>136</v>
      </c>
      <c r="C287" s="382"/>
      <c r="D287" s="150">
        <f>'FY18 Subgrantee Rubric'!D183</f>
        <v>0</v>
      </c>
      <c r="E287" s="214">
        <v>42</v>
      </c>
    </row>
    <row r="288" spans="1:9" ht="15.75" x14ac:dyDescent="0.25">
      <c r="A288" s="142"/>
      <c r="B288" s="371" t="s">
        <v>8</v>
      </c>
      <c r="C288" s="372"/>
      <c r="D288" s="150">
        <f>'FY18 Subgrantee Rubric'!D184</f>
        <v>0</v>
      </c>
      <c r="E288" s="214">
        <v>14</v>
      </c>
    </row>
    <row r="289" spans="1:5" ht="15.75" x14ac:dyDescent="0.25">
      <c r="A289" s="142"/>
      <c r="B289" s="371" t="s">
        <v>92</v>
      </c>
      <c r="C289" s="372"/>
      <c r="D289" s="150">
        <f>'FY18 Subgrantee Rubric'!D185</f>
        <v>0</v>
      </c>
      <c r="E289" s="214">
        <v>22</v>
      </c>
    </row>
    <row r="290" spans="1:5" ht="15.75" x14ac:dyDescent="0.25">
      <c r="A290" s="142"/>
      <c r="B290" s="371" t="s">
        <v>93</v>
      </c>
      <c r="C290" s="372"/>
      <c r="D290" s="150">
        <f>'FY18 Subgrantee Rubric'!D186</f>
        <v>0</v>
      </c>
      <c r="E290" s="214">
        <v>20</v>
      </c>
    </row>
    <row r="291" spans="1:5" ht="15.75" x14ac:dyDescent="0.25">
      <c r="A291" s="142"/>
      <c r="B291" s="371" t="s">
        <v>94</v>
      </c>
      <c r="C291" s="372"/>
      <c r="D291" s="150">
        <f>'FY18 Subgrantee Rubric'!D187</f>
        <v>0</v>
      </c>
      <c r="E291" s="214">
        <v>18</v>
      </c>
    </row>
    <row r="292" spans="1:5" ht="15.75" x14ac:dyDescent="0.25">
      <c r="A292" s="142"/>
      <c r="B292" s="371" t="s">
        <v>95</v>
      </c>
      <c r="C292" s="372"/>
      <c r="D292" s="150">
        <f>'FY18 Subgrantee Rubric'!D188</f>
        <v>0</v>
      </c>
      <c r="E292" s="214">
        <v>8</v>
      </c>
    </row>
    <row r="293" spans="1:5" ht="15.75" x14ac:dyDescent="0.25">
      <c r="A293" s="142"/>
      <c r="B293" s="371" t="s">
        <v>54</v>
      </c>
      <c r="C293" s="372"/>
      <c r="D293" s="150">
        <f>'FY18 Subgrantee Rubric'!D189</f>
        <v>0</v>
      </c>
      <c r="E293" s="214">
        <v>6</v>
      </c>
    </row>
    <row r="294" spans="1:5" ht="15.75" x14ac:dyDescent="0.25">
      <c r="A294" s="142"/>
      <c r="B294" s="371" t="s">
        <v>67</v>
      </c>
      <c r="C294" s="372"/>
      <c r="D294" s="150">
        <f>'FY18 Subgrantee Rubric'!D190</f>
        <v>0</v>
      </c>
      <c r="E294" s="214">
        <v>30</v>
      </c>
    </row>
    <row r="295" spans="1:5" ht="15.75" x14ac:dyDescent="0.25">
      <c r="A295" s="142"/>
      <c r="B295" s="371" t="s">
        <v>85</v>
      </c>
      <c r="C295" s="372"/>
      <c r="D295" s="150">
        <f>'FY18 Subgrantee Rubric'!D191</f>
        <v>0</v>
      </c>
      <c r="E295" s="214">
        <v>30</v>
      </c>
    </row>
    <row r="296" spans="1:5" ht="15.75" x14ac:dyDescent="0.25">
      <c r="A296" s="142"/>
      <c r="B296" s="371" t="s">
        <v>90</v>
      </c>
      <c r="C296" s="372"/>
      <c r="D296" s="150">
        <f>'FY18 Subgrantee Rubric'!D192</f>
        <v>0</v>
      </c>
      <c r="E296" s="214">
        <v>12</v>
      </c>
    </row>
    <row r="297" spans="1:5" ht="15.75" x14ac:dyDescent="0.25">
      <c r="A297" s="142"/>
      <c r="B297" s="371" t="s">
        <v>101</v>
      </c>
      <c r="C297" s="372"/>
      <c r="D297" s="150">
        <f>'FY18 Subgrantee Rubric'!D193</f>
        <v>0</v>
      </c>
      <c r="E297" s="214">
        <v>14</v>
      </c>
    </row>
    <row r="298" spans="1:5" ht="15.75" x14ac:dyDescent="0.25">
      <c r="A298" s="142"/>
      <c r="B298" s="371" t="s">
        <v>106</v>
      </c>
      <c r="C298" s="372"/>
      <c r="D298" s="150">
        <f>'FY18 Subgrantee Rubric'!D194</f>
        <v>0</v>
      </c>
      <c r="E298" s="214">
        <v>8</v>
      </c>
    </row>
    <row r="299" spans="1:5" ht="16.5" thickBot="1" x14ac:dyDescent="0.3">
      <c r="A299" s="142"/>
      <c r="B299" s="373" t="s">
        <v>111</v>
      </c>
      <c r="C299" s="374"/>
      <c r="D299" s="215">
        <f>'FY18 Subgrantee Rubric'!D195</f>
        <v>0</v>
      </c>
      <c r="E299" s="216">
        <v>26</v>
      </c>
    </row>
    <row r="300" spans="1:5" ht="19.5" thickBot="1" x14ac:dyDescent="0.35">
      <c r="A300" s="142"/>
      <c r="B300" s="375" t="s">
        <v>139</v>
      </c>
      <c r="C300" s="376"/>
      <c r="D300" s="286">
        <f>'FY18 Subgrantee Rubric'!D196</f>
        <v>0</v>
      </c>
      <c r="E300" s="217">
        <f>SUM(E287:E299)</f>
        <v>250</v>
      </c>
    </row>
    <row r="301" spans="1:5" ht="29.25" customHeight="1" thickBot="1" x14ac:dyDescent="0.3">
      <c r="D301" s="377">
        <f>D300/E300</f>
        <v>0</v>
      </c>
      <c r="E301" s="378"/>
    </row>
    <row r="303" spans="1:5" ht="15.75" thickBot="1" x14ac:dyDescent="0.3"/>
    <row r="304" spans="1:5" ht="16.5" thickBot="1" x14ac:dyDescent="0.3">
      <c r="B304" s="387" t="s">
        <v>147</v>
      </c>
      <c r="C304" s="388"/>
      <c r="D304" s="388"/>
      <c r="E304" s="389"/>
    </row>
    <row r="305" spans="2:5" ht="15.75" x14ac:dyDescent="0.25">
      <c r="B305" s="379" t="s">
        <v>137</v>
      </c>
      <c r="C305" s="380"/>
      <c r="D305" s="220" t="s">
        <v>140</v>
      </c>
      <c r="E305" s="221" t="s">
        <v>132</v>
      </c>
    </row>
    <row r="306" spans="2:5" ht="15.75" x14ac:dyDescent="0.25">
      <c r="B306" s="381" t="s">
        <v>136</v>
      </c>
      <c r="C306" s="382"/>
      <c r="D306" s="150">
        <f>E10</f>
        <v>0</v>
      </c>
      <c r="E306" s="214">
        <v>42</v>
      </c>
    </row>
    <row r="307" spans="2:5" ht="15.75" x14ac:dyDescent="0.25">
      <c r="B307" s="371" t="s">
        <v>8</v>
      </c>
      <c r="C307" s="372"/>
      <c r="D307" s="150">
        <f>H27</f>
        <v>0</v>
      </c>
      <c r="E307" s="214">
        <v>14</v>
      </c>
    </row>
    <row r="308" spans="2:5" ht="15.75" x14ac:dyDescent="0.25">
      <c r="B308" s="371" t="s">
        <v>92</v>
      </c>
      <c r="C308" s="372"/>
      <c r="D308" s="150">
        <f>H53</f>
        <v>0</v>
      </c>
      <c r="E308" s="214">
        <v>22</v>
      </c>
    </row>
    <row r="309" spans="2:5" ht="15.75" x14ac:dyDescent="0.25">
      <c r="B309" s="371" t="s">
        <v>93</v>
      </c>
      <c r="C309" s="372"/>
      <c r="D309" s="150">
        <f>H78</f>
        <v>0</v>
      </c>
      <c r="E309" s="214">
        <v>20</v>
      </c>
    </row>
    <row r="310" spans="2:5" ht="15.75" x14ac:dyDescent="0.25">
      <c r="B310" s="371" t="s">
        <v>94</v>
      </c>
      <c r="C310" s="372"/>
      <c r="D310" s="150">
        <f>H101</f>
        <v>0</v>
      </c>
      <c r="E310" s="214">
        <v>18</v>
      </c>
    </row>
    <row r="311" spans="2:5" ht="15.75" x14ac:dyDescent="0.25">
      <c r="B311" s="371" t="s">
        <v>95</v>
      </c>
      <c r="C311" s="372"/>
      <c r="D311" s="150">
        <f>H113</f>
        <v>0</v>
      </c>
      <c r="E311" s="214">
        <v>8</v>
      </c>
    </row>
    <row r="312" spans="2:5" ht="15.75" x14ac:dyDescent="0.25">
      <c r="B312" s="371" t="s">
        <v>54</v>
      </c>
      <c r="C312" s="372"/>
      <c r="D312" s="150">
        <f>H124</f>
        <v>0</v>
      </c>
      <c r="E312" s="214">
        <v>6</v>
      </c>
    </row>
    <row r="313" spans="2:5" ht="15.75" x14ac:dyDescent="0.25">
      <c r="B313" s="371" t="s">
        <v>67</v>
      </c>
      <c r="C313" s="372"/>
      <c r="D313" s="150">
        <f>H159</f>
        <v>0</v>
      </c>
      <c r="E313" s="214">
        <v>30</v>
      </c>
    </row>
    <row r="314" spans="2:5" ht="15.75" x14ac:dyDescent="0.25">
      <c r="B314" s="371" t="s">
        <v>85</v>
      </c>
      <c r="C314" s="372"/>
      <c r="D314" s="150">
        <f>H194</f>
        <v>0</v>
      </c>
      <c r="E314" s="214">
        <v>30</v>
      </c>
    </row>
    <row r="315" spans="2:5" ht="15.75" x14ac:dyDescent="0.25">
      <c r="B315" s="371" t="s">
        <v>90</v>
      </c>
      <c r="C315" s="372"/>
      <c r="D315" s="150">
        <f>H211</f>
        <v>0</v>
      </c>
      <c r="E315" s="214">
        <v>12</v>
      </c>
    </row>
    <row r="316" spans="2:5" ht="15.75" x14ac:dyDescent="0.25">
      <c r="B316" s="371" t="s">
        <v>101</v>
      </c>
      <c r="C316" s="372"/>
      <c r="D316" s="150">
        <f>H230</f>
        <v>0</v>
      </c>
      <c r="E316" s="214">
        <v>14</v>
      </c>
    </row>
    <row r="317" spans="2:5" ht="15.75" x14ac:dyDescent="0.25">
      <c r="B317" s="371" t="s">
        <v>106</v>
      </c>
      <c r="C317" s="372"/>
      <c r="D317" s="150">
        <f>H243</f>
        <v>0</v>
      </c>
      <c r="E317" s="214">
        <v>8</v>
      </c>
    </row>
    <row r="318" spans="2:5" ht="16.5" thickBot="1" x14ac:dyDescent="0.3">
      <c r="B318" s="373" t="s">
        <v>111</v>
      </c>
      <c r="C318" s="374"/>
      <c r="D318" s="215">
        <f>H282</f>
        <v>0</v>
      </c>
      <c r="E318" s="216">
        <v>26</v>
      </c>
    </row>
    <row r="319" spans="2:5" ht="19.5" thickBot="1" x14ac:dyDescent="0.35">
      <c r="B319" s="375" t="s">
        <v>139</v>
      </c>
      <c r="C319" s="376"/>
      <c r="D319" s="285">
        <f>SUM(D306:D318)</f>
        <v>0</v>
      </c>
      <c r="E319" s="217">
        <f>SUM(E306:E318)</f>
        <v>250</v>
      </c>
    </row>
    <row r="320" spans="2:5" ht="27.75" customHeight="1" thickBot="1" x14ac:dyDescent="0.3">
      <c r="D320" s="377">
        <f>D319/E319</f>
        <v>0</v>
      </c>
      <c r="E320" s="378"/>
    </row>
    <row r="324" spans="4:5" x14ac:dyDescent="0.25">
      <c r="D324" s="367" t="s">
        <v>151</v>
      </c>
      <c r="E324" s="367"/>
    </row>
    <row r="325" spans="4:5" x14ac:dyDescent="0.25">
      <c r="D325" s="368">
        <f>D319+D300</f>
        <v>0</v>
      </c>
      <c r="E325" s="368"/>
    </row>
    <row r="326" spans="4:5" x14ac:dyDescent="0.25">
      <c r="D326" s="367" t="s">
        <v>152</v>
      </c>
      <c r="E326" s="367"/>
    </row>
    <row r="327" spans="4:5" x14ac:dyDescent="0.25">
      <c r="D327" s="368">
        <f>E319+E300</f>
        <v>500</v>
      </c>
      <c r="E327" s="368"/>
    </row>
    <row r="328" spans="4:5" ht="15.75" thickBot="1" x14ac:dyDescent="0.3"/>
    <row r="329" spans="4:5" ht="19.5" thickBot="1" x14ac:dyDescent="0.3">
      <c r="D329" s="369">
        <f>D325/D327</f>
        <v>0</v>
      </c>
      <c r="E329" s="370"/>
    </row>
  </sheetData>
  <sheetProtection password="DEAD" sheet="1" objects="1" scenarios="1" formatCells="0" formatColumns="0" formatRows="0" selectLockedCells="1"/>
  <mergeCells count="65">
    <mergeCell ref="B162:G162"/>
    <mergeCell ref="B5:G5"/>
    <mergeCell ref="B7:B8"/>
    <mergeCell ref="B11:G11"/>
    <mergeCell ref="B29:G29"/>
    <mergeCell ref="B55:G55"/>
    <mergeCell ref="B56:G56"/>
    <mergeCell ref="B80:G80"/>
    <mergeCell ref="B81:G81"/>
    <mergeCell ref="B103:G103"/>
    <mergeCell ref="B116:G116"/>
    <mergeCell ref="B127:G127"/>
    <mergeCell ref="B286:C286"/>
    <mergeCell ref="B197:G197"/>
    <mergeCell ref="B214:G214"/>
    <mergeCell ref="B233:G233"/>
    <mergeCell ref="B247:G247"/>
    <mergeCell ref="B249:G249"/>
    <mergeCell ref="B254:G254"/>
    <mergeCell ref="B259:G259"/>
    <mergeCell ref="B262:G262"/>
    <mergeCell ref="B269:G269"/>
    <mergeCell ref="B272:G272"/>
    <mergeCell ref="B277:G277"/>
    <mergeCell ref="B288:C288"/>
    <mergeCell ref="B289:C289"/>
    <mergeCell ref="B290:C290"/>
    <mergeCell ref="B291:C291"/>
    <mergeCell ref="B292:C292"/>
    <mergeCell ref="B310:C310"/>
    <mergeCell ref="B299:C299"/>
    <mergeCell ref="B300:C300"/>
    <mergeCell ref="D301:E301"/>
    <mergeCell ref="B2:G2"/>
    <mergeCell ref="B285:E285"/>
    <mergeCell ref="B304:E304"/>
    <mergeCell ref="D3:E3"/>
    <mergeCell ref="D4:E4"/>
    <mergeCell ref="B293:C293"/>
    <mergeCell ref="B294:C294"/>
    <mergeCell ref="B295:C295"/>
    <mergeCell ref="B296:C296"/>
    <mergeCell ref="B297:C297"/>
    <mergeCell ref="B298:C298"/>
    <mergeCell ref="B287:C287"/>
    <mergeCell ref="B305:C305"/>
    <mergeCell ref="B306:C306"/>
    <mergeCell ref="B307:C307"/>
    <mergeCell ref="B308:C308"/>
    <mergeCell ref="B309:C309"/>
    <mergeCell ref="B317:C317"/>
    <mergeCell ref="B318:C318"/>
    <mergeCell ref="B319:C319"/>
    <mergeCell ref="D320:E320"/>
    <mergeCell ref="B311:C311"/>
    <mergeCell ref="B312:C312"/>
    <mergeCell ref="B313:C313"/>
    <mergeCell ref="B314:C314"/>
    <mergeCell ref="B315:C315"/>
    <mergeCell ref="B316:C316"/>
    <mergeCell ref="D324:E324"/>
    <mergeCell ref="D325:E325"/>
    <mergeCell ref="D326:E326"/>
    <mergeCell ref="D327:E327"/>
    <mergeCell ref="D329:E329"/>
  </mergeCells>
  <conditionalFormatting sqref="H13:H26">
    <cfRule type="cellIs" dxfId="1619" priority="318" operator="equal">
      <formula>0</formula>
    </cfRule>
    <cfRule type="cellIs" dxfId="1618" priority="319" operator="equal">
      <formula>3</formula>
    </cfRule>
    <cfRule type="cellIs" dxfId="1617" priority="320" operator="equal">
      <formula>2</formula>
    </cfRule>
    <cfRule type="cellIs" dxfId="1616" priority="321" operator="equal">
      <formula>1</formula>
    </cfRule>
  </conditionalFormatting>
  <conditionalFormatting sqref="H31:I52">
    <cfRule type="cellIs" dxfId="1615" priority="314" operator="equal">
      <formula>3</formula>
    </cfRule>
    <cfRule type="cellIs" dxfId="1614" priority="315" operator="equal">
      <formula>2</formula>
    </cfRule>
    <cfRule type="cellIs" dxfId="1613" priority="316" operator="equal">
      <formula>1</formula>
    </cfRule>
    <cfRule type="cellIs" dxfId="1612" priority="317" operator="equal">
      <formula>0</formula>
    </cfRule>
  </conditionalFormatting>
  <conditionalFormatting sqref="H58:H77">
    <cfRule type="cellIs" dxfId="1611" priority="310" operator="equal">
      <formula>3</formula>
    </cfRule>
    <cfRule type="cellIs" dxfId="1610" priority="311" operator="equal">
      <formula>2</formula>
    </cfRule>
    <cfRule type="cellIs" dxfId="1609" priority="312" operator="equal">
      <formula>1</formula>
    </cfRule>
    <cfRule type="cellIs" dxfId="1608" priority="313" operator="equal">
      <formula>0</formula>
    </cfRule>
  </conditionalFormatting>
  <conditionalFormatting sqref="H83:H84">
    <cfRule type="cellIs" dxfId="1607" priority="306" operator="equal">
      <formula>3</formula>
    </cfRule>
    <cfRule type="cellIs" dxfId="1606" priority="307" operator="equal">
      <formula>2</formula>
    </cfRule>
    <cfRule type="cellIs" dxfId="1605" priority="308" operator="equal">
      <formula>1</formula>
    </cfRule>
    <cfRule type="cellIs" dxfId="1604" priority="309" operator="equal">
      <formula>0</formula>
    </cfRule>
  </conditionalFormatting>
  <conditionalFormatting sqref="H85:H86">
    <cfRule type="cellIs" dxfId="1603" priority="302" operator="equal">
      <formula>3</formula>
    </cfRule>
    <cfRule type="cellIs" dxfId="1602" priority="303" operator="equal">
      <formula>2</formula>
    </cfRule>
    <cfRule type="cellIs" dxfId="1601" priority="304" operator="equal">
      <formula>1</formula>
    </cfRule>
    <cfRule type="cellIs" dxfId="1600" priority="305" operator="equal">
      <formula>0</formula>
    </cfRule>
  </conditionalFormatting>
  <conditionalFormatting sqref="H87:H88">
    <cfRule type="cellIs" dxfId="1599" priority="298" operator="equal">
      <formula>3</formula>
    </cfRule>
    <cfRule type="cellIs" dxfId="1598" priority="299" operator="equal">
      <formula>2</formula>
    </cfRule>
    <cfRule type="cellIs" dxfId="1597" priority="300" operator="equal">
      <formula>1</formula>
    </cfRule>
    <cfRule type="cellIs" dxfId="1596" priority="301" operator="equal">
      <formula>0</formula>
    </cfRule>
  </conditionalFormatting>
  <conditionalFormatting sqref="H89:H90">
    <cfRule type="cellIs" dxfId="1595" priority="294" operator="equal">
      <formula>3</formula>
    </cfRule>
    <cfRule type="cellIs" dxfId="1594" priority="295" operator="equal">
      <formula>2</formula>
    </cfRule>
    <cfRule type="cellIs" dxfId="1593" priority="296" operator="equal">
      <formula>1</formula>
    </cfRule>
    <cfRule type="cellIs" dxfId="1592" priority="297" operator="equal">
      <formula>0</formula>
    </cfRule>
  </conditionalFormatting>
  <conditionalFormatting sqref="H91:H92">
    <cfRule type="cellIs" dxfId="1591" priority="290" operator="equal">
      <formula>3</formula>
    </cfRule>
    <cfRule type="cellIs" dxfId="1590" priority="291" operator="equal">
      <formula>2</formula>
    </cfRule>
    <cfRule type="cellIs" dxfId="1589" priority="292" operator="equal">
      <formula>1</formula>
    </cfRule>
    <cfRule type="cellIs" dxfId="1588" priority="293" operator="equal">
      <formula>0</formula>
    </cfRule>
  </conditionalFormatting>
  <conditionalFormatting sqref="H93:H94">
    <cfRule type="cellIs" dxfId="1587" priority="286" operator="equal">
      <formula>3</formula>
    </cfRule>
    <cfRule type="cellIs" dxfId="1586" priority="287" operator="equal">
      <formula>2</formula>
    </cfRule>
    <cfRule type="cellIs" dxfId="1585" priority="288" operator="equal">
      <formula>1</formula>
    </cfRule>
    <cfRule type="cellIs" dxfId="1584" priority="289" operator="equal">
      <formula>0</formula>
    </cfRule>
  </conditionalFormatting>
  <conditionalFormatting sqref="H95:H96">
    <cfRule type="cellIs" dxfId="1583" priority="282" operator="equal">
      <formula>3</formula>
    </cfRule>
    <cfRule type="cellIs" dxfId="1582" priority="283" operator="equal">
      <formula>2</formula>
    </cfRule>
    <cfRule type="cellIs" dxfId="1581" priority="284" operator="equal">
      <formula>1</formula>
    </cfRule>
    <cfRule type="cellIs" dxfId="1580" priority="285" operator="equal">
      <formula>0</formula>
    </cfRule>
  </conditionalFormatting>
  <conditionalFormatting sqref="H97:H98">
    <cfRule type="cellIs" dxfId="1579" priority="278" operator="equal">
      <formula>3</formula>
    </cfRule>
    <cfRule type="cellIs" dxfId="1578" priority="279" operator="equal">
      <formula>2</formula>
    </cfRule>
    <cfRule type="cellIs" dxfId="1577" priority="280" operator="equal">
      <formula>1</formula>
    </cfRule>
    <cfRule type="cellIs" dxfId="1576" priority="281" operator="equal">
      <formula>0</formula>
    </cfRule>
  </conditionalFormatting>
  <conditionalFormatting sqref="H99:H100">
    <cfRule type="cellIs" dxfId="1575" priority="274" operator="equal">
      <formula>3</formula>
    </cfRule>
    <cfRule type="cellIs" dxfId="1574" priority="275" operator="equal">
      <formula>2</formula>
    </cfRule>
    <cfRule type="cellIs" dxfId="1573" priority="276" operator="equal">
      <formula>1</formula>
    </cfRule>
    <cfRule type="cellIs" dxfId="1572" priority="277" operator="equal">
      <formula>0</formula>
    </cfRule>
  </conditionalFormatting>
  <conditionalFormatting sqref="H122:H123">
    <cfRule type="cellIs" dxfId="1571" priority="246" operator="equal">
      <formula>3</formula>
    </cfRule>
    <cfRule type="cellIs" dxfId="1570" priority="247" operator="equal">
      <formula>2</formula>
    </cfRule>
    <cfRule type="cellIs" dxfId="1569" priority="248" operator="equal">
      <formula>1</formula>
    </cfRule>
    <cfRule type="cellIs" dxfId="1568" priority="249" operator="equal">
      <formula>0</formula>
    </cfRule>
  </conditionalFormatting>
  <conditionalFormatting sqref="H105:H106">
    <cfRule type="cellIs" dxfId="1567" priority="270" operator="equal">
      <formula>3</formula>
    </cfRule>
    <cfRule type="cellIs" dxfId="1566" priority="271" operator="equal">
      <formula>2</formula>
    </cfRule>
    <cfRule type="cellIs" dxfId="1565" priority="272" operator="equal">
      <formula>1</formula>
    </cfRule>
    <cfRule type="cellIs" dxfId="1564" priority="273" operator="equal">
      <formula>0</formula>
    </cfRule>
  </conditionalFormatting>
  <conditionalFormatting sqref="H107:H108">
    <cfRule type="cellIs" dxfId="1563" priority="266" operator="equal">
      <formula>3</formula>
    </cfRule>
    <cfRule type="cellIs" dxfId="1562" priority="267" operator="equal">
      <formula>2</formula>
    </cfRule>
    <cfRule type="cellIs" dxfId="1561" priority="268" operator="equal">
      <formula>1</formula>
    </cfRule>
    <cfRule type="cellIs" dxfId="1560" priority="269" operator="equal">
      <formula>0</formula>
    </cfRule>
  </conditionalFormatting>
  <conditionalFormatting sqref="H109:H110">
    <cfRule type="cellIs" dxfId="1559" priority="262" operator="equal">
      <formula>3</formula>
    </cfRule>
    <cfRule type="cellIs" dxfId="1558" priority="263" operator="equal">
      <formula>2</formula>
    </cfRule>
    <cfRule type="cellIs" dxfId="1557" priority="264" operator="equal">
      <formula>1</formula>
    </cfRule>
    <cfRule type="cellIs" dxfId="1556" priority="265" operator="equal">
      <formula>0</formula>
    </cfRule>
  </conditionalFormatting>
  <conditionalFormatting sqref="H111:H112">
    <cfRule type="cellIs" dxfId="1555" priority="258" operator="equal">
      <formula>3</formula>
    </cfRule>
    <cfRule type="cellIs" dxfId="1554" priority="259" operator="equal">
      <formula>2</formula>
    </cfRule>
    <cfRule type="cellIs" dxfId="1553" priority="260" operator="equal">
      <formula>1</formula>
    </cfRule>
    <cfRule type="cellIs" dxfId="1552" priority="261" operator="equal">
      <formula>0</formula>
    </cfRule>
  </conditionalFormatting>
  <conditionalFormatting sqref="H118:H119">
    <cfRule type="cellIs" dxfId="1551" priority="254" operator="equal">
      <formula>3</formula>
    </cfRule>
    <cfRule type="cellIs" dxfId="1550" priority="255" operator="equal">
      <formula>2</formula>
    </cfRule>
    <cfRule type="cellIs" dxfId="1549" priority="256" operator="equal">
      <formula>1</formula>
    </cfRule>
    <cfRule type="cellIs" dxfId="1548" priority="257" operator="equal">
      <formula>0</formula>
    </cfRule>
  </conditionalFormatting>
  <conditionalFormatting sqref="H120:H121">
    <cfRule type="cellIs" dxfId="1547" priority="250" operator="equal">
      <formula>3</formula>
    </cfRule>
    <cfRule type="cellIs" dxfId="1546" priority="251" operator="equal">
      <formula>2</formula>
    </cfRule>
    <cfRule type="cellIs" dxfId="1545" priority="252" operator="equal">
      <formula>1</formula>
    </cfRule>
    <cfRule type="cellIs" dxfId="1544" priority="253" operator="equal">
      <formula>0</formula>
    </cfRule>
  </conditionalFormatting>
  <conditionalFormatting sqref="H129:H130">
    <cfRule type="cellIs" dxfId="1543" priority="242" operator="equal">
      <formula>3</formula>
    </cfRule>
    <cfRule type="cellIs" dxfId="1542" priority="243" operator="equal">
      <formula>2</formula>
    </cfRule>
    <cfRule type="cellIs" dxfId="1541" priority="244" operator="equal">
      <formula>1</formula>
    </cfRule>
    <cfRule type="cellIs" dxfId="1540" priority="245" operator="equal">
      <formula>0</formula>
    </cfRule>
  </conditionalFormatting>
  <conditionalFormatting sqref="H131:H132">
    <cfRule type="cellIs" dxfId="1539" priority="238" operator="equal">
      <formula>3</formula>
    </cfRule>
    <cfRule type="cellIs" dxfId="1538" priority="239" operator="equal">
      <formula>2</formula>
    </cfRule>
    <cfRule type="cellIs" dxfId="1537" priority="240" operator="equal">
      <formula>1</formula>
    </cfRule>
    <cfRule type="cellIs" dxfId="1536" priority="241" operator="equal">
      <formula>0</formula>
    </cfRule>
  </conditionalFormatting>
  <conditionalFormatting sqref="H133:H134">
    <cfRule type="cellIs" dxfId="1535" priority="234" operator="equal">
      <formula>3</formula>
    </cfRule>
    <cfRule type="cellIs" dxfId="1534" priority="235" operator="equal">
      <formula>2</formula>
    </cfRule>
    <cfRule type="cellIs" dxfId="1533" priority="236" operator="equal">
      <formula>1</formula>
    </cfRule>
    <cfRule type="cellIs" dxfId="1532" priority="237" operator="equal">
      <formula>0</formula>
    </cfRule>
  </conditionalFormatting>
  <conditionalFormatting sqref="H135:H136">
    <cfRule type="cellIs" dxfId="1531" priority="230" operator="equal">
      <formula>3</formula>
    </cfRule>
    <cfRule type="cellIs" dxfId="1530" priority="231" operator="equal">
      <formula>2</formula>
    </cfRule>
    <cfRule type="cellIs" dxfId="1529" priority="232" operator="equal">
      <formula>1</formula>
    </cfRule>
    <cfRule type="cellIs" dxfId="1528" priority="233" operator="equal">
      <formula>0</formula>
    </cfRule>
  </conditionalFormatting>
  <conditionalFormatting sqref="H137:H138">
    <cfRule type="cellIs" dxfId="1527" priority="226" operator="equal">
      <formula>3</formula>
    </cfRule>
    <cfRule type="cellIs" dxfId="1526" priority="227" operator="equal">
      <formula>2</formula>
    </cfRule>
    <cfRule type="cellIs" dxfId="1525" priority="228" operator="equal">
      <formula>1</formula>
    </cfRule>
    <cfRule type="cellIs" dxfId="1524" priority="229" operator="equal">
      <formula>0</formula>
    </cfRule>
  </conditionalFormatting>
  <conditionalFormatting sqref="H139:H140">
    <cfRule type="cellIs" dxfId="1523" priority="222" operator="equal">
      <formula>3</formula>
    </cfRule>
    <cfRule type="cellIs" dxfId="1522" priority="223" operator="equal">
      <formula>2</formula>
    </cfRule>
    <cfRule type="cellIs" dxfId="1521" priority="224" operator="equal">
      <formula>1</formula>
    </cfRule>
    <cfRule type="cellIs" dxfId="1520" priority="225" operator="equal">
      <formula>0</formula>
    </cfRule>
  </conditionalFormatting>
  <conditionalFormatting sqref="H141:H142">
    <cfRule type="cellIs" dxfId="1519" priority="218" operator="equal">
      <formula>3</formula>
    </cfRule>
    <cfRule type="cellIs" dxfId="1518" priority="219" operator="equal">
      <formula>2</formula>
    </cfRule>
    <cfRule type="cellIs" dxfId="1517" priority="220" operator="equal">
      <formula>1</formula>
    </cfRule>
    <cfRule type="cellIs" dxfId="1516" priority="221" operator="equal">
      <formula>0</formula>
    </cfRule>
  </conditionalFormatting>
  <conditionalFormatting sqref="H143:H144">
    <cfRule type="cellIs" dxfId="1515" priority="214" operator="equal">
      <formula>3</formula>
    </cfRule>
    <cfRule type="cellIs" dxfId="1514" priority="215" operator="equal">
      <formula>2</formula>
    </cfRule>
    <cfRule type="cellIs" dxfId="1513" priority="216" operator="equal">
      <formula>1</formula>
    </cfRule>
    <cfRule type="cellIs" dxfId="1512" priority="217" operator="equal">
      <formula>0</formula>
    </cfRule>
  </conditionalFormatting>
  <conditionalFormatting sqref="H145:H146">
    <cfRule type="cellIs" dxfId="1511" priority="210" operator="equal">
      <formula>3</formula>
    </cfRule>
    <cfRule type="cellIs" dxfId="1510" priority="211" operator="equal">
      <formula>2</formula>
    </cfRule>
    <cfRule type="cellIs" dxfId="1509" priority="212" operator="equal">
      <formula>1</formula>
    </cfRule>
    <cfRule type="cellIs" dxfId="1508" priority="213" operator="equal">
      <formula>0</formula>
    </cfRule>
  </conditionalFormatting>
  <conditionalFormatting sqref="H147:H148">
    <cfRule type="cellIs" dxfId="1507" priority="206" operator="equal">
      <formula>3</formula>
    </cfRule>
    <cfRule type="cellIs" dxfId="1506" priority="207" operator="equal">
      <formula>2</formula>
    </cfRule>
    <cfRule type="cellIs" dxfId="1505" priority="208" operator="equal">
      <formula>1</formula>
    </cfRule>
    <cfRule type="cellIs" dxfId="1504" priority="209" operator="equal">
      <formula>0</formula>
    </cfRule>
  </conditionalFormatting>
  <conditionalFormatting sqref="H149:H150">
    <cfRule type="cellIs" dxfId="1503" priority="202" operator="equal">
      <formula>3</formula>
    </cfRule>
    <cfRule type="cellIs" dxfId="1502" priority="203" operator="equal">
      <formula>2</formula>
    </cfRule>
    <cfRule type="cellIs" dxfId="1501" priority="204" operator="equal">
      <formula>1</formula>
    </cfRule>
    <cfRule type="cellIs" dxfId="1500" priority="205" operator="equal">
      <formula>0</formula>
    </cfRule>
  </conditionalFormatting>
  <conditionalFormatting sqref="H151:H152">
    <cfRule type="cellIs" dxfId="1499" priority="198" operator="equal">
      <formula>3</formula>
    </cfRule>
    <cfRule type="cellIs" dxfId="1498" priority="199" operator="equal">
      <formula>2</formula>
    </cfRule>
    <cfRule type="cellIs" dxfId="1497" priority="200" operator="equal">
      <formula>1</formula>
    </cfRule>
    <cfRule type="cellIs" dxfId="1496" priority="201" operator="equal">
      <formula>0</formula>
    </cfRule>
  </conditionalFormatting>
  <conditionalFormatting sqref="H153:H154">
    <cfRule type="cellIs" dxfId="1495" priority="194" operator="equal">
      <formula>3</formula>
    </cfRule>
    <cfRule type="cellIs" dxfId="1494" priority="195" operator="equal">
      <formula>2</formula>
    </cfRule>
    <cfRule type="cellIs" dxfId="1493" priority="196" operator="equal">
      <formula>1</formula>
    </cfRule>
    <cfRule type="cellIs" dxfId="1492" priority="197" operator="equal">
      <formula>0</formula>
    </cfRule>
  </conditionalFormatting>
  <conditionalFormatting sqref="H155:H156">
    <cfRule type="cellIs" dxfId="1491" priority="190" operator="equal">
      <formula>3</formula>
    </cfRule>
    <cfRule type="cellIs" dxfId="1490" priority="191" operator="equal">
      <formula>2</formula>
    </cfRule>
    <cfRule type="cellIs" dxfId="1489" priority="192" operator="equal">
      <formula>1</formula>
    </cfRule>
    <cfRule type="cellIs" dxfId="1488" priority="193" operator="equal">
      <formula>0</formula>
    </cfRule>
  </conditionalFormatting>
  <conditionalFormatting sqref="H157:H158">
    <cfRule type="cellIs" dxfId="1487" priority="186" operator="equal">
      <formula>3</formula>
    </cfRule>
    <cfRule type="cellIs" dxfId="1486" priority="187" operator="equal">
      <formula>2</formula>
    </cfRule>
    <cfRule type="cellIs" dxfId="1485" priority="188" operator="equal">
      <formula>1</formula>
    </cfRule>
    <cfRule type="cellIs" dxfId="1484" priority="189" operator="equal">
      <formula>0</formula>
    </cfRule>
  </conditionalFormatting>
  <conditionalFormatting sqref="H178:H179">
    <cfRule type="cellIs" dxfId="1483" priority="182" operator="equal">
      <formula>0</formula>
    </cfRule>
    <cfRule type="cellIs" dxfId="1482" priority="183" operator="equal">
      <formula>3</formula>
    </cfRule>
    <cfRule type="cellIs" dxfId="1481" priority="184" operator="equal">
      <formula>2</formula>
    </cfRule>
    <cfRule type="cellIs" dxfId="1480" priority="185" operator="equal">
      <formula>1</formula>
    </cfRule>
  </conditionalFormatting>
  <conditionalFormatting sqref="H164:H165">
    <cfRule type="cellIs" dxfId="1479" priority="178" operator="equal">
      <formula>3</formula>
    </cfRule>
    <cfRule type="cellIs" dxfId="1478" priority="179" operator="equal">
      <formula>2</formula>
    </cfRule>
    <cfRule type="cellIs" dxfId="1477" priority="180" operator="equal">
      <formula>1</formula>
    </cfRule>
    <cfRule type="cellIs" dxfId="1476" priority="181" operator="equal">
      <formula>0</formula>
    </cfRule>
  </conditionalFormatting>
  <conditionalFormatting sqref="H166:H167">
    <cfRule type="cellIs" dxfId="1475" priority="174" operator="equal">
      <formula>3</formula>
    </cfRule>
    <cfRule type="cellIs" dxfId="1474" priority="175" operator="equal">
      <formula>2</formula>
    </cfRule>
    <cfRule type="cellIs" dxfId="1473" priority="176" operator="equal">
      <formula>1</formula>
    </cfRule>
    <cfRule type="cellIs" dxfId="1472" priority="177" operator="equal">
      <formula>0</formula>
    </cfRule>
  </conditionalFormatting>
  <conditionalFormatting sqref="H168:H169">
    <cfRule type="cellIs" dxfId="1471" priority="170" operator="equal">
      <formula>3</formula>
    </cfRule>
    <cfRule type="cellIs" dxfId="1470" priority="171" operator="equal">
      <formula>2</formula>
    </cfRule>
    <cfRule type="cellIs" dxfId="1469" priority="172" operator="equal">
      <formula>1</formula>
    </cfRule>
    <cfRule type="cellIs" dxfId="1468" priority="173" operator="equal">
      <formula>0</formula>
    </cfRule>
  </conditionalFormatting>
  <conditionalFormatting sqref="H170:H171">
    <cfRule type="cellIs" dxfId="1467" priority="166" operator="equal">
      <formula>3</formula>
    </cfRule>
    <cfRule type="cellIs" dxfId="1466" priority="167" operator="equal">
      <formula>2</formula>
    </cfRule>
    <cfRule type="cellIs" dxfId="1465" priority="168" operator="equal">
      <formula>1</formula>
    </cfRule>
    <cfRule type="cellIs" dxfId="1464" priority="169" operator="equal">
      <formula>0</formula>
    </cfRule>
  </conditionalFormatting>
  <conditionalFormatting sqref="H172:H173">
    <cfRule type="cellIs" dxfId="1463" priority="162" operator="equal">
      <formula>3</formula>
    </cfRule>
    <cfRule type="cellIs" dxfId="1462" priority="163" operator="equal">
      <formula>2</formula>
    </cfRule>
    <cfRule type="cellIs" dxfId="1461" priority="164" operator="equal">
      <formula>1</formula>
    </cfRule>
    <cfRule type="cellIs" dxfId="1460" priority="165" operator="equal">
      <formula>0</formula>
    </cfRule>
  </conditionalFormatting>
  <conditionalFormatting sqref="H174:H175">
    <cfRule type="cellIs" dxfId="1459" priority="158" operator="equal">
      <formula>3</formula>
    </cfRule>
    <cfRule type="cellIs" dxfId="1458" priority="159" operator="equal">
      <formula>2</formula>
    </cfRule>
    <cfRule type="cellIs" dxfId="1457" priority="160" operator="equal">
      <formula>1</formula>
    </cfRule>
    <cfRule type="cellIs" dxfId="1456" priority="161" operator="equal">
      <formula>0</formula>
    </cfRule>
  </conditionalFormatting>
  <conditionalFormatting sqref="H176:H177">
    <cfRule type="cellIs" dxfId="1455" priority="154" operator="equal">
      <formula>3</formula>
    </cfRule>
    <cfRule type="cellIs" dxfId="1454" priority="155" operator="equal">
      <formula>2</formula>
    </cfRule>
    <cfRule type="cellIs" dxfId="1453" priority="156" operator="equal">
      <formula>1</formula>
    </cfRule>
    <cfRule type="cellIs" dxfId="1452" priority="157" operator="equal">
      <formula>0</formula>
    </cfRule>
  </conditionalFormatting>
  <conditionalFormatting sqref="H180:H181">
    <cfRule type="cellIs" dxfId="1451" priority="150" operator="equal">
      <formula>3</formula>
    </cfRule>
    <cfRule type="cellIs" dxfId="1450" priority="151" operator="equal">
      <formula>2</formula>
    </cfRule>
    <cfRule type="cellIs" dxfId="1449" priority="152" operator="equal">
      <formula>1</formula>
    </cfRule>
    <cfRule type="cellIs" dxfId="1448" priority="153" operator="equal">
      <formula>0</formula>
    </cfRule>
  </conditionalFormatting>
  <conditionalFormatting sqref="H182:H183">
    <cfRule type="cellIs" dxfId="1447" priority="146" operator="equal">
      <formula>3</formula>
    </cfRule>
    <cfRule type="cellIs" dxfId="1446" priority="147" operator="equal">
      <formula>2</formula>
    </cfRule>
    <cfRule type="cellIs" dxfId="1445" priority="148" operator="equal">
      <formula>1</formula>
    </cfRule>
    <cfRule type="cellIs" dxfId="1444" priority="149" operator="equal">
      <formula>0</formula>
    </cfRule>
  </conditionalFormatting>
  <conditionalFormatting sqref="H184:H185">
    <cfRule type="cellIs" dxfId="1443" priority="142" operator="equal">
      <formula>3</formula>
    </cfRule>
    <cfRule type="cellIs" dxfId="1442" priority="143" operator="equal">
      <formula>2</formula>
    </cfRule>
    <cfRule type="cellIs" dxfId="1441" priority="144" operator="equal">
      <formula>1</formula>
    </cfRule>
    <cfRule type="cellIs" dxfId="1440" priority="145" operator="equal">
      <formula>0</formula>
    </cfRule>
  </conditionalFormatting>
  <conditionalFormatting sqref="H186:H187">
    <cfRule type="cellIs" dxfId="1439" priority="138" operator="equal">
      <formula>3</formula>
    </cfRule>
    <cfRule type="cellIs" dxfId="1438" priority="139" operator="equal">
      <formula>2</formula>
    </cfRule>
    <cfRule type="cellIs" dxfId="1437" priority="140" operator="equal">
      <formula>1</formula>
    </cfRule>
    <cfRule type="cellIs" dxfId="1436" priority="141" operator="equal">
      <formula>0</formula>
    </cfRule>
  </conditionalFormatting>
  <conditionalFormatting sqref="H188:H189">
    <cfRule type="cellIs" dxfId="1435" priority="134" operator="equal">
      <formula>3</formula>
    </cfRule>
    <cfRule type="cellIs" dxfId="1434" priority="135" operator="equal">
      <formula>2</formula>
    </cfRule>
    <cfRule type="cellIs" dxfId="1433" priority="136" operator="equal">
      <formula>1</formula>
    </cfRule>
    <cfRule type="cellIs" dxfId="1432" priority="137" operator="equal">
      <formula>0</formula>
    </cfRule>
  </conditionalFormatting>
  <conditionalFormatting sqref="H190:H191">
    <cfRule type="cellIs" dxfId="1431" priority="130" operator="equal">
      <formula>3</formula>
    </cfRule>
    <cfRule type="cellIs" dxfId="1430" priority="131" operator="equal">
      <formula>2</formula>
    </cfRule>
    <cfRule type="cellIs" dxfId="1429" priority="132" operator="equal">
      <formula>1</formula>
    </cfRule>
    <cfRule type="cellIs" dxfId="1428" priority="133" operator="equal">
      <formula>0</formula>
    </cfRule>
  </conditionalFormatting>
  <conditionalFormatting sqref="H192:H193">
    <cfRule type="cellIs" dxfId="1427" priority="126" operator="equal">
      <formula>3</formula>
    </cfRule>
    <cfRule type="cellIs" dxfId="1426" priority="127" operator="equal">
      <formula>2</formula>
    </cfRule>
    <cfRule type="cellIs" dxfId="1425" priority="128" operator="equal">
      <formula>1</formula>
    </cfRule>
    <cfRule type="cellIs" dxfId="1424" priority="129" operator="equal">
      <formula>0</formula>
    </cfRule>
  </conditionalFormatting>
  <conditionalFormatting sqref="H199:H200">
    <cfRule type="cellIs" dxfId="1423" priority="122" operator="equal">
      <formula>3</formula>
    </cfRule>
    <cfRule type="cellIs" dxfId="1422" priority="123" operator="equal">
      <formula>2</formula>
    </cfRule>
    <cfRule type="cellIs" dxfId="1421" priority="124" operator="equal">
      <formula>1</formula>
    </cfRule>
    <cfRule type="cellIs" dxfId="1420" priority="125" operator="equal">
      <formula>0</formula>
    </cfRule>
  </conditionalFormatting>
  <conditionalFormatting sqref="H201:H202">
    <cfRule type="cellIs" dxfId="1419" priority="118" operator="equal">
      <formula>3</formula>
    </cfRule>
    <cfRule type="cellIs" dxfId="1418" priority="119" operator="equal">
      <formula>2</formula>
    </cfRule>
    <cfRule type="cellIs" dxfId="1417" priority="120" operator="equal">
      <formula>1</formula>
    </cfRule>
    <cfRule type="cellIs" dxfId="1416" priority="121" operator="equal">
      <formula>0</formula>
    </cfRule>
  </conditionalFormatting>
  <conditionalFormatting sqref="H203:H204">
    <cfRule type="cellIs" dxfId="1415" priority="114" operator="equal">
      <formula>3</formula>
    </cfRule>
    <cfRule type="cellIs" dxfId="1414" priority="115" operator="equal">
      <formula>2</formula>
    </cfRule>
    <cfRule type="cellIs" dxfId="1413" priority="116" operator="equal">
      <formula>1</formula>
    </cfRule>
    <cfRule type="cellIs" dxfId="1412" priority="117" operator="equal">
      <formula>0</formula>
    </cfRule>
  </conditionalFormatting>
  <conditionalFormatting sqref="H205:H206">
    <cfRule type="cellIs" dxfId="1411" priority="110" operator="equal">
      <formula>3</formula>
    </cfRule>
    <cfRule type="cellIs" dxfId="1410" priority="111" operator="equal">
      <formula>2</formula>
    </cfRule>
    <cfRule type="cellIs" dxfId="1409" priority="112" operator="equal">
      <formula>1</formula>
    </cfRule>
    <cfRule type="cellIs" dxfId="1408" priority="113" operator="equal">
      <formula>0</formula>
    </cfRule>
  </conditionalFormatting>
  <conditionalFormatting sqref="H207:H208">
    <cfRule type="cellIs" dxfId="1407" priority="106" operator="equal">
      <formula>3</formula>
    </cfRule>
    <cfRule type="cellIs" dxfId="1406" priority="107" operator="equal">
      <formula>2</formula>
    </cfRule>
    <cfRule type="cellIs" dxfId="1405" priority="108" operator="equal">
      <formula>1</formula>
    </cfRule>
    <cfRule type="cellIs" dxfId="1404" priority="109" operator="equal">
      <formula>0</formula>
    </cfRule>
  </conditionalFormatting>
  <conditionalFormatting sqref="H209:H210">
    <cfRule type="cellIs" dxfId="1403" priority="102" operator="equal">
      <formula>3</formula>
    </cfRule>
    <cfRule type="cellIs" dxfId="1402" priority="103" operator="equal">
      <formula>2</formula>
    </cfRule>
    <cfRule type="cellIs" dxfId="1401" priority="104" operator="equal">
      <formula>1</formula>
    </cfRule>
    <cfRule type="cellIs" dxfId="1400" priority="105" operator="equal">
      <formula>0</formula>
    </cfRule>
  </conditionalFormatting>
  <conditionalFormatting sqref="H216:H217">
    <cfRule type="cellIs" dxfId="1399" priority="98" operator="equal">
      <formula>3</formula>
    </cfRule>
    <cfRule type="cellIs" dxfId="1398" priority="99" operator="equal">
      <formula>2</formula>
    </cfRule>
    <cfRule type="cellIs" dxfId="1397" priority="100" operator="equal">
      <formula>1</formula>
    </cfRule>
    <cfRule type="cellIs" dxfId="1396" priority="101" operator="equal">
      <formula>0</formula>
    </cfRule>
  </conditionalFormatting>
  <conditionalFormatting sqref="H218:H219">
    <cfRule type="cellIs" dxfId="1395" priority="94" operator="equal">
      <formula>3</formula>
    </cfRule>
    <cfRule type="cellIs" dxfId="1394" priority="95" operator="equal">
      <formula>2</formula>
    </cfRule>
    <cfRule type="cellIs" dxfId="1393" priority="96" operator="equal">
      <formula>1</formula>
    </cfRule>
    <cfRule type="cellIs" dxfId="1392" priority="97" operator="equal">
      <formula>0</formula>
    </cfRule>
  </conditionalFormatting>
  <conditionalFormatting sqref="H220:H221">
    <cfRule type="cellIs" dxfId="1391" priority="90" operator="equal">
      <formula>3</formula>
    </cfRule>
    <cfRule type="cellIs" dxfId="1390" priority="91" operator="equal">
      <formula>2</formula>
    </cfRule>
    <cfRule type="cellIs" dxfId="1389" priority="92" operator="equal">
      <formula>1</formula>
    </cfRule>
    <cfRule type="cellIs" dxfId="1388" priority="93" operator="equal">
      <formula>0</formula>
    </cfRule>
  </conditionalFormatting>
  <conditionalFormatting sqref="H222:H223">
    <cfRule type="cellIs" dxfId="1387" priority="86" operator="equal">
      <formula>3</formula>
    </cfRule>
    <cfRule type="cellIs" dxfId="1386" priority="87" operator="equal">
      <formula>2</formula>
    </cfRule>
    <cfRule type="cellIs" dxfId="1385" priority="88" operator="equal">
      <formula>1</formula>
    </cfRule>
    <cfRule type="cellIs" dxfId="1384" priority="89" operator="equal">
      <formula>0</formula>
    </cfRule>
  </conditionalFormatting>
  <conditionalFormatting sqref="H224:H225">
    <cfRule type="cellIs" dxfId="1383" priority="82" operator="equal">
      <formula>3</formula>
    </cfRule>
    <cfRule type="cellIs" dxfId="1382" priority="83" operator="equal">
      <formula>2</formula>
    </cfRule>
    <cfRule type="cellIs" dxfId="1381" priority="84" operator="equal">
      <formula>1</formula>
    </cfRule>
    <cfRule type="cellIs" dxfId="1380" priority="85" operator="equal">
      <formula>0</formula>
    </cfRule>
  </conditionalFormatting>
  <conditionalFormatting sqref="H226:H227">
    <cfRule type="cellIs" dxfId="1379" priority="78" operator="equal">
      <formula>3</formula>
    </cfRule>
    <cfRule type="cellIs" dxfId="1378" priority="79" operator="equal">
      <formula>2</formula>
    </cfRule>
    <cfRule type="cellIs" dxfId="1377" priority="80" operator="equal">
      <formula>1</formula>
    </cfRule>
    <cfRule type="cellIs" dxfId="1376" priority="81" operator="equal">
      <formula>0</formula>
    </cfRule>
  </conditionalFormatting>
  <conditionalFormatting sqref="H228:H229">
    <cfRule type="cellIs" dxfId="1375" priority="74" operator="equal">
      <formula>3</formula>
    </cfRule>
    <cfRule type="cellIs" dxfId="1374" priority="75" operator="equal">
      <formula>2</formula>
    </cfRule>
    <cfRule type="cellIs" dxfId="1373" priority="76" operator="equal">
      <formula>1</formula>
    </cfRule>
    <cfRule type="cellIs" dxfId="1372" priority="77" operator="equal">
      <formula>0</formula>
    </cfRule>
  </conditionalFormatting>
  <conditionalFormatting sqref="H235:H236">
    <cfRule type="cellIs" dxfId="1371" priority="70" operator="equal">
      <formula>3</formula>
    </cfRule>
    <cfRule type="cellIs" dxfId="1370" priority="71" operator="equal">
      <formula>2</formula>
    </cfRule>
    <cfRule type="cellIs" dxfId="1369" priority="72" operator="equal">
      <formula>1</formula>
    </cfRule>
    <cfRule type="cellIs" dxfId="1368" priority="73" operator="equal">
      <formula>0</formula>
    </cfRule>
  </conditionalFormatting>
  <conditionalFormatting sqref="H237:H238">
    <cfRule type="cellIs" dxfId="1367" priority="66" operator="equal">
      <formula>3</formula>
    </cfRule>
    <cfRule type="cellIs" dxfId="1366" priority="67" operator="equal">
      <formula>2</formula>
    </cfRule>
    <cfRule type="cellIs" dxfId="1365" priority="68" operator="equal">
      <formula>1</formula>
    </cfRule>
    <cfRule type="cellIs" dxfId="1364" priority="69" operator="equal">
      <formula>0</formula>
    </cfRule>
  </conditionalFormatting>
  <conditionalFormatting sqref="H239:H240">
    <cfRule type="cellIs" dxfId="1363" priority="62" operator="equal">
      <formula>3</formula>
    </cfRule>
    <cfRule type="cellIs" dxfId="1362" priority="63" operator="equal">
      <formula>2</formula>
    </cfRule>
    <cfRule type="cellIs" dxfId="1361" priority="64" operator="equal">
      <formula>1</formula>
    </cfRule>
    <cfRule type="cellIs" dxfId="1360" priority="65" operator="equal">
      <formula>0</formula>
    </cfRule>
  </conditionalFormatting>
  <conditionalFormatting sqref="H241:H242">
    <cfRule type="cellIs" dxfId="1359" priority="58" operator="equal">
      <formula>3</formula>
    </cfRule>
    <cfRule type="cellIs" dxfId="1358" priority="59" operator="equal">
      <formula>2</formula>
    </cfRule>
    <cfRule type="cellIs" dxfId="1357" priority="60" operator="equal">
      <formula>1</formula>
    </cfRule>
    <cfRule type="cellIs" dxfId="1356" priority="61" operator="equal">
      <formula>0</formula>
    </cfRule>
  </conditionalFormatting>
  <conditionalFormatting sqref="H250:H251">
    <cfRule type="cellIs" dxfId="1355" priority="54" operator="equal">
      <formula>3</formula>
    </cfRule>
    <cfRule type="cellIs" dxfId="1354" priority="55" operator="equal">
      <formula>2</formula>
    </cfRule>
    <cfRule type="cellIs" dxfId="1353" priority="56" operator="equal">
      <formula>1</formula>
    </cfRule>
    <cfRule type="cellIs" dxfId="1352" priority="57" operator="equal">
      <formula>0</formula>
    </cfRule>
  </conditionalFormatting>
  <conditionalFormatting sqref="H252:H253">
    <cfRule type="cellIs" dxfId="1351" priority="50" operator="equal">
      <formula>3</formula>
    </cfRule>
    <cfRule type="cellIs" dxfId="1350" priority="51" operator="equal">
      <formula>2</formula>
    </cfRule>
    <cfRule type="cellIs" dxfId="1349" priority="52" operator="equal">
      <formula>1</formula>
    </cfRule>
    <cfRule type="cellIs" dxfId="1348" priority="53" operator="equal">
      <formula>0</formula>
    </cfRule>
  </conditionalFormatting>
  <conditionalFormatting sqref="H255:H256">
    <cfRule type="cellIs" dxfId="1347" priority="46" operator="equal">
      <formula>3</formula>
    </cfRule>
    <cfRule type="cellIs" dxfId="1346" priority="47" operator="equal">
      <formula>2</formula>
    </cfRule>
    <cfRule type="cellIs" dxfId="1345" priority="48" operator="equal">
      <formula>1</formula>
    </cfRule>
    <cfRule type="cellIs" dxfId="1344" priority="49" operator="equal">
      <formula>0</formula>
    </cfRule>
  </conditionalFormatting>
  <conditionalFormatting sqref="H257:H258">
    <cfRule type="cellIs" dxfId="1343" priority="42" operator="equal">
      <formula>3</formula>
    </cfRule>
    <cfRule type="cellIs" dxfId="1342" priority="43" operator="equal">
      <formula>2</formula>
    </cfRule>
    <cfRule type="cellIs" dxfId="1341" priority="44" operator="equal">
      <formula>1</formula>
    </cfRule>
    <cfRule type="cellIs" dxfId="1340" priority="45" operator="equal">
      <formula>0</formula>
    </cfRule>
  </conditionalFormatting>
  <conditionalFormatting sqref="H278:H281">
    <cfRule type="cellIs" dxfId="1339" priority="10" operator="equal">
      <formula>3</formula>
    </cfRule>
    <cfRule type="cellIs" dxfId="1338" priority="11" operator="equal">
      <formula>2</formula>
    </cfRule>
    <cfRule type="cellIs" dxfId="1337" priority="12" operator="equal">
      <formula>1</formula>
    </cfRule>
    <cfRule type="cellIs" dxfId="1336" priority="13" operator="equal">
      <formula>0</formula>
    </cfRule>
  </conditionalFormatting>
  <conditionalFormatting sqref="H260:H261">
    <cfRule type="cellIs" dxfId="1335" priority="38" operator="equal">
      <formula>3</formula>
    </cfRule>
    <cfRule type="cellIs" dxfId="1334" priority="39" operator="equal">
      <formula>2</formula>
    </cfRule>
    <cfRule type="cellIs" dxfId="1333" priority="40" operator="equal">
      <formula>1</formula>
    </cfRule>
    <cfRule type="cellIs" dxfId="1332" priority="41" operator="equal">
      <formula>0</formula>
    </cfRule>
  </conditionalFormatting>
  <conditionalFormatting sqref="H263:H264">
    <cfRule type="cellIs" dxfId="1331" priority="34" operator="equal">
      <formula>3</formula>
    </cfRule>
    <cfRule type="cellIs" dxfId="1330" priority="35" operator="equal">
      <formula>2</formula>
    </cfRule>
    <cfRule type="cellIs" dxfId="1329" priority="36" operator="equal">
      <formula>1</formula>
    </cfRule>
    <cfRule type="cellIs" dxfId="1328" priority="37" operator="equal">
      <formula>0</formula>
    </cfRule>
  </conditionalFormatting>
  <conditionalFormatting sqref="H265:H266">
    <cfRule type="cellIs" dxfId="1327" priority="30" operator="equal">
      <formula>3</formula>
    </cfRule>
    <cfRule type="cellIs" dxfId="1326" priority="31" operator="equal">
      <formula>2</formula>
    </cfRule>
    <cfRule type="cellIs" dxfId="1325" priority="32" operator="equal">
      <formula>1</formula>
    </cfRule>
    <cfRule type="cellIs" dxfId="1324" priority="33" operator="equal">
      <formula>0</formula>
    </cfRule>
  </conditionalFormatting>
  <conditionalFormatting sqref="H267:H268">
    <cfRule type="cellIs" dxfId="1323" priority="26" operator="equal">
      <formula>3</formula>
    </cfRule>
    <cfRule type="cellIs" dxfId="1322" priority="27" operator="equal">
      <formula>2</formula>
    </cfRule>
    <cfRule type="cellIs" dxfId="1321" priority="28" operator="equal">
      <formula>1</formula>
    </cfRule>
    <cfRule type="cellIs" dxfId="1320" priority="29" operator="equal">
      <formula>0</formula>
    </cfRule>
  </conditionalFormatting>
  <conditionalFormatting sqref="H270:H271">
    <cfRule type="cellIs" dxfId="1319" priority="22" operator="equal">
      <formula>3</formula>
    </cfRule>
    <cfRule type="cellIs" dxfId="1318" priority="23" operator="equal">
      <formula>2</formula>
    </cfRule>
    <cfRule type="cellIs" dxfId="1317" priority="24" operator="equal">
      <formula>1</formula>
    </cfRule>
    <cfRule type="cellIs" dxfId="1316" priority="25" operator="equal">
      <formula>0</formula>
    </cfRule>
  </conditionalFormatting>
  <conditionalFormatting sqref="H273:H274">
    <cfRule type="cellIs" dxfId="1315" priority="18" operator="equal">
      <formula>3</formula>
    </cfRule>
    <cfRule type="cellIs" dxfId="1314" priority="19" operator="equal">
      <formula>2</formula>
    </cfRule>
    <cfRule type="cellIs" dxfId="1313" priority="20" operator="equal">
      <formula>1</formula>
    </cfRule>
    <cfRule type="cellIs" dxfId="1312" priority="21" operator="equal">
      <formula>0</formula>
    </cfRule>
  </conditionalFormatting>
  <conditionalFormatting sqref="H275:H276">
    <cfRule type="cellIs" dxfId="1311" priority="14" operator="equal">
      <formula>3</formula>
    </cfRule>
    <cfRule type="cellIs" dxfId="1310" priority="15" operator="equal">
      <formula>2</formula>
    </cfRule>
    <cfRule type="cellIs" dxfId="1309" priority="16" operator="equal">
      <formula>1</formula>
    </cfRule>
    <cfRule type="cellIs" dxfId="1308" priority="17" operator="equal">
      <formula>0</formula>
    </cfRule>
  </conditionalFormatting>
  <conditionalFormatting sqref="D301:E301">
    <cfRule type="cellIs" dxfId="1307" priority="7" operator="lessThan">
      <formula>0.8</formula>
    </cfRule>
    <cfRule type="cellIs" dxfId="1306" priority="8" operator="between">
      <formula>0.8</formula>
      <formula>0.99</formula>
    </cfRule>
    <cfRule type="cellIs" dxfId="1305" priority="9" operator="equal">
      <formula>1</formula>
    </cfRule>
  </conditionalFormatting>
  <conditionalFormatting sqref="D320:E320">
    <cfRule type="cellIs" dxfId="1304" priority="4" operator="lessThan">
      <formula>0.8</formula>
    </cfRule>
    <cfRule type="cellIs" dxfId="1303" priority="5" operator="between">
      <formula>0.8</formula>
      <formula>0.99</formula>
    </cfRule>
    <cfRule type="cellIs" dxfId="1302" priority="6" operator="equal">
      <formula>1</formula>
    </cfRule>
  </conditionalFormatting>
  <conditionalFormatting sqref="D329:E329">
    <cfRule type="cellIs" dxfId="1301" priority="1" operator="lessThan">
      <formula>0.8</formula>
    </cfRule>
    <cfRule type="cellIs" dxfId="1300" priority="2" operator="between">
      <formula>0.8</formula>
      <formula>0.99</formula>
    </cfRule>
    <cfRule type="cellIs" dxfId="1299" priority="3" operator="equal">
      <formula>1</formula>
    </cfRule>
  </conditionalFormatting>
  <pageMargins left="0.7" right="0.7" top="0.75" bottom="0.75" header="0.3" footer="0.3"/>
  <pageSetup scale="38" orientation="portrait" r:id="rId1"/>
  <rowBreaks count="6" manualBreakCount="6">
    <brk id="53" max="16383" man="1"/>
    <brk id="114" max="16383" man="1"/>
    <brk id="160" max="16383" man="1"/>
    <brk id="212" max="16383" man="1"/>
    <brk id="245" max="16383" man="1"/>
    <brk id="28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27"/>
  <sheetViews>
    <sheetView zoomScaleNormal="100" workbookViewId="0">
      <selection activeCell="G2" sqref="G2"/>
    </sheetView>
  </sheetViews>
  <sheetFormatPr defaultRowHeight="15" x14ac:dyDescent="0.25"/>
  <cols>
    <col min="1" max="1" width="17.7109375" style="287" customWidth="1"/>
    <col min="2" max="2" width="23.7109375" style="287" customWidth="1"/>
    <col min="3" max="3" width="13.5703125" style="287" customWidth="1"/>
    <col min="4" max="4" width="14.85546875" style="287" customWidth="1"/>
    <col min="5" max="5" width="15.85546875" style="287" customWidth="1"/>
    <col min="6" max="7" width="9.140625" style="287"/>
    <col min="8" max="8" width="30.140625" style="287" customWidth="1"/>
    <col min="9" max="9" width="15.5703125" style="287" customWidth="1"/>
    <col min="10" max="10" width="18.140625" style="287" customWidth="1"/>
    <col min="11" max="16384" width="9.140625" style="287"/>
  </cols>
  <sheetData>
    <row r="1" spans="1:10" x14ac:dyDescent="0.25">
      <c r="A1" s="305"/>
    </row>
    <row r="2" spans="1:10" ht="15.75" thickBot="1" x14ac:dyDescent="0.3"/>
    <row r="3" spans="1:10" ht="16.5" thickBot="1" x14ac:dyDescent="0.3">
      <c r="B3" s="384" t="s">
        <v>163</v>
      </c>
      <c r="C3" s="385"/>
      <c r="D3" s="385"/>
      <c r="E3" s="386"/>
      <c r="G3" s="431" t="s">
        <v>164</v>
      </c>
      <c r="H3" s="432"/>
      <c r="I3" s="432"/>
      <c r="J3" s="433"/>
    </row>
    <row r="4" spans="1:10" ht="15.75" x14ac:dyDescent="0.25">
      <c r="B4" s="392" t="s">
        <v>137</v>
      </c>
      <c r="C4" s="393"/>
      <c r="D4" s="218" t="s">
        <v>140</v>
      </c>
      <c r="E4" s="219" t="s">
        <v>132</v>
      </c>
      <c r="G4" s="429" t="s">
        <v>137</v>
      </c>
      <c r="H4" s="430"/>
      <c r="I4" s="289" t="s">
        <v>140</v>
      </c>
      <c r="J4" s="290" t="s">
        <v>132</v>
      </c>
    </row>
    <row r="5" spans="1:10" ht="15.75" x14ac:dyDescent="0.25">
      <c r="B5" s="419" t="s">
        <v>136</v>
      </c>
      <c r="C5" s="420"/>
      <c r="D5" s="150">
        <f>'FY18 QMC Rubric'!D287</f>
        <v>0</v>
      </c>
      <c r="E5" s="214">
        <v>42</v>
      </c>
      <c r="G5" s="419" t="s">
        <v>136</v>
      </c>
      <c r="H5" s="420"/>
      <c r="I5" s="150">
        <f>'FY18 QMC Rubric'!D306</f>
        <v>0</v>
      </c>
      <c r="J5" s="214">
        <v>42</v>
      </c>
    </row>
    <row r="6" spans="1:10" ht="34.5" customHeight="1" x14ac:dyDescent="0.25">
      <c r="B6" s="417" t="s">
        <v>8</v>
      </c>
      <c r="C6" s="418"/>
      <c r="D6" s="150">
        <f>'FY18 QMC Rubric'!D288</f>
        <v>0</v>
      </c>
      <c r="E6" s="214">
        <v>14</v>
      </c>
      <c r="G6" s="417" t="s">
        <v>8</v>
      </c>
      <c r="H6" s="418"/>
      <c r="I6" s="150">
        <f>'FY18 QMC Rubric'!D307</f>
        <v>0</v>
      </c>
      <c r="J6" s="214">
        <v>14</v>
      </c>
    </row>
    <row r="7" spans="1:10" ht="33" customHeight="1" x14ac:dyDescent="0.25">
      <c r="B7" s="417" t="s">
        <v>92</v>
      </c>
      <c r="C7" s="418"/>
      <c r="D7" s="150">
        <f>'FY18 QMC Rubric'!D289</f>
        <v>0</v>
      </c>
      <c r="E7" s="214">
        <v>22</v>
      </c>
      <c r="G7" s="417" t="s">
        <v>92</v>
      </c>
      <c r="H7" s="418"/>
      <c r="I7" s="150">
        <f>'FY18 QMC Rubric'!D308</f>
        <v>0</v>
      </c>
      <c r="J7" s="214">
        <v>22</v>
      </c>
    </row>
    <row r="8" spans="1:10" ht="35.25" customHeight="1" x14ac:dyDescent="0.25">
      <c r="B8" s="417" t="s">
        <v>93</v>
      </c>
      <c r="C8" s="418"/>
      <c r="D8" s="150">
        <f>'FY18 QMC Rubric'!D290</f>
        <v>0</v>
      </c>
      <c r="E8" s="214">
        <v>20</v>
      </c>
      <c r="G8" s="417" t="s">
        <v>93</v>
      </c>
      <c r="H8" s="418"/>
      <c r="I8" s="150">
        <f>'FY18 QMC Rubric'!D309</f>
        <v>0</v>
      </c>
      <c r="J8" s="214">
        <v>20</v>
      </c>
    </row>
    <row r="9" spans="1:10" ht="36" customHeight="1" x14ac:dyDescent="0.25">
      <c r="B9" s="417" t="s">
        <v>94</v>
      </c>
      <c r="C9" s="418"/>
      <c r="D9" s="150">
        <f>'FY18 QMC Rubric'!D291</f>
        <v>0</v>
      </c>
      <c r="E9" s="214">
        <v>18</v>
      </c>
      <c r="G9" s="417" t="s">
        <v>94</v>
      </c>
      <c r="H9" s="418"/>
      <c r="I9" s="150">
        <f>'FY18 QMC Rubric'!D310</f>
        <v>0</v>
      </c>
      <c r="J9" s="214">
        <v>18</v>
      </c>
    </row>
    <row r="10" spans="1:10" ht="38.25" customHeight="1" x14ac:dyDescent="0.25">
      <c r="B10" s="417" t="s">
        <v>95</v>
      </c>
      <c r="C10" s="418"/>
      <c r="D10" s="150">
        <f>'FY18 QMC Rubric'!D292</f>
        <v>0</v>
      </c>
      <c r="E10" s="214">
        <v>8</v>
      </c>
      <c r="G10" s="417" t="s">
        <v>95</v>
      </c>
      <c r="H10" s="418"/>
      <c r="I10" s="150">
        <f>'FY18 QMC Rubric'!D311</f>
        <v>0</v>
      </c>
      <c r="J10" s="214">
        <v>8</v>
      </c>
    </row>
    <row r="11" spans="1:10" ht="24.75" customHeight="1" x14ac:dyDescent="0.25">
      <c r="B11" s="417" t="s">
        <v>54</v>
      </c>
      <c r="C11" s="418"/>
      <c r="D11" s="150">
        <f>'FY18 QMC Rubric'!D293</f>
        <v>0</v>
      </c>
      <c r="E11" s="214">
        <v>6</v>
      </c>
      <c r="G11" s="417" t="s">
        <v>54</v>
      </c>
      <c r="H11" s="418"/>
      <c r="I11" s="150">
        <f>'FY18 QMC Rubric'!D312</f>
        <v>0</v>
      </c>
      <c r="J11" s="214">
        <v>6</v>
      </c>
    </row>
    <row r="12" spans="1:10" ht="35.25" customHeight="1" x14ac:dyDescent="0.25">
      <c r="B12" s="417" t="s">
        <v>67</v>
      </c>
      <c r="C12" s="418"/>
      <c r="D12" s="150">
        <f>'FY18 QMC Rubric'!D294</f>
        <v>0</v>
      </c>
      <c r="E12" s="214">
        <v>30</v>
      </c>
      <c r="G12" s="417" t="s">
        <v>67</v>
      </c>
      <c r="H12" s="418"/>
      <c r="I12" s="150">
        <f>'FY18 QMC Rubric'!D313</f>
        <v>0</v>
      </c>
      <c r="J12" s="214">
        <v>30</v>
      </c>
    </row>
    <row r="13" spans="1:10" ht="33" customHeight="1" x14ac:dyDescent="0.25">
      <c r="B13" s="417" t="s">
        <v>85</v>
      </c>
      <c r="C13" s="418"/>
      <c r="D13" s="150">
        <f>'FY18 QMC Rubric'!D295</f>
        <v>0</v>
      </c>
      <c r="E13" s="214">
        <v>30</v>
      </c>
      <c r="G13" s="417" t="s">
        <v>85</v>
      </c>
      <c r="H13" s="418"/>
      <c r="I13" s="150">
        <f>'FY18 QMC Rubric'!D314</f>
        <v>0</v>
      </c>
      <c r="J13" s="214">
        <v>30</v>
      </c>
    </row>
    <row r="14" spans="1:10" ht="28.5" customHeight="1" x14ac:dyDescent="0.25">
      <c r="B14" s="417" t="s">
        <v>90</v>
      </c>
      <c r="C14" s="418"/>
      <c r="D14" s="150">
        <f>'FY18 QMC Rubric'!D296</f>
        <v>0</v>
      </c>
      <c r="E14" s="214">
        <v>12</v>
      </c>
      <c r="G14" s="417" t="s">
        <v>90</v>
      </c>
      <c r="H14" s="418"/>
      <c r="I14" s="150">
        <f>'FY18 QMC Rubric'!D315</f>
        <v>0</v>
      </c>
      <c r="J14" s="214">
        <v>12</v>
      </c>
    </row>
    <row r="15" spans="1:10" ht="31.5" customHeight="1" x14ac:dyDescent="0.25">
      <c r="B15" s="417" t="s">
        <v>101</v>
      </c>
      <c r="C15" s="418"/>
      <c r="D15" s="150">
        <f>'FY18 QMC Rubric'!D297</f>
        <v>0</v>
      </c>
      <c r="E15" s="214">
        <v>14</v>
      </c>
      <c r="G15" s="417" t="s">
        <v>101</v>
      </c>
      <c r="H15" s="418"/>
      <c r="I15" s="150">
        <f>'FY18 QMC Rubric'!D316</f>
        <v>0</v>
      </c>
      <c r="J15" s="214">
        <v>14</v>
      </c>
    </row>
    <row r="16" spans="1:10" ht="30.75" customHeight="1" x14ac:dyDescent="0.25">
      <c r="B16" s="417" t="s">
        <v>106</v>
      </c>
      <c r="C16" s="418"/>
      <c r="D16" s="150">
        <f>'FY18 QMC Rubric'!D298</f>
        <v>0</v>
      </c>
      <c r="E16" s="214">
        <v>8</v>
      </c>
      <c r="G16" s="417" t="s">
        <v>106</v>
      </c>
      <c r="H16" s="418"/>
      <c r="I16" s="150">
        <f>'FY18 QMC Rubric'!D317</f>
        <v>0</v>
      </c>
      <c r="J16" s="214">
        <v>8</v>
      </c>
    </row>
    <row r="17" spans="2:10" ht="30.75" customHeight="1" thickBot="1" x14ac:dyDescent="0.3">
      <c r="B17" s="421" t="s">
        <v>111</v>
      </c>
      <c r="C17" s="422"/>
      <c r="D17" s="215">
        <f>'FY18 QMC Rubric'!D299</f>
        <v>0</v>
      </c>
      <c r="E17" s="216">
        <v>26</v>
      </c>
      <c r="G17" s="421" t="s">
        <v>111</v>
      </c>
      <c r="H17" s="422"/>
      <c r="I17" s="150">
        <f>'FY18 QMC Rubric'!D318</f>
        <v>0</v>
      </c>
      <c r="J17" s="216">
        <v>26</v>
      </c>
    </row>
    <row r="18" spans="2:10" ht="19.5" thickBot="1" x14ac:dyDescent="0.35">
      <c r="B18" s="375" t="s">
        <v>139</v>
      </c>
      <c r="C18" s="376"/>
      <c r="D18" s="288">
        <f>'FY18 QMC Rubric'!D300</f>
        <v>0</v>
      </c>
      <c r="E18" s="217">
        <f>SUM(E5:E17)</f>
        <v>250</v>
      </c>
      <c r="G18" s="375" t="s">
        <v>139</v>
      </c>
      <c r="H18" s="376"/>
      <c r="I18" s="285">
        <f>SUM(I5:I17)</f>
        <v>0</v>
      </c>
      <c r="J18" s="217">
        <f>SUM(J5:J17)</f>
        <v>250</v>
      </c>
    </row>
    <row r="19" spans="2:10" ht="19.5" thickBot="1" x14ac:dyDescent="0.3">
      <c r="D19" s="377">
        <f>D18/E18</f>
        <v>0</v>
      </c>
      <c r="E19" s="378"/>
      <c r="I19" s="377">
        <f>I18/J18</f>
        <v>0</v>
      </c>
      <c r="J19" s="378"/>
    </row>
    <row r="21" spans="2:10" ht="15.75" thickBot="1" x14ac:dyDescent="0.3"/>
    <row r="22" spans="2:10" x14ac:dyDescent="0.25">
      <c r="E22" s="423" t="s">
        <v>151</v>
      </c>
      <c r="F22" s="424"/>
      <c r="G22" s="425"/>
    </row>
    <row r="23" spans="2:10" x14ac:dyDescent="0.25">
      <c r="D23" s="291"/>
      <c r="E23" s="426">
        <f>I18+D18</f>
        <v>0</v>
      </c>
      <c r="F23" s="427"/>
      <c r="G23" s="428"/>
    </row>
    <row r="24" spans="2:10" x14ac:dyDescent="0.25">
      <c r="D24" s="292"/>
      <c r="E24" s="414" t="s">
        <v>152</v>
      </c>
      <c r="F24" s="415"/>
      <c r="G24" s="416"/>
    </row>
    <row r="25" spans="2:10" ht="15.75" thickBot="1" x14ac:dyDescent="0.3">
      <c r="D25" s="291"/>
      <c r="E25" s="408">
        <f>J18+E18</f>
        <v>500</v>
      </c>
      <c r="F25" s="409"/>
      <c r="G25" s="410"/>
    </row>
    <row r="26" spans="2:10" ht="15.75" thickBot="1" x14ac:dyDescent="0.3">
      <c r="D26" s="292"/>
    </row>
    <row r="27" spans="2:10" ht="19.5" thickBot="1" x14ac:dyDescent="0.3">
      <c r="E27" s="411">
        <f>E23/E25</f>
        <v>0</v>
      </c>
      <c r="F27" s="412"/>
      <c r="G27" s="413"/>
    </row>
  </sheetData>
  <sheetProtection password="DEAD" sheet="1" objects="1" scenarios="1" formatCells="0" formatColumns="0" formatRows="0" selectLockedCells="1"/>
  <mergeCells count="39">
    <mergeCell ref="G4:H4"/>
    <mergeCell ref="G5:H5"/>
    <mergeCell ref="G6:H6"/>
    <mergeCell ref="G7:H7"/>
    <mergeCell ref="G3:J3"/>
    <mergeCell ref="I19:J19"/>
    <mergeCell ref="G14:H14"/>
    <mergeCell ref="G15:H15"/>
    <mergeCell ref="E22:G22"/>
    <mergeCell ref="E23:G23"/>
    <mergeCell ref="B8:C8"/>
    <mergeCell ref="B9:C9"/>
    <mergeCell ref="G16:H16"/>
    <mergeCell ref="G17:H17"/>
    <mergeCell ref="G18:H18"/>
    <mergeCell ref="B10:C10"/>
    <mergeCell ref="B11:C11"/>
    <mergeCell ref="B12:C12"/>
    <mergeCell ref="B13:C13"/>
    <mergeCell ref="B14:C14"/>
    <mergeCell ref="B15:C15"/>
    <mergeCell ref="B16:C16"/>
    <mergeCell ref="B17:C17"/>
    <mergeCell ref="B18:C18"/>
    <mergeCell ref="B3:E3"/>
    <mergeCell ref="B4:C4"/>
    <mergeCell ref="B5:C5"/>
    <mergeCell ref="B6:C6"/>
    <mergeCell ref="B7:C7"/>
    <mergeCell ref="E25:G25"/>
    <mergeCell ref="E27:G27"/>
    <mergeCell ref="E24:G24"/>
    <mergeCell ref="G8:H8"/>
    <mergeCell ref="G9:H9"/>
    <mergeCell ref="G10:H10"/>
    <mergeCell ref="G11:H11"/>
    <mergeCell ref="G12:H12"/>
    <mergeCell ref="G13:H13"/>
    <mergeCell ref="D19:E19"/>
  </mergeCells>
  <conditionalFormatting sqref="E27">
    <cfRule type="cellIs" dxfId="1298" priority="1" operator="lessThan">
      <formula>0.8</formula>
    </cfRule>
    <cfRule type="cellIs" dxfId="1297" priority="2" operator="between">
      <formula>0.8</formula>
      <formula>0.99</formula>
    </cfRule>
    <cfRule type="cellIs" dxfId="1296" priority="3" operator="equal">
      <formula>1</formula>
    </cfRule>
  </conditionalFormatting>
  <conditionalFormatting sqref="D19:E19">
    <cfRule type="cellIs" dxfId="1295" priority="7" operator="lessThan">
      <formula>0.8</formula>
    </cfRule>
    <cfRule type="cellIs" dxfId="1294" priority="8" operator="between">
      <formula>0.8</formula>
      <formula>0.99</formula>
    </cfRule>
    <cfRule type="cellIs" dxfId="1293" priority="9" operator="equal">
      <formula>1</formula>
    </cfRule>
  </conditionalFormatting>
  <conditionalFormatting sqref="I19:J19">
    <cfRule type="cellIs" dxfId="1292" priority="4" operator="lessThan">
      <formula>0.8</formula>
    </cfRule>
    <cfRule type="cellIs" dxfId="1291" priority="5" operator="between">
      <formula>0.8</formula>
      <formula>0.99</formula>
    </cfRule>
    <cfRule type="cellIs" dxfId="1290" priority="6" operator="equal">
      <formula>1</formula>
    </cfRule>
  </conditionalFormatting>
  <pageMargins left="0.7" right="0.7" top="0.75" bottom="0.75" header="0.3" footer="0.3"/>
  <pageSetup scale="6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C2:L27"/>
  <sheetViews>
    <sheetView zoomScaleNormal="100" workbookViewId="0">
      <selection activeCell="G11" sqref="G11"/>
    </sheetView>
  </sheetViews>
  <sheetFormatPr defaultRowHeight="15" x14ac:dyDescent="0.25"/>
  <cols>
    <col min="1" max="16384" width="9.140625" style="1"/>
  </cols>
  <sheetData>
    <row r="2" spans="3:10" ht="15.75" thickBot="1" x14ac:dyDescent="0.3"/>
    <row r="3" spans="3:10" x14ac:dyDescent="0.25">
      <c r="C3" s="334" t="s">
        <v>160</v>
      </c>
      <c r="D3" s="335"/>
      <c r="E3" s="335"/>
      <c r="F3" s="335"/>
      <c r="G3" s="335"/>
      <c r="H3" s="335"/>
      <c r="I3" s="335"/>
      <c r="J3" s="336"/>
    </row>
    <row r="4" spans="3:10" x14ac:dyDescent="0.25">
      <c r="C4" s="337"/>
      <c r="D4" s="338"/>
      <c r="E4" s="338"/>
      <c r="F4" s="338"/>
      <c r="G4" s="338"/>
      <c r="H4" s="338"/>
      <c r="I4" s="338"/>
      <c r="J4" s="339"/>
    </row>
    <row r="5" spans="3:10" ht="22.5" customHeight="1" thickBot="1" x14ac:dyDescent="0.3">
      <c r="C5" s="337"/>
      <c r="D5" s="338"/>
      <c r="E5" s="338"/>
      <c r="F5" s="338"/>
      <c r="G5" s="338"/>
      <c r="H5" s="338"/>
      <c r="I5" s="338"/>
      <c r="J5" s="339"/>
    </row>
    <row r="6" spans="3:10" ht="44.25" customHeight="1" x14ac:dyDescent="0.25">
      <c r="C6" s="328" t="s">
        <v>170</v>
      </c>
      <c r="D6" s="329"/>
      <c r="E6" s="329"/>
      <c r="F6" s="329"/>
      <c r="G6" s="329"/>
      <c r="H6" s="329"/>
      <c r="I6" s="329"/>
      <c r="J6" s="330"/>
    </row>
    <row r="7" spans="3:10" ht="42.75" customHeight="1" thickBot="1" x14ac:dyDescent="0.3">
      <c r="C7" s="331" t="s">
        <v>156</v>
      </c>
      <c r="D7" s="332"/>
      <c r="E7" s="332"/>
      <c r="F7" s="332"/>
      <c r="G7" s="332"/>
      <c r="H7" s="332"/>
      <c r="I7" s="332"/>
      <c r="J7" s="333"/>
    </row>
    <row r="8" spans="3:10" x14ac:dyDescent="0.25">
      <c r="C8" s="307"/>
      <c r="D8" s="308"/>
      <c r="E8" s="308"/>
      <c r="F8" s="308"/>
      <c r="G8" s="308"/>
      <c r="H8" s="308"/>
      <c r="I8" s="308"/>
      <c r="J8" s="309"/>
    </row>
    <row r="9" spans="3:10" x14ac:dyDescent="0.25">
      <c r="C9" s="307"/>
      <c r="D9" s="308"/>
      <c r="E9" s="308"/>
      <c r="F9" s="308"/>
      <c r="G9" s="308"/>
      <c r="H9" s="308"/>
      <c r="I9" s="308"/>
      <c r="J9" s="309"/>
    </row>
    <row r="10" spans="3:10" ht="29.25" customHeight="1" x14ac:dyDescent="0.25">
      <c r="C10" s="307"/>
      <c r="D10" s="308"/>
      <c r="E10" s="308"/>
      <c r="F10" s="308"/>
      <c r="G10" s="308"/>
      <c r="H10" s="308"/>
      <c r="I10" s="308"/>
      <c r="J10" s="309"/>
    </row>
    <row r="11" spans="3:10" ht="23.25" customHeight="1" x14ac:dyDescent="0.25">
      <c r="C11" s="307"/>
      <c r="D11" s="308"/>
      <c r="E11" s="308"/>
      <c r="F11" s="308"/>
      <c r="G11" s="308"/>
      <c r="H11" s="308"/>
      <c r="I11" s="308"/>
      <c r="J11" s="309"/>
    </row>
    <row r="12" spans="3:10" x14ac:dyDescent="0.25">
      <c r="C12" s="307"/>
      <c r="D12" s="308"/>
      <c r="E12" s="308"/>
      <c r="F12" s="308"/>
      <c r="G12" s="308"/>
      <c r="H12" s="308"/>
      <c r="I12" s="308"/>
      <c r="J12" s="309"/>
    </row>
    <row r="13" spans="3:10" x14ac:dyDescent="0.25">
      <c r="C13" s="307"/>
      <c r="D13" s="308"/>
      <c r="E13" s="308"/>
      <c r="F13" s="308"/>
      <c r="G13" s="308"/>
      <c r="H13" s="308"/>
      <c r="I13" s="308"/>
      <c r="J13" s="309"/>
    </row>
    <row r="14" spans="3:10" x14ac:dyDescent="0.25">
      <c r="C14" s="307"/>
      <c r="D14" s="308"/>
      <c r="E14" s="308"/>
      <c r="F14" s="308"/>
      <c r="G14" s="308"/>
      <c r="H14" s="308"/>
      <c r="I14" s="308"/>
      <c r="J14" s="309"/>
    </row>
    <row r="15" spans="3:10" x14ac:dyDescent="0.25">
      <c r="C15" s="307"/>
      <c r="D15" s="308"/>
      <c r="E15" s="308"/>
      <c r="F15" s="308"/>
      <c r="G15" s="308"/>
      <c r="H15" s="308"/>
      <c r="I15" s="308"/>
      <c r="J15" s="309"/>
    </row>
    <row r="16" spans="3:10" x14ac:dyDescent="0.25">
      <c r="C16" s="307"/>
      <c r="D16" s="308"/>
      <c r="E16" s="308"/>
      <c r="F16" s="308"/>
      <c r="G16" s="308"/>
      <c r="H16" s="308"/>
      <c r="I16" s="308"/>
      <c r="J16" s="309"/>
    </row>
    <row r="17" spans="3:12" ht="15.75" thickBot="1" x14ac:dyDescent="0.3">
      <c r="C17" s="310"/>
      <c r="D17" s="311"/>
      <c r="E17" s="311"/>
      <c r="F17" s="311"/>
      <c r="G17" s="311"/>
      <c r="H17" s="311"/>
      <c r="I17" s="311"/>
      <c r="J17" s="312"/>
    </row>
    <row r="19" spans="3:12" ht="38.25" customHeight="1" x14ac:dyDescent="0.25">
      <c r="C19" s="327" t="s">
        <v>169</v>
      </c>
      <c r="D19" s="327"/>
      <c r="E19" s="327"/>
      <c r="F19" s="327"/>
      <c r="G19" s="327"/>
      <c r="H19" s="327"/>
      <c r="I19" s="327"/>
      <c r="J19" s="327"/>
      <c r="K19" s="327"/>
      <c r="L19" s="327"/>
    </row>
    <row r="20" spans="3:12" ht="48" customHeight="1" x14ac:dyDescent="0.25">
      <c r="C20" s="327" t="s">
        <v>153</v>
      </c>
      <c r="D20" s="327"/>
      <c r="E20" s="327"/>
      <c r="F20" s="327"/>
      <c r="G20" s="327"/>
      <c r="H20" s="327"/>
      <c r="I20" s="327"/>
      <c r="J20" s="327"/>
      <c r="K20" s="327"/>
      <c r="L20" s="327"/>
    </row>
    <row r="21" spans="3:12" ht="98.25" customHeight="1" x14ac:dyDescent="0.25">
      <c r="C21" s="306"/>
      <c r="D21" s="306"/>
      <c r="E21" s="306"/>
      <c r="F21" s="306"/>
      <c r="G21" s="306"/>
      <c r="H21" s="306"/>
      <c r="I21" s="306"/>
      <c r="J21" s="306"/>
      <c r="K21" s="306"/>
      <c r="L21" s="306"/>
    </row>
    <row r="22" spans="3:12" ht="26.25" customHeight="1" x14ac:dyDescent="0.25">
      <c r="C22" s="327" t="s">
        <v>154</v>
      </c>
      <c r="D22" s="327"/>
      <c r="E22" s="327"/>
      <c r="F22" s="327"/>
      <c r="G22" s="327"/>
      <c r="H22" s="327"/>
      <c r="I22" s="327"/>
      <c r="J22" s="327"/>
      <c r="K22" s="327"/>
      <c r="L22" s="327"/>
    </row>
    <row r="23" spans="3:12" ht="93.75" customHeight="1" x14ac:dyDescent="0.25">
      <c r="C23" s="306"/>
      <c r="D23" s="306"/>
      <c r="E23" s="306"/>
      <c r="F23" s="306"/>
      <c r="G23" s="306"/>
      <c r="H23" s="306"/>
      <c r="I23" s="306"/>
      <c r="J23" s="306"/>
      <c r="K23" s="306"/>
      <c r="L23" s="306"/>
    </row>
    <row r="24" spans="3:12" ht="57.75" customHeight="1" x14ac:dyDescent="0.25">
      <c r="C24" s="327" t="s">
        <v>158</v>
      </c>
      <c r="D24" s="327"/>
      <c r="E24" s="327"/>
      <c r="F24" s="327"/>
      <c r="G24" s="327"/>
      <c r="H24" s="327"/>
      <c r="I24" s="327"/>
      <c r="J24" s="327"/>
      <c r="K24" s="327"/>
      <c r="L24" s="327"/>
    </row>
    <row r="25" spans="3:12" ht="240.75" customHeight="1" x14ac:dyDescent="0.25">
      <c r="C25" s="306"/>
      <c r="D25" s="306"/>
      <c r="E25" s="306"/>
      <c r="F25" s="306"/>
      <c r="G25" s="306"/>
      <c r="H25" s="306"/>
      <c r="I25" s="306"/>
      <c r="J25" s="306"/>
      <c r="K25" s="306"/>
      <c r="L25" s="306"/>
    </row>
    <row r="26" spans="3:12" ht="39.75" customHeight="1" x14ac:dyDescent="0.25">
      <c r="C26" s="327" t="s">
        <v>155</v>
      </c>
      <c r="D26" s="327"/>
      <c r="E26" s="327"/>
      <c r="F26" s="327"/>
      <c r="G26" s="327"/>
      <c r="H26" s="327"/>
      <c r="I26" s="327"/>
      <c r="J26" s="327"/>
      <c r="K26" s="327"/>
      <c r="L26" s="306"/>
    </row>
    <row r="27" spans="3:12" ht="15.75" x14ac:dyDescent="0.25">
      <c r="C27" s="306"/>
      <c r="D27" s="306"/>
      <c r="E27" s="306"/>
      <c r="F27" s="306"/>
      <c r="G27" s="306"/>
      <c r="H27" s="306"/>
      <c r="I27" s="306"/>
      <c r="J27" s="306"/>
      <c r="K27" s="306"/>
      <c r="L27" s="306"/>
    </row>
  </sheetData>
  <sheetProtection password="DEAD" sheet="1" formatCells="0" formatColumns="0" formatRows="0" insertHyperlinks="0" autoFilter="0" pivotTables="0"/>
  <mergeCells count="8">
    <mergeCell ref="C24:L24"/>
    <mergeCell ref="C26:K26"/>
    <mergeCell ref="C3:J5"/>
    <mergeCell ref="C6:J6"/>
    <mergeCell ref="C7:J7"/>
    <mergeCell ref="C19:L19"/>
    <mergeCell ref="C20:L20"/>
    <mergeCell ref="C22:L22"/>
  </mergeCells>
  <pageMargins left="0.7" right="0.7" top="0.75" bottom="0.75" header="0.3" footer="0.3"/>
  <pageSetup fitToWidth="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K197"/>
  <sheetViews>
    <sheetView zoomScale="85" zoomScaleNormal="85" workbookViewId="0">
      <selection activeCell="D3" sqref="D3:E3"/>
    </sheetView>
  </sheetViews>
  <sheetFormatPr defaultRowHeight="15" x14ac:dyDescent="0.25"/>
  <cols>
    <col min="1" max="1" width="9.140625" style="1"/>
    <col min="2" max="2" width="64.5703125" style="1" customWidth="1"/>
    <col min="3" max="3" width="23.5703125" style="1" customWidth="1"/>
    <col min="4" max="4" width="18" style="1" customWidth="1"/>
    <col min="5" max="5" width="17" style="1" customWidth="1"/>
    <col min="6" max="6" width="18" style="1" customWidth="1"/>
    <col min="7" max="7" width="33.5703125" style="1" customWidth="1"/>
    <col min="8" max="8" width="4.140625" style="1" customWidth="1"/>
    <col min="9" max="16384" width="9.140625" style="1"/>
  </cols>
  <sheetData>
    <row r="1" spans="1:9" ht="29.25" thickBot="1" x14ac:dyDescent="0.3">
      <c r="C1" s="228" t="s">
        <v>0</v>
      </c>
      <c r="D1" s="229" t="s">
        <v>1</v>
      </c>
      <c r="E1" s="229" t="s">
        <v>2</v>
      </c>
      <c r="F1" s="229" t="s">
        <v>3</v>
      </c>
      <c r="G1" s="230" t="s">
        <v>4</v>
      </c>
    </row>
    <row r="2" spans="1:9" x14ac:dyDescent="0.25">
      <c r="C2" s="231"/>
      <c r="D2" s="231"/>
      <c r="E2" s="231"/>
      <c r="F2" s="231"/>
      <c r="G2" s="231"/>
    </row>
    <row r="3" spans="1:9" ht="30.75" customHeight="1" x14ac:dyDescent="0.25">
      <c r="C3" s="130" t="s">
        <v>148</v>
      </c>
      <c r="D3" s="344"/>
      <c r="E3" s="344"/>
    </row>
    <row r="4" spans="1:9" ht="30.75" customHeight="1" x14ac:dyDescent="0.25">
      <c r="C4" s="130" t="s">
        <v>149</v>
      </c>
      <c r="D4" s="345"/>
      <c r="E4" s="345"/>
    </row>
    <row r="5" spans="1:9" ht="38.25" customHeight="1" x14ac:dyDescent="0.25"/>
    <row r="6" spans="1:9" ht="38.25" customHeight="1" x14ac:dyDescent="0.35">
      <c r="B6" s="359" t="s">
        <v>41</v>
      </c>
      <c r="C6" s="360"/>
      <c r="D6" s="360"/>
      <c r="E6" s="360"/>
      <c r="F6" s="360"/>
      <c r="G6" s="360"/>
    </row>
    <row r="7" spans="1:9" ht="38.25" customHeight="1" thickBot="1" x14ac:dyDescent="0.4">
      <c r="B7" s="91"/>
      <c r="C7" s="90"/>
      <c r="D7" s="90"/>
      <c r="E7" s="90"/>
      <c r="F7" s="90"/>
      <c r="G7" s="90"/>
    </row>
    <row r="8" spans="1:9" ht="18.75" customHeight="1" thickBot="1" x14ac:dyDescent="0.3">
      <c r="B8" s="362" t="s">
        <v>133</v>
      </c>
      <c r="C8" s="132" t="s">
        <v>134</v>
      </c>
      <c r="D8" s="132" t="s">
        <v>135</v>
      </c>
      <c r="E8" s="90"/>
      <c r="F8" s="90"/>
      <c r="G8" s="90"/>
    </row>
    <row r="9" spans="1:9" ht="38.25" customHeight="1" thickBot="1" x14ac:dyDescent="0.3">
      <c r="B9" s="363"/>
      <c r="C9" s="137"/>
      <c r="D9" s="137"/>
      <c r="E9" s="90"/>
      <c r="F9" s="90"/>
      <c r="G9" s="90"/>
    </row>
    <row r="10" spans="1:9" x14ac:dyDescent="0.25">
      <c r="B10" s="24"/>
      <c r="C10" s="24">
        <f>COUNTA(C9)*42</f>
        <v>0</v>
      </c>
      <c r="D10" s="24"/>
      <c r="E10" s="24">
        <f>C10</f>
        <v>0</v>
      </c>
      <c r="F10" s="25">
        <f>E10/42</f>
        <v>0</v>
      </c>
    </row>
    <row r="11" spans="1:9" ht="39.75" customHeight="1" thickBot="1" x14ac:dyDescent="0.3">
      <c r="B11" s="358" t="s">
        <v>8</v>
      </c>
      <c r="C11" s="365"/>
      <c r="D11" s="365"/>
      <c r="E11" s="365"/>
      <c r="F11" s="365"/>
      <c r="G11" s="365"/>
    </row>
    <row r="12" spans="1:9" ht="29.25" thickBot="1" x14ac:dyDescent="0.3">
      <c r="A12" s="5"/>
      <c r="B12" s="3"/>
      <c r="C12" s="4" t="s">
        <v>0</v>
      </c>
      <c r="D12" s="4" t="s">
        <v>1</v>
      </c>
      <c r="E12" s="4" t="s">
        <v>2</v>
      </c>
      <c r="F12" s="4" t="s">
        <v>3</v>
      </c>
      <c r="G12" s="4" t="s">
        <v>4</v>
      </c>
    </row>
    <row r="13" spans="1:9" ht="66.75" customHeight="1" thickBot="1" x14ac:dyDescent="0.3">
      <c r="A13" s="5">
        <v>1</v>
      </c>
      <c r="B13" s="11" t="s">
        <v>126</v>
      </c>
      <c r="C13" s="37"/>
      <c r="D13" s="37"/>
      <c r="E13" s="37"/>
      <c r="F13" s="12" t="s">
        <v>5</v>
      </c>
      <c r="G13" s="108"/>
      <c r="H13" s="6">
        <f t="shared" ref="H13:H19" si="0">COUNTA(C13:E13)</f>
        <v>0</v>
      </c>
      <c r="I13" s="90"/>
    </row>
    <row r="14" spans="1:9" ht="39.75" customHeight="1" thickBot="1" x14ac:dyDescent="0.3">
      <c r="A14" s="5">
        <v>2</v>
      </c>
      <c r="B14" s="13" t="s">
        <v>127</v>
      </c>
      <c r="C14" s="38"/>
      <c r="D14" s="38"/>
      <c r="E14" s="38"/>
      <c r="F14" s="14" t="s">
        <v>5</v>
      </c>
      <c r="G14" s="109"/>
      <c r="H14" s="6">
        <f t="shared" si="0"/>
        <v>0</v>
      </c>
    </row>
    <row r="15" spans="1:9" ht="50.25" customHeight="1" thickBot="1" x14ac:dyDescent="0.3">
      <c r="A15" s="5">
        <v>3</v>
      </c>
      <c r="B15" s="11" t="s">
        <v>6</v>
      </c>
      <c r="C15" s="37"/>
      <c r="D15" s="37"/>
      <c r="E15" s="37"/>
      <c r="F15" s="12" t="s">
        <v>5</v>
      </c>
      <c r="G15" s="108"/>
      <c r="H15" s="6">
        <f t="shared" si="0"/>
        <v>0</v>
      </c>
    </row>
    <row r="16" spans="1:9" ht="42" customHeight="1" thickBot="1" x14ac:dyDescent="0.3">
      <c r="A16" s="5">
        <v>4</v>
      </c>
      <c r="B16" s="13" t="s">
        <v>7</v>
      </c>
      <c r="C16" s="38"/>
      <c r="D16" s="38"/>
      <c r="E16" s="38"/>
      <c r="F16" s="14" t="s">
        <v>5</v>
      </c>
      <c r="G16" s="109"/>
      <c r="H16" s="6">
        <f t="shared" si="0"/>
        <v>0</v>
      </c>
    </row>
    <row r="17" spans="1:10" ht="46.5" customHeight="1" thickBot="1" x14ac:dyDescent="0.3">
      <c r="A17" s="5">
        <v>5</v>
      </c>
      <c r="B17" s="11" t="s">
        <v>128</v>
      </c>
      <c r="C17" s="37"/>
      <c r="D17" s="37"/>
      <c r="E17" s="37"/>
      <c r="F17" s="12" t="s">
        <v>5</v>
      </c>
      <c r="G17" s="108"/>
      <c r="H17" s="6">
        <f t="shared" si="0"/>
        <v>0</v>
      </c>
    </row>
    <row r="18" spans="1:10" ht="45.75" thickBot="1" x14ac:dyDescent="0.3">
      <c r="A18" s="5">
        <v>6</v>
      </c>
      <c r="B18" s="13" t="s">
        <v>129</v>
      </c>
      <c r="C18" s="38"/>
      <c r="D18" s="38"/>
      <c r="E18" s="38"/>
      <c r="F18" s="14" t="s">
        <v>5</v>
      </c>
      <c r="G18" s="109"/>
      <c r="H18" s="6">
        <f t="shared" si="0"/>
        <v>0</v>
      </c>
    </row>
    <row r="19" spans="1:10" ht="35.25" customHeight="1" thickBot="1" x14ac:dyDescent="0.3">
      <c r="A19" s="5">
        <v>7</v>
      </c>
      <c r="B19" s="110" t="s">
        <v>138</v>
      </c>
      <c r="C19" s="111"/>
      <c r="D19" s="111"/>
      <c r="E19" s="111"/>
      <c r="F19" s="112"/>
      <c r="G19" s="113"/>
      <c r="H19" s="6">
        <f t="shared" si="0"/>
        <v>0</v>
      </c>
    </row>
    <row r="20" spans="1:10" x14ac:dyDescent="0.25">
      <c r="A20" s="5"/>
      <c r="B20" s="8"/>
      <c r="C20" s="8">
        <f>COUNTA(C13:C19)*2</f>
        <v>0</v>
      </c>
      <c r="D20" s="8">
        <f>COUNTA(D13:D19)</f>
        <v>0</v>
      </c>
      <c r="E20" s="8"/>
      <c r="F20" s="8"/>
      <c r="G20" s="8"/>
      <c r="H20" s="9">
        <f>C20+D20</f>
        <v>0</v>
      </c>
      <c r="I20" s="10">
        <f>H20/14</f>
        <v>0</v>
      </c>
      <c r="J20" s="7"/>
    </row>
    <row r="21" spans="1:10" x14ac:dyDescent="0.25">
      <c r="A21" s="5"/>
    </row>
    <row r="22" spans="1:10" ht="16.5" thickBot="1" x14ac:dyDescent="0.3">
      <c r="A22" s="5"/>
      <c r="B22" s="366" t="s">
        <v>92</v>
      </c>
      <c r="C22" s="366"/>
      <c r="D22" s="366"/>
      <c r="E22" s="366"/>
      <c r="F22" s="366"/>
      <c r="G22" s="366"/>
    </row>
    <row r="23" spans="1:10" ht="32.25" thickBot="1" x14ac:dyDescent="0.3">
      <c r="A23" s="5"/>
      <c r="B23" s="72"/>
      <c r="C23" s="73" t="s">
        <v>9</v>
      </c>
      <c r="D23" s="73" t="s">
        <v>1</v>
      </c>
      <c r="E23" s="73" t="s">
        <v>2</v>
      </c>
      <c r="F23" s="73" t="s">
        <v>3</v>
      </c>
      <c r="G23" s="73" t="s">
        <v>4</v>
      </c>
    </row>
    <row r="24" spans="1:10" ht="35.25" customHeight="1" thickBot="1" x14ac:dyDescent="0.3">
      <c r="A24" s="5">
        <v>8</v>
      </c>
      <c r="B24" s="17" t="s">
        <v>10</v>
      </c>
      <c r="C24" s="39"/>
      <c r="D24" s="39"/>
      <c r="E24" s="39"/>
      <c r="F24" s="15" t="s">
        <v>11</v>
      </c>
      <c r="G24" s="128"/>
      <c r="H24" s="21">
        <f t="shared" ref="H24:H34" si="1">COUNTA(C24:E24)</f>
        <v>0</v>
      </c>
    </row>
    <row r="25" spans="1:10" ht="45.75" thickBot="1" x14ac:dyDescent="0.3">
      <c r="A25" s="5">
        <v>9</v>
      </c>
      <c r="B25" s="18" t="s">
        <v>12</v>
      </c>
      <c r="C25" s="40"/>
      <c r="D25" s="40"/>
      <c r="E25" s="40"/>
      <c r="F25" s="16" t="s">
        <v>11</v>
      </c>
      <c r="G25" s="129"/>
      <c r="H25" s="21">
        <f t="shared" si="1"/>
        <v>0</v>
      </c>
    </row>
    <row r="26" spans="1:10" ht="31.5" thickBot="1" x14ac:dyDescent="0.3">
      <c r="A26" s="5">
        <v>10</v>
      </c>
      <c r="B26" s="17" t="s">
        <v>13</v>
      </c>
      <c r="C26" s="39"/>
      <c r="D26" s="39"/>
      <c r="E26" s="39"/>
      <c r="F26" s="15" t="s">
        <v>11</v>
      </c>
      <c r="G26" s="128"/>
      <c r="H26" s="21">
        <f t="shared" si="1"/>
        <v>0</v>
      </c>
    </row>
    <row r="27" spans="1:10" ht="31.5" thickBot="1" x14ac:dyDescent="0.3">
      <c r="A27" s="5">
        <v>11</v>
      </c>
      <c r="B27" s="18" t="s">
        <v>14</v>
      </c>
      <c r="C27" s="40"/>
      <c r="D27" s="40"/>
      <c r="E27" s="40"/>
      <c r="F27" s="16" t="s">
        <v>11</v>
      </c>
      <c r="G27" s="129"/>
      <c r="H27" s="21">
        <f t="shared" si="1"/>
        <v>0</v>
      </c>
    </row>
    <row r="28" spans="1:10" ht="31.5" thickBot="1" x14ac:dyDescent="0.3">
      <c r="A28" s="5">
        <v>12</v>
      </c>
      <c r="B28" s="17" t="s">
        <v>15</v>
      </c>
      <c r="C28" s="39"/>
      <c r="D28" s="39"/>
      <c r="E28" s="39"/>
      <c r="F28" s="15" t="s">
        <v>11</v>
      </c>
      <c r="G28" s="128"/>
      <c r="H28" s="21">
        <f t="shared" si="1"/>
        <v>0</v>
      </c>
    </row>
    <row r="29" spans="1:10" ht="31.5" thickBot="1" x14ac:dyDescent="0.3">
      <c r="A29" s="5">
        <v>13</v>
      </c>
      <c r="B29" s="18" t="s">
        <v>16</v>
      </c>
      <c r="C29" s="40"/>
      <c r="D29" s="40"/>
      <c r="E29" s="40"/>
      <c r="F29" s="16" t="s">
        <v>11</v>
      </c>
      <c r="G29" s="129"/>
      <c r="H29" s="21">
        <f t="shared" si="1"/>
        <v>0</v>
      </c>
    </row>
    <row r="30" spans="1:10" ht="45.75" thickBot="1" x14ac:dyDescent="0.3">
      <c r="A30" s="5">
        <v>14</v>
      </c>
      <c r="B30" s="19" t="s">
        <v>20</v>
      </c>
      <c r="C30" s="39"/>
      <c r="D30" s="39"/>
      <c r="E30" s="39"/>
      <c r="F30" s="15" t="s">
        <v>11</v>
      </c>
      <c r="G30" s="128"/>
      <c r="H30" s="21">
        <f t="shared" si="1"/>
        <v>0</v>
      </c>
    </row>
    <row r="31" spans="1:10" ht="32.25" customHeight="1" thickBot="1" x14ac:dyDescent="0.3">
      <c r="A31" s="5">
        <v>15</v>
      </c>
      <c r="B31" s="18" t="s">
        <v>17</v>
      </c>
      <c r="C31" s="40"/>
      <c r="D31" s="40"/>
      <c r="E31" s="40"/>
      <c r="F31" s="16" t="s">
        <v>11</v>
      </c>
      <c r="G31" s="129"/>
      <c r="H31" s="21">
        <f t="shared" si="1"/>
        <v>0</v>
      </c>
    </row>
    <row r="32" spans="1:10" ht="33.75" customHeight="1" thickBot="1" x14ac:dyDescent="0.3">
      <c r="A32" s="5">
        <v>16</v>
      </c>
      <c r="B32" s="17" t="s">
        <v>19</v>
      </c>
      <c r="C32" s="39"/>
      <c r="D32" s="39"/>
      <c r="E32" s="39"/>
      <c r="F32" s="15" t="s">
        <v>11</v>
      </c>
      <c r="G32" s="128"/>
      <c r="H32" s="21">
        <f t="shared" si="1"/>
        <v>0</v>
      </c>
    </row>
    <row r="33" spans="1:9" ht="33.75" customHeight="1" thickBot="1" x14ac:dyDescent="0.3">
      <c r="A33" s="5">
        <v>17</v>
      </c>
      <c r="B33" s="18" t="s">
        <v>18</v>
      </c>
      <c r="C33" s="40"/>
      <c r="D33" s="40"/>
      <c r="E33" s="40"/>
      <c r="F33" s="16" t="s">
        <v>11</v>
      </c>
      <c r="G33" s="129"/>
      <c r="H33" s="21">
        <f t="shared" si="1"/>
        <v>0</v>
      </c>
    </row>
    <row r="34" spans="1:9" ht="39.75" customHeight="1" thickBot="1" x14ac:dyDescent="0.3">
      <c r="A34" s="5">
        <v>18</v>
      </c>
      <c r="B34" s="17" t="s">
        <v>138</v>
      </c>
      <c r="C34" s="39"/>
      <c r="D34" s="39"/>
      <c r="E34" s="39"/>
      <c r="F34" s="20"/>
      <c r="G34" s="128"/>
      <c r="H34" s="21">
        <f t="shared" si="1"/>
        <v>0</v>
      </c>
    </row>
    <row r="35" spans="1:9" x14ac:dyDescent="0.25">
      <c r="A35" s="5"/>
      <c r="B35" s="23"/>
      <c r="C35" s="24">
        <f>COUNTA(C24:C34)*2</f>
        <v>0</v>
      </c>
      <c r="D35" s="24">
        <f>COUNTA(D24:D34)</f>
        <v>0</v>
      </c>
      <c r="E35" s="23"/>
      <c r="F35" s="23"/>
      <c r="G35" s="23"/>
      <c r="H35" s="24">
        <f>SUM(C35:D35)</f>
        <v>0</v>
      </c>
      <c r="I35" s="25">
        <f>H35/22</f>
        <v>0</v>
      </c>
    </row>
    <row r="36" spans="1:9" ht="28.5" customHeight="1" x14ac:dyDescent="0.25">
      <c r="A36" s="5"/>
      <c r="B36" s="5"/>
      <c r="C36" s="5"/>
      <c r="D36" s="5"/>
      <c r="E36" s="5"/>
      <c r="F36" s="5"/>
      <c r="G36" s="5"/>
    </row>
    <row r="37" spans="1:9" ht="15.75" x14ac:dyDescent="0.25">
      <c r="A37" s="5"/>
      <c r="B37" s="366" t="s">
        <v>93</v>
      </c>
      <c r="C37" s="366"/>
      <c r="D37" s="366"/>
      <c r="E37" s="366"/>
      <c r="F37" s="366"/>
      <c r="G37" s="366"/>
    </row>
    <row r="38" spans="1:9" ht="34.5" customHeight="1" thickBot="1" x14ac:dyDescent="0.3">
      <c r="A38" s="5"/>
      <c r="B38" s="364" t="s">
        <v>145</v>
      </c>
      <c r="C38" s="364"/>
      <c r="D38" s="364"/>
      <c r="E38" s="364"/>
      <c r="F38" s="364"/>
      <c r="G38" s="364"/>
    </row>
    <row r="39" spans="1:9" ht="32.25" thickBot="1" x14ac:dyDescent="0.3">
      <c r="A39" s="5"/>
      <c r="B39" s="26"/>
      <c r="C39" s="27" t="s">
        <v>21</v>
      </c>
      <c r="D39" s="27" t="s">
        <v>1</v>
      </c>
      <c r="E39" s="27" t="s">
        <v>2</v>
      </c>
      <c r="F39" s="27" t="s">
        <v>3</v>
      </c>
      <c r="G39" s="27" t="s">
        <v>4</v>
      </c>
    </row>
    <row r="40" spans="1:9" ht="31.5" thickBot="1" x14ac:dyDescent="0.3">
      <c r="A40" s="5">
        <v>19</v>
      </c>
      <c r="B40" s="28" t="s">
        <v>30</v>
      </c>
      <c r="C40" s="41"/>
      <c r="D40" s="41"/>
      <c r="E40" s="41"/>
      <c r="F40" s="29" t="s">
        <v>22</v>
      </c>
      <c r="G40" s="126"/>
      <c r="H40" s="22">
        <f t="shared" ref="H40:H49" si="2">COUNTA(C40:E40)</f>
        <v>0</v>
      </c>
    </row>
    <row r="41" spans="1:9" ht="31.5" thickBot="1" x14ac:dyDescent="0.3">
      <c r="A41" s="5">
        <v>20</v>
      </c>
      <c r="B41" s="30" t="s">
        <v>23</v>
      </c>
      <c r="C41" s="42"/>
      <c r="D41" s="42"/>
      <c r="E41" s="42"/>
      <c r="F41" s="31" t="s">
        <v>22</v>
      </c>
      <c r="G41" s="127"/>
      <c r="H41" s="22">
        <f t="shared" si="2"/>
        <v>0</v>
      </c>
    </row>
    <row r="42" spans="1:9" ht="31.5" thickBot="1" x14ac:dyDescent="0.3">
      <c r="A42" s="5">
        <v>21</v>
      </c>
      <c r="B42" s="28" t="s">
        <v>31</v>
      </c>
      <c r="C42" s="41"/>
      <c r="D42" s="41"/>
      <c r="E42" s="41"/>
      <c r="F42" s="29" t="s">
        <v>22</v>
      </c>
      <c r="G42" s="126"/>
      <c r="H42" s="22">
        <f t="shared" si="2"/>
        <v>0</v>
      </c>
    </row>
    <row r="43" spans="1:9" ht="31.5" thickBot="1" x14ac:dyDescent="0.3">
      <c r="A43" s="5">
        <v>22</v>
      </c>
      <c r="B43" s="30" t="s">
        <v>24</v>
      </c>
      <c r="C43" s="42"/>
      <c r="D43" s="42"/>
      <c r="E43" s="42"/>
      <c r="F43" s="31" t="s">
        <v>22</v>
      </c>
      <c r="G43" s="127"/>
      <c r="H43" s="22">
        <f t="shared" si="2"/>
        <v>0</v>
      </c>
    </row>
    <row r="44" spans="1:9" ht="31.5" thickBot="1" x14ac:dyDescent="0.3">
      <c r="A44" s="5">
        <v>23</v>
      </c>
      <c r="B44" s="28" t="s">
        <v>25</v>
      </c>
      <c r="C44" s="41"/>
      <c r="D44" s="41"/>
      <c r="E44" s="41"/>
      <c r="F44" s="29" t="s">
        <v>22</v>
      </c>
      <c r="G44" s="126"/>
      <c r="H44" s="22">
        <f t="shared" si="2"/>
        <v>0</v>
      </c>
    </row>
    <row r="45" spans="1:9" ht="31.5" thickBot="1" x14ac:dyDescent="0.3">
      <c r="A45" s="5">
        <v>24</v>
      </c>
      <c r="B45" s="30" t="s">
        <v>26</v>
      </c>
      <c r="C45" s="42"/>
      <c r="D45" s="42"/>
      <c r="E45" s="42"/>
      <c r="F45" s="31" t="s">
        <v>22</v>
      </c>
      <c r="G45" s="127"/>
      <c r="H45" s="22">
        <f t="shared" si="2"/>
        <v>0</v>
      </c>
    </row>
    <row r="46" spans="1:9" ht="31.5" thickBot="1" x14ac:dyDescent="0.3">
      <c r="A46" s="5">
        <v>25</v>
      </c>
      <c r="B46" s="28" t="s">
        <v>27</v>
      </c>
      <c r="C46" s="41"/>
      <c r="D46" s="41"/>
      <c r="E46" s="41"/>
      <c r="F46" s="29" t="s">
        <v>22</v>
      </c>
      <c r="G46" s="126"/>
      <c r="H46" s="22">
        <f t="shared" si="2"/>
        <v>0</v>
      </c>
    </row>
    <row r="47" spans="1:9" ht="31.5" thickBot="1" x14ac:dyDescent="0.3">
      <c r="A47" s="5">
        <v>26</v>
      </c>
      <c r="B47" s="30" t="s">
        <v>28</v>
      </c>
      <c r="C47" s="42"/>
      <c r="D47" s="42"/>
      <c r="E47" s="42"/>
      <c r="F47" s="31" t="s">
        <v>22</v>
      </c>
      <c r="G47" s="127"/>
      <c r="H47" s="22">
        <f t="shared" si="2"/>
        <v>0</v>
      </c>
    </row>
    <row r="48" spans="1:9" ht="31.5" thickBot="1" x14ac:dyDescent="0.3">
      <c r="A48" s="5">
        <v>27</v>
      </c>
      <c r="B48" s="28" t="s">
        <v>29</v>
      </c>
      <c r="C48" s="41"/>
      <c r="D48" s="41"/>
      <c r="E48" s="41"/>
      <c r="F48" s="29" t="s">
        <v>22</v>
      </c>
      <c r="G48" s="126"/>
      <c r="H48" s="22">
        <f t="shared" si="2"/>
        <v>0</v>
      </c>
    </row>
    <row r="49" spans="1:9" ht="31.5" thickBot="1" x14ac:dyDescent="0.3">
      <c r="A49" s="5">
        <v>28</v>
      </c>
      <c r="B49" s="30" t="s">
        <v>138</v>
      </c>
      <c r="C49" s="42"/>
      <c r="D49" s="42"/>
      <c r="E49" s="42"/>
      <c r="F49" s="32"/>
      <c r="G49" s="127"/>
      <c r="H49" s="22">
        <f t="shared" si="2"/>
        <v>0</v>
      </c>
    </row>
    <row r="50" spans="1:9" x14ac:dyDescent="0.25">
      <c r="A50" s="5"/>
      <c r="B50" s="24"/>
      <c r="C50" s="24">
        <f>COUNTA(C40:C49)*2</f>
        <v>0</v>
      </c>
      <c r="D50" s="24">
        <f>COUNTA(D40:D49)</f>
        <v>0</v>
      </c>
      <c r="E50" s="24"/>
      <c r="F50" s="24"/>
      <c r="G50" s="24"/>
      <c r="H50" s="24">
        <f>SUM(C50+D50)</f>
        <v>0</v>
      </c>
      <c r="I50" s="25">
        <f>H50/20</f>
        <v>0</v>
      </c>
    </row>
    <row r="51" spans="1:9" x14ac:dyDescent="0.25">
      <c r="A51" s="5"/>
    </row>
    <row r="52" spans="1:9" ht="15.75" x14ac:dyDescent="0.25">
      <c r="A52" s="5"/>
      <c r="B52" s="361" t="s">
        <v>94</v>
      </c>
      <c r="C52" s="361"/>
      <c r="D52" s="361"/>
      <c r="E52" s="361"/>
      <c r="F52" s="361"/>
      <c r="G52" s="361"/>
    </row>
    <row r="53" spans="1:9" ht="45" customHeight="1" thickBot="1" x14ac:dyDescent="0.3">
      <c r="A53" s="5"/>
      <c r="B53" s="364" t="s">
        <v>145</v>
      </c>
      <c r="C53" s="364"/>
      <c r="D53" s="364"/>
      <c r="E53" s="364"/>
      <c r="F53" s="364"/>
      <c r="G53" s="364"/>
    </row>
    <row r="54" spans="1:9" ht="32.25" thickBot="1" x14ac:dyDescent="0.3">
      <c r="A54" s="5"/>
      <c r="B54" s="50"/>
      <c r="C54" s="49" t="s">
        <v>21</v>
      </c>
      <c r="D54" s="49" t="s">
        <v>1</v>
      </c>
      <c r="E54" s="49" t="s">
        <v>2</v>
      </c>
      <c r="F54" s="49" t="s">
        <v>3</v>
      </c>
      <c r="G54" s="49" t="s">
        <v>4</v>
      </c>
    </row>
    <row r="55" spans="1:9" ht="33.75" customHeight="1" thickBot="1" x14ac:dyDescent="0.3">
      <c r="A55" s="5">
        <v>29</v>
      </c>
      <c r="B55" s="44" t="s">
        <v>30</v>
      </c>
      <c r="C55" s="53"/>
      <c r="D55" s="53"/>
      <c r="E55" s="53"/>
      <c r="F55" s="51" t="s">
        <v>42</v>
      </c>
      <c r="G55" s="124"/>
      <c r="H55" s="22">
        <f t="shared" ref="H55:H63" si="3">COUNTA(C55:E55)</f>
        <v>0</v>
      </c>
    </row>
    <row r="56" spans="1:9" ht="41.25" customHeight="1" thickBot="1" x14ac:dyDescent="0.3">
      <c r="A56" s="5">
        <v>30</v>
      </c>
      <c r="B56" s="45" t="s">
        <v>48</v>
      </c>
      <c r="C56" s="54"/>
      <c r="D56" s="54"/>
      <c r="E56" s="54"/>
      <c r="F56" s="52" t="s">
        <v>42</v>
      </c>
      <c r="G56" s="125"/>
      <c r="H56" s="22">
        <f t="shared" si="3"/>
        <v>0</v>
      </c>
    </row>
    <row r="57" spans="1:9" ht="31.5" thickBot="1" x14ac:dyDescent="0.3">
      <c r="A57" s="5">
        <v>31</v>
      </c>
      <c r="B57" s="44" t="s">
        <v>43</v>
      </c>
      <c r="C57" s="53"/>
      <c r="D57" s="53"/>
      <c r="E57" s="53"/>
      <c r="F57" s="51" t="s">
        <v>42</v>
      </c>
      <c r="G57" s="124"/>
      <c r="H57" s="22">
        <f t="shared" si="3"/>
        <v>0</v>
      </c>
    </row>
    <row r="58" spans="1:9" ht="45.75" thickBot="1" x14ac:dyDescent="0.3">
      <c r="A58" s="5">
        <v>32</v>
      </c>
      <c r="B58" s="45" t="s">
        <v>44</v>
      </c>
      <c r="C58" s="54"/>
      <c r="D58" s="54"/>
      <c r="E58" s="54"/>
      <c r="F58" s="52" t="s">
        <v>42</v>
      </c>
      <c r="G58" s="125"/>
      <c r="H58" s="22">
        <f t="shared" si="3"/>
        <v>0</v>
      </c>
    </row>
    <row r="59" spans="1:9" ht="31.5" thickBot="1" x14ac:dyDescent="0.3">
      <c r="A59" s="5">
        <v>33</v>
      </c>
      <c r="B59" s="44" t="s">
        <v>45</v>
      </c>
      <c r="C59" s="53"/>
      <c r="D59" s="53"/>
      <c r="E59" s="53"/>
      <c r="F59" s="51" t="s">
        <v>42</v>
      </c>
      <c r="G59" s="124"/>
      <c r="H59" s="22">
        <f t="shared" si="3"/>
        <v>0</v>
      </c>
    </row>
    <row r="60" spans="1:9" ht="31.5" thickBot="1" x14ac:dyDescent="0.3">
      <c r="A60" s="5">
        <v>34</v>
      </c>
      <c r="B60" s="45" t="s">
        <v>46</v>
      </c>
      <c r="C60" s="54"/>
      <c r="D60" s="54"/>
      <c r="E60" s="54"/>
      <c r="F60" s="52" t="s">
        <v>42</v>
      </c>
      <c r="G60" s="125"/>
      <c r="H60" s="22">
        <f t="shared" si="3"/>
        <v>0</v>
      </c>
    </row>
    <row r="61" spans="1:9" ht="31.5" thickBot="1" x14ac:dyDescent="0.3">
      <c r="A61" s="5">
        <v>35</v>
      </c>
      <c r="B61" s="44" t="s">
        <v>47</v>
      </c>
      <c r="C61" s="53"/>
      <c r="D61" s="53"/>
      <c r="E61" s="53"/>
      <c r="F61" s="51" t="s">
        <v>42</v>
      </c>
      <c r="G61" s="124"/>
      <c r="H61" s="22">
        <f t="shared" si="3"/>
        <v>0</v>
      </c>
    </row>
    <row r="62" spans="1:9" ht="31.5" thickBot="1" x14ac:dyDescent="0.3">
      <c r="A62" s="5">
        <v>36</v>
      </c>
      <c r="B62" s="45" t="s">
        <v>29</v>
      </c>
      <c r="C62" s="54"/>
      <c r="D62" s="54"/>
      <c r="E62" s="54"/>
      <c r="F62" s="52" t="s">
        <v>42</v>
      </c>
      <c r="G62" s="125"/>
      <c r="H62" s="22">
        <f t="shared" si="3"/>
        <v>0</v>
      </c>
    </row>
    <row r="63" spans="1:9" ht="31.5" thickBot="1" x14ac:dyDescent="0.3">
      <c r="A63" s="5">
        <v>37</v>
      </c>
      <c r="B63" s="44" t="s">
        <v>138</v>
      </c>
      <c r="C63" s="53"/>
      <c r="D63" s="53"/>
      <c r="E63" s="53"/>
      <c r="F63" s="88"/>
      <c r="G63" s="124"/>
      <c r="H63" s="22">
        <f t="shared" si="3"/>
        <v>0</v>
      </c>
    </row>
    <row r="64" spans="1:9" x14ac:dyDescent="0.25">
      <c r="A64" s="5"/>
      <c r="B64" s="24"/>
      <c r="C64" s="24">
        <f>COUNTA(C55:C63)*2</f>
        <v>0</v>
      </c>
      <c r="D64" s="24">
        <f>COUNTA(D55:D63)</f>
        <v>0</v>
      </c>
      <c r="E64" s="24"/>
      <c r="F64" s="24"/>
      <c r="G64" s="24"/>
      <c r="H64" s="24">
        <f>D64+C64</f>
        <v>0</v>
      </c>
      <c r="I64" s="25">
        <f>H64/18</f>
        <v>0</v>
      </c>
    </row>
    <row r="65" spans="1:10" x14ac:dyDescent="0.25">
      <c r="A65" s="5"/>
    </row>
    <row r="66" spans="1:10" ht="16.5" thickBot="1" x14ac:dyDescent="0.3">
      <c r="A66" s="5"/>
      <c r="B66" s="358" t="s">
        <v>95</v>
      </c>
      <c r="C66" s="358"/>
      <c r="D66" s="358"/>
      <c r="E66" s="358"/>
      <c r="F66" s="358"/>
      <c r="G66" s="358"/>
    </row>
    <row r="67" spans="1:10" ht="32.25" thickBot="1" x14ac:dyDescent="0.3">
      <c r="A67" s="5"/>
      <c r="B67" s="58"/>
      <c r="C67" s="59" t="s">
        <v>9</v>
      </c>
      <c r="D67" s="59" t="s">
        <v>1</v>
      </c>
      <c r="E67" s="59" t="s">
        <v>2</v>
      </c>
      <c r="F67" s="59" t="s">
        <v>3</v>
      </c>
      <c r="G67" s="59" t="s">
        <v>4</v>
      </c>
    </row>
    <row r="68" spans="1:10" ht="84.75" customHeight="1" thickBot="1" x14ac:dyDescent="0.3">
      <c r="A68" s="5">
        <v>38</v>
      </c>
      <c r="B68" s="43" t="s">
        <v>53</v>
      </c>
      <c r="C68" s="55"/>
      <c r="D68" s="55"/>
      <c r="E68" s="55"/>
      <c r="F68" s="76" t="s">
        <v>49</v>
      </c>
      <c r="G68" s="122"/>
      <c r="H68" s="22">
        <f>COUNTA(C68:E68)</f>
        <v>0</v>
      </c>
      <c r="I68" s="63"/>
    </row>
    <row r="69" spans="1:10" ht="31.5" thickBot="1" x14ac:dyDescent="0.3">
      <c r="A69" s="5">
        <v>39</v>
      </c>
      <c r="B69" s="56" t="s">
        <v>50</v>
      </c>
      <c r="C69" s="57"/>
      <c r="D69" s="57"/>
      <c r="E69" s="57"/>
      <c r="F69" s="77" t="s">
        <v>49</v>
      </c>
      <c r="G69" s="123"/>
      <c r="H69" s="22">
        <f>COUNTA(C69:E69)</f>
        <v>0</v>
      </c>
    </row>
    <row r="70" spans="1:10" ht="31.5" thickBot="1" x14ac:dyDescent="0.3">
      <c r="A70" s="5">
        <v>40</v>
      </c>
      <c r="B70" s="43" t="s">
        <v>29</v>
      </c>
      <c r="C70" s="55"/>
      <c r="D70" s="55"/>
      <c r="E70" s="55"/>
      <c r="F70" s="76" t="s">
        <v>49</v>
      </c>
      <c r="G70" s="122"/>
      <c r="H70" s="22">
        <f>COUNTA(C70:E70)</f>
        <v>0</v>
      </c>
    </row>
    <row r="71" spans="1:10" ht="31.5" thickBot="1" x14ac:dyDescent="0.3">
      <c r="A71" s="5">
        <v>41</v>
      </c>
      <c r="B71" s="56" t="s">
        <v>138</v>
      </c>
      <c r="C71" s="57"/>
      <c r="D71" s="57"/>
      <c r="E71" s="57"/>
      <c r="F71" s="87"/>
      <c r="G71" s="123"/>
      <c r="H71" s="22">
        <f>COUNTA(C71:E71)</f>
        <v>0</v>
      </c>
    </row>
    <row r="72" spans="1:10" x14ac:dyDescent="0.25">
      <c r="A72" s="5"/>
      <c r="B72" s="24"/>
      <c r="C72" s="24">
        <f>COUNTA(C68:C71)*2</f>
        <v>0</v>
      </c>
      <c r="D72" s="24">
        <f>COUNTA(D68:D71)</f>
        <v>0</v>
      </c>
      <c r="E72" s="24"/>
      <c r="F72" s="24"/>
      <c r="G72" s="24"/>
      <c r="H72" s="24">
        <f>D72+C72</f>
        <v>0</v>
      </c>
      <c r="I72" s="25">
        <f>H72/8</f>
        <v>0</v>
      </c>
      <c r="J72" s="21"/>
    </row>
    <row r="73" spans="1:10" x14ac:dyDescent="0.25">
      <c r="A73" s="5"/>
    </row>
    <row r="74" spans="1:10" ht="42.75" customHeight="1" x14ac:dyDescent="0.25">
      <c r="A74" s="5"/>
      <c r="F74" s="80" t="s">
        <v>81</v>
      </c>
    </row>
    <row r="75" spans="1:10" ht="16.5" thickBot="1" x14ac:dyDescent="0.3">
      <c r="A75" s="5"/>
      <c r="B75" s="358" t="s">
        <v>54</v>
      </c>
      <c r="C75" s="358"/>
      <c r="D75" s="358"/>
      <c r="E75" s="358"/>
      <c r="F75" s="358"/>
      <c r="G75" s="358"/>
    </row>
    <row r="76" spans="1:10" ht="32.25" thickBot="1" x14ac:dyDescent="0.3">
      <c r="A76" s="5"/>
      <c r="B76" s="70"/>
      <c r="C76" s="71" t="s">
        <v>21</v>
      </c>
      <c r="D76" s="71" t="s">
        <v>1</v>
      </c>
      <c r="E76" s="71" t="s">
        <v>2</v>
      </c>
      <c r="F76" s="71" t="s">
        <v>51</v>
      </c>
      <c r="G76" s="71" t="s">
        <v>4</v>
      </c>
    </row>
    <row r="77" spans="1:10" ht="31.5" thickBot="1" x14ac:dyDescent="0.3">
      <c r="A77" s="5">
        <v>42</v>
      </c>
      <c r="B77" s="64" t="s">
        <v>52</v>
      </c>
      <c r="C77" s="66"/>
      <c r="D77" s="66"/>
      <c r="E77" s="66"/>
      <c r="F77" s="67"/>
      <c r="G77" s="120"/>
      <c r="H77" s="22">
        <f>COUNTA(C77:E77)</f>
        <v>0</v>
      </c>
    </row>
    <row r="78" spans="1:10" ht="77.25" customHeight="1" thickBot="1" x14ac:dyDescent="0.3">
      <c r="A78" s="5">
        <v>43</v>
      </c>
      <c r="B78" s="47" t="s">
        <v>55</v>
      </c>
      <c r="C78" s="60"/>
      <c r="D78" s="60"/>
      <c r="E78" s="60"/>
      <c r="F78" s="68"/>
      <c r="G78" s="121"/>
      <c r="H78" s="22">
        <f>COUNTA(C78:E78)</f>
        <v>0</v>
      </c>
    </row>
    <row r="79" spans="1:10" ht="31.5" thickBot="1" x14ac:dyDescent="0.3">
      <c r="A79" s="5">
        <v>44</v>
      </c>
      <c r="B79" s="65" t="s">
        <v>138</v>
      </c>
      <c r="C79" s="66"/>
      <c r="D79" s="66"/>
      <c r="E79" s="66"/>
      <c r="F79" s="69"/>
      <c r="G79" s="120"/>
      <c r="H79" s="22">
        <f>COUNTA(C79:E79)</f>
        <v>0</v>
      </c>
    </row>
    <row r="80" spans="1:10" x14ac:dyDescent="0.25">
      <c r="A80" s="5"/>
      <c r="B80" s="24"/>
      <c r="C80" s="24">
        <f>COUNTA(C77:C79)*2</f>
        <v>0</v>
      </c>
      <c r="D80" s="24">
        <f>COUNTA(D77:D79)</f>
        <v>0</v>
      </c>
      <c r="E80" s="24"/>
      <c r="F80" s="24"/>
      <c r="G80" s="24"/>
      <c r="H80" s="24">
        <f>C80+D80</f>
        <v>0</v>
      </c>
      <c r="I80" s="25">
        <f>H80/6</f>
        <v>0</v>
      </c>
    </row>
    <row r="81" spans="1:8" x14ac:dyDescent="0.25">
      <c r="A81" s="5"/>
    </row>
    <row r="82" spans="1:8" ht="45.75" customHeight="1" x14ac:dyDescent="0.25">
      <c r="A82" s="5"/>
      <c r="F82" s="80" t="s">
        <v>81</v>
      </c>
    </row>
    <row r="83" spans="1:8" ht="16.5" thickBot="1" x14ac:dyDescent="0.3">
      <c r="A83" s="5"/>
      <c r="B83" s="358" t="s">
        <v>67</v>
      </c>
      <c r="C83" s="358"/>
      <c r="D83" s="358"/>
      <c r="E83" s="358"/>
      <c r="F83" s="358"/>
      <c r="G83" s="358"/>
    </row>
    <row r="84" spans="1:8" ht="29.25" thickBot="1" x14ac:dyDescent="0.3">
      <c r="A84" s="5"/>
      <c r="B84" s="74"/>
      <c r="C84" s="75" t="s">
        <v>21</v>
      </c>
      <c r="D84" s="75" t="s">
        <v>1</v>
      </c>
      <c r="E84" s="75" t="s">
        <v>2</v>
      </c>
      <c r="F84" s="75" t="s">
        <v>51</v>
      </c>
      <c r="G84" s="75" t="s">
        <v>4</v>
      </c>
    </row>
    <row r="85" spans="1:8" ht="33.75" thickBot="1" x14ac:dyDescent="0.3">
      <c r="A85" s="5">
        <v>45</v>
      </c>
      <c r="B85" s="17" t="s">
        <v>56</v>
      </c>
      <c r="C85" s="39"/>
      <c r="D85" s="39"/>
      <c r="E85" s="39"/>
      <c r="F85" s="39"/>
      <c r="G85" s="92"/>
      <c r="H85" s="22">
        <f t="shared" ref="H85:H99" si="4">COUNTA(C85:E85)</f>
        <v>0</v>
      </c>
    </row>
    <row r="86" spans="1:8" ht="31.5" thickBot="1" x14ac:dyDescent="0.3">
      <c r="A86" s="5">
        <v>46</v>
      </c>
      <c r="B86" s="46" t="s">
        <v>68</v>
      </c>
      <c r="C86" s="61"/>
      <c r="D86" s="61"/>
      <c r="E86" s="61"/>
      <c r="F86" s="61"/>
      <c r="G86" s="119"/>
      <c r="H86" s="22">
        <f t="shared" si="4"/>
        <v>0</v>
      </c>
    </row>
    <row r="87" spans="1:8" ht="55.5" customHeight="1" thickBot="1" x14ac:dyDescent="0.3">
      <c r="A87" s="5">
        <v>47</v>
      </c>
      <c r="B87" s="17" t="s">
        <v>69</v>
      </c>
      <c r="C87" s="39"/>
      <c r="D87" s="39"/>
      <c r="E87" s="39"/>
      <c r="F87" s="39"/>
      <c r="G87" s="92"/>
      <c r="H87" s="22">
        <f t="shared" si="4"/>
        <v>0</v>
      </c>
    </row>
    <row r="88" spans="1:8" ht="33.75" thickBot="1" x14ac:dyDescent="0.3">
      <c r="A88" s="5">
        <v>48</v>
      </c>
      <c r="B88" s="46" t="s">
        <v>57</v>
      </c>
      <c r="C88" s="61"/>
      <c r="D88" s="61"/>
      <c r="E88" s="61"/>
      <c r="F88" s="61"/>
      <c r="G88" s="119"/>
      <c r="H88" s="22">
        <f t="shared" si="4"/>
        <v>0</v>
      </c>
    </row>
    <row r="89" spans="1:8" ht="31.5" thickBot="1" x14ac:dyDescent="0.3">
      <c r="A89" s="5">
        <v>49</v>
      </c>
      <c r="B89" s="17" t="s">
        <v>58</v>
      </c>
      <c r="C89" s="39"/>
      <c r="D89" s="39"/>
      <c r="E89" s="39"/>
      <c r="F89" s="39"/>
      <c r="G89" s="92"/>
      <c r="H89" s="22">
        <f t="shared" si="4"/>
        <v>0</v>
      </c>
    </row>
    <row r="90" spans="1:8" ht="31.5" thickBot="1" x14ac:dyDescent="0.3">
      <c r="A90" s="5">
        <v>50</v>
      </c>
      <c r="B90" s="46" t="s">
        <v>59</v>
      </c>
      <c r="C90" s="61"/>
      <c r="D90" s="61"/>
      <c r="E90" s="61"/>
      <c r="F90" s="61"/>
      <c r="G90" s="119"/>
      <c r="H90" s="22">
        <f t="shared" si="4"/>
        <v>0</v>
      </c>
    </row>
    <row r="91" spans="1:8" ht="31.5" thickBot="1" x14ac:dyDescent="0.3">
      <c r="A91" s="5">
        <v>51</v>
      </c>
      <c r="B91" s="17" t="s">
        <v>60</v>
      </c>
      <c r="C91" s="39"/>
      <c r="D91" s="39"/>
      <c r="E91" s="39"/>
      <c r="F91" s="39"/>
      <c r="G91" s="92"/>
      <c r="H91" s="22">
        <f t="shared" si="4"/>
        <v>0</v>
      </c>
    </row>
    <row r="92" spans="1:8" ht="48.75" thickBot="1" x14ac:dyDescent="0.3">
      <c r="A92" s="5">
        <v>52</v>
      </c>
      <c r="B92" s="46" t="s">
        <v>70</v>
      </c>
      <c r="C92" s="61"/>
      <c r="D92" s="61"/>
      <c r="E92" s="61"/>
      <c r="F92" s="61"/>
      <c r="G92" s="119"/>
      <c r="H92" s="22">
        <f t="shared" si="4"/>
        <v>0</v>
      </c>
    </row>
    <row r="93" spans="1:8" ht="31.5" thickBot="1" x14ac:dyDescent="0.3">
      <c r="A93" s="5">
        <v>53</v>
      </c>
      <c r="B93" s="17" t="s">
        <v>61</v>
      </c>
      <c r="C93" s="39"/>
      <c r="D93" s="39"/>
      <c r="E93" s="39"/>
      <c r="F93" s="39"/>
      <c r="G93" s="92"/>
      <c r="H93" s="22">
        <f t="shared" si="4"/>
        <v>0</v>
      </c>
    </row>
    <row r="94" spans="1:8" ht="31.5" thickBot="1" x14ac:dyDescent="0.3">
      <c r="A94" s="5">
        <v>54</v>
      </c>
      <c r="B94" s="46" t="s">
        <v>62</v>
      </c>
      <c r="C94" s="61"/>
      <c r="D94" s="61"/>
      <c r="E94" s="61"/>
      <c r="F94" s="61"/>
      <c r="G94" s="119"/>
      <c r="H94" s="22">
        <f t="shared" si="4"/>
        <v>0</v>
      </c>
    </row>
    <row r="95" spans="1:8" ht="31.5" thickBot="1" x14ac:dyDescent="0.3">
      <c r="A95" s="5">
        <v>55</v>
      </c>
      <c r="B95" s="17" t="s">
        <v>63</v>
      </c>
      <c r="C95" s="39"/>
      <c r="D95" s="39"/>
      <c r="E95" s="39"/>
      <c r="F95" s="39"/>
      <c r="G95" s="92"/>
      <c r="H95" s="22">
        <f t="shared" si="4"/>
        <v>0</v>
      </c>
    </row>
    <row r="96" spans="1:8" ht="31.5" thickBot="1" x14ac:dyDescent="0.3">
      <c r="A96" s="5">
        <v>56</v>
      </c>
      <c r="B96" s="46" t="s">
        <v>64</v>
      </c>
      <c r="C96" s="61"/>
      <c r="D96" s="61"/>
      <c r="E96" s="61"/>
      <c r="F96" s="61"/>
      <c r="G96" s="119"/>
      <c r="H96" s="22">
        <f t="shared" si="4"/>
        <v>0</v>
      </c>
    </row>
    <row r="97" spans="1:9" ht="45.75" thickBot="1" x14ac:dyDescent="0.3">
      <c r="A97" s="5">
        <v>57</v>
      </c>
      <c r="B97" s="17" t="s">
        <v>65</v>
      </c>
      <c r="C97" s="39"/>
      <c r="D97" s="39"/>
      <c r="E97" s="39"/>
      <c r="F97" s="39"/>
      <c r="G97" s="92"/>
      <c r="H97" s="22">
        <f t="shared" si="4"/>
        <v>0</v>
      </c>
    </row>
    <row r="98" spans="1:9" ht="31.5" thickBot="1" x14ac:dyDescent="0.3">
      <c r="A98" s="5">
        <v>58</v>
      </c>
      <c r="B98" s="46" t="s">
        <v>66</v>
      </c>
      <c r="C98" s="61"/>
      <c r="D98" s="61"/>
      <c r="E98" s="61"/>
      <c r="F98" s="61"/>
      <c r="G98" s="119"/>
      <c r="H98" s="22">
        <f t="shared" si="4"/>
        <v>0</v>
      </c>
    </row>
    <row r="99" spans="1:9" ht="40.5" customHeight="1" thickBot="1" x14ac:dyDescent="0.3">
      <c r="A99" s="5">
        <v>59</v>
      </c>
      <c r="B99" s="17" t="s">
        <v>138</v>
      </c>
      <c r="C99" s="39"/>
      <c r="D99" s="39"/>
      <c r="E99" s="39"/>
      <c r="F99" s="86"/>
      <c r="G99" s="92"/>
      <c r="H99" s="22">
        <f t="shared" si="4"/>
        <v>0</v>
      </c>
    </row>
    <row r="100" spans="1:9" x14ac:dyDescent="0.25">
      <c r="A100" s="5"/>
      <c r="B100" s="23"/>
      <c r="C100" s="24">
        <f>COUNTA(C85:C99)*2</f>
        <v>0</v>
      </c>
      <c r="D100" s="24">
        <f>COUNTA(D85:D99)</f>
        <v>0</v>
      </c>
      <c r="E100" s="23"/>
      <c r="F100" s="23"/>
      <c r="G100" s="23"/>
      <c r="H100" s="23">
        <f>D100+C100</f>
        <v>0</v>
      </c>
      <c r="I100" s="62">
        <f>H100/30</f>
        <v>0</v>
      </c>
    </row>
    <row r="101" spans="1:9" x14ac:dyDescent="0.25">
      <c r="A101" s="5"/>
    </row>
    <row r="102" spans="1:9" ht="42.75" customHeight="1" x14ac:dyDescent="0.25">
      <c r="A102" s="5"/>
      <c r="F102" s="80" t="s">
        <v>81</v>
      </c>
    </row>
    <row r="103" spans="1:9" ht="16.5" thickBot="1" x14ac:dyDescent="0.3">
      <c r="A103" s="5"/>
      <c r="B103" s="358" t="s">
        <v>85</v>
      </c>
      <c r="C103" s="358"/>
      <c r="D103" s="358"/>
      <c r="E103" s="358"/>
      <c r="F103" s="358"/>
      <c r="G103" s="358"/>
    </row>
    <row r="104" spans="1:9" ht="32.25" thickBot="1" x14ac:dyDescent="0.3">
      <c r="A104" s="5"/>
      <c r="B104" s="78"/>
      <c r="C104" s="27" t="s">
        <v>9</v>
      </c>
      <c r="D104" s="27" t="s">
        <v>1</v>
      </c>
      <c r="E104" s="27" t="s">
        <v>2</v>
      </c>
      <c r="F104" s="27" t="s">
        <v>3</v>
      </c>
      <c r="G104" s="27" t="s">
        <v>4</v>
      </c>
    </row>
    <row r="105" spans="1:9" ht="31.5" thickBot="1" x14ac:dyDescent="0.3">
      <c r="A105" s="5">
        <v>60</v>
      </c>
      <c r="B105" s="28" t="s">
        <v>82</v>
      </c>
      <c r="C105" s="41"/>
      <c r="D105" s="41"/>
      <c r="E105" s="41"/>
      <c r="F105" s="41"/>
      <c r="G105" s="116"/>
      <c r="H105" s="22">
        <f t="shared" ref="H105:H111" si="5">COUNTA(C105:E105)</f>
        <v>0</v>
      </c>
    </row>
    <row r="106" spans="1:9" ht="31.5" thickBot="1" x14ac:dyDescent="0.3">
      <c r="A106" s="5">
        <v>61</v>
      </c>
      <c r="B106" s="82" t="s">
        <v>71</v>
      </c>
      <c r="C106" s="42"/>
      <c r="D106" s="42"/>
      <c r="E106" s="42"/>
      <c r="F106" s="42"/>
      <c r="G106" s="117"/>
      <c r="H106" s="22">
        <f t="shared" si="5"/>
        <v>0</v>
      </c>
    </row>
    <row r="107" spans="1:9" ht="31.5" thickBot="1" x14ac:dyDescent="0.3">
      <c r="A107" s="5">
        <v>62</v>
      </c>
      <c r="B107" s="79" t="s">
        <v>72</v>
      </c>
      <c r="C107" s="41"/>
      <c r="D107" s="41"/>
      <c r="E107" s="41"/>
      <c r="F107" s="41"/>
      <c r="G107" s="116"/>
      <c r="H107" s="22">
        <f t="shared" si="5"/>
        <v>0</v>
      </c>
    </row>
    <row r="108" spans="1:9" ht="31.5" thickBot="1" x14ac:dyDescent="0.3">
      <c r="A108" s="5">
        <v>63</v>
      </c>
      <c r="B108" s="30" t="s">
        <v>73</v>
      </c>
      <c r="C108" s="42"/>
      <c r="D108" s="42"/>
      <c r="E108" s="42"/>
      <c r="F108" s="42"/>
      <c r="G108" s="117"/>
      <c r="H108" s="22">
        <f t="shared" si="5"/>
        <v>0</v>
      </c>
    </row>
    <row r="109" spans="1:9" ht="31.5" thickBot="1" x14ac:dyDescent="0.3">
      <c r="A109" s="5">
        <v>64</v>
      </c>
      <c r="B109" s="28" t="s">
        <v>74</v>
      </c>
      <c r="C109" s="41"/>
      <c r="D109" s="41"/>
      <c r="E109" s="41"/>
      <c r="F109" s="41"/>
      <c r="G109" s="116"/>
      <c r="H109" s="22">
        <f t="shared" si="5"/>
        <v>0</v>
      </c>
    </row>
    <row r="110" spans="1:9" ht="31.5" thickBot="1" x14ac:dyDescent="0.3">
      <c r="A110" s="5">
        <v>65</v>
      </c>
      <c r="B110" s="82" t="s">
        <v>75</v>
      </c>
      <c r="C110" s="42"/>
      <c r="D110" s="42"/>
      <c r="E110" s="42"/>
      <c r="F110" s="42"/>
      <c r="G110" s="117"/>
      <c r="H110" s="22">
        <f t="shared" si="5"/>
        <v>0</v>
      </c>
    </row>
    <row r="111" spans="1:9" ht="31.5" thickBot="1" x14ac:dyDescent="0.3">
      <c r="A111" s="5">
        <v>66</v>
      </c>
      <c r="B111" s="79" t="s">
        <v>76</v>
      </c>
      <c r="C111" s="41"/>
      <c r="D111" s="41"/>
      <c r="E111" s="41"/>
      <c r="F111" s="41"/>
      <c r="G111" s="116"/>
      <c r="H111" s="22">
        <f t="shared" si="5"/>
        <v>0</v>
      </c>
    </row>
    <row r="112" spans="1:9" ht="41.25" customHeight="1" thickBot="1" x14ac:dyDescent="0.3">
      <c r="A112" s="5">
        <v>67</v>
      </c>
      <c r="B112" s="114" t="s">
        <v>130</v>
      </c>
      <c r="C112" s="115"/>
      <c r="D112" s="115"/>
      <c r="E112" s="115"/>
      <c r="F112" s="115"/>
      <c r="G112" s="118"/>
      <c r="H112" s="6">
        <f>COUNTA(C112:E112)</f>
        <v>0</v>
      </c>
    </row>
    <row r="113" spans="1:10" ht="45.75" customHeight="1" thickBot="1" x14ac:dyDescent="0.3">
      <c r="A113" s="5">
        <v>68</v>
      </c>
      <c r="B113" s="79" t="s">
        <v>77</v>
      </c>
      <c r="C113" s="41"/>
      <c r="D113" s="41"/>
      <c r="E113" s="41"/>
      <c r="F113" s="41"/>
      <c r="G113" s="116"/>
      <c r="H113" s="22">
        <f t="shared" ref="H113:H119" si="6">COUNTA(C113:E113)</f>
        <v>0</v>
      </c>
    </row>
    <row r="114" spans="1:10" ht="31.5" thickBot="1" x14ac:dyDescent="0.3">
      <c r="A114" s="5">
        <v>69</v>
      </c>
      <c r="B114" s="30" t="s">
        <v>78</v>
      </c>
      <c r="C114" s="42"/>
      <c r="D114" s="42"/>
      <c r="E114" s="42"/>
      <c r="F114" s="42"/>
      <c r="G114" s="117"/>
      <c r="H114" s="22">
        <f t="shared" si="6"/>
        <v>0</v>
      </c>
    </row>
    <row r="115" spans="1:10" ht="31.5" thickBot="1" x14ac:dyDescent="0.3">
      <c r="A115" s="5">
        <v>70</v>
      </c>
      <c r="B115" s="28" t="s">
        <v>79</v>
      </c>
      <c r="C115" s="41"/>
      <c r="D115" s="41"/>
      <c r="E115" s="41"/>
      <c r="F115" s="41"/>
      <c r="G115" s="116"/>
      <c r="H115" s="22">
        <f t="shared" si="6"/>
        <v>0</v>
      </c>
    </row>
    <row r="116" spans="1:10" ht="31.5" thickBot="1" x14ac:dyDescent="0.3">
      <c r="A116" s="5">
        <v>71</v>
      </c>
      <c r="B116" s="30" t="s">
        <v>80</v>
      </c>
      <c r="C116" s="42"/>
      <c r="D116" s="42"/>
      <c r="E116" s="42"/>
      <c r="F116" s="42"/>
      <c r="G116" s="117"/>
      <c r="H116" s="22">
        <f t="shared" si="6"/>
        <v>0</v>
      </c>
    </row>
    <row r="117" spans="1:10" ht="45.75" thickBot="1" x14ac:dyDescent="0.3">
      <c r="A117" s="5">
        <v>72</v>
      </c>
      <c r="B117" s="79" t="s">
        <v>83</v>
      </c>
      <c r="C117" s="41"/>
      <c r="D117" s="41"/>
      <c r="E117" s="41"/>
      <c r="F117" s="41"/>
      <c r="G117" s="116"/>
      <c r="H117" s="22">
        <f t="shared" si="6"/>
        <v>0</v>
      </c>
    </row>
    <row r="118" spans="1:10" ht="45.75" thickBot="1" x14ac:dyDescent="0.3">
      <c r="A118" s="5">
        <v>73</v>
      </c>
      <c r="B118" s="82" t="s">
        <v>84</v>
      </c>
      <c r="C118" s="42"/>
      <c r="D118" s="42"/>
      <c r="E118" s="42"/>
      <c r="F118" s="42"/>
      <c r="G118" s="117"/>
      <c r="H118" s="22">
        <f t="shared" si="6"/>
        <v>0</v>
      </c>
    </row>
    <row r="119" spans="1:10" ht="31.5" thickBot="1" x14ac:dyDescent="0.3">
      <c r="A119" s="5">
        <v>74</v>
      </c>
      <c r="B119" s="28" t="s">
        <v>138</v>
      </c>
      <c r="C119" s="41"/>
      <c r="D119" s="41"/>
      <c r="E119" s="41"/>
      <c r="F119" s="83"/>
      <c r="G119" s="116"/>
      <c r="H119" s="22">
        <f t="shared" si="6"/>
        <v>0</v>
      </c>
    </row>
    <row r="120" spans="1:10" x14ac:dyDescent="0.25">
      <c r="A120" s="5"/>
      <c r="B120" s="24"/>
      <c r="C120" s="24">
        <f>COUNTA(C105:C119)*2</f>
        <v>0</v>
      </c>
      <c r="D120" s="24">
        <f>COUNTA(D105:D119)</f>
        <v>0</v>
      </c>
      <c r="E120" s="24"/>
      <c r="F120" s="24"/>
      <c r="G120" s="24"/>
      <c r="H120" s="24">
        <f>D120+C120</f>
        <v>0</v>
      </c>
      <c r="I120" s="25">
        <f>H120/30</f>
        <v>0</v>
      </c>
      <c r="J120" s="21"/>
    </row>
    <row r="121" spans="1:10" x14ac:dyDescent="0.25">
      <c r="A121" s="5"/>
    </row>
    <row r="122" spans="1:10" ht="36.75" customHeight="1" x14ac:dyDescent="0.25">
      <c r="A122" s="5"/>
      <c r="F122" s="80" t="s">
        <v>81</v>
      </c>
    </row>
    <row r="123" spans="1:10" ht="16.5" thickBot="1" x14ac:dyDescent="0.3">
      <c r="A123" s="5"/>
      <c r="B123" s="358" t="s">
        <v>90</v>
      </c>
      <c r="C123" s="358"/>
      <c r="D123" s="358"/>
      <c r="E123" s="358"/>
      <c r="F123" s="358"/>
      <c r="G123" s="358"/>
    </row>
    <row r="124" spans="1:10" ht="32.25" thickBot="1" x14ac:dyDescent="0.3">
      <c r="A124" s="5"/>
      <c r="B124" s="48"/>
      <c r="C124" s="49" t="s">
        <v>21</v>
      </c>
      <c r="D124" s="49" t="s">
        <v>1</v>
      </c>
      <c r="E124" s="49" t="s">
        <v>2</v>
      </c>
      <c r="F124" s="49" t="s">
        <v>3</v>
      </c>
      <c r="G124" s="49" t="s">
        <v>4</v>
      </c>
    </row>
    <row r="125" spans="1:10" ht="36.75" customHeight="1" thickBot="1" x14ac:dyDescent="0.3">
      <c r="A125" s="5">
        <v>75</v>
      </c>
      <c r="B125" s="44" t="s">
        <v>86</v>
      </c>
      <c r="C125" s="53"/>
      <c r="D125" s="53"/>
      <c r="E125" s="53"/>
      <c r="F125" s="53"/>
      <c r="G125" s="226"/>
      <c r="H125" s="22">
        <f t="shared" ref="H125:H130" si="7">COUNTA(C125:E125)</f>
        <v>0</v>
      </c>
    </row>
    <row r="126" spans="1:10" ht="39.75" customHeight="1" thickBot="1" x14ac:dyDescent="0.3">
      <c r="A126" s="5">
        <v>76</v>
      </c>
      <c r="B126" s="45" t="s">
        <v>87</v>
      </c>
      <c r="C126" s="54"/>
      <c r="D126" s="54"/>
      <c r="E126" s="54"/>
      <c r="F126" s="54"/>
      <c r="G126" s="97"/>
      <c r="H126" s="22">
        <f t="shared" si="7"/>
        <v>0</v>
      </c>
    </row>
    <row r="127" spans="1:10" ht="35.25" customHeight="1" thickBot="1" x14ac:dyDescent="0.3">
      <c r="A127" s="5">
        <v>77</v>
      </c>
      <c r="B127" s="44" t="s">
        <v>88</v>
      </c>
      <c r="C127" s="53"/>
      <c r="D127" s="53"/>
      <c r="E127" s="53"/>
      <c r="F127" s="53"/>
      <c r="G127" s="226"/>
      <c r="H127" s="22">
        <f t="shared" si="7"/>
        <v>0</v>
      </c>
    </row>
    <row r="128" spans="1:10" ht="81.75" thickBot="1" x14ac:dyDescent="0.3">
      <c r="A128" s="5">
        <v>78</v>
      </c>
      <c r="B128" s="45" t="s">
        <v>89</v>
      </c>
      <c r="C128" s="54"/>
      <c r="D128" s="54"/>
      <c r="E128" s="54"/>
      <c r="F128" s="54"/>
      <c r="G128" s="97"/>
      <c r="H128" s="22">
        <f t="shared" si="7"/>
        <v>0</v>
      </c>
    </row>
    <row r="129" spans="1:10" ht="81.75" thickBot="1" x14ac:dyDescent="0.3">
      <c r="A129" s="5">
        <v>79</v>
      </c>
      <c r="B129" s="44" t="s">
        <v>91</v>
      </c>
      <c r="C129" s="53"/>
      <c r="D129" s="53"/>
      <c r="E129" s="53"/>
      <c r="F129" s="53"/>
      <c r="G129" s="226"/>
      <c r="H129" s="22">
        <f t="shared" si="7"/>
        <v>0</v>
      </c>
    </row>
    <row r="130" spans="1:10" ht="39.75" customHeight="1" thickBot="1" x14ac:dyDescent="0.3">
      <c r="A130" s="5">
        <v>80</v>
      </c>
      <c r="B130" s="45" t="s">
        <v>138</v>
      </c>
      <c r="C130" s="54"/>
      <c r="D130" s="54"/>
      <c r="E130" s="54"/>
      <c r="F130" s="85"/>
      <c r="G130" s="97"/>
      <c r="H130" s="22">
        <f t="shared" si="7"/>
        <v>0</v>
      </c>
    </row>
    <row r="131" spans="1:10" x14ac:dyDescent="0.25">
      <c r="A131" s="5"/>
      <c r="B131" s="24"/>
      <c r="C131" s="24">
        <f>COUNTA(C125:C130)*2</f>
        <v>0</v>
      </c>
      <c r="D131" s="24">
        <f>COUNTA(D125:D130)</f>
        <v>0</v>
      </c>
      <c r="E131" s="24"/>
      <c r="F131" s="24"/>
      <c r="G131" s="24"/>
      <c r="H131" s="24">
        <f>SUM(C131+D131)</f>
        <v>0</v>
      </c>
      <c r="I131" s="25">
        <f>H131/12</f>
        <v>0</v>
      </c>
      <c r="J131" s="36"/>
    </row>
    <row r="132" spans="1:10" x14ac:dyDescent="0.25">
      <c r="A132" s="5"/>
    </row>
    <row r="133" spans="1:10" ht="41.25" customHeight="1" x14ac:dyDescent="0.25">
      <c r="A133" s="5"/>
      <c r="F133" s="80" t="s">
        <v>81</v>
      </c>
    </row>
    <row r="134" spans="1:10" ht="16.5" thickBot="1" x14ac:dyDescent="0.3">
      <c r="A134" s="5"/>
      <c r="B134" s="358" t="s">
        <v>101</v>
      </c>
      <c r="C134" s="358"/>
      <c r="D134" s="358"/>
      <c r="E134" s="358"/>
      <c r="F134" s="358"/>
      <c r="G134" s="358"/>
    </row>
    <row r="135" spans="1:10" ht="32.25" thickBot="1" x14ac:dyDescent="0.3">
      <c r="A135" s="5"/>
      <c r="B135" s="58"/>
      <c r="C135" s="59" t="s">
        <v>21</v>
      </c>
      <c r="D135" s="59" t="s">
        <v>1</v>
      </c>
      <c r="E135" s="59" t="s">
        <v>2</v>
      </c>
      <c r="F135" s="59" t="s">
        <v>3</v>
      </c>
      <c r="G135" s="59" t="s">
        <v>4</v>
      </c>
    </row>
    <row r="136" spans="1:10" ht="31.5" thickBot="1" x14ac:dyDescent="0.3">
      <c r="A136" s="5">
        <v>81</v>
      </c>
      <c r="B136" s="43" t="s">
        <v>96</v>
      </c>
      <c r="C136" s="55"/>
      <c r="D136" s="55"/>
      <c r="E136" s="55"/>
      <c r="F136" s="55"/>
      <c r="G136" s="122"/>
      <c r="H136" s="22">
        <f t="shared" ref="H136:H142" si="8">COUNTA(C136:E136)</f>
        <v>0</v>
      </c>
    </row>
    <row r="137" spans="1:10" ht="31.5" thickBot="1" x14ac:dyDescent="0.3">
      <c r="A137" s="5">
        <v>82</v>
      </c>
      <c r="B137" s="56" t="s">
        <v>102</v>
      </c>
      <c r="C137" s="57"/>
      <c r="D137" s="57"/>
      <c r="E137" s="57"/>
      <c r="F137" s="57"/>
      <c r="G137" s="123"/>
      <c r="H137" s="22">
        <f t="shared" si="8"/>
        <v>0</v>
      </c>
    </row>
    <row r="138" spans="1:10" ht="31.5" thickBot="1" x14ac:dyDescent="0.3">
      <c r="A138" s="5">
        <v>83</v>
      </c>
      <c r="B138" s="43" t="s">
        <v>100</v>
      </c>
      <c r="C138" s="55"/>
      <c r="D138" s="55"/>
      <c r="E138" s="55"/>
      <c r="F138" s="55"/>
      <c r="G138" s="122"/>
      <c r="H138" s="22">
        <f t="shared" si="8"/>
        <v>0</v>
      </c>
    </row>
    <row r="139" spans="1:10" ht="31.5" thickBot="1" x14ac:dyDescent="0.3">
      <c r="A139" s="5">
        <v>84</v>
      </c>
      <c r="B139" s="56" t="s">
        <v>97</v>
      </c>
      <c r="C139" s="57"/>
      <c r="D139" s="57"/>
      <c r="E139" s="57"/>
      <c r="F139" s="57"/>
      <c r="G139" s="123"/>
      <c r="H139" s="22">
        <f t="shared" si="8"/>
        <v>0</v>
      </c>
    </row>
    <row r="140" spans="1:10" ht="31.5" thickBot="1" x14ac:dyDescent="0.3">
      <c r="A140" s="5">
        <v>85</v>
      </c>
      <c r="B140" s="43" t="s">
        <v>98</v>
      </c>
      <c r="C140" s="55"/>
      <c r="D140" s="55"/>
      <c r="E140" s="55"/>
      <c r="F140" s="55"/>
      <c r="G140" s="122"/>
      <c r="H140" s="22">
        <f t="shared" si="8"/>
        <v>0</v>
      </c>
    </row>
    <row r="141" spans="1:10" ht="45.75" thickBot="1" x14ac:dyDescent="0.3">
      <c r="A141" s="5">
        <v>86</v>
      </c>
      <c r="B141" s="56" t="s">
        <v>99</v>
      </c>
      <c r="C141" s="57"/>
      <c r="D141" s="57"/>
      <c r="E141" s="57"/>
      <c r="F141" s="57"/>
      <c r="G141" s="123"/>
      <c r="H141" s="22">
        <f t="shared" si="8"/>
        <v>0</v>
      </c>
    </row>
    <row r="142" spans="1:10" ht="31.5" thickBot="1" x14ac:dyDescent="0.3">
      <c r="A142" s="5">
        <v>87</v>
      </c>
      <c r="B142" s="43" t="s">
        <v>138</v>
      </c>
      <c r="C142" s="55"/>
      <c r="D142" s="55"/>
      <c r="E142" s="55"/>
      <c r="F142" s="84"/>
      <c r="G142" s="122"/>
      <c r="H142" s="22">
        <f t="shared" si="8"/>
        <v>0</v>
      </c>
    </row>
    <row r="143" spans="1:10" x14ac:dyDescent="0.25">
      <c r="A143" s="5"/>
      <c r="B143" s="24"/>
      <c r="C143" s="24">
        <f>COUNTA(C136:C142)*2</f>
        <v>0</v>
      </c>
      <c r="D143" s="24">
        <f>COUNTA(D136:D142)</f>
        <v>0</v>
      </c>
      <c r="E143" s="24"/>
      <c r="F143" s="24"/>
      <c r="G143" s="24"/>
      <c r="H143" s="24">
        <f>D143+C143</f>
        <v>0</v>
      </c>
      <c r="I143" s="25">
        <f>H143/14</f>
        <v>0</v>
      </c>
      <c r="J143" s="23"/>
    </row>
    <row r="144" spans="1:10" x14ac:dyDescent="0.25">
      <c r="A144" s="5"/>
    </row>
    <row r="145" spans="1:9" ht="42.75" customHeight="1" x14ac:dyDescent="0.25">
      <c r="A145" s="5"/>
      <c r="F145" s="80" t="s">
        <v>81</v>
      </c>
    </row>
    <row r="146" spans="1:9" ht="16.5" thickBot="1" x14ac:dyDescent="0.3">
      <c r="A146" s="5"/>
      <c r="B146" s="358" t="s">
        <v>106</v>
      </c>
      <c r="C146" s="358"/>
      <c r="D146" s="358"/>
      <c r="E146" s="358"/>
      <c r="F146" s="358"/>
      <c r="G146" s="358"/>
    </row>
    <row r="147" spans="1:9" ht="32.25" thickBot="1" x14ac:dyDescent="0.3">
      <c r="A147" s="5"/>
      <c r="B147" s="70"/>
      <c r="C147" s="71" t="s">
        <v>21</v>
      </c>
      <c r="D147" s="71" t="s">
        <v>1</v>
      </c>
      <c r="E147" s="71" t="s">
        <v>2</v>
      </c>
      <c r="F147" s="71" t="s">
        <v>3</v>
      </c>
      <c r="G147" s="71" t="s">
        <v>4</v>
      </c>
    </row>
    <row r="148" spans="1:9" ht="60.75" thickBot="1" x14ac:dyDescent="0.3">
      <c r="A148" s="5">
        <v>88</v>
      </c>
      <c r="B148" s="81" t="s">
        <v>103</v>
      </c>
      <c r="C148" s="66"/>
      <c r="D148" s="66"/>
      <c r="E148" s="66"/>
      <c r="F148" s="66"/>
      <c r="G148" s="120"/>
      <c r="H148" s="22">
        <f t="shared" ref="H148:H151" si="9">COUNTA(C148:E148)</f>
        <v>0</v>
      </c>
    </row>
    <row r="149" spans="1:9" ht="31.5" thickBot="1" x14ac:dyDescent="0.3">
      <c r="A149" s="5">
        <v>89</v>
      </c>
      <c r="B149" s="65" t="s">
        <v>104</v>
      </c>
      <c r="C149" s="66"/>
      <c r="D149" s="66"/>
      <c r="E149" s="66"/>
      <c r="F149" s="66"/>
      <c r="G149" s="120"/>
      <c r="H149" s="22">
        <f t="shared" si="9"/>
        <v>0</v>
      </c>
    </row>
    <row r="150" spans="1:9" ht="31.5" thickBot="1" x14ac:dyDescent="0.3">
      <c r="A150" s="5">
        <v>90</v>
      </c>
      <c r="B150" s="65" t="s">
        <v>105</v>
      </c>
      <c r="C150" s="66"/>
      <c r="D150" s="66"/>
      <c r="E150" s="66"/>
      <c r="F150" s="66"/>
      <c r="G150" s="89"/>
      <c r="H150" s="22">
        <f t="shared" si="9"/>
        <v>0</v>
      </c>
    </row>
    <row r="151" spans="1:9" ht="31.5" thickBot="1" x14ac:dyDescent="0.3">
      <c r="A151" s="5">
        <v>91</v>
      </c>
      <c r="B151" s="65" t="s">
        <v>138</v>
      </c>
      <c r="C151" s="66"/>
      <c r="D151" s="66"/>
      <c r="E151" s="66"/>
      <c r="F151" s="66"/>
      <c r="G151" s="120"/>
      <c r="H151" s="22">
        <f t="shared" si="9"/>
        <v>0</v>
      </c>
    </row>
    <row r="152" spans="1:9" x14ac:dyDescent="0.25">
      <c r="A152" s="5"/>
      <c r="B152" s="24"/>
      <c r="C152" s="24">
        <f>COUNTA(C148:C151)*2</f>
        <v>0</v>
      </c>
      <c r="D152" s="24">
        <f>COUNTA(D148:D151)</f>
        <v>0</v>
      </c>
      <c r="E152" s="24"/>
      <c r="F152" s="24"/>
      <c r="G152" s="24"/>
      <c r="H152" s="24">
        <f>SUM(C152+D152)</f>
        <v>0</v>
      </c>
      <c r="I152" s="25">
        <f>H152/8</f>
        <v>0</v>
      </c>
    </row>
    <row r="153" spans="1:9" x14ac:dyDescent="0.25">
      <c r="A153" s="5"/>
    </row>
    <row r="154" spans="1:9" x14ac:dyDescent="0.25">
      <c r="A154" s="5"/>
    </row>
    <row r="155" spans="1:9" ht="39.75" customHeight="1" x14ac:dyDescent="0.25">
      <c r="A155" s="5"/>
      <c r="F155" s="80" t="s">
        <v>81</v>
      </c>
    </row>
    <row r="156" spans="1:9" ht="16.5" thickBot="1" x14ac:dyDescent="0.3">
      <c r="A156" s="5"/>
      <c r="B156" s="358" t="s">
        <v>111</v>
      </c>
      <c r="C156" s="358"/>
      <c r="D156" s="358"/>
      <c r="E156" s="358"/>
      <c r="F156" s="358"/>
      <c r="G156" s="358"/>
    </row>
    <row r="157" spans="1:9" ht="32.25" thickBot="1" x14ac:dyDescent="0.3">
      <c r="A157" s="5"/>
      <c r="B157" s="95"/>
      <c r="C157" s="96" t="s">
        <v>9</v>
      </c>
      <c r="D157" s="96" t="s">
        <v>1</v>
      </c>
      <c r="E157" s="96" t="s">
        <v>2</v>
      </c>
      <c r="F157" s="96" t="s">
        <v>3</v>
      </c>
      <c r="G157" s="96" t="s">
        <v>4</v>
      </c>
    </row>
    <row r="158" spans="1:9" ht="15.75" thickBot="1" x14ac:dyDescent="0.3">
      <c r="A158" s="5"/>
      <c r="B158" s="355" t="s">
        <v>107</v>
      </c>
      <c r="C158" s="356"/>
      <c r="D158" s="356"/>
      <c r="E158" s="356"/>
      <c r="F158" s="356"/>
      <c r="G158" s="357"/>
    </row>
    <row r="159" spans="1:9" ht="40.5" customHeight="1" thickBot="1" x14ac:dyDescent="0.3">
      <c r="A159" s="5">
        <v>92</v>
      </c>
      <c r="B159" s="98" t="s">
        <v>112</v>
      </c>
      <c r="C159" s="99"/>
      <c r="D159" s="99"/>
      <c r="E159" s="99"/>
      <c r="F159" s="99"/>
      <c r="G159" s="100"/>
      <c r="H159" s="22">
        <f t="shared" ref="H159:H160" si="10">COUNTA(C159:E159)</f>
        <v>0</v>
      </c>
    </row>
    <row r="160" spans="1:9" ht="30.75" customHeight="1" thickBot="1" x14ac:dyDescent="0.3">
      <c r="A160" s="5">
        <v>93</v>
      </c>
      <c r="B160" s="101" t="s">
        <v>108</v>
      </c>
      <c r="C160" s="102"/>
      <c r="D160" s="102"/>
      <c r="E160" s="102"/>
      <c r="F160" s="102"/>
      <c r="G160" s="149"/>
      <c r="H160" s="22">
        <f t="shared" si="10"/>
        <v>0</v>
      </c>
    </row>
    <row r="161" spans="1:8" ht="21.75" customHeight="1" thickBot="1" x14ac:dyDescent="0.3">
      <c r="A161" s="5"/>
      <c r="B161" s="355" t="s">
        <v>109</v>
      </c>
      <c r="C161" s="356"/>
      <c r="D161" s="356"/>
      <c r="E161" s="356"/>
      <c r="F161" s="356"/>
      <c r="G161" s="357"/>
    </row>
    <row r="162" spans="1:8" ht="81.75" thickBot="1" x14ac:dyDescent="0.3">
      <c r="A162" s="5">
        <v>94</v>
      </c>
      <c r="B162" s="104" t="s">
        <v>110</v>
      </c>
      <c r="C162" s="99"/>
      <c r="D162" s="99"/>
      <c r="E162" s="99"/>
      <c r="F162" s="99"/>
      <c r="G162" s="298"/>
      <c r="H162" s="22">
        <f t="shared" ref="H162:H163" si="11">COUNTA(C162:E162)</f>
        <v>0</v>
      </c>
    </row>
    <row r="163" spans="1:8" ht="90.75" customHeight="1" thickBot="1" x14ac:dyDescent="0.3">
      <c r="A163" s="5">
        <v>95</v>
      </c>
      <c r="B163" s="105" t="s">
        <v>131</v>
      </c>
      <c r="C163" s="102"/>
      <c r="D163" s="102"/>
      <c r="E163" s="102"/>
      <c r="F163" s="102"/>
      <c r="G163" s="149"/>
      <c r="H163" s="22">
        <f t="shared" si="11"/>
        <v>0</v>
      </c>
    </row>
    <row r="164" spans="1:8" ht="24.75" customHeight="1" thickBot="1" x14ac:dyDescent="0.3">
      <c r="A164" s="5"/>
      <c r="B164" s="355" t="s">
        <v>113</v>
      </c>
      <c r="C164" s="356"/>
      <c r="D164" s="356"/>
      <c r="E164" s="356"/>
      <c r="F164" s="356"/>
      <c r="G164" s="357"/>
    </row>
    <row r="165" spans="1:8" ht="37.5" customHeight="1" thickBot="1" x14ac:dyDescent="0.3">
      <c r="A165" s="5">
        <v>96</v>
      </c>
      <c r="B165" s="18" t="s">
        <v>114</v>
      </c>
      <c r="C165" s="40"/>
      <c r="D165" s="40"/>
      <c r="E165" s="40"/>
      <c r="F165" s="40"/>
      <c r="G165" s="107"/>
      <c r="H165" s="22">
        <f t="shared" ref="H165" si="12">COUNTA(C165:E165)</f>
        <v>0</v>
      </c>
    </row>
    <row r="166" spans="1:8" ht="26.25" customHeight="1" thickBot="1" x14ac:dyDescent="0.3">
      <c r="A166" s="5"/>
      <c r="B166" s="355" t="s">
        <v>115</v>
      </c>
      <c r="C166" s="356"/>
      <c r="D166" s="356"/>
      <c r="E166" s="356"/>
      <c r="F166" s="356"/>
      <c r="G166" s="357"/>
    </row>
    <row r="167" spans="1:8" ht="42" customHeight="1" thickBot="1" x14ac:dyDescent="0.3">
      <c r="A167" s="5">
        <v>97</v>
      </c>
      <c r="B167" s="18" t="s">
        <v>116</v>
      </c>
      <c r="C167" s="40"/>
      <c r="D167" s="40"/>
      <c r="E167" s="40"/>
      <c r="F167" s="40"/>
      <c r="G167" s="107"/>
      <c r="H167" s="22">
        <f t="shared" ref="H167:H169" si="13">COUNTA(C167:E167)</f>
        <v>0</v>
      </c>
    </row>
    <row r="168" spans="1:8" ht="45.75" thickBot="1" x14ac:dyDescent="0.3">
      <c r="A168" s="5">
        <v>98</v>
      </c>
      <c r="B168" s="101" t="s">
        <v>117</v>
      </c>
      <c r="C168" s="102"/>
      <c r="D168" s="102"/>
      <c r="E168" s="102"/>
      <c r="F168" s="102"/>
      <c r="G168" s="103"/>
      <c r="H168" s="22">
        <f t="shared" si="13"/>
        <v>0</v>
      </c>
    </row>
    <row r="169" spans="1:8" ht="45.75" thickBot="1" x14ac:dyDescent="0.3">
      <c r="A169" s="5">
        <v>99</v>
      </c>
      <c r="B169" s="18" t="s">
        <v>118</v>
      </c>
      <c r="C169" s="40"/>
      <c r="D169" s="40"/>
      <c r="E169" s="40"/>
      <c r="F169" s="40"/>
      <c r="G169" s="299"/>
      <c r="H169" s="22">
        <f t="shared" si="13"/>
        <v>0</v>
      </c>
    </row>
    <row r="170" spans="1:8" ht="27.75" customHeight="1" thickBot="1" x14ac:dyDescent="0.3">
      <c r="A170" s="5"/>
      <c r="B170" s="355" t="s">
        <v>119</v>
      </c>
      <c r="C170" s="356"/>
      <c r="D170" s="356"/>
      <c r="E170" s="356"/>
      <c r="F170" s="356"/>
      <c r="G170" s="357"/>
    </row>
    <row r="171" spans="1:8" ht="41.25" customHeight="1" thickBot="1" x14ac:dyDescent="0.3">
      <c r="A171" s="5">
        <v>100</v>
      </c>
      <c r="B171" s="18" t="s">
        <v>120</v>
      </c>
      <c r="C171" s="40"/>
      <c r="D171" s="40"/>
      <c r="E171" s="40"/>
      <c r="F171" s="40"/>
      <c r="G171" s="299"/>
      <c r="H171" s="22">
        <f t="shared" ref="H171" si="14">COUNTA(C171:E171)</f>
        <v>0</v>
      </c>
    </row>
    <row r="172" spans="1:8" ht="27" customHeight="1" x14ac:dyDescent="0.25">
      <c r="A172" s="5"/>
      <c r="B172" s="348" t="s">
        <v>121</v>
      </c>
      <c r="C172" s="349"/>
      <c r="D172" s="349"/>
      <c r="E172" s="349"/>
      <c r="F172" s="349"/>
      <c r="G172" s="350"/>
    </row>
    <row r="173" spans="1:8" ht="37.5" customHeight="1" thickBot="1" x14ac:dyDescent="0.3">
      <c r="A173" s="5">
        <v>101</v>
      </c>
      <c r="B173" s="18" t="s">
        <v>122</v>
      </c>
      <c r="C173" s="40"/>
      <c r="D173" s="40"/>
      <c r="E173" s="40"/>
      <c r="F173" s="40"/>
      <c r="G173" s="299"/>
      <c r="H173" s="22">
        <f t="shared" ref="H173:H174" si="15">COUNTA(C173:E173)</f>
        <v>0</v>
      </c>
    </row>
    <row r="174" spans="1:8" ht="40.5" customHeight="1" thickBot="1" x14ac:dyDescent="0.3">
      <c r="A174" s="5">
        <v>102</v>
      </c>
      <c r="B174" s="18" t="s">
        <v>123</v>
      </c>
      <c r="C174" s="40"/>
      <c r="D174" s="40"/>
      <c r="E174" s="40"/>
      <c r="F174" s="40"/>
      <c r="G174" s="299"/>
      <c r="H174" s="22">
        <f t="shared" si="15"/>
        <v>0</v>
      </c>
    </row>
    <row r="175" spans="1:8" ht="24.75" customHeight="1" x14ac:dyDescent="0.25">
      <c r="A175" s="5"/>
      <c r="B175" s="348" t="s">
        <v>124</v>
      </c>
      <c r="C175" s="349"/>
      <c r="D175" s="349"/>
      <c r="E175" s="349"/>
      <c r="F175" s="349"/>
      <c r="G175" s="350"/>
    </row>
    <row r="176" spans="1:8" ht="45.75" thickBot="1" x14ac:dyDescent="0.5">
      <c r="A176" s="5">
        <v>103</v>
      </c>
      <c r="B176" s="18" t="s">
        <v>125</v>
      </c>
      <c r="C176" s="106"/>
      <c r="D176" s="106"/>
      <c r="E176" s="106"/>
      <c r="F176" s="106"/>
      <c r="G176" s="299"/>
      <c r="H176" s="22">
        <f t="shared" ref="H176:H177" si="16">COUNTA(C176:E176)</f>
        <v>0</v>
      </c>
    </row>
    <row r="177" spans="1:11" ht="46.5" customHeight="1" thickBot="1" x14ac:dyDescent="0.5">
      <c r="A177" s="5">
        <v>104</v>
      </c>
      <c r="B177" s="134" t="s">
        <v>138</v>
      </c>
      <c r="C177" s="135"/>
      <c r="D177" s="135"/>
      <c r="E177" s="135"/>
      <c r="F177" s="135"/>
      <c r="G177" s="300"/>
      <c r="H177" s="22">
        <f t="shared" si="16"/>
        <v>0</v>
      </c>
    </row>
    <row r="178" spans="1:11" x14ac:dyDescent="0.25">
      <c r="A178" s="5"/>
      <c r="B178" s="24"/>
      <c r="C178" s="24">
        <f>COUNTA(C159:C177)*2</f>
        <v>0</v>
      </c>
      <c r="D178" s="24">
        <f>COUNTA(D159:D177)</f>
        <v>0</v>
      </c>
      <c r="E178" s="24"/>
      <c r="F178" s="24"/>
      <c r="G178" s="24"/>
      <c r="H178" s="24">
        <f>SUM(C178+D178)</f>
        <v>0</v>
      </c>
      <c r="I178" s="25">
        <f>H178/26</f>
        <v>0</v>
      </c>
      <c r="J178" s="5"/>
      <c r="K178" s="5"/>
    </row>
    <row r="179" spans="1:11" x14ac:dyDescent="0.25">
      <c r="A179" s="5"/>
    </row>
    <row r="180" spans="1:11" x14ac:dyDescent="0.25">
      <c r="A180" s="5"/>
    </row>
    <row r="181" spans="1:11" x14ac:dyDescent="0.25">
      <c r="A181" s="5"/>
    </row>
    <row r="182" spans="1:11" ht="15.75" x14ac:dyDescent="0.25">
      <c r="A182" s="5"/>
      <c r="B182" s="351" t="s">
        <v>137</v>
      </c>
      <c r="C182" s="352"/>
      <c r="D182" s="133" t="s">
        <v>140</v>
      </c>
      <c r="E182" s="133" t="s">
        <v>132</v>
      </c>
    </row>
    <row r="183" spans="1:11" ht="15.75" x14ac:dyDescent="0.25">
      <c r="A183" s="5"/>
      <c r="B183" s="353" t="s">
        <v>136</v>
      </c>
      <c r="C183" s="354"/>
      <c r="D183" s="131">
        <f>E10</f>
        <v>0</v>
      </c>
      <c r="E183" s="131">
        <v>42</v>
      </c>
    </row>
    <row r="184" spans="1:11" ht="15.75" x14ac:dyDescent="0.25">
      <c r="A184" s="5"/>
      <c r="B184" s="346" t="s">
        <v>8</v>
      </c>
      <c r="C184" s="346"/>
      <c r="D184" s="131">
        <f>H20</f>
        <v>0</v>
      </c>
      <c r="E184" s="131">
        <v>14</v>
      </c>
    </row>
    <row r="185" spans="1:11" ht="15.75" x14ac:dyDescent="0.25">
      <c r="A185" s="5"/>
      <c r="B185" s="346" t="s">
        <v>92</v>
      </c>
      <c r="C185" s="346"/>
      <c r="D185" s="131">
        <f>H35</f>
        <v>0</v>
      </c>
      <c r="E185" s="131">
        <v>22</v>
      </c>
    </row>
    <row r="186" spans="1:11" ht="15.75" x14ac:dyDescent="0.25">
      <c r="A186" s="5"/>
      <c r="B186" s="346" t="s">
        <v>93</v>
      </c>
      <c r="C186" s="346"/>
      <c r="D186" s="131">
        <f>H50</f>
        <v>0</v>
      </c>
      <c r="E186" s="131">
        <v>20</v>
      </c>
    </row>
    <row r="187" spans="1:11" ht="15.75" x14ac:dyDescent="0.25">
      <c r="A187" s="5"/>
      <c r="B187" s="346" t="s">
        <v>94</v>
      </c>
      <c r="C187" s="346"/>
      <c r="D187" s="131">
        <f>H64</f>
        <v>0</v>
      </c>
      <c r="E187" s="131">
        <v>18</v>
      </c>
    </row>
    <row r="188" spans="1:11" ht="15.75" x14ac:dyDescent="0.25">
      <c r="A188" s="5"/>
      <c r="B188" s="346" t="s">
        <v>95</v>
      </c>
      <c r="C188" s="346"/>
      <c r="D188" s="131">
        <f>H72</f>
        <v>0</v>
      </c>
      <c r="E188" s="131">
        <v>8</v>
      </c>
    </row>
    <row r="189" spans="1:11" ht="15.75" x14ac:dyDescent="0.25">
      <c r="A189" s="5"/>
      <c r="B189" s="346" t="s">
        <v>54</v>
      </c>
      <c r="C189" s="346"/>
      <c r="D189" s="131">
        <f>H80</f>
        <v>0</v>
      </c>
      <c r="E189" s="131">
        <v>6</v>
      </c>
    </row>
    <row r="190" spans="1:11" ht="15.75" x14ac:dyDescent="0.25">
      <c r="A190" s="5"/>
      <c r="B190" s="346" t="s">
        <v>67</v>
      </c>
      <c r="C190" s="346"/>
      <c r="D190" s="131">
        <f>H100</f>
        <v>0</v>
      </c>
      <c r="E190" s="131">
        <v>30</v>
      </c>
    </row>
    <row r="191" spans="1:11" ht="15.75" x14ac:dyDescent="0.25">
      <c r="A191" s="5"/>
      <c r="B191" s="346" t="s">
        <v>85</v>
      </c>
      <c r="C191" s="346"/>
      <c r="D191" s="131">
        <f>H120</f>
        <v>0</v>
      </c>
      <c r="E191" s="131">
        <v>30</v>
      </c>
    </row>
    <row r="192" spans="1:11" ht="15.75" x14ac:dyDescent="0.25">
      <c r="A192" s="5"/>
      <c r="B192" s="346" t="s">
        <v>90</v>
      </c>
      <c r="C192" s="346"/>
      <c r="D192" s="131">
        <f>H131</f>
        <v>0</v>
      </c>
      <c r="E192" s="131">
        <v>12</v>
      </c>
    </row>
    <row r="193" spans="1:5" ht="15.75" x14ac:dyDescent="0.25">
      <c r="A193" s="5"/>
      <c r="B193" s="346" t="s">
        <v>101</v>
      </c>
      <c r="C193" s="346"/>
      <c r="D193" s="131">
        <f>H143</f>
        <v>0</v>
      </c>
      <c r="E193" s="131">
        <v>14</v>
      </c>
    </row>
    <row r="194" spans="1:5" ht="15.75" x14ac:dyDescent="0.25">
      <c r="A194" s="5"/>
      <c r="B194" s="346" t="s">
        <v>106</v>
      </c>
      <c r="C194" s="346"/>
      <c r="D194" s="131">
        <f>H152</f>
        <v>0</v>
      </c>
      <c r="E194" s="131">
        <v>8</v>
      </c>
    </row>
    <row r="195" spans="1:5" ht="16.5" thickBot="1" x14ac:dyDescent="0.3">
      <c r="A195" s="5"/>
      <c r="B195" s="347" t="s">
        <v>111</v>
      </c>
      <c r="C195" s="347"/>
      <c r="D195" s="222">
        <f>H178</f>
        <v>0</v>
      </c>
      <c r="E195" s="222">
        <v>26</v>
      </c>
    </row>
    <row r="196" spans="1:5" ht="21" thickBot="1" x14ac:dyDescent="0.35">
      <c r="A196" s="5"/>
      <c r="B196" s="340" t="s">
        <v>139</v>
      </c>
      <c r="C196" s="341"/>
      <c r="D196" s="223">
        <f>SUM(D183:D195)</f>
        <v>0</v>
      </c>
      <c r="E196" s="217">
        <f>SUM(E183:E195)</f>
        <v>250</v>
      </c>
    </row>
    <row r="197" spans="1:5" ht="48.75" customHeight="1" thickBot="1" x14ac:dyDescent="0.3">
      <c r="D197" s="342">
        <f>D196/E196</f>
        <v>0</v>
      </c>
      <c r="E197" s="343"/>
    </row>
  </sheetData>
  <sheetProtection password="DEAD" sheet="1" objects="1" scenarios="1" formatCells="0" formatColumns="0" formatRows="0" selectLockedCells="1"/>
  <mergeCells count="41">
    <mergeCell ref="B193:C193"/>
    <mergeCell ref="B194:C194"/>
    <mergeCell ref="B195:C195"/>
    <mergeCell ref="B196:C196"/>
    <mergeCell ref="D197:E197"/>
    <mergeCell ref="B192:C192"/>
    <mergeCell ref="B175:G175"/>
    <mergeCell ref="B182:C182"/>
    <mergeCell ref="B183:C183"/>
    <mergeCell ref="B184:C184"/>
    <mergeCell ref="B185:C185"/>
    <mergeCell ref="B186:C186"/>
    <mergeCell ref="B187:C187"/>
    <mergeCell ref="B188:C188"/>
    <mergeCell ref="B189:C189"/>
    <mergeCell ref="B190:C190"/>
    <mergeCell ref="B191:C191"/>
    <mergeCell ref="B172:G172"/>
    <mergeCell ref="B83:G83"/>
    <mergeCell ref="B103:G103"/>
    <mergeCell ref="B123:G123"/>
    <mergeCell ref="B134:G134"/>
    <mergeCell ref="B146:G146"/>
    <mergeCell ref="B156:G156"/>
    <mergeCell ref="B158:G158"/>
    <mergeCell ref="B161:G161"/>
    <mergeCell ref="B164:G164"/>
    <mergeCell ref="B166:G166"/>
    <mergeCell ref="B170:G170"/>
    <mergeCell ref="B75:G75"/>
    <mergeCell ref="D3:E3"/>
    <mergeCell ref="D4:E4"/>
    <mergeCell ref="B6:G6"/>
    <mergeCell ref="B8:B9"/>
    <mergeCell ref="B11:G11"/>
    <mergeCell ref="B22:G22"/>
    <mergeCell ref="B37:G37"/>
    <mergeCell ref="B38:G38"/>
    <mergeCell ref="B52:G52"/>
    <mergeCell ref="B53:G53"/>
    <mergeCell ref="B66:G66"/>
  </mergeCells>
  <conditionalFormatting sqref="H13:H19">
    <cfRule type="cellIs" dxfId="1289" priority="312" operator="equal">
      <formula>0</formula>
    </cfRule>
    <cfRule type="cellIs" dxfId="1288" priority="313" operator="equal">
      <formula>3</formula>
    </cfRule>
    <cfRule type="cellIs" dxfId="1287" priority="314" operator="equal">
      <formula>2</formula>
    </cfRule>
    <cfRule type="cellIs" dxfId="1286" priority="315" operator="equal">
      <formula>1</formula>
    </cfRule>
  </conditionalFormatting>
  <conditionalFormatting sqref="H24:I34">
    <cfRule type="cellIs" dxfId="1285" priority="308" operator="equal">
      <formula>3</formula>
    </cfRule>
    <cfRule type="cellIs" dxfId="1284" priority="309" operator="equal">
      <formula>2</formula>
    </cfRule>
    <cfRule type="cellIs" dxfId="1283" priority="310" operator="equal">
      <formula>1</formula>
    </cfRule>
    <cfRule type="cellIs" dxfId="1282" priority="311" operator="equal">
      <formula>0</formula>
    </cfRule>
  </conditionalFormatting>
  <conditionalFormatting sqref="H40:H49">
    <cfRule type="cellIs" dxfId="1281" priority="304" operator="equal">
      <formula>3</formula>
    </cfRule>
    <cfRule type="cellIs" dxfId="1280" priority="305" operator="equal">
      <formula>2</formula>
    </cfRule>
    <cfRule type="cellIs" dxfId="1279" priority="306" operator="equal">
      <formula>1</formula>
    </cfRule>
    <cfRule type="cellIs" dxfId="1278" priority="307" operator="equal">
      <formula>0</formula>
    </cfRule>
  </conditionalFormatting>
  <conditionalFormatting sqref="H55">
    <cfRule type="cellIs" dxfId="1277" priority="300" operator="equal">
      <formula>3</formula>
    </cfRule>
    <cfRule type="cellIs" dxfId="1276" priority="301" operator="equal">
      <formula>2</formula>
    </cfRule>
    <cfRule type="cellIs" dxfId="1275" priority="302" operator="equal">
      <formula>1</formula>
    </cfRule>
    <cfRule type="cellIs" dxfId="1274" priority="303" operator="equal">
      <formula>0</formula>
    </cfRule>
  </conditionalFormatting>
  <conditionalFormatting sqref="H56">
    <cfRule type="cellIs" dxfId="1273" priority="296" operator="equal">
      <formula>3</formula>
    </cfRule>
    <cfRule type="cellIs" dxfId="1272" priority="297" operator="equal">
      <formula>2</formula>
    </cfRule>
    <cfRule type="cellIs" dxfId="1271" priority="298" operator="equal">
      <formula>1</formula>
    </cfRule>
    <cfRule type="cellIs" dxfId="1270" priority="299" operator="equal">
      <formula>0</formula>
    </cfRule>
  </conditionalFormatting>
  <conditionalFormatting sqref="H57">
    <cfRule type="cellIs" dxfId="1269" priority="292" operator="equal">
      <formula>3</formula>
    </cfRule>
    <cfRule type="cellIs" dxfId="1268" priority="293" operator="equal">
      <formula>2</formula>
    </cfRule>
    <cfRule type="cellIs" dxfId="1267" priority="294" operator="equal">
      <formula>1</formula>
    </cfRule>
    <cfRule type="cellIs" dxfId="1266" priority="295" operator="equal">
      <formula>0</formula>
    </cfRule>
  </conditionalFormatting>
  <conditionalFormatting sqref="H58">
    <cfRule type="cellIs" dxfId="1265" priority="288" operator="equal">
      <formula>3</formula>
    </cfRule>
    <cfRule type="cellIs" dxfId="1264" priority="289" operator="equal">
      <formula>2</formula>
    </cfRule>
    <cfRule type="cellIs" dxfId="1263" priority="290" operator="equal">
      <formula>1</formula>
    </cfRule>
    <cfRule type="cellIs" dxfId="1262" priority="291" operator="equal">
      <formula>0</formula>
    </cfRule>
  </conditionalFormatting>
  <conditionalFormatting sqref="H59">
    <cfRule type="cellIs" dxfId="1261" priority="284" operator="equal">
      <formula>3</formula>
    </cfRule>
    <cfRule type="cellIs" dxfId="1260" priority="285" operator="equal">
      <formula>2</formula>
    </cfRule>
    <cfRule type="cellIs" dxfId="1259" priority="286" operator="equal">
      <formula>1</formula>
    </cfRule>
    <cfRule type="cellIs" dxfId="1258" priority="287" operator="equal">
      <formula>0</formula>
    </cfRule>
  </conditionalFormatting>
  <conditionalFormatting sqref="H60">
    <cfRule type="cellIs" dxfId="1257" priority="280" operator="equal">
      <formula>3</formula>
    </cfRule>
    <cfRule type="cellIs" dxfId="1256" priority="281" operator="equal">
      <formula>2</formula>
    </cfRule>
    <cfRule type="cellIs" dxfId="1255" priority="282" operator="equal">
      <formula>1</formula>
    </cfRule>
    <cfRule type="cellIs" dxfId="1254" priority="283" operator="equal">
      <formula>0</formula>
    </cfRule>
  </conditionalFormatting>
  <conditionalFormatting sqref="H61">
    <cfRule type="cellIs" dxfId="1253" priority="276" operator="equal">
      <formula>3</formula>
    </cfRule>
    <cfRule type="cellIs" dxfId="1252" priority="277" operator="equal">
      <formula>2</formula>
    </cfRule>
    <cfRule type="cellIs" dxfId="1251" priority="278" operator="equal">
      <formula>1</formula>
    </cfRule>
    <cfRule type="cellIs" dxfId="1250" priority="279" operator="equal">
      <formula>0</formula>
    </cfRule>
  </conditionalFormatting>
  <conditionalFormatting sqref="H62">
    <cfRule type="cellIs" dxfId="1249" priority="272" operator="equal">
      <formula>3</formula>
    </cfRule>
    <cfRule type="cellIs" dxfId="1248" priority="273" operator="equal">
      <formula>2</formula>
    </cfRule>
    <cfRule type="cellIs" dxfId="1247" priority="274" operator="equal">
      <formula>1</formula>
    </cfRule>
    <cfRule type="cellIs" dxfId="1246" priority="275" operator="equal">
      <formula>0</formula>
    </cfRule>
  </conditionalFormatting>
  <conditionalFormatting sqref="H63">
    <cfRule type="cellIs" dxfId="1245" priority="268" operator="equal">
      <formula>3</formula>
    </cfRule>
    <cfRule type="cellIs" dxfId="1244" priority="269" operator="equal">
      <formula>2</formula>
    </cfRule>
    <cfRule type="cellIs" dxfId="1243" priority="270" operator="equal">
      <formula>1</formula>
    </cfRule>
    <cfRule type="cellIs" dxfId="1242" priority="271" operator="equal">
      <formula>0</formula>
    </cfRule>
  </conditionalFormatting>
  <conditionalFormatting sqref="H79">
    <cfRule type="cellIs" dxfId="1241" priority="240" operator="equal">
      <formula>3</formula>
    </cfRule>
    <cfRule type="cellIs" dxfId="1240" priority="241" operator="equal">
      <formula>2</formula>
    </cfRule>
    <cfRule type="cellIs" dxfId="1239" priority="242" operator="equal">
      <formula>1</formula>
    </cfRule>
    <cfRule type="cellIs" dxfId="1238" priority="243" operator="equal">
      <formula>0</formula>
    </cfRule>
  </conditionalFormatting>
  <conditionalFormatting sqref="H68">
    <cfRule type="cellIs" dxfId="1237" priority="264" operator="equal">
      <formula>3</formula>
    </cfRule>
    <cfRule type="cellIs" dxfId="1236" priority="265" operator="equal">
      <formula>2</formula>
    </cfRule>
    <cfRule type="cellIs" dxfId="1235" priority="266" operator="equal">
      <formula>1</formula>
    </cfRule>
    <cfRule type="cellIs" dxfId="1234" priority="267" operator="equal">
      <formula>0</formula>
    </cfRule>
  </conditionalFormatting>
  <conditionalFormatting sqref="H69">
    <cfRule type="cellIs" dxfId="1233" priority="260" operator="equal">
      <formula>3</formula>
    </cfRule>
    <cfRule type="cellIs" dxfId="1232" priority="261" operator="equal">
      <formula>2</formula>
    </cfRule>
    <cfRule type="cellIs" dxfId="1231" priority="262" operator="equal">
      <formula>1</formula>
    </cfRule>
    <cfRule type="cellIs" dxfId="1230" priority="263" operator="equal">
      <formula>0</formula>
    </cfRule>
  </conditionalFormatting>
  <conditionalFormatting sqref="H70">
    <cfRule type="cellIs" dxfId="1229" priority="256" operator="equal">
      <formula>3</formula>
    </cfRule>
    <cfRule type="cellIs" dxfId="1228" priority="257" operator="equal">
      <formula>2</formula>
    </cfRule>
    <cfRule type="cellIs" dxfId="1227" priority="258" operator="equal">
      <formula>1</formula>
    </cfRule>
    <cfRule type="cellIs" dxfId="1226" priority="259" operator="equal">
      <formula>0</formula>
    </cfRule>
  </conditionalFormatting>
  <conditionalFormatting sqref="H71">
    <cfRule type="cellIs" dxfId="1225" priority="252" operator="equal">
      <formula>3</formula>
    </cfRule>
    <cfRule type="cellIs" dxfId="1224" priority="253" operator="equal">
      <formula>2</formula>
    </cfRule>
    <cfRule type="cellIs" dxfId="1223" priority="254" operator="equal">
      <formula>1</formula>
    </cfRule>
    <cfRule type="cellIs" dxfId="1222" priority="255" operator="equal">
      <formula>0</formula>
    </cfRule>
  </conditionalFormatting>
  <conditionalFormatting sqref="H77">
    <cfRule type="cellIs" dxfId="1221" priority="248" operator="equal">
      <formula>3</formula>
    </cfRule>
    <cfRule type="cellIs" dxfId="1220" priority="249" operator="equal">
      <formula>2</formula>
    </cfRule>
    <cfRule type="cellIs" dxfId="1219" priority="250" operator="equal">
      <formula>1</formula>
    </cfRule>
    <cfRule type="cellIs" dxfId="1218" priority="251" operator="equal">
      <formula>0</formula>
    </cfRule>
  </conditionalFormatting>
  <conditionalFormatting sqref="H78">
    <cfRule type="cellIs" dxfId="1217" priority="244" operator="equal">
      <formula>3</formula>
    </cfRule>
    <cfRule type="cellIs" dxfId="1216" priority="245" operator="equal">
      <formula>2</formula>
    </cfRule>
    <cfRule type="cellIs" dxfId="1215" priority="246" operator="equal">
      <formula>1</formula>
    </cfRule>
    <cfRule type="cellIs" dxfId="1214" priority="247" operator="equal">
      <formula>0</formula>
    </cfRule>
  </conditionalFormatting>
  <conditionalFormatting sqref="H85">
    <cfRule type="cellIs" dxfId="1213" priority="236" operator="equal">
      <formula>3</formula>
    </cfRule>
    <cfRule type="cellIs" dxfId="1212" priority="237" operator="equal">
      <formula>2</formula>
    </cfRule>
    <cfRule type="cellIs" dxfId="1211" priority="238" operator="equal">
      <formula>1</formula>
    </cfRule>
    <cfRule type="cellIs" dxfId="1210" priority="239" operator="equal">
      <formula>0</formula>
    </cfRule>
  </conditionalFormatting>
  <conditionalFormatting sqref="H86">
    <cfRule type="cellIs" dxfId="1209" priority="232" operator="equal">
      <formula>3</formula>
    </cfRule>
    <cfRule type="cellIs" dxfId="1208" priority="233" operator="equal">
      <formula>2</formula>
    </cfRule>
    <cfRule type="cellIs" dxfId="1207" priority="234" operator="equal">
      <formula>1</formula>
    </cfRule>
    <cfRule type="cellIs" dxfId="1206" priority="235" operator="equal">
      <formula>0</formula>
    </cfRule>
  </conditionalFormatting>
  <conditionalFormatting sqref="H87">
    <cfRule type="cellIs" dxfId="1205" priority="228" operator="equal">
      <formula>3</formula>
    </cfRule>
    <cfRule type="cellIs" dxfId="1204" priority="229" operator="equal">
      <formula>2</formula>
    </cfRule>
    <cfRule type="cellIs" dxfId="1203" priority="230" operator="equal">
      <formula>1</formula>
    </cfRule>
    <cfRule type="cellIs" dxfId="1202" priority="231" operator="equal">
      <formula>0</formula>
    </cfRule>
  </conditionalFormatting>
  <conditionalFormatting sqref="H88">
    <cfRule type="cellIs" dxfId="1201" priority="224" operator="equal">
      <formula>3</formula>
    </cfRule>
    <cfRule type="cellIs" dxfId="1200" priority="225" operator="equal">
      <formula>2</formula>
    </cfRule>
    <cfRule type="cellIs" dxfId="1199" priority="226" operator="equal">
      <formula>1</formula>
    </cfRule>
    <cfRule type="cellIs" dxfId="1198" priority="227" operator="equal">
      <formula>0</formula>
    </cfRule>
  </conditionalFormatting>
  <conditionalFormatting sqref="H89">
    <cfRule type="cellIs" dxfId="1197" priority="220" operator="equal">
      <formula>3</formula>
    </cfRule>
    <cfRule type="cellIs" dxfId="1196" priority="221" operator="equal">
      <formula>2</formula>
    </cfRule>
    <cfRule type="cellIs" dxfId="1195" priority="222" operator="equal">
      <formula>1</formula>
    </cfRule>
    <cfRule type="cellIs" dxfId="1194" priority="223" operator="equal">
      <formula>0</formula>
    </cfRule>
  </conditionalFormatting>
  <conditionalFormatting sqref="H90">
    <cfRule type="cellIs" dxfId="1193" priority="216" operator="equal">
      <formula>3</formula>
    </cfRule>
    <cfRule type="cellIs" dxfId="1192" priority="217" operator="equal">
      <formula>2</formula>
    </cfRule>
    <cfRule type="cellIs" dxfId="1191" priority="218" operator="equal">
      <formula>1</formula>
    </cfRule>
    <cfRule type="cellIs" dxfId="1190" priority="219" operator="equal">
      <formula>0</formula>
    </cfRule>
  </conditionalFormatting>
  <conditionalFormatting sqref="H91">
    <cfRule type="cellIs" dxfId="1189" priority="212" operator="equal">
      <formula>3</formula>
    </cfRule>
    <cfRule type="cellIs" dxfId="1188" priority="213" operator="equal">
      <formula>2</formula>
    </cfRule>
    <cfRule type="cellIs" dxfId="1187" priority="214" operator="equal">
      <formula>1</formula>
    </cfRule>
    <cfRule type="cellIs" dxfId="1186" priority="215" operator="equal">
      <formula>0</formula>
    </cfRule>
  </conditionalFormatting>
  <conditionalFormatting sqref="H92">
    <cfRule type="cellIs" dxfId="1185" priority="208" operator="equal">
      <formula>3</formula>
    </cfRule>
    <cfRule type="cellIs" dxfId="1184" priority="209" operator="equal">
      <formula>2</formula>
    </cfRule>
    <cfRule type="cellIs" dxfId="1183" priority="210" operator="equal">
      <formula>1</formula>
    </cfRule>
    <cfRule type="cellIs" dxfId="1182" priority="211" operator="equal">
      <formula>0</formula>
    </cfRule>
  </conditionalFormatting>
  <conditionalFormatting sqref="H93">
    <cfRule type="cellIs" dxfId="1181" priority="204" operator="equal">
      <formula>3</formula>
    </cfRule>
    <cfRule type="cellIs" dxfId="1180" priority="205" operator="equal">
      <formula>2</formula>
    </cfRule>
    <cfRule type="cellIs" dxfId="1179" priority="206" operator="equal">
      <formula>1</formula>
    </cfRule>
    <cfRule type="cellIs" dxfId="1178" priority="207" operator="equal">
      <formula>0</formula>
    </cfRule>
  </conditionalFormatting>
  <conditionalFormatting sqref="H94">
    <cfRule type="cellIs" dxfId="1177" priority="200" operator="equal">
      <formula>3</formula>
    </cfRule>
    <cfRule type="cellIs" dxfId="1176" priority="201" operator="equal">
      <formula>2</formula>
    </cfRule>
    <cfRule type="cellIs" dxfId="1175" priority="202" operator="equal">
      <formula>1</formula>
    </cfRule>
    <cfRule type="cellIs" dxfId="1174" priority="203" operator="equal">
      <formula>0</formula>
    </cfRule>
  </conditionalFormatting>
  <conditionalFormatting sqref="H95">
    <cfRule type="cellIs" dxfId="1173" priority="196" operator="equal">
      <formula>3</formula>
    </cfRule>
    <cfRule type="cellIs" dxfId="1172" priority="197" operator="equal">
      <formula>2</formula>
    </cfRule>
    <cfRule type="cellIs" dxfId="1171" priority="198" operator="equal">
      <formula>1</formula>
    </cfRule>
    <cfRule type="cellIs" dxfId="1170" priority="199" operator="equal">
      <formula>0</formula>
    </cfRule>
  </conditionalFormatting>
  <conditionalFormatting sqref="H96">
    <cfRule type="cellIs" dxfId="1169" priority="192" operator="equal">
      <formula>3</formula>
    </cfRule>
    <cfRule type="cellIs" dxfId="1168" priority="193" operator="equal">
      <formula>2</formula>
    </cfRule>
    <cfRule type="cellIs" dxfId="1167" priority="194" operator="equal">
      <formula>1</formula>
    </cfRule>
    <cfRule type="cellIs" dxfId="1166" priority="195" operator="equal">
      <formula>0</formula>
    </cfRule>
  </conditionalFormatting>
  <conditionalFormatting sqref="H97">
    <cfRule type="cellIs" dxfId="1165" priority="188" operator="equal">
      <formula>3</formula>
    </cfRule>
    <cfRule type="cellIs" dxfId="1164" priority="189" operator="equal">
      <formula>2</formula>
    </cfRule>
    <cfRule type="cellIs" dxfId="1163" priority="190" operator="equal">
      <formula>1</formula>
    </cfRule>
    <cfRule type="cellIs" dxfId="1162" priority="191" operator="equal">
      <formula>0</formula>
    </cfRule>
  </conditionalFormatting>
  <conditionalFormatting sqref="H98">
    <cfRule type="cellIs" dxfId="1161" priority="184" operator="equal">
      <formula>3</formula>
    </cfRule>
    <cfRule type="cellIs" dxfId="1160" priority="185" operator="equal">
      <formula>2</formula>
    </cfRule>
    <cfRule type="cellIs" dxfId="1159" priority="186" operator="equal">
      <formula>1</formula>
    </cfRule>
    <cfRule type="cellIs" dxfId="1158" priority="187" operator="equal">
      <formula>0</formula>
    </cfRule>
  </conditionalFormatting>
  <conditionalFormatting sqref="H99">
    <cfRule type="cellIs" dxfId="1157" priority="180" operator="equal">
      <formula>3</formula>
    </cfRule>
    <cfRule type="cellIs" dxfId="1156" priority="181" operator="equal">
      <formula>2</formula>
    </cfRule>
    <cfRule type="cellIs" dxfId="1155" priority="182" operator="equal">
      <formula>1</formula>
    </cfRule>
    <cfRule type="cellIs" dxfId="1154" priority="183" operator="equal">
      <formula>0</formula>
    </cfRule>
  </conditionalFormatting>
  <conditionalFormatting sqref="H112">
    <cfRule type="cellIs" dxfId="1153" priority="176" operator="equal">
      <formula>0</formula>
    </cfRule>
    <cfRule type="cellIs" dxfId="1152" priority="177" operator="equal">
      <formula>3</formula>
    </cfRule>
    <cfRule type="cellIs" dxfId="1151" priority="178" operator="equal">
      <formula>2</formula>
    </cfRule>
    <cfRule type="cellIs" dxfId="1150" priority="179" operator="equal">
      <formula>1</formula>
    </cfRule>
  </conditionalFormatting>
  <conditionalFormatting sqref="H105">
    <cfRule type="cellIs" dxfId="1149" priority="172" operator="equal">
      <formula>3</formula>
    </cfRule>
    <cfRule type="cellIs" dxfId="1148" priority="173" operator="equal">
      <formula>2</formula>
    </cfRule>
    <cfRule type="cellIs" dxfId="1147" priority="174" operator="equal">
      <formula>1</formula>
    </cfRule>
    <cfRule type="cellIs" dxfId="1146" priority="175" operator="equal">
      <formula>0</formula>
    </cfRule>
  </conditionalFormatting>
  <conditionalFormatting sqref="H106">
    <cfRule type="cellIs" dxfId="1145" priority="168" operator="equal">
      <formula>3</formula>
    </cfRule>
    <cfRule type="cellIs" dxfId="1144" priority="169" operator="equal">
      <formula>2</formula>
    </cfRule>
    <cfRule type="cellIs" dxfId="1143" priority="170" operator="equal">
      <formula>1</formula>
    </cfRule>
    <cfRule type="cellIs" dxfId="1142" priority="171" operator="equal">
      <formula>0</formula>
    </cfRule>
  </conditionalFormatting>
  <conditionalFormatting sqref="H107">
    <cfRule type="cellIs" dxfId="1141" priority="164" operator="equal">
      <formula>3</formula>
    </cfRule>
    <cfRule type="cellIs" dxfId="1140" priority="165" operator="equal">
      <formula>2</formula>
    </cfRule>
    <cfRule type="cellIs" dxfId="1139" priority="166" operator="equal">
      <formula>1</formula>
    </cfRule>
    <cfRule type="cellIs" dxfId="1138" priority="167" operator="equal">
      <formula>0</formula>
    </cfRule>
  </conditionalFormatting>
  <conditionalFormatting sqref="H108">
    <cfRule type="cellIs" dxfId="1137" priority="160" operator="equal">
      <formula>3</formula>
    </cfRule>
    <cfRule type="cellIs" dxfId="1136" priority="161" operator="equal">
      <formula>2</formula>
    </cfRule>
    <cfRule type="cellIs" dxfId="1135" priority="162" operator="equal">
      <formula>1</formula>
    </cfRule>
    <cfRule type="cellIs" dxfId="1134" priority="163" operator="equal">
      <formula>0</formula>
    </cfRule>
  </conditionalFormatting>
  <conditionalFormatting sqref="H109">
    <cfRule type="cellIs" dxfId="1133" priority="156" operator="equal">
      <formula>3</formula>
    </cfRule>
    <cfRule type="cellIs" dxfId="1132" priority="157" operator="equal">
      <formula>2</formula>
    </cfRule>
    <cfRule type="cellIs" dxfId="1131" priority="158" operator="equal">
      <formula>1</formula>
    </cfRule>
    <cfRule type="cellIs" dxfId="1130" priority="159" operator="equal">
      <formula>0</formula>
    </cfRule>
  </conditionalFormatting>
  <conditionalFormatting sqref="H110">
    <cfRule type="cellIs" dxfId="1129" priority="152" operator="equal">
      <formula>3</formula>
    </cfRule>
    <cfRule type="cellIs" dxfId="1128" priority="153" operator="equal">
      <formula>2</formula>
    </cfRule>
    <cfRule type="cellIs" dxfId="1127" priority="154" operator="equal">
      <formula>1</formula>
    </cfRule>
    <cfRule type="cellIs" dxfId="1126" priority="155" operator="equal">
      <formula>0</formula>
    </cfRule>
  </conditionalFormatting>
  <conditionalFormatting sqref="H111">
    <cfRule type="cellIs" dxfId="1125" priority="148" operator="equal">
      <formula>3</formula>
    </cfRule>
    <cfRule type="cellIs" dxfId="1124" priority="149" operator="equal">
      <formula>2</formula>
    </cfRule>
    <cfRule type="cellIs" dxfId="1123" priority="150" operator="equal">
      <formula>1</formula>
    </cfRule>
    <cfRule type="cellIs" dxfId="1122" priority="151" operator="equal">
      <formula>0</formula>
    </cfRule>
  </conditionalFormatting>
  <conditionalFormatting sqref="H113">
    <cfRule type="cellIs" dxfId="1121" priority="144" operator="equal">
      <formula>3</formula>
    </cfRule>
    <cfRule type="cellIs" dxfId="1120" priority="145" operator="equal">
      <formula>2</formula>
    </cfRule>
    <cfRule type="cellIs" dxfId="1119" priority="146" operator="equal">
      <formula>1</formula>
    </cfRule>
    <cfRule type="cellIs" dxfId="1118" priority="147" operator="equal">
      <formula>0</formula>
    </cfRule>
  </conditionalFormatting>
  <conditionalFormatting sqref="H114">
    <cfRule type="cellIs" dxfId="1117" priority="140" operator="equal">
      <formula>3</formula>
    </cfRule>
    <cfRule type="cellIs" dxfId="1116" priority="141" operator="equal">
      <formula>2</formula>
    </cfRule>
    <cfRule type="cellIs" dxfId="1115" priority="142" operator="equal">
      <formula>1</formula>
    </cfRule>
    <cfRule type="cellIs" dxfId="1114" priority="143" operator="equal">
      <formula>0</formula>
    </cfRule>
  </conditionalFormatting>
  <conditionalFormatting sqref="H115">
    <cfRule type="cellIs" dxfId="1113" priority="136" operator="equal">
      <formula>3</formula>
    </cfRule>
    <cfRule type="cellIs" dxfId="1112" priority="137" operator="equal">
      <formula>2</formula>
    </cfRule>
    <cfRule type="cellIs" dxfId="1111" priority="138" operator="equal">
      <formula>1</formula>
    </cfRule>
    <cfRule type="cellIs" dxfId="1110" priority="139" operator="equal">
      <formula>0</formula>
    </cfRule>
  </conditionalFormatting>
  <conditionalFormatting sqref="H116">
    <cfRule type="cellIs" dxfId="1109" priority="132" operator="equal">
      <formula>3</formula>
    </cfRule>
    <cfRule type="cellIs" dxfId="1108" priority="133" operator="equal">
      <formula>2</formula>
    </cfRule>
    <cfRule type="cellIs" dxfId="1107" priority="134" operator="equal">
      <formula>1</formula>
    </cfRule>
    <cfRule type="cellIs" dxfId="1106" priority="135" operator="equal">
      <formula>0</formula>
    </cfRule>
  </conditionalFormatting>
  <conditionalFormatting sqref="H117">
    <cfRule type="cellIs" dxfId="1105" priority="128" operator="equal">
      <formula>3</formula>
    </cfRule>
    <cfRule type="cellIs" dxfId="1104" priority="129" operator="equal">
      <formula>2</formula>
    </cfRule>
    <cfRule type="cellIs" dxfId="1103" priority="130" operator="equal">
      <formula>1</formula>
    </cfRule>
    <cfRule type="cellIs" dxfId="1102" priority="131" operator="equal">
      <formula>0</formula>
    </cfRule>
  </conditionalFormatting>
  <conditionalFormatting sqref="H118">
    <cfRule type="cellIs" dxfId="1101" priority="124" operator="equal">
      <formula>3</formula>
    </cfRule>
    <cfRule type="cellIs" dxfId="1100" priority="125" operator="equal">
      <formula>2</formula>
    </cfRule>
    <cfRule type="cellIs" dxfId="1099" priority="126" operator="equal">
      <formula>1</formula>
    </cfRule>
    <cfRule type="cellIs" dxfId="1098" priority="127" operator="equal">
      <formula>0</formula>
    </cfRule>
  </conditionalFormatting>
  <conditionalFormatting sqref="H119">
    <cfRule type="cellIs" dxfId="1097" priority="120" operator="equal">
      <formula>3</formula>
    </cfRule>
    <cfRule type="cellIs" dxfId="1096" priority="121" operator="equal">
      <formula>2</formula>
    </cfRule>
    <cfRule type="cellIs" dxfId="1095" priority="122" operator="equal">
      <formula>1</formula>
    </cfRule>
    <cfRule type="cellIs" dxfId="1094" priority="123" operator="equal">
      <formula>0</formula>
    </cfRule>
  </conditionalFormatting>
  <conditionalFormatting sqref="H125">
    <cfRule type="cellIs" dxfId="1093" priority="116" operator="equal">
      <formula>3</formula>
    </cfRule>
    <cfRule type="cellIs" dxfId="1092" priority="117" operator="equal">
      <formula>2</formula>
    </cfRule>
    <cfRule type="cellIs" dxfId="1091" priority="118" operator="equal">
      <formula>1</formula>
    </cfRule>
    <cfRule type="cellIs" dxfId="1090" priority="119" operator="equal">
      <formula>0</formula>
    </cfRule>
  </conditionalFormatting>
  <conditionalFormatting sqref="H126">
    <cfRule type="cellIs" dxfId="1089" priority="112" operator="equal">
      <formula>3</formula>
    </cfRule>
    <cfRule type="cellIs" dxfId="1088" priority="113" operator="equal">
      <formula>2</formula>
    </cfRule>
    <cfRule type="cellIs" dxfId="1087" priority="114" operator="equal">
      <formula>1</formula>
    </cfRule>
    <cfRule type="cellIs" dxfId="1086" priority="115" operator="equal">
      <formula>0</formula>
    </cfRule>
  </conditionalFormatting>
  <conditionalFormatting sqref="H127">
    <cfRule type="cellIs" dxfId="1085" priority="108" operator="equal">
      <formula>3</formula>
    </cfRule>
    <cfRule type="cellIs" dxfId="1084" priority="109" operator="equal">
      <formula>2</formula>
    </cfRule>
    <cfRule type="cellIs" dxfId="1083" priority="110" operator="equal">
      <formula>1</formula>
    </cfRule>
    <cfRule type="cellIs" dxfId="1082" priority="111" operator="equal">
      <formula>0</formula>
    </cfRule>
  </conditionalFormatting>
  <conditionalFormatting sqref="H128">
    <cfRule type="cellIs" dxfId="1081" priority="104" operator="equal">
      <formula>3</formula>
    </cfRule>
    <cfRule type="cellIs" dxfId="1080" priority="105" operator="equal">
      <formula>2</formula>
    </cfRule>
    <cfRule type="cellIs" dxfId="1079" priority="106" operator="equal">
      <formula>1</formula>
    </cfRule>
    <cfRule type="cellIs" dxfId="1078" priority="107" operator="equal">
      <formula>0</formula>
    </cfRule>
  </conditionalFormatting>
  <conditionalFormatting sqref="H129">
    <cfRule type="cellIs" dxfId="1077" priority="100" operator="equal">
      <formula>3</formula>
    </cfRule>
    <cfRule type="cellIs" dxfId="1076" priority="101" operator="equal">
      <formula>2</formula>
    </cfRule>
    <cfRule type="cellIs" dxfId="1075" priority="102" operator="equal">
      <formula>1</formula>
    </cfRule>
    <cfRule type="cellIs" dxfId="1074" priority="103" operator="equal">
      <formula>0</formula>
    </cfRule>
  </conditionalFormatting>
  <conditionalFormatting sqref="H130">
    <cfRule type="cellIs" dxfId="1073" priority="96" operator="equal">
      <formula>3</formula>
    </cfRule>
    <cfRule type="cellIs" dxfId="1072" priority="97" operator="equal">
      <formula>2</formula>
    </cfRule>
    <cfRule type="cellIs" dxfId="1071" priority="98" operator="equal">
      <formula>1</formula>
    </cfRule>
    <cfRule type="cellIs" dxfId="1070" priority="99" operator="equal">
      <formula>0</formula>
    </cfRule>
  </conditionalFormatting>
  <conditionalFormatting sqref="H136">
    <cfRule type="cellIs" dxfId="1069" priority="92" operator="equal">
      <formula>3</formula>
    </cfRule>
    <cfRule type="cellIs" dxfId="1068" priority="93" operator="equal">
      <formula>2</formula>
    </cfRule>
    <cfRule type="cellIs" dxfId="1067" priority="94" operator="equal">
      <formula>1</formula>
    </cfRule>
    <cfRule type="cellIs" dxfId="1066" priority="95" operator="equal">
      <formula>0</formula>
    </cfRule>
  </conditionalFormatting>
  <conditionalFormatting sqref="H137">
    <cfRule type="cellIs" dxfId="1065" priority="88" operator="equal">
      <formula>3</formula>
    </cfRule>
    <cfRule type="cellIs" dxfId="1064" priority="89" operator="equal">
      <formula>2</formula>
    </cfRule>
    <cfRule type="cellIs" dxfId="1063" priority="90" operator="equal">
      <formula>1</formula>
    </cfRule>
    <cfRule type="cellIs" dxfId="1062" priority="91" operator="equal">
      <formula>0</formula>
    </cfRule>
  </conditionalFormatting>
  <conditionalFormatting sqref="H138">
    <cfRule type="cellIs" dxfId="1061" priority="84" operator="equal">
      <formula>3</formula>
    </cfRule>
    <cfRule type="cellIs" dxfId="1060" priority="85" operator="equal">
      <formula>2</formula>
    </cfRule>
    <cfRule type="cellIs" dxfId="1059" priority="86" operator="equal">
      <formula>1</formula>
    </cfRule>
    <cfRule type="cellIs" dxfId="1058" priority="87" operator="equal">
      <formula>0</formula>
    </cfRule>
  </conditionalFormatting>
  <conditionalFormatting sqref="H139">
    <cfRule type="cellIs" dxfId="1057" priority="80" operator="equal">
      <formula>3</formula>
    </cfRule>
    <cfRule type="cellIs" dxfId="1056" priority="81" operator="equal">
      <formula>2</formula>
    </cfRule>
    <cfRule type="cellIs" dxfId="1055" priority="82" operator="equal">
      <formula>1</formula>
    </cfRule>
    <cfRule type="cellIs" dxfId="1054" priority="83" operator="equal">
      <formula>0</formula>
    </cfRule>
  </conditionalFormatting>
  <conditionalFormatting sqref="H140">
    <cfRule type="cellIs" dxfId="1053" priority="76" operator="equal">
      <formula>3</formula>
    </cfRule>
    <cfRule type="cellIs" dxfId="1052" priority="77" operator="equal">
      <formula>2</formula>
    </cfRule>
    <cfRule type="cellIs" dxfId="1051" priority="78" operator="equal">
      <formula>1</formula>
    </cfRule>
    <cfRule type="cellIs" dxfId="1050" priority="79" operator="equal">
      <formula>0</formula>
    </cfRule>
  </conditionalFormatting>
  <conditionalFormatting sqref="H141">
    <cfRule type="cellIs" dxfId="1049" priority="72" operator="equal">
      <formula>3</formula>
    </cfRule>
    <cfRule type="cellIs" dxfId="1048" priority="73" operator="equal">
      <formula>2</formula>
    </cfRule>
    <cfRule type="cellIs" dxfId="1047" priority="74" operator="equal">
      <formula>1</formula>
    </cfRule>
    <cfRule type="cellIs" dxfId="1046" priority="75" operator="equal">
      <formula>0</formula>
    </cfRule>
  </conditionalFormatting>
  <conditionalFormatting sqref="H142">
    <cfRule type="cellIs" dxfId="1045" priority="68" operator="equal">
      <formula>3</formula>
    </cfRule>
    <cfRule type="cellIs" dxfId="1044" priority="69" operator="equal">
      <formula>2</formula>
    </cfRule>
    <cfRule type="cellIs" dxfId="1043" priority="70" operator="equal">
      <formula>1</formula>
    </cfRule>
    <cfRule type="cellIs" dxfId="1042" priority="71" operator="equal">
      <formula>0</formula>
    </cfRule>
  </conditionalFormatting>
  <conditionalFormatting sqref="H148">
    <cfRule type="cellIs" dxfId="1041" priority="64" operator="equal">
      <formula>3</formula>
    </cfRule>
    <cfRule type="cellIs" dxfId="1040" priority="65" operator="equal">
      <formula>2</formula>
    </cfRule>
    <cfRule type="cellIs" dxfId="1039" priority="66" operator="equal">
      <formula>1</formula>
    </cfRule>
    <cfRule type="cellIs" dxfId="1038" priority="67" operator="equal">
      <formula>0</formula>
    </cfRule>
  </conditionalFormatting>
  <conditionalFormatting sqref="H149">
    <cfRule type="cellIs" dxfId="1037" priority="60" operator="equal">
      <formula>3</formula>
    </cfRule>
    <cfRule type="cellIs" dxfId="1036" priority="61" operator="equal">
      <formula>2</formula>
    </cfRule>
    <cfRule type="cellIs" dxfId="1035" priority="62" operator="equal">
      <formula>1</formula>
    </cfRule>
    <cfRule type="cellIs" dxfId="1034" priority="63" operator="equal">
      <formula>0</formula>
    </cfRule>
  </conditionalFormatting>
  <conditionalFormatting sqref="H150">
    <cfRule type="cellIs" dxfId="1033" priority="56" operator="equal">
      <formula>3</formula>
    </cfRule>
    <cfRule type="cellIs" dxfId="1032" priority="57" operator="equal">
      <formula>2</formula>
    </cfRule>
    <cfRule type="cellIs" dxfId="1031" priority="58" operator="equal">
      <formula>1</formula>
    </cfRule>
    <cfRule type="cellIs" dxfId="1030" priority="59" operator="equal">
      <formula>0</formula>
    </cfRule>
  </conditionalFormatting>
  <conditionalFormatting sqref="H151">
    <cfRule type="cellIs" dxfId="1029" priority="52" operator="equal">
      <formula>3</formula>
    </cfRule>
    <cfRule type="cellIs" dxfId="1028" priority="53" operator="equal">
      <formula>2</formula>
    </cfRule>
    <cfRule type="cellIs" dxfId="1027" priority="54" operator="equal">
      <formula>1</formula>
    </cfRule>
    <cfRule type="cellIs" dxfId="1026" priority="55" operator="equal">
      <formula>0</formula>
    </cfRule>
  </conditionalFormatting>
  <conditionalFormatting sqref="H159">
    <cfRule type="cellIs" dxfId="1025" priority="48" operator="equal">
      <formula>3</formula>
    </cfRule>
    <cfRule type="cellIs" dxfId="1024" priority="49" operator="equal">
      <formula>2</formula>
    </cfRule>
    <cfRule type="cellIs" dxfId="1023" priority="50" operator="equal">
      <formula>1</formula>
    </cfRule>
    <cfRule type="cellIs" dxfId="1022" priority="51" operator="equal">
      <formula>0</formula>
    </cfRule>
  </conditionalFormatting>
  <conditionalFormatting sqref="H160">
    <cfRule type="cellIs" dxfId="1021" priority="44" operator="equal">
      <formula>3</formula>
    </cfRule>
    <cfRule type="cellIs" dxfId="1020" priority="45" operator="equal">
      <formula>2</formula>
    </cfRule>
    <cfRule type="cellIs" dxfId="1019" priority="46" operator="equal">
      <formula>1</formula>
    </cfRule>
    <cfRule type="cellIs" dxfId="1018" priority="47" operator="equal">
      <formula>0</formula>
    </cfRule>
  </conditionalFormatting>
  <conditionalFormatting sqref="H162">
    <cfRule type="cellIs" dxfId="1017" priority="40" operator="equal">
      <formula>3</formula>
    </cfRule>
    <cfRule type="cellIs" dxfId="1016" priority="41" operator="equal">
      <formula>2</formula>
    </cfRule>
    <cfRule type="cellIs" dxfId="1015" priority="42" operator="equal">
      <formula>1</formula>
    </cfRule>
    <cfRule type="cellIs" dxfId="1014" priority="43" operator="equal">
      <formula>0</formula>
    </cfRule>
  </conditionalFormatting>
  <conditionalFormatting sqref="H163">
    <cfRule type="cellIs" dxfId="1013" priority="36" operator="equal">
      <formula>3</formula>
    </cfRule>
    <cfRule type="cellIs" dxfId="1012" priority="37" operator="equal">
      <formula>2</formula>
    </cfRule>
    <cfRule type="cellIs" dxfId="1011" priority="38" operator="equal">
      <formula>1</formula>
    </cfRule>
    <cfRule type="cellIs" dxfId="1010" priority="39" operator="equal">
      <formula>0</formula>
    </cfRule>
  </conditionalFormatting>
  <conditionalFormatting sqref="H176:H177">
    <cfRule type="cellIs" dxfId="1009" priority="4" operator="equal">
      <formula>3</formula>
    </cfRule>
    <cfRule type="cellIs" dxfId="1008" priority="5" operator="equal">
      <formula>2</formula>
    </cfRule>
    <cfRule type="cellIs" dxfId="1007" priority="6" operator="equal">
      <formula>1</formula>
    </cfRule>
    <cfRule type="cellIs" dxfId="1006" priority="7" operator="equal">
      <formula>0</formula>
    </cfRule>
  </conditionalFormatting>
  <conditionalFormatting sqref="H165">
    <cfRule type="cellIs" dxfId="1005" priority="32" operator="equal">
      <formula>3</formula>
    </cfRule>
    <cfRule type="cellIs" dxfId="1004" priority="33" operator="equal">
      <formula>2</formula>
    </cfRule>
    <cfRule type="cellIs" dxfId="1003" priority="34" operator="equal">
      <formula>1</formula>
    </cfRule>
    <cfRule type="cellIs" dxfId="1002" priority="35" operator="equal">
      <formula>0</formula>
    </cfRule>
  </conditionalFormatting>
  <conditionalFormatting sqref="H167">
    <cfRule type="cellIs" dxfId="1001" priority="28" operator="equal">
      <formula>3</formula>
    </cfRule>
    <cfRule type="cellIs" dxfId="1000" priority="29" operator="equal">
      <formula>2</formula>
    </cfRule>
    <cfRule type="cellIs" dxfId="999" priority="30" operator="equal">
      <formula>1</formula>
    </cfRule>
    <cfRule type="cellIs" dxfId="998" priority="31" operator="equal">
      <formula>0</formula>
    </cfRule>
  </conditionalFormatting>
  <conditionalFormatting sqref="H168">
    <cfRule type="cellIs" dxfId="997" priority="24" operator="equal">
      <formula>3</formula>
    </cfRule>
    <cfRule type="cellIs" dxfId="996" priority="25" operator="equal">
      <formula>2</formula>
    </cfRule>
    <cfRule type="cellIs" dxfId="995" priority="26" operator="equal">
      <formula>1</formula>
    </cfRule>
    <cfRule type="cellIs" dxfId="994" priority="27" operator="equal">
      <formula>0</formula>
    </cfRule>
  </conditionalFormatting>
  <conditionalFormatting sqref="H169">
    <cfRule type="cellIs" dxfId="993" priority="20" operator="equal">
      <formula>3</formula>
    </cfRule>
    <cfRule type="cellIs" dxfId="992" priority="21" operator="equal">
      <formula>2</formula>
    </cfRule>
    <cfRule type="cellIs" dxfId="991" priority="22" operator="equal">
      <formula>1</formula>
    </cfRule>
    <cfRule type="cellIs" dxfId="990" priority="23" operator="equal">
      <formula>0</formula>
    </cfRule>
  </conditionalFormatting>
  <conditionalFormatting sqref="H171">
    <cfRule type="cellIs" dxfId="989" priority="16" operator="equal">
      <formula>3</formula>
    </cfRule>
    <cfRule type="cellIs" dxfId="988" priority="17" operator="equal">
      <formula>2</formula>
    </cfRule>
    <cfRule type="cellIs" dxfId="987" priority="18" operator="equal">
      <formula>1</formula>
    </cfRule>
    <cfRule type="cellIs" dxfId="986" priority="19" operator="equal">
      <formula>0</formula>
    </cfRule>
  </conditionalFormatting>
  <conditionalFormatting sqref="H173">
    <cfRule type="cellIs" dxfId="985" priority="12" operator="equal">
      <formula>3</formula>
    </cfRule>
    <cfRule type="cellIs" dxfId="984" priority="13" operator="equal">
      <formula>2</formula>
    </cfRule>
    <cfRule type="cellIs" dxfId="983" priority="14" operator="equal">
      <formula>1</formula>
    </cfRule>
    <cfRule type="cellIs" dxfId="982" priority="15" operator="equal">
      <formula>0</formula>
    </cfRule>
  </conditionalFormatting>
  <conditionalFormatting sqref="H174">
    <cfRule type="cellIs" dxfId="981" priority="8" operator="equal">
      <formula>3</formula>
    </cfRule>
    <cfRule type="cellIs" dxfId="980" priority="9" operator="equal">
      <formula>2</formula>
    </cfRule>
    <cfRule type="cellIs" dxfId="979" priority="10" operator="equal">
      <formula>1</formula>
    </cfRule>
    <cfRule type="cellIs" dxfId="978" priority="11" operator="equal">
      <formula>0</formula>
    </cfRule>
  </conditionalFormatting>
  <conditionalFormatting sqref="D197:E197">
    <cfRule type="cellIs" dxfId="977" priority="1" operator="lessThan">
      <formula>0.8</formula>
    </cfRule>
    <cfRule type="cellIs" dxfId="976" priority="2" operator="between">
      <formula>0.8</formula>
      <formula>0.99</formula>
    </cfRule>
    <cfRule type="cellIs" dxfId="975" priority="3" operator="equal">
      <formula>1</formula>
    </cfRule>
  </conditionalFormatting>
  <pageMargins left="0.7" right="0.7" top="0.75" bottom="0.75" header="0.3" footer="0.3"/>
  <pageSetup scale="44" orientation="portrait" r:id="rId1"/>
  <rowBreaks count="2" manualBreakCount="2">
    <brk id="51" max="9" man="1"/>
    <brk id="144"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29"/>
  <sheetViews>
    <sheetView zoomScale="90" zoomScaleNormal="90" workbookViewId="0">
      <selection activeCell="D3" sqref="D3:E3"/>
    </sheetView>
  </sheetViews>
  <sheetFormatPr defaultRowHeight="15" x14ac:dyDescent="0.25"/>
  <cols>
    <col min="1" max="1" width="9.140625" style="138"/>
    <col min="2" max="2" width="64.5703125" style="138" customWidth="1"/>
    <col min="3" max="3" width="21.42578125" style="138" customWidth="1"/>
    <col min="4" max="4" width="18" style="138" customWidth="1"/>
    <col min="5" max="5" width="17" style="138" customWidth="1"/>
    <col min="6" max="6" width="18" style="138" customWidth="1"/>
    <col min="7" max="7" width="33.5703125" style="138" customWidth="1"/>
    <col min="8" max="8" width="4.140625" style="138" customWidth="1"/>
    <col min="9" max="16384" width="9.140625" style="138"/>
  </cols>
  <sheetData>
    <row r="1" spans="1:9" ht="29.25" thickBot="1" x14ac:dyDescent="0.3">
      <c r="C1" s="232" t="s">
        <v>0</v>
      </c>
      <c r="D1" s="233" t="s">
        <v>1</v>
      </c>
      <c r="E1" s="233" t="s">
        <v>2</v>
      </c>
      <c r="F1" s="233" t="s">
        <v>3</v>
      </c>
      <c r="G1" s="234" t="s">
        <v>4</v>
      </c>
    </row>
    <row r="2" spans="1:9" ht="47.25" customHeight="1" x14ac:dyDescent="0.25">
      <c r="B2" s="383" t="s">
        <v>143</v>
      </c>
      <c r="C2" s="383"/>
      <c r="D2" s="383"/>
      <c r="E2" s="383"/>
      <c r="F2" s="383"/>
      <c r="G2" s="383"/>
    </row>
    <row r="3" spans="1:9" ht="27" customHeight="1" x14ac:dyDescent="0.4">
      <c r="B3" s="224"/>
      <c r="C3" s="225" t="s">
        <v>148</v>
      </c>
      <c r="D3" s="390"/>
      <c r="E3" s="390"/>
      <c r="F3" s="224"/>
      <c r="G3" s="224"/>
    </row>
    <row r="4" spans="1:9" ht="27" customHeight="1" x14ac:dyDescent="0.4">
      <c r="B4" s="224"/>
      <c r="C4" s="225" t="s">
        <v>150</v>
      </c>
      <c r="D4" s="391"/>
      <c r="E4" s="391"/>
      <c r="F4" s="224"/>
      <c r="G4" s="224"/>
    </row>
    <row r="5" spans="1:9" ht="38.25" customHeight="1" x14ac:dyDescent="0.35">
      <c r="B5" s="401" t="s">
        <v>41</v>
      </c>
      <c r="C5" s="402"/>
      <c r="D5" s="402"/>
      <c r="E5" s="402"/>
      <c r="F5" s="402"/>
      <c r="G5" s="402"/>
    </row>
    <row r="6" spans="1:9" ht="38.25" customHeight="1" thickBot="1" x14ac:dyDescent="0.4">
      <c r="B6" s="139"/>
      <c r="C6" s="140"/>
      <c r="D6" s="140"/>
      <c r="E6" s="140"/>
      <c r="F6" s="140"/>
      <c r="G6" s="140"/>
    </row>
    <row r="7" spans="1:9" ht="18.75" customHeight="1" thickBot="1" x14ac:dyDescent="0.3">
      <c r="B7" s="362" t="s">
        <v>133</v>
      </c>
      <c r="C7" s="132" t="s">
        <v>134</v>
      </c>
      <c r="D7" s="132" t="s">
        <v>135</v>
      </c>
      <c r="E7" s="140"/>
      <c r="F7" s="140"/>
      <c r="G7" s="140"/>
    </row>
    <row r="8" spans="1:9" ht="38.25" customHeight="1" thickBot="1" x14ac:dyDescent="0.3">
      <c r="B8" s="363"/>
      <c r="C8" s="141"/>
      <c r="D8" s="141"/>
      <c r="E8" s="140"/>
      <c r="F8" s="140"/>
      <c r="G8" s="140"/>
    </row>
    <row r="9" spans="1:9" ht="26.25" customHeight="1" thickBot="1" x14ac:dyDescent="0.3">
      <c r="B9" s="302" t="s">
        <v>141</v>
      </c>
      <c r="C9" s="303">
        <f>'FY19 Subgrantee Rubric'!C9</f>
        <v>0</v>
      </c>
      <c r="D9" s="304">
        <f>'FY19 Subgrantee Rubric'!D9</f>
        <v>0</v>
      </c>
      <c r="E9" s="140"/>
      <c r="F9" s="140"/>
      <c r="G9" s="140"/>
    </row>
    <row r="10" spans="1:9" x14ac:dyDescent="0.25">
      <c r="B10" s="192" t="s">
        <v>142</v>
      </c>
      <c r="C10" s="193">
        <f>COUNTA(C8)*42</f>
        <v>0</v>
      </c>
      <c r="D10" s="193"/>
      <c r="E10" s="193">
        <f>C10</f>
        <v>0</v>
      </c>
      <c r="F10" s="194">
        <f>E10/42</f>
        <v>0</v>
      </c>
    </row>
    <row r="11" spans="1:9" ht="39.75" customHeight="1" thickBot="1" x14ac:dyDescent="0.3">
      <c r="B11" s="394" t="s">
        <v>8</v>
      </c>
      <c r="C11" s="403"/>
      <c r="D11" s="403"/>
      <c r="E11" s="403"/>
      <c r="F11" s="403"/>
      <c r="G11" s="403"/>
    </row>
    <row r="12" spans="1:9" ht="29.25" thickBot="1" x14ac:dyDescent="0.3">
      <c r="A12" s="142"/>
      <c r="B12" s="152"/>
      <c r="C12" s="153" t="s">
        <v>0</v>
      </c>
      <c r="D12" s="153" t="s">
        <v>1</v>
      </c>
      <c r="E12" s="153" t="s">
        <v>2</v>
      </c>
      <c r="F12" s="153" t="s">
        <v>3</v>
      </c>
      <c r="G12" s="153" t="s">
        <v>4</v>
      </c>
    </row>
    <row r="13" spans="1:9" ht="66.75" customHeight="1" x14ac:dyDescent="0.25">
      <c r="A13" s="142">
        <v>1</v>
      </c>
      <c r="B13" s="154" t="s">
        <v>126</v>
      </c>
      <c r="C13" s="155"/>
      <c r="D13" s="155"/>
      <c r="E13" s="155"/>
      <c r="F13" s="156" t="s">
        <v>5</v>
      </c>
      <c r="G13" s="157"/>
      <c r="H13" s="151">
        <f>COUNTA(C13:E13)</f>
        <v>0</v>
      </c>
      <c r="I13" s="140"/>
    </row>
    <row r="14" spans="1:9" ht="27.75" customHeight="1" thickBot="1" x14ac:dyDescent="0.3">
      <c r="A14" s="142"/>
      <c r="B14" s="182" t="s">
        <v>141</v>
      </c>
      <c r="C14" s="183">
        <f>'FY19 Subgrantee Rubric'!C13</f>
        <v>0</v>
      </c>
      <c r="D14" s="183">
        <f>'FY19 Subgrantee Rubric'!D13</f>
        <v>0</v>
      </c>
      <c r="E14" s="183">
        <f>'FY19 Subgrantee Rubric'!E13</f>
        <v>0</v>
      </c>
      <c r="F14" s="183" t="str">
        <f>'FY19 Subgrantee Rubric'!F13</f>
        <v>Cover Page</v>
      </c>
      <c r="G14" s="184">
        <f>'FY19 Subgrantee Rubric'!G13</f>
        <v>0</v>
      </c>
      <c r="H14" s="151"/>
      <c r="I14" s="140"/>
    </row>
    <row r="15" spans="1:9" ht="39.75" customHeight="1" x14ac:dyDescent="0.25">
      <c r="A15" s="142">
        <v>2</v>
      </c>
      <c r="B15" s="158" t="s">
        <v>127</v>
      </c>
      <c r="C15" s="159"/>
      <c r="D15" s="159"/>
      <c r="E15" s="159"/>
      <c r="F15" s="160" t="s">
        <v>5</v>
      </c>
      <c r="G15" s="161"/>
      <c r="H15" s="151">
        <f>COUNTA(C15:E15)</f>
        <v>0</v>
      </c>
    </row>
    <row r="16" spans="1:9" ht="39.75" customHeight="1" thickBot="1" x14ac:dyDescent="0.3">
      <c r="A16" s="142"/>
      <c r="B16" s="182" t="s">
        <v>141</v>
      </c>
      <c r="C16" s="183">
        <f>'FY19 Subgrantee Rubric'!C14</f>
        <v>0</v>
      </c>
      <c r="D16" s="183">
        <f>'FY19 Subgrantee Rubric'!D14</f>
        <v>0</v>
      </c>
      <c r="E16" s="183">
        <f>'FY19 Subgrantee Rubric'!E14</f>
        <v>0</v>
      </c>
      <c r="F16" s="183" t="str">
        <f>'FY19 Subgrantee Rubric'!F14</f>
        <v>Cover Page</v>
      </c>
      <c r="G16" s="184">
        <f>'FY19 Subgrantee Rubric'!G14</f>
        <v>0</v>
      </c>
      <c r="H16" s="151"/>
    </row>
    <row r="17" spans="1:10" ht="50.25" customHeight="1" x14ac:dyDescent="0.25">
      <c r="A17" s="142">
        <v>3</v>
      </c>
      <c r="B17" s="154" t="s">
        <v>6</v>
      </c>
      <c r="C17" s="155"/>
      <c r="D17" s="155"/>
      <c r="E17" s="155"/>
      <c r="F17" s="156" t="s">
        <v>5</v>
      </c>
      <c r="G17" s="157"/>
      <c r="H17" s="151">
        <f>COUNTA(C17:E17)</f>
        <v>0</v>
      </c>
    </row>
    <row r="18" spans="1:10" ht="35.25" customHeight="1" thickBot="1" x14ac:dyDescent="0.3">
      <c r="A18" s="142"/>
      <c r="B18" s="182" t="s">
        <v>141</v>
      </c>
      <c r="C18" s="183">
        <f>'FY19 Subgrantee Rubric'!C15</f>
        <v>0</v>
      </c>
      <c r="D18" s="183">
        <f>'FY19 Subgrantee Rubric'!D15</f>
        <v>0</v>
      </c>
      <c r="E18" s="183">
        <f>'FY19 Subgrantee Rubric'!E15</f>
        <v>0</v>
      </c>
      <c r="F18" s="183" t="str">
        <f>'FY19 Subgrantee Rubric'!F15</f>
        <v>Cover Page</v>
      </c>
      <c r="G18" s="184">
        <f>'FY19 Subgrantee Rubric'!G15</f>
        <v>0</v>
      </c>
      <c r="H18" s="151"/>
    </row>
    <row r="19" spans="1:10" ht="42" customHeight="1" x14ac:dyDescent="0.25">
      <c r="A19" s="142">
        <v>4</v>
      </c>
      <c r="B19" s="158" t="s">
        <v>7</v>
      </c>
      <c r="C19" s="159"/>
      <c r="D19" s="159"/>
      <c r="E19" s="159"/>
      <c r="F19" s="160" t="s">
        <v>5</v>
      </c>
      <c r="G19" s="161"/>
      <c r="H19" s="151">
        <f>COUNTA(C19:E19)</f>
        <v>0</v>
      </c>
    </row>
    <row r="20" spans="1:10" ht="42" customHeight="1" thickBot="1" x14ac:dyDescent="0.3">
      <c r="A20" s="142"/>
      <c r="B20" s="185" t="s">
        <v>141</v>
      </c>
      <c r="C20" s="186">
        <f>'FY19 Subgrantee Rubric'!C16</f>
        <v>0</v>
      </c>
      <c r="D20" s="186">
        <f>'FY19 Subgrantee Rubric'!D16</f>
        <v>0</v>
      </c>
      <c r="E20" s="186">
        <f>'FY19 Subgrantee Rubric'!E16</f>
        <v>0</v>
      </c>
      <c r="F20" s="186" t="str">
        <f>'FY19 Subgrantee Rubric'!F16</f>
        <v>Cover Page</v>
      </c>
      <c r="G20" s="187">
        <f>'FY19 Subgrantee Rubric'!G16</f>
        <v>0</v>
      </c>
      <c r="H20" s="151"/>
    </row>
    <row r="21" spans="1:10" ht="46.5" customHeight="1" x14ac:dyDescent="0.25">
      <c r="A21" s="142">
        <v>5</v>
      </c>
      <c r="B21" s="162" t="s">
        <v>128</v>
      </c>
      <c r="C21" s="163"/>
      <c r="D21" s="163"/>
      <c r="E21" s="163"/>
      <c r="F21" s="169" t="s">
        <v>5</v>
      </c>
      <c r="G21" s="164"/>
      <c r="H21" s="151">
        <f>COUNTA(C21:E21)</f>
        <v>0</v>
      </c>
    </row>
    <row r="22" spans="1:10" ht="46.5" customHeight="1" thickBot="1" x14ac:dyDescent="0.3">
      <c r="A22" s="142"/>
      <c r="B22" s="185" t="s">
        <v>141</v>
      </c>
      <c r="C22" s="186">
        <f>'FY19 Subgrantee Rubric'!C17</f>
        <v>0</v>
      </c>
      <c r="D22" s="186">
        <f>'FY19 Subgrantee Rubric'!D17</f>
        <v>0</v>
      </c>
      <c r="E22" s="186">
        <f>'FY19 Subgrantee Rubric'!E17</f>
        <v>0</v>
      </c>
      <c r="F22" s="186" t="str">
        <f>'FY19 Subgrantee Rubric'!F17</f>
        <v>Cover Page</v>
      </c>
      <c r="G22" s="187">
        <f>'FY19 Subgrantee Rubric'!G17</f>
        <v>0</v>
      </c>
      <c r="H22" s="151"/>
    </row>
    <row r="23" spans="1:10" ht="45" x14ac:dyDescent="0.25">
      <c r="A23" s="142">
        <v>6</v>
      </c>
      <c r="B23" s="165" t="s">
        <v>129</v>
      </c>
      <c r="C23" s="166"/>
      <c r="D23" s="166"/>
      <c r="E23" s="166"/>
      <c r="F23" s="167" t="s">
        <v>5</v>
      </c>
      <c r="G23" s="168"/>
      <c r="H23" s="151">
        <f>COUNTA(C23:E23)</f>
        <v>0</v>
      </c>
    </row>
    <row r="24" spans="1:10" ht="25.5" customHeight="1" thickBot="1" x14ac:dyDescent="0.3">
      <c r="A24" s="142"/>
      <c r="B24" s="185" t="s">
        <v>141</v>
      </c>
      <c r="C24" s="186">
        <f>'FY19 Subgrantee Rubric'!C18</f>
        <v>0</v>
      </c>
      <c r="D24" s="186">
        <f>'FY19 Subgrantee Rubric'!D18</f>
        <v>0</v>
      </c>
      <c r="E24" s="186">
        <f>'FY19 Subgrantee Rubric'!E18</f>
        <v>0</v>
      </c>
      <c r="F24" s="186" t="str">
        <f>'FY19 Subgrantee Rubric'!F18</f>
        <v>Cover Page</v>
      </c>
      <c r="G24" s="187">
        <f>'FY19 Subgrantee Rubric'!G18</f>
        <v>0</v>
      </c>
      <c r="H24" s="151"/>
    </row>
    <row r="25" spans="1:10" ht="35.25" customHeight="1" x14ac:dyDescent="0.25">
      <c r="A25" s="142">
        <v>7</v>
      </c>
      <c r="B25" s="162" t="s">
        <v>138</v>
      </c>
      <c r="C25" s="163"/>
      <c r="D25" s="163"/>
      <c r="E25" s="163"/>
      <c r="F25" s="198"/>
      <c r="G25" s="164"/>
      <c r="H25" s="151">
        <f>COUNTA(C25:E25)</f>
        <v>0</v>
      </c>
    </row>
    <row r="26" spans="1:10" ht="35.25" customHeight="1" thickBot="1" x14ac:dyDescent="0.3">
      <c r="A26" s="142"/>
      <c r="B26" s="185" t="s">
        <v>141</v>
      </c>
      <c r="C26" s="186">
        <f>'FY19 Subgrantee Rubric'!C19</f>
        <v>0</v>
      </c>
      <c r="D26" s="186">
        <f>'FY19 Subgrantee Rubric'!D19</f>
        <v>0</v>
      </c>
      <c r="E26" s="186">
        <f>'FY19 Subgrantee Rubric'!E19</f>
        <v>0</v>
      </c>
      <c r="F26" s="186">
        <f>'FY19 Subgrantee Rubric'!F19</f>
        <v>0</v>
      </c>
      <c r="G26" s="187">
        <f>'FY19 Subgrantee Rubric'!G19</f>
        <v>0</v>
      </c>
      <c r="H26" s="180"/>
      <c r="I26" s="181"/>
    </row>
    <row r="27" spans="1:10" x14ac:dyDescent="0.25">
      <c r="A27" s="142"/>
      <c r="B27" s="188" t="s">
        <v>142</v>
      </c>
      <c r="C27" s="189">
        <f>COUNTA(C25,C23,C21,C19,C17,C15,C13)*2</f>
        <v>0</v>
      </c>
      <c r="D27" s="189">
        <f>COUNTA(D25,D23,D21,D19,D17,D15,D13)</f>
        <v>0</v>
      </c>
      <c r="E27" s="189"/>
      <c r="F27" s="189"/>
      <c r="G27" s="189"/>
      <c r="H27" s="190">
        <f>C27+D27</f>
        <v>0</v>
      </c>
      <c r="I27" s="191">
        <f>H27/14</f>
        <v>0</v>
      </c>
      <c r="J27" s="143"/>
    </row>
    <row r="28" spans="1:10" x14ac:dyDescent="0.25">
      <c r="A28" s="142"/>
      <c r="B28" s="181"/>
      <c r="C28" s="181"/>
      <c r="D28" s="181"/>
      <c r="E28" s="181"/>
      <c r="F28" s="181"/>
      <c r="G28" s="181"/>
      <c r="H28" s="181"/>
      <c r="I28" s="181"/>
    </row>
    <row r="29" spans="1:10" ht="16.5" thickBot="1" x14ac:dyDescent="0.3">
      <c r="A29" s="142"/>
      <c r="B29" s="404" t="s">
        <v>92</v>
      </c>
      <c r="C29" s="404"/>
      <c r="D29" s="404"/>
      <c r="E29" s="404"/>
      <c r="F29" s="404"/>
      <c r="G29" s="404"/>
      <c r="H29" s="181"/>
      <c r="I29" s="181"/>
    </row>
    <row r="30" spans="1:10" ht="32.25" thickBot="1" x14ac:dyDescent="0.3">
      <c r="A30" s="142"/>
      <c r="B30" s="170"/>
      <c r="C30" s="171" t="s">
        <v>9</v>
      </c>
      <c r="D30" s="171" t="s">
        <v>1</v>
      </c>
      <c r="E30" s="171" t="s">
        <v>2</v>
      </c>
      <c r="F30" s="171" t="s">
        <v>3</v>
      </c>
      <c r="G30" s="171" t="s">
        <v>4</v>
      </c>
    </row>
    <row r="31" spans="1:10" ht="35.25" customHeight="1" x14ac:dyDescent="0.25">
      <c r="A31" s="142">
        <v>8</v>
      </c>
      <c r="B31" s="172" t="s">
        <v>10</v>
      </c>
      <c r="C31" s="173"/>
      <c r="D31" s="173"/>
      <c r="E31" s="173"/>
      <c r="F31" s="174" t="s">
        <v>11</v>
      </c>
      <c r="G31" s="175"/>
      <c r="H31" s="144">
        <f t="shared" ref="H31:H51" si="0">COUNTA(C31:E31)</f>
        <v>0</v>
      </c>
    </row>
    <row r="32" spans="1:10" ht="35.25" customHeight="1" thickBot="1" x14ac:dyDescent="0.3">
      <c r="A32" s="142"/>
      <c r="B32" s="182" t="s">
        <v>141</v>
      </c>
      <c r="C32" s="183">
        <f>'FY19 Subgrantee Rubric'!C24</f>
        <v>0</v>
      </c>
      <c r="D32" s="183">
        <f>'FY19 Subgrantee Rubric'!D24</f>
        <v>0</v>
      </c>
      <c r="E32" s="183">
        <f>'FY19 Subgrantee Rubric'!E24</f>
        <v>0</v>
      </c>
      <c r="F32" s="183" t="str">
        <f>'FY19 Subgrantee Rubric'!F24</f>
        <v>Acknowledgement Form</v>
      </c>
      <c r="G32" s="184">
        <f>'FY19 Subgrantee Rubric'!G24</f>
        <v>0</v>
      </c>
      <c r="H32" s="144"/>
    </row>
    <row r="33" spans="1:8" ht="45" x14ac:dyDescent="0.25">
      <c r="A33" s="142">
        <v>9</v>
      </c>
      <c r="B33" s="176" t="s">
        <v>12</v>
      </c>
      <c r="C33" s="177"/>
      <c r="D33" s="177"/>
      <c r="E33" s="177"/>
      <c r="F33" s="178" t="s">
        <v>11</v>
      </c>
      <c r="G33" s="179"/>
      <c r="H33" s="144">
        <f t="shared" si="0"/>
        <v>0</v>
      </c>
    </row>
    <row r="34" spans="1:8" ht="30.75" thickBot="1" x14ac:dyDescent="0.3">
      <c r="A34" s="142"/>
      <c r="B34" s="182" t="s">
        <v>141</v>
      </c>
      <c r="C34" s="183">
        <f>'FY19 Subgrantee Rubric'!C25</f>
        <v>0</v>
      </c>
      <c r="D34" s="183">
        <f>'FY19 Subgrantee Rubric'!D25</f>
        <v>0</v>
      </c>
      <c r="E34" s="183">
        <f>'FY19 Subgrantee Rubric'!E25</f>
        <v>0</v>
      </c>
      <c r="F34" s="183" t="str">
        <f>'FY19 Subgrantee Rubric'!F25</f>
        <v>Acknowledgement Form</v>
      </c>
      <c r="G34" s="184">
        <f>'FY19 Subgrantee Rubric'!G25</f>
        <v>0</v>
      </c>
      <c r="H34" s="144"/>
    </row>
    <row r="35" spans="1:8" ht="30.75" x14ac:dyDescent="0.25">
      <c r="A35" s="142">
        <v>10</v>
      </c>
      <c r="B35" s="172" t="s">
        <v>13</v>
      </c>
      <c r="C35" s="173"/>
      <c r="D35" s="173"/>
      <c r="E35" s="173"/>
      <c r="F35" s="174" t="s">
        <v>11</v>
      </c>
      <c r="G35" s="175"/>
      <c r="H35" s="144">
        <f t="shared" si="0"/>
        <v>0</v>
      </c>
    </row>
    <row r="36" spans="1:8" ht="30.75" thickBot="1" x14ac:dyDescent="0.3">
      <c r="A36" s="142"/>
      <c r="B36" s="182" t="s">
        <v>141</v>
      </c>
      <c r="C36" s="183">
        <f>'FY19 Subgrantee Rubric'!C26</f>
        <v>0</v>
      </c>
      <c r="D36" s="183">
        <f>'FY19 Subgrantee Rubric'!D26</f>
        <v>0</v>
      </c>
      <c r="E36" s="183">
        <f>'FY19 Subgrantee Rubric'!E26</f>
        <v>0</v>
      </c>
      <c r="F36" s="183" t="str">
        <f>'FY19 Subgrantee Rubric'!F26</f>
        <v>Acknowledgement Form</v>
      </c>
      <c r="G36" s="184">
        <f>'FY19 Subgrantee Rubric'!G26</f>
        <v>0</v>
      </c>
      <c r="H36" s="144"/>
    </row>
    <row r="37" spans="1:8" ht="30.75" x14ac:dyDescent="0.25">
      <c r="A37" s="142">
        <v>11</v>
      </c>
      <c r="B37" s="176" t="s">
        <v>14</v>
      </c>
      <c r="C37" s="177"/>
      <c r="D37" s="177"/>
      <c r="E37" s="177"/>
      <c r="F37" s="178" t="s">
        <v>11</v>
      </c>
      <c r="G37" s="179"/>
      <c r="H37" s="144">
        <f t="shared" si="0"/>
        <v>0</v>
      </c>
    </row>
    <row r="38" spans="1:8" ht="30.75" thickBot="1" x14ac:dyDescent="0.3">
      <c r="A38" s="142"/>
      <c r="B38" s="182" t="s">
        <v>141</v>
      </c>
      <c r="C38" s="183">
        <f>'FY19 Subgrantee Rubric'!C27</f>
        <v>0</v>
      </c>
      <c r="D38" s="183">
        <f>'FY19 Subgrantee Rubric'!D27</f>
        <v>0</v>
      </c>
      <c r="E38" s="183">
        <f>'FY19 Subgrantee Rubric'!E27</f>
        <v>0</v>
      </c>
      <c r="F38" s="183" t="str">
        <f>'FY19 Subgrantee Rubric'!F27</f>
        <v>Acknowledgement Form</v>
      </c>
      <c r="G38" s="184">
        <f>'FY19 Subgrantee Rubric'!G27</f>
        <v>0</v>
      </c>
      <c r="H38" s="144"/>
    </row>
    <row r="39" spans="1:8" ht="30.75" x14ac:dyDescent="0.25">
      <c r="A39" s="142">
        <v>12</v>
      </c>
      <c r="B39" s="172" t="s">
        <v>15</v>
      </c>
      <c r="C39" s="173"/>
      <c r="D39" s="173"/>
      <c r="E39" s="173"/>
      <c r="F39" s="174" t="s">
        <v>11</v>
      </c>
      <c r="G39" s="175"/>
      <c r="H39" s="144">
        <f t="shared" si="0"/>
        <v>0</v>
      </c>
    </row>
    <row r="40" spans="1:8" ht="30.75" thickBot="1" x14ac:dyDescent="0.3">
      <c r="A40" s="142"/>
      <c r="B40" s="182" t="s">
        <v>141</v>
      </c>
      <c r="C40" s="183">
        <f>'FY19 Subgrantee Rubric'!C28</f>
        <v>0</v>
      </c>
      <c r="D40" s="183">
        <f>'FY19 Subgrantee Rubric'!D28</f>
        <v>0</v>
      </c>
      <c r="E40" s="183">
        <f>'FY19 Subgrantee Rubric'!E28</f>
        <v>0</v>
      </c>
      <c r="F40" s="183" t="str">
        <f>'FY19 Subgrantee Rubric'!F28</f>
        <v>Acknowledgement Form</v>
      </c>
      <c r="G40" s="184">
        <f>'FY19 Subgrantee Rubric'!G28</f>
        <v>0</v>
      </c>
      <c r="H40" s="144"/>
    </row>
    <row r="41" spans="1:8" ht="30.75" x14ac:dyDescent="0.25">
      <c r="A41" s="142">
        <v>13</v>
      </c>
      <c r="B41" s="176" t="s">
        <v>16</v>
      </c>
      <c r="C41" s="177"/>
      <c r="D41" s="177"/>
      <c r="E41" s="177"/>
      <c r="F41" s="178" t="s">
        <v>11</v>
      </c>
      <c r="G41" s="179"/>
      <c r="H41" s="144">
        <f t="shared" si="0"/>
        <v>0</v>
      </c>
    </row>
    <row r="42" spans="1:8" ht="30.75" thickBot="1" x14ac:dyDescent="0.3">
      <c r="A42" s="142"/>
      <c r="B42" s="182" t="s">
        <v>141</v>
      </c>
      <c r="C42" s="183">
        <f>'FY19 Subgrantee Rubric'!C29</f>
        <v>0</v>
      </c>
      <c r="D42" s="183">
        <f>'FY19 Subgrantee Rubric'!D29</f>
        <v>0</v>
      </c>
      <c r="E42" s="183">
        <f>'FY19 Subgrantee Rubric'!E29</f>
        <v>0</v>
      </c>
      <c r="F42" s="183" t="str">
        <f>'FY19 Subgrantee Rubric'!F29</f>
        <v>Acknowledgement Form</v>
      </c>
      <c r="G42" s="184">
        <f>'FY19 Subgrantee Rubric'!G29</f>
        <v>0</v>
      </c>
      <c r="H42" s="144"/>
    </row>
    <row r="43" spans="1:8" ht="45" x14ac:dyDescent="0.25">
      <c r="A43" s="142">
        <v>14</v>
      </c>
      <c r="B43" s="195" t="s">
        <v>20</v>
      </c>
      <c r="C43" s="173"/>
      <c r="D43" s="173"/>
      <c r="E43" s="173"/>
      <c r="F43" s="174" t="s">
        <v>11</v>
      </c>
      <c r="G43" s="175"/>
      <c r="H43" s="144">
        <f t="shared" si="0"/>
        <v>0</v>
      </c>
    </row>
    <row r="44" spans="1:8" ht="30.75" thickBot="1" x14ac:dyDescent="0.3">
      <c r="A44" s="142"/>
      <c r="B44" s="182" t="s">
        <v>141</v>
      </c>
      <c r="C44" s="183">
        <f>'FY19 Subgrantee Rubric'!C30</f>
        <v>0</v>
      </c>
      <c r="D44" s="183">
        <f>'FY19 Subgrantee Rubric'!D30</f>
        <v>0</v>
      </c>
      <c r="E44" s="183">
        <f>'FY19 Subgrantee Rubric'!E30</f>
        <v>0</v>
      </c>
      <c r="F44" s="183" t="str">
        <f>'FY19 Subgrantee Rubric'!F30</f>
        <v>Acknowledgement Form</v>
      </c>
      <c r="G44" s="184">
        <f>'FY19 Subgrantee Rubric'!G30</f>
        <v>0</v>
      </c>
      <c r="H44" s="144"/>
    </row>
    <row r="45" spans="1:8" ht="32.25" customHeight="1" x14ac:dyDescent="0.25">
      <c r="A45" s="142">
        <v>15</v>
      </c>
      <c r="B45" s="176" t="s">
        <v>17</v>
      </c>
      <c r="C45" s="177"/>
      <c r="D45" s="177"/>
      <c r="E45" s="177"/>
      <c r="F45" s="178" t="s">
        <v>11</v>
      </c>
      <c r="G45" s="179"/>
      <c r="H45" s="144">
        <f t="shared" si="0"/>
        <v>0</v>
      </c>
    </row>
    <row r="46" spans="1:8" ht="32.25" customHeight="1" thickBot="1" x14ac:dyDescent="0.3">
      <c r="A46" s="142"/>
      <c r="B46" s="182" t="s">
        <v>141</v>
      </c>
      <c r="C46" s="183">
        <f>'FY19 Subgrantee Rubric'!C31</f>
        <v>0</v>
      </c>
      <c r="D46" s="183">
        <f>'FY19 Subgrantee Rubric'!D31</f>
        <v>0</v>
      </c>
      <c r="E46" s="183">
        <f>'FY19 Subgrantee Rubric'!E31</f>
        <v>0</v>
      </c>
      <c r="F46" s="183" t="str">
        <f>'FY19 Subgrantee Rubric'!F31</f>
        <v>Acknowledgement Form</v>
      </c>
      <c r="G46" s="184">
        <f>'FY19 Subgrantee Rubric'!G31</f>
        <v>0</v>
      </c>
      <c r="H46" s="144"/>
    </row>
    <row r="47" spans="1:8" ht="33.75" customHeight="1" x14ac:dyDescent="0.25">
      <c r="A47" s="142">
        <v>16</v>
      </c>
      <c r="B47" s="172" t="s">
        <v>19</v>
      </c>
      <c r="C47" s="173"/>
      <c r="D47" s="173"/>
      <c r="E47" s="173"/>
      <c r="F47" s="174" t="s">
        <v>11</v>
      </c>
      <c r="G47" s="175"/>
      <c r="H47" s="144">
        <f t="shared" si="0"/>
        <v>0</v>
      </c>
    </row>
    <row r="48" spans="1:8" ht="33.75" customHeight="1" thickBot="1" x14ac:dyDescent="0.3">
      <c r="A48" s="142"/>
      <c r="B48" s="182" t="s">
        <v>141</v>
      </c>
      <c r="C48" s="183">
        <f>'FY19 Subgrantee Rubric'!C32</f>
        <v>0</v>
      </c>
      <c r="D48" s="183">
        <f>'FY19 Subgrantee Rubric'!D32</f>
        <v>0</v>
      </c>
      <c r="E48" s="183">
        <f>'FY19 Subgrantee Rubric'!E32</f>
        <v>0</v>
      </c>
      <c r="F48" s="183" t="str">
        <f>'FY19 Subgrantee Rubric'!F32</f>
        <v>Acknowledgement Form</v>
      </c>
      <c r="G48" s="183">
        <f>'FY19 Subgrantee Rubric'!G32</f>
        <v>0</v>
      </c>
      <c r="H48" s="144"/>
    </row>
    <row r="49" spans="1:9" ht="33.75" customHeight="1" x14ac:dyDescent="0.25">
      <c r="A49" s="142">
        <v>17</v>
      </c>
      <c r="B49" s="176" t="s">
        <v>18</v>
      </c>
      <c r="C49" s="177"/>
      <c r="D49" s="177"/>
      <c r="E49" s="177"/>
      <c r="F49" s="178" t="s">
        <v>11</v>
      </c>
      <c r="G49" s="179"/>
      <c r="H49" s="144">
        <f t="shared" si="0"/>
        <v>0</v>
      </c>
    </row>
    <row r="50" spans="1:9" ht="33.75" customHeight="1" thickBot="1" x14ac:dyDescent="0.3">
      <c r="A50" s="142"/>
      <c r="B50" s="185" t="s">
        <v>141</v>
      </c>
      <c r="C50" s="186">
        <f>'FY19 Subgrantee Rubric'!C33</f>
        <v>0</v>
      </c>
      <c r="D50" s="186">
        <f>'FY19 Subgrantee Rubric'!D33</f>
        <v>0</v>
      </c>
      <c r="E50" s="186">
        <f>'FY19 Subgrantee Rubric'!E33</f>
        <v>0</v>
      </c>
      <c r="F50" s="186" t="str">
        <f>'FY19 Subgrantee Rubric'!F33</f>
        <v>Acknowledgement Form</v>
      </c>
      <c r="G50" s="187">
        <f>'FY19 Subgrantee Rubric'!G33</f>
        <v>0</v>
      </c>
      <c r="H50" s="144"/>
    </row>
    <row r="51" spans="1:9" ht="39.75" customHeight="1" x14ac:dyDescent="0.25">
      <c r="A51" s="142">
        <v>18</v>
      </c>
      <c r="B51" s="172" t="s">
        <v>138</v>
      </c>
      <c r="C51" s="173"/>
      <c r="D51" s="173"/>
      <c r="E51" s="173"/>
      <c r="F51" s="199"/>
      <c r="G51" s="175"/>
      <c r="H51" s="144">
        <f t="shared" si="0"/>
        <v>0</v>
      </c>
    </row>
    <row r="52" spans="1:9" ht="39.75" customHeight="1" thickBot="1" x14ac:dyDescent="0.3">
      <c r="A52" s="142"/>
      <c r="B52" s="185" t="s">
        <v>141</v>
      </c>
      <c r="C52" s="186">
        <f>'FY19 Subgrantee Rubric'!C34</f>
        <v>0</v>
      </c>
      <c r="D52" s="186">
        <f>'FY19 Subgrantee Rubric'!D34</f>
        <v>0</v>
      </c>
      <c r="E52" s="186">
        <f>'FY19 Subgrantee Rubric'!E34</f>
        <v>0</v>
      </c>
      <c r="F52" s="186">
        <f>'FY19 Subgrantee Rubric'!F34</f>
        <v>0</v>
      </c>
      <c r="G52" s="187">
        <f>'FY19 Subgrantee Rubric'!G34</f>
        <v>0</v>
      </c>
      <c r="H52" s="144"/>
    </row>
    <row r="53" spans="1:9" x14ac:dyDescent="0.25">
      <c r="A53" s="142"/>
      <c r="B53" s="196" t="s">
        <v>142</v>
      </c>
      <c r="C53" s="193">
        <f>COUNTA(C51,C49,C47,C45,C43,C41,C39,C37,C35,C33,C31)*2</f>
        <v>0</v>
      </c>
      <c r="D53" s="193">
        <f>COUNTA(D51,D49,D47,D45,D43,D41,D39, D37,D35,D33,D31)</f>
        <v>0</v>
      </c>
      <c r="E53" s="197"/>
      <c r="F53" s="197"/>
      <c r="G53" s="197"/>
      <c r="H53" s="193">
        <f>SUM(C53:D53)</f>
        <v>0</v>
      </c>
      <c r="I53" s="194">
        <f>H53/22</f>
        <v>0</v>
      </c>
    </row>
    <row r="54" spans="1:9" ht="28.5" customHeight="1" x14ac:dyDescent="0.25">
      <c r="A54" s="142"/>
      <c r="B54" s="142"/>
      <c r="C54" s="142"/>
      <c r="D54" s="142"/>
      <c r="E54" s="142"/>
      <c r="F54" s="142"/>
      <c r="G54" s="142"/>
    </row>
    <row r="55" spans="1:9" ht="15.75" x14ac:dyDescent="0.25">
      <c r="A55" s="142"/>
      <c r="B55" s="405" t="s">
        <v>93</v>
      </c>
      <c r="C55" s="405"/>
      <c r="D55" s="405"/>
      <c r="E55" s="405"/>
      <c r="F55" s="405"/>
      <c r="G55" s="405"/>
    </row>
    <row r="56" spans="1:9" ht="34.5" customHeight="1" thickBot="1" x14ac:dyDescent="0.3">
      <c r="A56" s="142"/>
      <c r="B56" s="406" t="s">
        <v>159</v>
      </c>
      <c r="C56" s="406"/>
      <c r="D56" s="406"/>
      <c r="E56" s="406"/>
      <c r="F56" s="406"/>
      <c r="G56" s="406"/>
    </row>
    <row r="57" spans="1:9" ht="32.25" thickBot="1" x14ac:dyDescent="0.3">
      <c r="A57" s="142"/>
      <c r="B57" s="201"/>
      <c r="C57" s="202" t="s">
        <v>21</v>
      </c>
      <c r="D57" s="202" t="s">
        <v>1</v>
      </c>
      <c r="E57" s="202" t="s">
        <v>2</v>
      </c>
      <c r="F57" s="202" t="s">
        <v>3</v>
      </c>
      <c r="G57" s="202" t="s">
        <v>4</v>
      </c>
    </row>
    <row r="58" spans="1:9" ht="30.75" x14ac:dyDescent="0.25">
      <c r="A58" s="142">
        <v>19</v>
      </c>
      <c r="B58" s="203" t="s">
        <v>30</v>
      </c>
      <c r="C58" s="204"/>
      <c r="D58" s="204"/>
      <c r="E58" s="204"/>
      <c r="F58" s="205" t="s">
        <v>22</v>
      </c>
      <c r="G58" s="206"/>
      <c r="H58" s="136">
        <f t="shared" ref="H58:H76" si="1">COUNTA(C58:E58)</f>
        <v>0</v>
      </c>
    </row>
    <row r="59" spans="1:9" ht="30.75" thickBot="1" x14ac:dyDescent="0.3">
      <c r="A59" s="142"/>
      <c r="B59" s="182" t="s">
        <v>141</v>
      </c>
      <c r="C59" s="183">
        <f>'FY19 Subgrantee Rubric'!C40</f>
        <v>0</v>
      </c>
      <c r="D59" s="183">
        <f>'FY19 Subgrantee Rubric'!D40</f>
        <v>0</v>
      </c>
      <c r="E59" s="183">
        <f>'FY19 Subgrantee Rubric'!E40</f>
        <v>0</v>
      </c>
      <c r="F59" s="183" t="str">
        <f>'FY19 Subgrantee Rubric'!F40</f>
        <v>Student Registration Form</v>
      </c>
      <c r="G59" s="184">
        <f>'FY19 Subgrantee Rubric'!G40</f>
        <v>0</v>
      </c>
      <c r="H59" s="136"/>
    </row>
    <row r="60" spans="1:9" ht="30.75" x14ac:dyDescent="0.25">
      <c r="A60" s="142">
        <v>20</v>
      </c>
      <c r="B60" s="207" t="s">
        <v>23</v>
      </c>
      <c r="C60" s="208"/>
      <c r="D60" s="208"/>
      <c r="E60" s="208"/>
      <c r="F60" s="209" t="s">
        <v>22</v>
      </c>
      <c r="G60" s="210"/>
      <c r="H60" s="136">
        <f t="shared" si="1"/>
        <v>0</v>
      </c>
    </row>
    <row r="61" spans="1:9" ht="30.75" thickBot="1" x14ac:dyDescent="0.3">
      <c r="A61" s="142"/>
      <c r="B61" s="182" t="s">
        <v>141</v>
      </c>
      <c r="C61" s="183">
        <f>'FY19 Subgrantee Rubric'!C41</f>
        <v>0</v>
      </c>
      <c r="D61" s="183">
        <f>'FY19 Subgrantee Rubric'!D41</f>
        <v>0</v>
      </c>
      <c r="E61" s="183">
        <f>'FY19 Subgrantee Rubric'!E41</f>
        <v>0</v>
      </c>
      <c r="F61" s="183" t="str">
        <f>'FY19 Subgrantee Rubric'!F41</f>
        <v>Student Registration Form</v>
      </c>
      <c r="G61" s="184">
        <f>'FY19 Subgrantee Rubric'!G41</f>
        <v>0</v>
      </c>
      <c r="H61" s="136"/>
    </row>
    <row r="62" spans="1:9" ht="30.75" x14ac:dyDescent="0.25">
      <c r="A62" s="142">
        <v>21</v>
      </c>
      <c r="B62" s="203" t="s">
        <v>31</v>
      </c>
      <c r="C62" s="204"/>
      <c r="D62" s="204"/>
      <c r="E62" s="204"/>
      <c r="F62" s="205" t="s">
        <v>22</v>
      </c>
      <c r="G62" s="206"/>
      <c r="H62" s="136">
        <f t="shared" si="1"/>
        <v>0</v>
      </c>
    </row>
    <row r="63" spans="1:9" ht="30.75" thickBot="1" x14ac:dyDescent="0.3">
      <c r="A63" s="142"/>
      <c r="B63" s="182" t="s">
        <v>141</v>
      </c>
      <c r="C63" s="183">
        <f>'FY19 Subgrantee Rubric'!C42</f>
        <v>0</v>
      </c>
      <c r="D63" s="183">
        <f>'FY19 Subgrantee Rubric'!D42</f>
        <v>0</v>
      </c>
      <c r="E63" s="183">
        <f>'FY19 Subgrantee Rubric'!E42</f>
        <v>0</v>
      </c>
      <c r="F63" s="183" t="str">
        <f>'FY19 Subgrantee Rubric'!F42</f>
        <v>Student Registration Form</v>
      </c>
      <c r="G63" s="184">
        <f>'FY19 Subgrantee Rubric'!G42</f>
        <v>0</v>
      </c>
      <c r="H63" s="136"/>
    </row>
    <row r="64" spans="1:9" ht="30.75" x14ac:dyDescent="0.25">
      <c r="A64" s="142">
        <v>22</v>
      </c>
      <c r="B64" s="207" t="s">
        <v>24</v>
      </c>
      <c r="C64" s="208"/>
      <c r="D64" s="208"/>
      <c r="E64" s="208"/>
      <c r="F64" s="209" t="s">
        <v>22</v>
      </c>
      <c r="G64" s="210"/>
      <c r="H64" s="136">
        <f t="shared" si="1"/>
        <v>0</v>
      </c>
    </row>
    <row r="65" spans="1:10" ht="30.75" thickBot="1" x14ac:dyDescent="0.3">
      <c r="A65" s="142"/>
      <c r="B65" s="182" t="s">
        <v>141</v>
      </c>
      <c r="C65" s="183">
        <f>'FY19 Subgrantee Rubric'!C43</f>
        <v>0</v>
      </c>
      <c r="D65" s="183">
        <f>'FY19 Subgrantee Rubric'!D43</f>
        <v>0</v>
      </c>
      <c r="E65" s="183">
        <f>'FY19 Subgrantee Rubric'!E43</f>
        <v>0</v>
      </c>
      <c r="F65" s="183" t="str">
        <f>'FY19 Subgrantee Rubric'!F43</f>
        <v>Student Registration Form</v>
      </c>
      <c r="G65" s="184">
        <f>'FY19 Subgrantee Rubric'!G43</f>
        <v>0</v>
      </c>
      <c r="H65" s="136"/>
    </row>
    <row r="66" spans="1:10" ht="30.75" x14ac:dyDescent="0.25">
      <c r="A66" s="142">
        <v>23</v>
      </c>
      <c r="B66" s="203" t="s">
        <v>25</v>
      </c>
      <c r="C66" s="204"/>
      <c r="D66" s="204"/>
      <c r="E66" s="204"/>
      <c r="F66" s="205" t="s">
        <v>22</v>
      </c>
      <c r="G66" s="206"/>
      <c r="H66" s="136">
        <f t="shared" si="1"/>
        <v>0</v>
      </c>
    </row>
    <row r="67" spans="1:10" ht="30.75" thickBot="1" x14ac:dyDescent="0.3">
      <c r="A67" s="142"/>
      <c r="B67" s="182" t="s">
        <v>141</v>
      </c>
      <c r="C67" s="183">
        <f>'FY19 Subgrantee Rubric'!C44</f>
        <v>0</v>
      </c>
      <c r="D67" s="183">
        <f>'FY19 Subgrantee Rubric'!D44</f>
        <v>0</v>
      </c>
      <c r="E67" s="183">
        <f>'FY19 Subgrantee Rubric'!E44</f>
        <v>0</v>
      </c>
      <c r="F67" s="183" t="str">
        <f>'FY19 Subgrantee Rubric'!F44</f>
        <v>Student Registration Form</v>
      </c>
      <c r="G67" s="184">
        <f>'FY19 Subgrantee Rubric'!G44</f>
        <v>0</v>
      </c>
      <c r="H67" s="136"/>
    </row>
    <row r="68" spans="1:10" ht="30.75" x14ac:dyDescent="0.25">
      <c r="A68" s="142">
        <v>24</v>
      </c>
      <c r="B68" s="207" t="s">
        <v>26</v>
      </c>
      <c r="C68" s="208"/>
      <c r="D68" s="208"/>
      <c r="E68" s="208"/>
      <c r="F68" s="209" t="s">
        <v>22</v>
      </c>
      <c r="G68" s="210"/>
      <c r="H68" s="136">
        <f t="shared" si="1"/>
        <v>0</v>
      </c>
    </row>
    <row r="69" spans="1:10" ht="30.75" thickBot="1" x14ac:dyDescent="0.3">
      <c r="A69" s="142"/>
      <c r="B69" s="182" t="s">
        <v>141</v>
      </c>
      <c r="C69" s="183">
        <f>'FY19 Subgrantee Rubric'!C45</f>
        <v>0</v>
      </c>
      <c r="D69" s="183">
        <f>'FY19 Subgrantee Rubric'!D45</f>
        <v>0</v>
      </c>
      <c r="E69" s="183">
        <f>'FY19 Subgrantee Rubric'!E45</f>
        <v>0</v>
      </c>
      <c r="F69" s="183" t="str">
        <f>'FY19 Subgrantee Rubric'!F45</f>
        <v>Student Registration Form</v>
      </c>
      <c r="G69" s="184">
        <f>'FY19 Subgrantee Rubric'!G45</f>
        <v>0</v>
      </c>
      <c r="H69" s="136"/>
    </row>
    <row r="70" spans="1:10" ht="30.75" x14ac:dyDescent="0.25">
      <c r="A70" s="142">
        <v>25</v>
      </c>
      <c r="B70" s="203" t="s">
        <v>27</v>
      </c>
      <c r="C70" s="204"/>
      <c r="D70" s="204"/>
      <c r="E70" s="204"/>
      <c r="F70" s="205" t="s">
        <v>22</v>
      </c>
      <c r="G70" s="206"/>
      <c r="H70" s="136">
        <f t="shared" si="1"/>
        <v>0</v>
      </c>
    </row>
    <row r="71" spans="1:10" ht="30.75" thickBot="1" x14ac:dyDescent="0.3">
      <c r="A71" s="142"/>
      <c r="B71" s="182" t="s">
        <v>141</v>
      </c>
      <c r="C71" s="183">
        <f>'FY19 Subgrantee Rubric'!C46</f>
        <v>0</v>
      </c>
      <c r="D71" s="183">
        <f>'FY19 Subgrantee Rubric'!D46</f>
        <v>0</v>
      </c>
      <c r="E71" s="183">
        <f>'FY19 Subgrantee Rubric'!E46</f>
        <v>0</v>
      </c>
      <c r="F71" s="183" t="str">
        <f>'FY19 Subgrantee Rubric'!F46</f>
        <v>Student Registration Form</v>
      </c>
      <c r="G71" s="184">
        <f>'FY19 Subgrantee Rubric'!G46</f>
        <v>0</v>
      </c>
      <c r="H71" s="136"/>
    </row>
    <row r="72" spans="1:10" ht="30.75" x14ac:dyDescent="0.25">
      <c r="A72" s="142">
        <v>26</v>
      </c>
      <c r="B72" s="207" t="s">
        <v>28</v>
      </c>
      <c r="C72" s="208"/>
      <c r="D72" s="208"/>
      <c r="E72" s="208"/>
      <c r="F72" s="209" t="s">
        <v>22</v>
      </c>
      <c r="G72" s="210"/>
      <c r="H72" s="136">
        <f t="shared" si="1"/>
        <v>0</v>
      </c>
    </row>
    <row r="73" spans="1:10" ht="30.75" thickBot="1" x14ac:dyDescent="0.3">
      <c r="A73" s="142"/>
      <c r="B73" s="182" t="s">
        <v>141</v>
      </c>
      <c r="C73" s="183">
        <f>'FY19 Subgrantee Rubric'!C47</f>
        <v>0</v>
      </c>
      <c r="D73" s="183">
        <f>'FY19 Subgrantee Rubric'!D47</f>
        <v>0</v>
      </c>
      <c r="E73" s="183">
        <f>'FY19 Subgrantee Rubric'!E47</f>
        <v>0</v>
      </c>
      <c r="F73" s="183" t="str">
        <f>'FY19 Subgrantee Rubric'!F47</f>
        <v>Student Registration Form</v>
      </c>
      <c r="G73" s="184">
        <f>'FY19 Subgrantee Rubric'!G47</f>
        <v>0</v>
      </c>
      <c r="H73" s="136"/>
    </row>
    <row r="74" spans="1:10" ht="30.75" x14ac:dyDescent="0.25">
      <c r="A74" s="142">
        <v>27</v>
      </c>
      <c r="B74" s="203" t="s">
        <v>29</v>
      </c>
      <c r="C74" s="204"/>
      <c r="D74" s="204"/>
      <c r="E74" s="204"/>
      <c r="F74" s="205" t="s">
        <v>22</v>
      </c>
      <c r="G74" s="206"/>
      <c r="H74" s="136">
        <f t="shared" si="1"/>
        <v>0</v>
      </c>
    </row>
    <row r="75" spans="1:10" ht="30.75" thickBot="1" x14ac:dyDescent="0.3">
      <c r="A75" s="142"/>
      <c r="B75" s="182" t="s">
        <v>141</v>
      </c>
      <c r="C75" s="183">
        <f>'FY19 Subgrantee Rubric'!C48</f>
        <v>0</v>
      </c>
      <c r="D75" s="183">
        <f>'FY19 Subgrantee Rubric'!D48</f>
        <v>0</v>
      </c>
      <c r="E75" s="183">
        <f>'FY19 Subgrantee Rubric'!E48</f>
        <v>0</v>
      </c>
      <c r="F75" s="183" t="str">
        <f>'FY19 Subgrantee Rubric'!F48</f>
        <v>Student Registration Form</v>
      </c>
      <c r="G75" s="184">
        <f>'FY19 Subgrantee Rubric'!G48</f>
        <v>0</v>
      </c>
      <c r="H75" s="136"/>
    </row>
    <row r="76" spans="1:10" ht="30.75" x14ac:dyDescent="0.25">
      <c r="A76" s="142">
        <v>28</v>
      </c>
      <c r="B76" s="207" t="s">
        <v>138</v>
      </c>
      <c r="C76" s="208"/>
      <c r="D76" s="208"/>
      <c r="E76" s="208"/>
      <c r="F76" s="212"/>
      <c r="G76" s="210"/>
      <c r="H76" s="136">
        <f t="shared" si="1"/>
        <v>0</v>
      </c>
    </row>
    <row r="77" spans="1:10" ht="23.25" customHeight="1" thickBot="1" x14ac:dyDescent="0.3">
      <c r="A77" s="142"/>
      <c r="B77" s="185" t="s">
        <v>141</v>
      </c>
      <c r="C77" s="186">
        <f>'FY19 Subgrantee Rubric'!C49</f>
        <v>0</v>
      </c>
      <c r="D77" s="186">
        <f>'FY19 Subgrantee Rubric'!D49</f>
        <v>0</v>
      </c>
      <c r="E77" s="186">
        <f>'FY19 Subgrantee Rubric'!E49</f>
        <v>0</v>
      </c>
      <c r="F77" s="186">
        <f>'FY19 Subgrantee Rubric'!F49</f>
        <v>0</v>
      </c>
      <c r="G77" s="187">
        <f>'FY19 Subgrantee Rubric'!G49</f>
        <v>0</v>
      </c>
      <c r="H77" s="136"/>
    </row>
    <row r="78" spans="1:10" x14ac:dyDescent="0.25">
      <c r="A78" s="142"/>
      <c r="B78" s="192" t="s">
        <v>142</v>
      </c>
      <c r="C78" s="193">
        <f>COUNTA(C76,C74,C72,C70,C68,C66,C64,C62,C60,C58)*2</f>
        <v>0</v>
      </c>
      <c r="D78" s="193">
        <f>COUNTA(D76,D74,D72,D70,D68,D66,D64,D62,D60,D58)</f>
        <v>0</v>
      </c>
      <c r="E78" s="193"/>
      <c r="F78" s="193"/>
      <c r="G78" s="193"/>
      <c r="H78" s="193">
        <f>SUM(C78+D78)</f>
        <v>0</v>
      </c>
      <c r="I78" s="194">
        <f>H78/20</f>
        <v>0</v>
      </c>
      <c r="J78" s="211"/>
    </row>
    <row r="79" spans="1:10" x14ac:dyDescent="0.25">
      <c r="A79" s="142"/>
    </row>
    <row r="80" spans="1:10" ht="15.75" x14ac:dyDescent="0.25">
      <c r="A80" s="142"/>
      <c r="B80" s="407" t="s">
        <v>94</v>
      </c>
      <c r="C80" s="407"/>
      <c r="D80" s="407"/>
      <c r="E80" s="407"/>
      <c r="F80" s="407"/>
      <c r="G80" s="407"/>
    </row>
    <row r="81" spans="1:8" ht="36.75" customHeight="1" thickBot="1" x14ac:dyDescent="0.3">
      <c r="A81" s="142"/>
      <c r="B81" s="406" t="s">
        <v>159</v>
      </c>
      <c r="C81" s="406"/>
      <c r="D81" s="406"/>
      <c r="E81" s="406"/>
      <c r="F81" s="406"/>
      <c r="G81" s="406"/>
    </row>
    <row r="82" spans="1:8" ht="32.25" thickBot="1" x14ac:dyDescent="0.3">
      <c r="A82" s="142"/>
      <c r="B82" s="50"/>
      <c r="C82" s="236" t="s">
        <v>21</v>
      </c>
      <c r="D82" s="236" t="s">
        <v>1</v>
      </c>
      <c r="E82" s="236" t="s">
        <v>2</v>
      </c>
      <c r="F82" s="236" t="s">
        <v>3</v>
      </c>
      <c r="G82" s="236" t="s">
        <v>4</v>
      </c>
    </row>
    <row r="83" spans="1:8" ht="33.75" customHeight="1" x14ac:dyDescent="0.25">
      <c r="A83" s="142">
        <v>29</v>
      </c>
      <c r="B83" s="237" t="s">
        <v>30</v>
      </c>
      <c r="C83" s="238"/>
      <c r="D83" s="238"/>
      <c r="E83" s="238"/>
      <c r="F83" s="239" t="s">
        <v>42</v>
      </c>
      <c r="G83" s="240"/>
      <c r="H83" s="136">
        <f t="shared" ref="H83:H99" si="2">COUNTA(C83:E83)</f>
        <v>0</v>
      </c>
    </row>
    <row r="84" spans="1:8" ht="33.75" customHeight="1" thickBot="1" x14ac:dyDescent="0.3">
      <c r="A84" s="142"/>
      <c r="B84" s="185" t="s">
        <v>141</v>
      </c>
      <c r="C84" s="186">
        <f>'FY19 Subgrantee Rubric'!C55</f>
        <v>0</v>
      </c>
      <c r="D84" s="186">
        <f>'FY19 Subgrantee Rubric'!D55</f>
        <v>0</v>
      </c>
      <c r="E84" s="186">
        <f>'FY19 Subgrantee Rubric'!E55</f>
        <v>0</v>
      </c>
      <c r="F84" s="186" t="str">
        <f>'FY19 Subgrantee Rubric'!F55</f>
        <v>Med. Auth. Form</v>
      </c>
      <c r="G84" s="187">
        <f>'FY19 Subgrantee Rubric'!G55</f>
        <v>0</v>
      </c>
      <c r="H84" s="136"/>
    </row>
    <row r="85" spans="1:8" ht="41.25" customHeight="1" x14ac:dyDescent="0.25">
      <c r="A85" s="142">
        <v>30</v>
      </c>
      <c r="B85" s="241" t="s">
        <v>48</v>
      </c>
      <c r="C85" s="242"/>
      <c r="D85" s="242"/>
      <c r="E85" s="242"/>
      <c r="F85" s="243" t="s">
        <v>42</v>
      </c>
      <c r="G85" s="244"/>
      <c r="H85" s="136">
        <f t="shared" si="2"/>
        <v>0</v>
      </c>
    </row>
    <row r="86" spans="1:8" ht="41.25" customHeight="1" thickBot="1" x14ac:dyDescent="0.3">
      <c r="A86" s="142"/>
      <c r="B86" s="185" t="s">
        <v>141</v>
      </c>
      <c r="C86" s="186">
        <f>'FY19 Subgrantee Rubric'!C57</f>
        <v>0</v>
      </c>
      <c r="D86" s="186">
        <f>'FY19 Subgrantee Rubric'!D57</f>
        <v>0</v>
      </c>
      <c r="E86" s="186">
        <f>'FY19 Subgrantee Rubric'!E57</f>
        <v>0</v>
      </c>
      <c r="F86" s="186" t="str">
        <f>'FY19 Subgrantee Rubric'!F57</f>
        <v>Med. Auth. Form</v>
      </c>
      <c r="G86" s="187">
        <f>'FY19 Subgrantee Rubric'!G57</f>
        <v>0</v>
      </c>
      <c r="H86" s="136"/>
    </row>
    <row r="87" spans="1:8" ht="30.75" x14ac:dyDescent="0.25">
      <c r="A87" s="142">
        <v>31</v>
      </c>
      <c r="B87" s="237" t="s">
        <v>43</v>
      </c>
      <c r="C87" s="238"/>
      <c r="D87" s="238"/>
      <c r="E87" s="238"/>
      <c r="F87" s="239" t="s">
        <v>42</v>
      </c>
      <c r="G87" s="240"/>
      <c r="H87" s="136">
        <f t="shared" si="2"/>
        <v>0</v>
      </c>
    </row>
    <row r="88" spans="1:8" ht="34.5" customHeight="1" thickBot="1" x14ac:dyDescent="0.3">
      <c r="A88" s="142"/>
      <c r="B88" s="185" t="s">
        <v>141</v>
      </c>
      <c r="C88" s="186">
        <f>'FY19 Subgrantee Rubric'!C59</f>
        <v>0</v>
      </c>
      <c r="D88" s="186">
        <f>'FY19 Subgrantee Rubric'!D59</f>
        <v>0</v>
      </c>
      <c r="E88" s="186">
        <f>'FY19 Subgrantee Rubric'!E59</f>
        <v>0</v>
      </c>
      <c r="F88" s="186" t="str">
        <f>'FY19 Subgrantee Rubric'!F59</f>
        <v>Med. Auth. Form</v>
      </c>
      <c r="G88" s="187">
        <f>'FY19 Subgrantee Rubric'!G59</f>
        <v>0</v>
      </c>
      <c r="H88" s="136"/>
    </row>
    <row r="89" spans="1:8" ht="45" x14ac:dyDescent="0.25">
      <c r="A89" s="142">
        <v>32</v>
      </c>
      <c r="B89" s="241" t="s">
        <v>44</v>
      </c>
      <c r="C89" s="242"/>
      <c r="D89" s="242"/>
      <c r="E89" s="242"/>
      <c r="F89" s="243" t="s">
        <v>42</v>
      </c>
      <c r="G89" s="244"/>
      <c r="H89" s="136">
        <f t="shared" si="2"/>
        <v>0</v>
      </c>
    </row>
    <row r="90" spans="1:8" ht="39" customHeight="1" thickBot="1" x14ac:dyDescent="0.3">
      <c r="A90" s="142"/>
      <c r="B90" s="185" t="s">
        <v>141</v>
      </c>
      <c r="C90" s="186">
        <f>'FY19 Subgrantee Rubric'!C61</f>
        <v>0</v>
      </c>
      <c r="D90" s="186">
        <f>'FY19 Subgrantee Rubric'!D61</f>
        <v>0</v>
      </c>
      <c r="E90" s="186">
        <f>'FY19 Subgrantee Rubric'!E61</f>
        <v>0</v>
      </c>
      <c r="F90" s="186" t="str">
        <f>'FY19 Subgrantee Rubric'!F61</f>
        <v>Med. Auth. Form</v>
      </c>
      <c r="G90" s="187">
        <f>'FY19 Subgrantee Rubric'!G61</f>
        <v>0</v>
      </c>
      <c r="H90" s="136"/>
    </row>
    <row r="91" spans="1:8" ht="30.75" x14ac:dyDescent="0.25">
      <c r="A91" s="142">
        <v>33</v>
      </c>
      <c r="B91" s="237" t="s">
        <v>45</v>
      </c>
      <c r="C91" s="238"/>
      <c r="D91" s="238"/>
      <c r="E91" s="238"/>
      <c r="F91" s="239" t="s">
        <v>42</v>
      </c>
      <c r="G91" s="240"/>
      <c r="H91" s="136">
        <f t="shared" si="2"/>
        <v>0</v>
      </c>
    </row>
    <row r="92" spans="1:8" ht="29.25" customHeight="1" thickBot="1" x14ac:dyDescent="0.3">
      <c r="A92" s="142"/>
      <c r="B92" s="185" t="s">
        <v>141</v>
      </c>
      <c r="C92" s="186">
        <f>'FY19 Subgrantee Rubric'!C63</f>
        <v>0</v>
      </c>
      <c r="D92" s="186">
        <f>'FY19 Subgrantee Rubric'!D63</f>
        <v>0</v>
      </c>
      <c r="E92" s="186">
        <f>'FY19 Subgrantee Rubric'!E63</f>
        <v>0</v>
      </c>
      <c r="F92" s="186">
        <f>'FY19 Subgrantee Rubric'!F63</f>
        <v>0</v>
      </c>
      <c r="G92" s="187">
        <f>'FY19 Subgrantee Rubric'!G63</f>
        <v>0</v>
      </c>
      <c r="H92" s="136"/>
    </row>
    <row r="93" spans="1:8" ht="30.75" x14ac:dyDescent="0.25">
      <c r="A93" s="142">
        <v>34</v>
      </c>
      <c r="B93" s="241" t="s">
        <v>46</v>
      </c>
      <c r="C93" s="242"/>
      <c r="D93" s="242"/>
      <c r="E93" s="242"/>
      <c r="F93" s="243" t="s">
        <v>42</v>
      </c>
      <c r="G93" s="244"/>
      <c r="H93" s="136">
        <f t="shared" si="2"/>
        <v>0</v>
      </c>
    </row>
    <row r="94" spans="1:8" ht="30.75" customHeight="1" thickBot="1" x14ac:dyDescent="0.3">
      <c r="A94" s="142"/>
      <c r="B94" s="185" t="s">
        <v>141</v>
      </c>
      <c r="C94" s="186">
        <f>'FY19 Subgrantee Rubric'!C65</f>
        <v>0</v>
      </c>
      <c r="D94" s="186">
        <f>'FY19 Subgrantee Rubric'!D65</f>
        <v>0</v>
      </c>
      <c r="E94" s="186">
        <f>'FY19 Subgrantee Rubric'!E65</f>
        <v>0</v>
      </c>
      <c r="F94" s="186">
        <f>'FY19 Subgrantee Rubric'!F65</f>
        <v>0</v>
      </c>
      <c r="G94" s="187">
        <f>'FY19 Subgrantee Rubric'!G65</f>
        <v>0</v>
      </c>
      <c r="H94" s="136"/>
    </row>
    <row r="95" spans="1:8" ht="30.75" x14ac:dyDescent="0.25">
      <c r="A95" s="142">
        <v>35</v>
      </c>
      <c r="B95" s="237" t="s">
        <v>47</v>
      </c>
      <c r="C95" s="238"/>
      <c r="D95" s="238"/>
      <c r="E95" s="238"/>
      <c r="F95" s="239" t="s">
        <v>42</v>
      </c>
      <c r="G95" s="240"/>
      <c r="H95" s="136">
        <f t="shared" si="2"/>
        <v>0</v>
      </c>
    </row>
    <row r="96" spans="1:8" ht="36.75" customHeight="1" thickBot="1" x14ac:dyDescent="0.3">
      <c r="A96" s="142"/>
      <c r="B96" s="185" t="s">
        <v>141</v>
      </c>
      <c r="C96" s="186">
        <f>'FY19 Subgrantee Rubric'!C61</f>
        <v>0</v>
      </c>
      <c r="D96" s="186">
        <f>'FY19 Subgrantee Rubric'!D61</f>
        <v>0</v>
      </c>
      <c r="E96" s="186">
        <f>'FY19 Subgrantee Rubric'!E61</f>
        <v>0</v>
      </c>
      <c r="F96" s="186" t="str">
        <f>'FY19 Subgrantee Rubric'!F61</f>
        <v>Med. Auth. Form</v>
      </c>
      <c r="G96" s="187">
        <f>'FY19 Subgrantee Rubric'!G61</f>
        <v>0</v>
      </c>
      <c r="H96" s="136"/>
    </row>
    <row r="97" spans="1:9" ht="30.75" x14ac:dyDescent="0.25">
      <c r="A97" s="142">
        <v>36</v>
      </c>
      <c r="B97" s="241" t="s">
        <v>29</v>
      </c>
      <c r="C97" s="242"/>
      <c r="D97" s="242"/>
      <c r="E97" s="242"/>
      <c r="F97" s="243" t="s">
        <v>42</v>
      </c>
      <c r="G97" s="244"/>
      <c r="H97" s="136">
        <f t="shared" si="2"/>
        <v>0</v>
      </c>
    </row>
    <row r="98" spans="1:9" ht="27.75" customHeight="1" thickBot="1" x14ac:dyDescent="0.3">
      <c r="A98" s="142"/>
      <c r="B98" s="185" t="s">
        <v>141</v>
      </c>
      <c r="C98" s="186">
        <f>'FY19 Subgrantee Rubric'!C62</f>
        <v>0</v>
      </c>
      <c r="D98" s="186">
        <f>'FY19 Subgrantee Rubric'!D62</f>
        <v>0</v>
      </c>
      <c r="E98" s="186">
        <f>'FY19 Subgrantee Rubric'!E62</f>
        <v>0</v>
      </c>
      <c r="F98" s="186" t="str">
        <f>'FY19 Subgrantee Rubric'!F62</f>
        <v>Med. Auth. Form</v>
      </c>
      <c r="G98" s="187">
        <f>'FY19 Subgrantee Rubric'!G62</f>
        <v>0</v>
      </c>
      <c r="H98" s="136"/>
    </row>
    <row r="99" spans="1:9" ht="30.75" x14ac:dyDescent="0.25">
      <c r="A99" s="142">
        <v>37</v>
      </c>
      <c r="B99" s="237" t="s">
        <v>138</v>
      </c>
      <c r="C99" s="238"/>
      <c r="D99" s="238"/>
      <c r="E99" s="238"/>
      <c r="F99" s="245"/>
      <c r="G99" s="240"/>
      <c r="H99" s="136">
        <f t="shared" si="2"/>
        <v>0</v>
      </c>
    </row>
    <row r="100" spans="1:9" ht="30" customHeight="1" thickBot="1" x14ac:dyDescent="0.3">
      <c r="A100" s="142"/>
      <c r="B100" s="185" t="s">
        <v>141</v>
      </c>
      <c r="C100" s="186">
        <f>'FY19 Subgrantee Rubric'!C63</f>
        <v>0</v>
      </c>
      <c r="D100" s="186">
        <f>'FY19 Subgrantee Rubric'!D63</f>
        <v>0</v>
      </c>
      <c r="E100" s="186">
        <f>'FY19 Subgrantee Rubric'!E63</f>
        <v>0</v>
      </c>
      <c r="F100" s="186">
        <f>'FY19 Subgrantee Rubric'!F63</f>
        <v>0</v>
      </c>
      <c r="G100" s="187">
        <f>'FY19 Subgrantee Rubric'!G63</f>
        <v>0</v>
      </c>
      <c r="H100" s="136"/>
    </row>
    <row r="101" spans="1:9" x14ac:dyDescent="0.25">
      <c r="A101" s="142"/>
      <c r="B101" s="192" t="s">
        <v>142</v>
      </c>
      <c r="C101" s="193">
        <f>COUNTA(C99,C97,C95,C93,C91,C89,C87,C85,C83)*2</f>
        <v>0</v>
      </c>
      <c r="D101" s="193">
        <f>COUNTA(D99,D97,D95,D93,D91,D89,D87,D85,D83)</f>
        <v>0</v>
      </c>
      <c r="E101" s="193"/>
      <c r="F101" s="193"/>
      <c r="G101" s="193"/>
      <c r="H101" s="193">
        <f>D101+C101</f>
        <v>0</v>
      </c>
      <c r="I101" s="194">
        <f>H101/18</f>
        <v>0</v>
      </c>
    </row>
    <row r="102" spans="1:9" x14ac:dyDescent="0.25">
      <c r="A102" s="142"/>
    </row>
    <row r="103" spans="1:9" ht="16.5" thickBot="1" x14ac:dyDescent="0.3">
      <c r="A103" s="142"/>
      <c r="B103" s="394" t="s">
        <v>95</v>
      </c>
      <c r="C103" s="394"/>
      <c r="D103" s="394"/>
      <c r="E103" s="394"/>
      <c r="F103" s="394"/>
      <c r="G103" s="394"/>
    </row>
    <row r="104" spans="1:9" ht="32.25" thickBot="1" x14ac:dyDescent="0.3">
      <c r="A104" s="142"/>
      <c r="B104" s="246"/>
      <c r="C104" s="247" t="s">
        <v>9</v>
      </c>
      <c r="D104" s="247" t="s">
        <v>1</v>
      </c>
      <c r="E104" s="247" t="s">
        <v>2</v>
      </c>
      <c r="F104" s="247" t="s">
        <v>3</v>
      </c>
      <c r="G104" s="247" t="s">
        <v>4</v>
      </c>
    </row>
    <row r="105" spans="1:9" ht="84.75" customHeight="1" x14ac:dyDescent="0.25">
      <c r="A105" s="142">
        <v>38</v>
      </c>
      <c r="B105" s="248" t="s">
        <v>53</v>
      </c>
      <c r="C105" s="249"/>
      <c r="D105" s="249"/>
      <c r="E105" s="249"/>
      <c r="F105" s="250" t="s">
        <v>49</v>
      </c>
      <c r="G105" s="251"/>
      <c r="H105" s="136">
        <f>COUNTA(C105:E105)</f>
        <v>0</v>
      </c>
      <c r="I105" s="146"/>
    </row>
    <row r="106" spans="1:9" ht="34.5" customHeight="1" thickBot="1" x14ac:dyDescent="0.3">
      <c r="A106" s="142"/>
      <c r="B106" s="185" t="s">
        <v>141</v>
      </c>
      <c r="C106" s="186">
        <f>'FY19 Subgrantee Rubric'!C68</f>
        <v>0</v>
      </c>
      <c r="D106" s="186">
        <f>'FY19 Subgrantee Rubric'!D68</f>
        <v>0</v>
      </c>
      <c r="E106" s="186">
        <f>'FY19 Subgrantee Rubric'!E68</f>
        <v>0</v>
      </c>
      <c r="F106" s="186" t="str">
        <f>'FY19 Subgrantee Rubric'!F68</f>
        <v>Parent/Guardian Permission Form</v>
      </c>
      <c r="G106" s="187">
        <f>'FY19 Subgrantee Rubric'!G68</f>
        <v>0</v>
      </c>
      <c r="H106" s="136"/>
      <c r="I106" s="146"/>
    </row>
    <row r="107" spans="1:9" ht="30.75" x14ac:dyDescent="0.25">
      <c r="A107" s="142">
        <v>39</v>
      </c>
      <c r="B107" s="252" t="s">
        <v>50</v>
      </c>
      <c r="C107" s="253"/>
      <c r="D107" s="253"/>
      <c r="E107" s="253"/>
      <c r="F107" s="254" t="s">
        <v>49</v>
      </c>
      <c r="G107" s="255"/>
      <c r="H107" s="136">
        <f>COUNTA(C107:E107)</f>
        <v>0</v>
      </c>
    </row>
    <row r="108" spans="1:9" ht="30.75" thickBot="1" x14ac:dyDescent="0.3">
      <c r="A108" s="142"/>
      <c r="B108" s="185" t="s">
        <v>141</v>
      </c>
      <c r="C108" s="186">
        <f>'FY19 Subgrantee Rubric'!C69</f>
        <v>0</v>
      </c>
      <c r="D108" s="186">
        <f>'FY19 Subgrantee Rubric'!D69</f>
        <v>0</v>
      </c>
      <c r="E108" s="186">
        <f>'FY19 Subgrantee Rubric'!E69</f>
        <v>0</v>
      </c>
      <c r="F108" s="186" t="str">
        <f>'FY19 Subgrantee Rubric'!F69</f>
        <v>Parent/Guardian Permission Form</v>
      </c>
      <c r="G108" s="187">
        <f>'FY19 Subgrantee Rubric'!G69</f>
        <v>0</v>
      </c>
      <c r="H108" s="136"/>
    </row>
    <row r="109" spans="1:9" ht="30.75" x14ac:dyDescent="0.25">
      <c r="A109" s="142">
        <v>40</v>
      </c>
      <c r="B109" s="248" t="s">
        <v>29</v>
      </c>
      <c r="C109" s="249"/>
      <c r="D109" s="249"/>
      <c r="E109" s="249"/>
      <c r="F109" s="250" t="s">
        <v>49</v>
      </c>
      <c r="G109" s="251"/>
      <c r="H109" s="136">
        <f>COUNTA(C109:E109)</f>
        <v>0</v>
      </c>
    </row>
    <row r="110" spans="1:9" ht="30.75" thickBot="1" x14ac:dyDescent="0.3">
      <c r="A110" s="142"/>
      <c r="B110" s="185" t="s">
        <v>141</v>
      </c>
      <c r="C110" s="186">
        <f>'FY19 Subgrantee Rubric'!C70</f>
        <v>0</v>
      </c>
      <c r="D110" s="186">
        <f>'FY19 Subgrantee Rubric'!D70</f>
        <v>0</v>
      </c>
      <c r="E110" s="186">
        <f>'FY19 Subgrantee Rubric'!E70</f>
        <v>0</v>
      </c>
      <c r="F110" s="186" t="str">
        <f>'FY19 Subgrantee Rubric'!F70</f>
        <v>Parent/Guardian Permission Form</v>
      </c>
      <c r="G110" s="187">
        <f>'FY19 Subgrantee Rubric'!G70</f>
        <v>0</v>
      </c>
      <c r="H110" s="136"/>
    </row>
    <row r="111" spans="1:9" ht="38.25" customHeight="1" x14ac:dyDescent="0.25">
      <c r="A111" s="142">
        <v>41</v>
      </c>
      <c r="B111" s="252" t="s">
        <v>138</v>
      </c>
      <c r="C111" s="253"/>
      <c r="D111" s="253"/>
      <c r="E111" s="253"/>
      <c r="F111" s="256"/>
      <c r="G111" s="255"/>
      <c r="H111" s="136">
        <f>COUNTA(C111:E111)</f>
        <v>0</v>
      </c>
    </row>
    <row r="112" spans="1:9" ht="29.25" customHeight="1" thickBot="1" x14ac:dyDescent="0.3">
      <c r="A112" s="142"/>
      <c r="B112" s="185" t="s">
        <v>141</v>
      </c>
      <c r="C112" s="186">
        <f>'FY19 Subgrantee Rubric'!C71</f>
        <v>0</v>
      </c>
      <c r="D112" s="186">
        <f>'FY19 Subgrantee Rubric'!D71</f>
        <v>0</v>
      </c>
      <c r="E112" s="186">
        <f>'FY19 Subgrantee Rubric'!E71</f>
        <v>0</v>
      </c>
      <c r="F112" s="186">
        <f>'FY19 Subgrantee Rubric'!F71</f>
        <v>0</v>
      </c>
      <c r="G112" s="187">
        <f>'FY19 Subgrantee Rubric'!G71</f>
        <v>0</v>
      </c>
      <c r="H112" s="136"/>
    </row>
    <row r="113" spans="1:10" x14ac:dyDescent="0.25">
      <c r="A113" s="142"/>
      <c r="B113" s="192" t="s">
        <v>142</v>
      </c>
      <c r="C113" s="193">
        <f>COUNTA(C111,C109,C107,C105)*2</f>
        <v>0</v>
      </c>
      <c r="D113" s="193">
        <f>COUNTA(D111,D109,D107,D105)</f>
        <v>0</v>
      </c>
      <c r="E113" s="193"/>
      <c r="F113" s="193"/>
      <c r="G113" s="193"/>
      <c r="H113" s="193">
        <f>D113+C113</f>
        <v>0</v>
      </c>
      <c r="I113" s="194">
        <f>H113/8</f>
        <v>0</v>
      </c>
      <c r="J113" s="144"/>
    </row>
    <row r="114" spans="1:10" x14ac:dyDescent="0.25">
      <c r="A114" s="142"/>
    </row>
    <row r="115" spans="1:10" ht="42.75" customHeight="1" x14ac:dyDescent="0.25">
      <c r="A115" s="142"/>
      <c r="F115" s="147"/>
    </row>
    <row r="116" spans="1:10" ht="16.5" thickBot="1" x14ac:dyDescent="0.3">
      <c r="A116" s="142"/>
      <c r="B116" s="394" t="s">
        <v>54</v>
      </c>
      <c r="C116" s="394"/>
      <c r="D116" s="394"/>
      <c r="E116" s="394"/>
      <c r="F116" s="394"/>
      <c r="G116" s="394"/>
    </row>
    <row r="117" spans="1:10" ht="32.25" thickBot="1" x14ac:dyDescent="0.3">
      <c r="A117" s="142"/>
      <c r="B117" s="257"/>
      <c r="C117" s="258" t="s">
        <v>21</v>
      </c>
      <c r="D117" s="258" t="s">
        <v>1</v>
      </c>
      <c r="E117" s="258" t="s">
        <v>2</v>
      </c>
      <c r="F117" s="258" t="s">
        <v>51</v>
      </c>
      <c r="G117" s="258" t="s">
        <v>4</v>
      </c>
    </row>
    <row r="118" spans="1:10" ht="30.75" x14ac:dyDescent="0.25">
      <c r="A118" s="142">
        <v>42</v>
      </c>
      <c r="B118" s="259" t="s">
        <v>52</v>
      </c>
      <c r="C118" s="155"/>
      <c r="D118" s="155"/>
      <c r="E118" s="155"/>
      <c r="F118" s="260"/>
      <c r="G118" s="157"/>
      <c r="H118" s="136">
        <f>COUNTA(C118:E118)</f>
        <v>0</v>
      </c>
    </row>
    <row r="119" spans="1:10" ht="33" customHeight="1" thickBot="1" x14ac:dyDescent="0.3">
      <c r="A119" s="142"/>
      <c r="B119" s="185" t="s">
        <v>141</v>
      </c>
      <c r="C119" s="186">
        <f>'FY19 Subgrantee Rubric'!C77</f>
        <v>0</v>
      </c>
      <c r="D119" s="186">
        <f>'FY19 Subgrantee Rubric'!D77</f>
        <v>0</v>
      </c>
      <c r="E119" s="186">
        <f>'FY19 Subgrantee Rubric'!E77</f>
        <v>0</v>
      </c>
      <c r="F119" s="186">
        <f>'FY19 Subgrantee Rubric'!F77</f>
        <v>0</v>
      </c>
      <c r="G119" s="187">
        <f>'FY19 Subgrantee Rubric'!G77</f>
        <v>0</v>
      </c>
      <c r="H119" s="136"/>
    </row>
    <row r="120" spans="1:10" ht="77.25" customHeight="1" x14ac:dyDescent="0.25">
      <c r="A120" s="142">
        <v>43</v>
      </c>
      <c r="B120" s="158" t="s">
        <v>55</v>
      </c>
      <c r="C120" s="159"/>
      <c r="D120" s="159"/>
      <c r="E120" s="159"/>
      <c r="F120" s="261"/>
      <c r="G120" s="161"/>
      <c r="H120" s="136">
        <f>COUNTA(C120:E120)</f>
        <v>0</v>
      </c>
    </row>
    <row r="121" spans="1:10" ht="50.25" customHeight="1" thickBot="1" x14ac:dyDescent="0.3">
      <c r="A121" s="142"/>
      <c r="B121" s="185" t="s">
        <v>141</v>
      </c>
      <c r="C121" s="186">
        <f>'FY19 Subgrantee Rubric'!C78</f>
        <v>0</v>
      </c>
      <c r="D121" s="186">
        <f>'FY19 Subgrantee Rubric'!D78</f>
        <v>0</v>
      </c>
      <c r="E121" s="186">
        <f>'FY19 Subgrantee Rubric'!E78</f>
        <v>0</v>
      </c>
      <c r="F121" s="186">
        <f>'FY19 Subgrantee Rubric'!F78</f>
        <v>0</v>
      </c>
      <c r="G121" s="187">
        <f>'FY19 Subgrantee Rubric'!G78</f>
        <v>0</v>
      </c>
      <c r="H121" s="136"/>
    </row>
    <row r="122" spans="1:10" ht="30.75" x14ac:dyDescent="0.25">
      <c r="A122" s="142">
        <v>44</v>
      </c>
      <c r="B122" s="154" t="s">
        <v>138</v>
      </c>
      <c r="C122" s="155"/>
      <c r="D122" s="155"/>
      <c r="E122" s="155"/>
      <c r="F122" s="262"/>
      <c r="G122" s="157"/>
      <c r="H122" s="136">
        <f>COUNTA(C122:E122)</f>
        <v>0</v>
      </c>
    </row>
    <row r="123" spans="1:10" ht="33" customHeight="1" thickBot="1" x14ac:dyDescent="0.3">
      <c r="A123" s="142"/>
      <c r="B123" s="185" t="s">
        <v>141</v>
      </c>
      <c r="C123" s="186">
        <f>'FY19 Subgrantee Rubric'!C79</f>
        <v>0</v>
      </c>
      <c r="D123" s="186">
        <f>'FY19 Subgrantee Rubric'!D79</f>
        <v>0</v>
      </c>
      <c r="E123" s="186">
        <f>'FY19 Subgrantee Rubric'!E79</f>
        <v>0</v>
      </c>
      <c r="F123" s="186">
        <f>'FY19 Subgrantee Rubric'!F79</f>
        <v>0</v>
      </c>
      <c r="G123" s="187">
        <f>'FY19 Subgrantee Rubric'!G79</f>
        <v>0</v>
      </c>
      <c r="H123" s="136"/>
    </row>
    <row r="124" spans="1:10" x14ac:dyDescent="0.25">
      <c r="A124" s="142"/>
      <c r="B124" s="192" t="s">
        <v>142</v>
      </c>
      <c r="C124" s="193">
        <f>COUNTA(C122,C120,C118)*2</f>
        <v>0</v>
      </c>
      <c r="D124" s="193">
        <f>COUNTA(D122,D120,D118)</f>
        <v>0</v>
      </c>
      <c r="E124" s="193"/>
      <c r="F124" s="193"/>
      <c r="G124" s="193"/>
      <c r="H124" s="193">
        <f>C124+D124</f>
        <v>0</v>
      </c>
      <c r="I124" s="194">
        <f>H124/6</f>
        <v>0</v>
      </c>
    </row>
    <row r="125" spans="1:10" x14ac:dyDescent="0.25">
      <c r="A125" s="142"/>
    </row>
    <row r="126" spans="1:10" ht="45.75" customHeight="1" x14ac:dyDescent="0.25">
      <c r="A126" s="142"/>
      <c r="F126" s="147"/>
    </row>
    <row r="127" spans="1:10" ht="16.5" thickBot="1" x14ac:dyDescent="0.3">
      <c r="A127" s="142"/>
      <c r="B127" s="394" t="s">
        <v>67</v>
      </c>
      <c r="C127" s="394"/>
      <c r="D127" s="394"/>
      <c r="E127" s="394"/>
      <c r="F127" s="394"/>
      <c r="G127" s="394"/>
    </row>
    <row r="128" spans="1:10" ht="29.25" thickBot="1" x14ac:dyDescent="0.3">
      <c r="A128" s="142"/>
      <c r="B128" s="263"/>
      <c r="C128" s="264" t="s">
        <v>21</v>
      </c>
      <c r="D128" s="264" t="s">
        <v>1</v>
      </c>
      <c r="E128" s="264" t="s">
        <v>2</v>
      </c>
      <c r="F128" s="264" t="s">
        <v>51</v>
      </c>
      <c r="G128" s="264" t="s">
        <v>4</v>
      </c>
    </row>
    <row r="129" spans="1:8" ht="33" x14ac:dyDescent="0.25">
      <c r="A129" s="142">
        <v>45</v>
      </c>
      <c r="B129" s="172" t="s">
        <v>56</v>
      </c>
      <c r="C129" s="173"/>
      <c r="D129" s="173"/>
      <c r="E129" s="173"/>
      <c r="F129" s="173"/>
      <c r="G129" s="265"/>
      <c r="H129" s="136">
        <f t="shared" ref="H129:H157" si="3">COUNTA(C129:E129)</f>
        <v>0</v>
      </c>
    </row>
    <row r="130" spans="1:8" ht="33.75" customHeight="1" thickBot="1" x14ac:dyDescent="0.3">
      <c r="A130" s="142"/>
      <c r="B130" s="185" t="s">
        <v>141</v>
      </c>
      <c r="C130" s="186">
        <f>'FY19 Subgrantee Rubric'!C85</f>
        <v>0</v>
      </c>
      <c r="D130" s="186">
        <f>'FY19 Subgrantee Rubric'!D85</f>
        <v>0</v>
      </c>
      <c r="E130" s="186">
        <f>'FY19 Subgrantee Rubric'!E85</f>
        <v>0</v>
      </c>
      <c r="F130" s="186">
        <f>'FY19 Subgrantee Rubric'!F85</f>
        <v>0</v>
      </c>
      <c r="G130" s="187">
        <f>'FY19 Subgrantee Rubric'!G85</f>
        <v>0</v>
      </c>
      <c r="H130" s="136"/>
    </row>
    <row r="131" spans="1:8" ht="38.25" customHeight="1" x14ac:dyDescent="0.25">
      <c r="A131" s="142">
        <v>46</v>
      </c>
      <c r="B131" s="176" t="s">
        <v>68</v>
      </c>
      <c r="C131" s="177"/>
      <c r="D131" s="177"/>
      <c r="E131" s="177"/>
      <c r="F131" s="177"/>
      <c r="G131" s="266"/>
      <c r="H131" s="136">
        <f t="shared" si="3"/>
        <v>0</v>
      </c>
    </row>
    <row r="132" spans="1:8" ht="33.75" customHeight="1" thickBot="1" x14ac:dyDescent="0.3">
      <c r="A132" s="142"/>
      <c r="B132" s="185" t="s">
        <v>141</v>
      </c>
      <c r="C132" s="186">
        <f>'FY19 Subgrantee Rubric'!C86</f>
        <v>0</v>
      </c>
      <c r="D132" s="186">
        <f>'FY19 Subgrantee Rubric'!D86</f>
        <v>0</v>
      </c>
      <c r="E132" s="186">
        <f>'FY19 Subgrantee Rubric'!E86</f>
        <v>0</v>
      </c>
      <c r="F132" s="186">
        <f>'FY19 Subgrantee Rubric'!F86</f>
        <v>0</v>
      </c>
      <c r="G132" s="187">
        <f>'FY19 Subgrantee Rubric'!G86</f>
        <v>0</v>
      </c>
      <c r="H132" s="136"/>
    </row>
    <row r="133" spans="1:8" ht="55.5" customHeight="1" x14ac:dyDescent="0.25">
      <c r="A133" s="142">
        <v>47</v>
      </c>
      <c r="B133" s="172" t="s">
        <v>69</v>
      </c>
      <c r="C133" s="173"/>
      <c r="D133" s="173"/>
      <c r="E133" s="173"/>
      <c r="F133" s="173"/>
      <c r="G133" s="265"/>
      <c r="H133" s="136">
        <f t="shared" si="3"/>
        <v>0</v>
      </c>
    </row>
    <row r="134" spans="1:8" ht="46.5" customHeight="1" thickBot="1" x14ac:dyDescent="0.3">
      <c r="A134" s="142"/>
      <c r="B134" s="185" t="s">
        <v>141</v>
      </c>
      <c r="C134" s="186">
        <f>'FY19 Subgrantee Rubric'!C87</f>
        <v>0</v>
      </c>
      <c r="D134" s="186">
        <f>'FY19 Subgrantee Rubric'!D87</f>
        <v>0</v>
      </c>
      <c r="E134" s="186">
        <f>'FY19 Subgrantee Rubric'!E87</f>
        <v>0</v>
      </c>
      <c r="F134" s="186">
        <f>'FY19 Subgrantee Rubric'!F87</f>
        <v>0</v>
      </c>
      <c r="G134" s="187">
        <f>'FY19 Subgrantee Rubric'!G87</f>
        <v>0</v>
      </c>
      <c r="H134" s="136"/>
    </row>
    <row r="135" spans="1:8" ht="44.25" customHeight="1" x14ac:dyDescent="0.25">
      <c r="A135" s="142">
        <v>48</v>
      </c>
      <c r="B135" s="176" t="s">
        <v>57</v>
      </c>
      <c r="C135" s="177"/>
      <c r="D135" s="177"/>
      <c r="E135" s="177"/>
      <c r="F135" s="177"/>
      <c r="G135" s="266"/>
      <c r="H135" s="136">
        <f t="shared" si="3"/>
        <v>0</v>
      </c>
    </row>
    <row r="136" spans="1:8" ht="33" customHeight="1" thickBot="1" x14ac:dyDescent="0.3">
      <c r="A136" s="142"/>
      <c r="B136" s="185" t="s">
        <v>141</v>
      </c>
      <c r="C136" s="186">
        <f>'FY19 Subgrantee Rubric'!C88</f>
        <v>0</v>
      </c>
      <c r="D136" s="186">
        <f>'FY19 Subgrantee Rubric'!D88</f>
        <v>0</v>
      </c>
      <c r="E136" s="186">
        <f>'FY19 Subgrantee Rubric'!E88</f>
        <v>0</v>
      </c>
      <c r="F136" s="186">
        <f>'FY19 Subgrantee Rubric'!F88</f>
        <v>0</v>
      </c>
      <c r="G136" s="187">
        <f>'FY19 Subgrantee Rubric'!G88</f>
        <v>0</v>
      </c>
      <c r="H136" s="136"/>
    </row>
    <row r="137" spans="1:8" ht="30.75" x14ac:dyDescent="0.25">
      <c r="A137" s="142">
        <v>49</v>
      </c>
      <c r="B137" s="172" t="s">
        <v>58</v>
      </c>
      <c r="C137" s="173"/>
      <c r="D137" s="173"/>
      <c r="E137" s="173"/>
      <c r="F137" s="173"/>
      <c r="G137" s="265"/>
      <c r="H137" s="136">
        <f t="shared" si="3"/>
        <v>0</v>
      </c>
    </row>
    <row r="138" spans="1:8" ht="27.75" customHeight="1" thickBot="1" x14ac:dyDescent="0.3">
      <c r="A138" s="142"/>
      <c r="B138" s="185" t="s">
        <v>141</v>
      </c>
      <c r="C138" s="186">
        <f>'FY19 Subgrantee Rubric'!C89</f>
        <v>0</v>
      </c>
      <c r="D138" s="186">
        <f>'FY19 Subgrantee Rubric'!D89</f>
        <v>0</v>
      </c>
      <c r="E138" s="186">
        <f>'FY19 Subgrantee Rubric'!E89</f>
        <v>0</v>
      </c>
      <c r="F138" s="186">
        <f>'FY19 Subgrantee Rubric'!F89</f>
        <v>0</v>
      </c>
      <c r="G138" s="187">
        <f>'FY19 Subgrantee Rubric'!G89</f>
        <v>0</v>
      </c>
      <c r="H138" s="136"/>
    </row>
    <row r="139" spans="1:8" ht="30.75" x14ac:dyDescent="0.25">
      <c r="A139" s="142">
        <v>50</v>
      </c>
      <c r="B139" s="176" t="s">
        <v>59</v>
      </c>
      <c r="C139" s="177"/>
      <c r="D139" s="177"/>
      <c r="E139" s="177"/>
      <c r="F139" s="177"/>
      <c r="G139" s="266"/>
      <c r="H139" s="136">
        <f t="shared" si="3"/>
        <v>0</v>
      </c>
    </row>
    <row r="140" spans="1:8" ht="37.5" customHeight="1" thickBot="1" x14ac:dyDescent="0.3">
      <c r="A140" s="142"/>
      <c r="B140" s="185" t="s">
        <v>141</v>
      </c>
      <c r="C140" s="186">
        <f>'FY19 Subgrantee Rubric'!C90</f>
        <v>0</v>
      </c>
      <c r="D140" s="186">
        <f>'FY19 Subgrantee Rubric'!D90</f>
        <v>0</v>
      </c>
      <c r="E140" s="186">
        <f>'FY19 Subgrantee Rubric'!E90</f>
        <v>0</v>
      </c>
      <c r="F140" s="186">
        <f>'FY19 Subgrantee Rubric'!F90</f>
        <v>0</v>
      </c>
      <c r="G140" s="187">
        <f>'FY19 Subgrantee Rubric'!G90</f>
        <v>0</v>
      </c>
      <c r="H140" s="136"/>
    </row>
    <row r="141" spans="1:8" ht="30.75" x14ac:dyDescent="0.25">
      <c r="A141" s="142">
        <v>51</v>
      </c>
      <c r="B141" s="172" t="s">
        <v>60</v>
      </c>
      <c r="C141" s="173"/>
      <c r="D141" s="173"/>
      <c r="E141" s="173"/>
      <c r="F141" s="268"/>
      <c r="G141" s="267"/>
      <c r="H141" s="136">
        <f t="shared" si="3"/>
        <v>0</v>
      </c>
    </row>
    <row r="142" spans="1:8" ht="36" customHeight="1" thickBot="1" x14ac:dyDescent="0.3">
      <c r="A142" s="142"/>
      <c r="B142" s="182" t="s">
        <v>141</v>
      </c>
      <c r="C142" s="183">
        <f>'FY19 Subgrantee Rubric'!C91</f>
        <v>0</v>
      </c>
      <c r="D142" s="183">
        <f>'FY19 Subgrantee Rubric'!D91</f>
        <v>0</v>
      </c>
      <c r="E142" s="183">
        <f>'FY19 Subgrantee Rubric'!E91</f>
        <v>0</v>
      </c>
      <c r="F142" s="184">
        <f>'FY19 Subgrantee Rubric'!F91</f>
        <v>0</v>
      </c>
      <c r="G142" s="269">
        <f>'FY19 Subgrantee Rubric'!G91</f>
        <v>0</v>
      </c>
      <c r="H142" s="136"/>
    </row>
    <row r="143" spans="1:8" ht="48" x14ac:dyDescent="0.25">
      <c r="A143" s="142">
        <v>52</v>
      </c>
      <c r="B143" s="176" t="s">
        <v>70</v>
      </c>
      <c r="C143" s="177"/>
      <c r="D143" s="177"/>
      <c r="E143" s="177"/>
      <c r="F143" s="177"/>
      <c r="G143" s="266"/>
      <c r="H143" s="136">
        <f t="shared" si="3"/>
        <v>0</v>
      </c>
    </row>
    <row r="144" spans="1:8" ht="32.25" customHeight="1" thickBot="1" x14ac:dyDescent="0.3">
      <c r="A144" s="142"/>
      <c r="B144" s="185" t="s">
        <v>141</v>
      </c>
      <c r="C144" s="186">
        <f>'FY19 Subgrantee Rubric'!C92</f>
        <v>0</v>
      </c>
      <c r="D144" s="186">
        <f>'FY19 Subgrantee Rubric'!D92</f>
        <v>0</v>
      </c>
      <c r="E144" s="186">
        <f>'FY19 Subgrantee Rubric'!E92</f>
        <v>0</v>
      </c>
      <c r="F144" s="186">
        <f>'FY19 Subgrantee Rubric'!F92</f>
        <v>0</v>
      </c>
      <c r="G144" s="187">
        <f>'FY19 Subgrantee Rubric'!G92</f>
        <v>0</v>
      </c>
      <c r="H144" s="136"/>
    </row>
    <row r="145" spans="1:9" ht="30.75" x14ac:dyDescent="0.25">
      <c r="A145" s="142">
        <v>53</v>
      </c>
      <c r="B145" s="172" t="s">
        <v>61</v>
      </c>
      <c r="C145" s="173"/>
      <c r="D145" s="173"/>
      <c r="E145" s="173"/>
      <c r="F145" s="173"/>
      <c r="G145" s="265"/>
      <c r="H145" s="136">
        <f t="shared" si="3"/>
        <v>0</v>
      </c>
    </row>
    <row r="146" spans="1:9" ht="31.5" customHeight="1" thickBot="1" x14ac:dyDescent="0.3">
      <c r="A146" s="142"/>
      <c r="B146" s="185" t="s">
        <v>141</v>
      </c>
      <c r="C146" s="186">
        <f>'FY19 Subgrantee Rubric'!C93</f>
        <v>0</v>
      </c>
      <c r="D146" s="186">
        <f>'FY19 Subgrantee Rubric'!D93</f>
        <v>0</v>
      </c>
      <c r="E146" s="186">
        <f>'FY19 Subgrantee Rubric'!E93</f>
        <v>0</v>
      </c>
      <c r="F146" s="186">
        <f>'FY19 Subgrantee Rubric'!F93</f>
        <v>0</v>
      </c>
      <c r="G146" s="187">
        <f>'FY19 Subgrantee Rubric'!G93</f>
        <v>0</v>
      </c>
      <c r="H146" s="136"/>
    </row>
    <row r="147" spans="1:9" ht="30.75" x14ac:dyDescent="0.25">
      <c r="A147" s="142">
        <v>54</v>
      </c>
      <c r="B147" s="176" t="s">
        <v>62</v>
      </c>
      <c r="C147" s="177"/>
      <c r="D147" s="177"/>
      <c r="E147" s="177"/>
      <c r="F147" s="177"/>
      <c r="G147" s="266"/>
      <c r="H147" s="136">
        <f t="shared" si="3"/>
        <v>0</v>
      </c>
    </row>
    <row r="148" spans="1:9" ht="37.5" customHeight="1" thickBot="1" x14ac:dyDescent="0.3">
      <c r="A148" s="142"/>
      <c r="B148" s="185" t="s">
        <v>141</v>
      </c>
      <c r="C148" s="186">
        <f>'FY19 Subgrantee Rubric'!C94</f>
        <v>0</v>
      </c>
      <c r="D148" s="186">
        <f>'FY19 Subgrantee Rubric'!D94</f>
        <v>0</v>
      </c>
      <c r="E148" s="186">
        <f>'FY19 Subgrantee Rubric'!E94</f>
        <v>0</v>
      </c>
      <c r="F148" s="186">
        <f>'FY19 Subgrantee Rubric'!F94</f>
        <v>0</v>
      </c>
      <c r="G148" s="187">
        <f>'FY19 Subgrantee Rubric'!G94</f>
        <v>0</v>
      </c>
      <c r="H148" s="136"/>
    </row>
    <row r="149" spans="1:9" ht="30.75" x14ac:dyDescent="0.25">
      <c r="A149" s="142">
        <v>55</v>
      </c>
      <c r="B149" s="172" t="s">
        <v>63</v>
      </c>
      <c r="C149" s="173"/>
      <c r="D149" s="173"/>
      <c r="E149" s="173"/>
      <c r="F149" s="173"/>
      <c r="G149" s="265"/>
      <c r="H149" s="136">
        <f t="shared" si="3"/>
        <v>0</v>
      </c>
    </row>
    <row r="150" spans="1:9" ht="29.25" customHeight="1" thickBot="1" x14ac:dyDescent="0.3">
      <c r="A150" s="142"/>
      <c r="B150" s="185" t="s">
        <v>141</v>
      </c>
      <c r="C150" s="186">
        <f>'FY19 Subgrantee Rubric'!C95</f>
        <v>0</v>
      </c>
      <c r="D150" s="186">
        <f>'FY19 Subgrantee Rubric'!D95</f>
        <v>0</v>
      </c>
      <c r="E150" s="186">
        <f>'FY19 Subgrantee Rubric'!E95</f>
        <v>0</v>
      </c>
      <c r="F150" s="186">
        <f>'FY19 Subgrantee Rubric'!F95</f>
        <v>0</v>
      </c>
      <c r="G150" s="187">
        <f>'FY19 Subgrantee Rubric'!G95</f>
        <v>0</v>
      </c>
      <c r="H150" s="136"/>
    </row>
    <row r="151" spans="1:9" ht="30.75" x14ac:dyDescent="0.25">
      <c r="A151" s="142">
        <v>56</v>
      </c>
      <c r="B151" s="176" t="s">
        <v>64</v>
      </c>
      <c r="C151" s="177"/>
      <c r="D151" s="177"/>
      <c r="E151" s="177"/>
      <c r="F151" s="177"/>
      <c r="G151" s="266"/>
      <c r="H151" s="136">
        <f t="shared" si="3"/>
        <v>0</v>
      </c>
    </row>
    <row r="152" spans="1:9" ht="30" customHeight="1" thickBot="1" x14ac:dyDescent="0.3">
      <c r="A152" s="142"/>
      <c r="B152" s="185" t="s">
        <v>141</v>
      </c>
      <c r="C152" s="186">
        <f>'FY19 Subgrantee Rubric'!C96</f>
        <v>0</v>
      </c>
      <c r="D152" s="186">
        <f>'FY19 Subgrantee Rubric'!D96</f>
        <v>0</v>
      </c>
      <c r="E152" s="186">
        <f>'FY19 Subgrantee Rubric'!E96</f>
        <v>0</v>
      </c>
      <c r="F152" s="186">
        <f>'FY19 Subgrantee Rubric'!F96</f>
        <v>0</v>
      </c>
      <c r="G152" s="187">
        <f>'FY19 Subgrantee Rubric'!G96</f>
        <v>0</v>
      </c>
      <c r="H152" s="136"/>
    </row>
    <row r="153" spans="1:9" ht="45" x14ac:dyDescent="0.25">
      <c r="A153" s="142">
        <v>57</v>
      </c>
      <c r="B153" s="172" t="s">
        <v>65</v>
      </c>
      <c r="C153" s="173"/>
      <c r="D153" s="173"/>
      <c r="E153" s="173"/>
      <c r="F153" s="173"/>
      <c r="G153" s="265"/>
      <c r="H153" s="136">
        <f t="shared" si="3"/>
        <v>0</v>
      </c>
    </row>
    <row r="154" spans="1:9" ht="31.5" customHeight="1" thickBot="1" x14ac:dyDescent="0.3">
      <c r="A154" s="142"/>
      <c r="B154" s="185" t="s">
        <v>141</v>
      </c>
      <c r="C154" s="186">
        <f>'FY19 Subgrantee Rubric'!C97</f>
        <v>0</v>
      </c>
      <c r="D154" s="186">
        <f>'FY19 Subgrantee Rubric'!D97</f>
        <v>0</v>
      </c>
      <c r="E154" s="186">
        <f>'FY19 Subgrantee Rubric'!E97</f>
        <v>0</v>
      </c>
      <c r="F154" s="186">
        <f>'FY19 Subgrantee Rubric'!F97</f>
        <v>0</v>
      </c>
      <c r="G154" s="187">
        <f>'FY19 Subgrantee Rubric'!G97</f>
        <v>0</v>
      </c>
      <c r="H154" s="136"/>
    </row>
    <row r="155" spans="1:9" ht="30.75" x14ac:dyDescent="0.25">
      <c r="A155" s="142">
        <v>58</v>
      </c>
      <c r="B155" s="176" t="s">
        <v>66</v>
      </c>
      <c r="C155" s="177"/>
      <c r="D155" s="177"/>
      <c r="E155" s="177"/>
      <c r="F155" s="177"/>
      <c r="G155" s="266"/>
      <c r="H155" s="136">
        <f t="shared" si="3"/>
        <v>0</v>
      </c>
    </row>
    <row r="156" spans="1:9" ht="31.5" customHeight="1" thickBot="1" x14ac:dyDescent="0.3">
      <c r="A156" s="142"/>
      <c r="B156" s="185" t="s">
        <v>141</v>
      </c>
      <c r="C156" s="186">
        <f>'FY19 Subgrantee Rubric'!C98</f>
        <v>0</v>
      </c>
      <c r="D156" s="186">
        <f>'FY19 Subgrantee Rubric'!D98</f>
        <v>0</v>
      </c>
      <c r="E156" s="186">
        <f>'FY19 Subgrantee Rubric'!E98</f>
        <v>0</v>
      </c>
      <c r="F156" s="186">
        <f>'FY19 Subgrantee Rubric'!F98</f>
        <v>0</v>
      </c>
      <c r="G156" s="187">
        <f>'FY19 Subgrantee Rubric'!G98</f>
        <v>0</v>
      </c>
      <c r="H156" s="136"/>
    </row>
    <row r="157" spans="1:9" ht="40.5" customHeight="1" x14ac:dyDescent="0.25">
      <c r="A157" s="142">
        <v>59</v>
      </c>
      <c r="B157" s="172" t="s">
        <v>138</v>
      </c>
      <c r="C157" s="173"/>
      <c r="D157" s="173"/>
      <c r="E157" s="173"/>
      <c r="F157" s="270"/>
      <c r="G157" s="265"/>
      <c r="H157" s="136">
        <f t="shared" si="3"/>
        <v>0</v>
      </c>
    </row>
    <row r="158" spans="1:9" ht="40.5" customHeight="1" thickBot="1" x14ac:dyDescent="0.3">
      <c r="A158" s="142"/>
      <c r="B158" s="185" t="s">
        <v>141</v>
      </c>
      <c r="C158" s="186">
        <f>'FY19 Subgrantee Rubric'!C99</f>
        <v>0</v>
      </c>
      <c r="D158" s="186">
        <f>'FY19 Subgrantee Rubric'!D99</f>
        <v>0</v>
      </c>
      <c r="E158" s="186">
        <f>'FY19 Subgrantee Rubric'!E99</f>
        <v>0</v>
      </c>
      <c r="F158" s="186">
        <f>'FY19 Subgrantee Rubric'!F99</f>
        <v>0</v>
      </c>
      <c r="G158" s="187">
        <f>'FY19 Subgrantee Rubric'!G99</f>
        <v>0</v>
      </c>
      <c r="H158" s="136"/>
    </row>
    <row r="159" spans="1:9" x14ac:dyDescent="0.25">
      <c r="A159" s="142"/>
      <c r="B159" s="196" t="s">
        <v>142</v>
      </c>
      <c r="C159" s="193">
        <f>COUNTA(C157,C155,C153,C151,C149,C147,C145,C143,C141,C139,C137,C135,C133,C131,C129)*2</f>
        <v>0</v>
      </c>
      <c r="D159" s="193">
        <f>COUNTA(D157,D155,D153,D151,D149,D147,D145,D143,D141,D139,D137,D135,D133,D131,D129)</f>
        <v>0</v>
      </c>
      <c r="E159" s="197"/>
      <c r="F159" s="197"/>
      <c r="G159" s="197"/>
      <c r="H159" s="197">
        <f>D159+C159</f>
        <v>0</v>
      </c>
      <c r="I159" s="227">
        <f>H159/30</f>
        <v>0</v>
      </c>
    </row>
    <row r="160" spans="1:9" x14ac:dyDescent="0.25">
      <c r="A160" s="142"/>
    </row>
    <row r="161" spans="1:8" ht="42.75" customHeight="1" x14ac:dyDescent="0.25">
      <c r="A161" s="142"/>
      <c r="F161" s="147"/>
    </row>
    <row r="162" spans="1:8" ht="16.5" thickBot="1" x14ac:dyDescent="0.3">
      <c r="A162" s="142"/>
      <c r="B162" s="394" t="s">
        <v>85</v>
      </c>
      <c r="C162" s="394"/>
      <c r="D162" s="394"/>
      <c r="E162" s="394"/>
      <c r="F162" s="394"/>
      <c r="G162" s="394"/>
    </row>
    <row r="163" spans="1:8" ht="32.25" thickBot="1" x14ac:dyDescent="0.3">
      <c r="A163" s="142"/>
      <c r="B163" s="271"/>
      <c r="C163" s="202" t="s">
        <v>9</v>
      </c>
      <c r="D163" s="202" t="s">
        <v>1</v>
      </c>
      <c r="E163" s="202" t="s">
        <v>2</v>
      </c>
      <c r="F163" s="202" t="s">
        <v>3</v>
      </c>
      <c r="G163" s="202" t="s">
        <v>4</v>
      </c>
    </row>
    <row r="164" spans="1:8" ht="30.75" x14ac:dyDescent="0.25">
      <c r="A164" s="142">
        <v>60</v>
      </c>
      <c r="B164" s="203" t="s">
        <v>82</v>
      </c>
      <c r="C164" s="204"/>
      <c r="D164" s="204"/>
      <c r="E164" s="204"/>
      <c r="F164" s="204"/>
      <c r="G164" s="272"/>
      <c r="H164" s="136">
        <f t="shared" ref="H164:H176" si="4">COUNTA(C164:E164)</f>
        <v>0</v>
      </c>
    </row>
    <row r="165" spans="1:8" ht="30" customHeight="1" thickBot="1" x14ac:dyDescent="0.3">
      <c r="A165" s="142"/>
      <c r="B165" s="185" t="s">
        <v>141</v>
      </c>
      <c r="C165" s="186">
        <f>'FY19 Subgrantee Rubric'!C105</f>
        <v>0</v>
      </c>
      <c r="D165" s="186">
        <f>'FY19 Subgrantee Rubric'!D105</f>
        <v>0</v>
      </c>
      <c r="E165" s="186">
        <f>'FY19 Subgrantee Rubric'!E105</f>
        <v>0</v>
      </c>
      <c r="F165" s="186">
        <f>'FY19 Subgrantee Rubric'!F105</f>
        <v>0</v>
      </c>
      <c r="G165" s="187">
        <f>'FY19 Subgrantee Rubric'!G105</f>
        <v>0</v>
      </c>
      <c r="H165" s="136"/>
    </row>
    <row r="166" spans="1:8" ht="30.75" x14ac:dyDescent="0.25">
      <c r="A166" s="142">
        <v>61</v>
      </c>
      <c r="B166" s="274" t="s">
        <v>71</v>
      </c>
      <c r="C166" s="208"/>
      <c r="D166" s="208"/>
      <c r="E166" s="208"/>
      <c r="F166" s="208"/>
      <c r="G166" s="275"/>
      <c r="H166" s="136">
        <f t="shared" si="4"/>
        <v>0</v>
      </c>
    </row>
    <row r="167" spans="1:8" ht="31.5" customHeight="1" thickBot="1" x14ac:dyDescent="0.3">
      <c r="A167" s="142"/>
      <c r="B167" s="185" t="s">
        <v>141</v>
      </c>
      <c r="C167" s="186">
        <f>'FY19 Subgrantee Rubric'!C106</f>
        <v>0</v>
      </c>
      <c r="D167" s="186">
        <f>'FY19 Subgrantee Rubric'!D106</f>
        <v>0</v>
      </c>
      <c r="E167" s="186">
        <f>'FY19 Subgrantee Rubric'!E106</f>
        <v>0</v>
      </c>
      <c r="F167" s="186">
        <f>'FY19 Subgrantee Rubric'!F106</f>
        <v>0</v>
      </c>
      <c r="G167" s="187">
        <f>'FY19 Subgrantee Rubric'!G106</f>
        <v>0</v>
      </c>
      <c r="H167" s="136"/>
    </row>
    <row r="168" spans="1:8" ht="30.75" x14ac:dyDescent="0.25">
      <c r="A168" s="142">
        <v>62</v>
      </c>
      <c r="B168" s="276" t="s">
        <v>72</v>
      </c>
      <c r="C168" s="204"/>
      <c r="D168" s="204"/>
      <c r="E168" s="204"/>
      <c r="F168" s="204"/>
      <c r="G168" s="272"/>
      <c r="H168" s="136">
        <f t="shared" si="4"/>
        <v>0</v>
      </c>
    </row>
    <row r="169" spans="1:8" ht="32.25" customHeight="1" thickBot="1" x14ac:dyDescent="0.3">
      <c r="A169" s="142"/>
      <c r="B169" s="185" t="s">
        <v>141</v>
      </c>
      <c r="C169" s="186">
        <f>'FY19 Subgrantee Rubric'!C107</f>
        <v>0</v>
      </c>
      <c r="D169" s="186">
        <f>'FY19 Subgrantee Rubric'!D107</f>
        <v>0</v>
      </c>
      <c r="E169" s="186">
        <f>'FY19 Subgrantee Rubric'!E107</f>
        <v>0</v>
      </c>
      <c r="F169" s="186">
        <f>'FY19 Subgrantee Rubric'!F107</f>
        <v>0</v>
      </c>
      <c r="G169" s="187">
        <f>'FY19 Subgrantee Rubric'!G107</f>
        <v>0</v>
      </c>
      <c r="H169" s="136"/>
    </row>
    <row r="170" spans="1:8" ht="30.75" x14ac:dyDescent="0.25">
      <c r="A170" s="142">
        <v>63</v>
      </c>
      <c r="B170" s="207" t="s">
        <v>73</v>
      </c>
      <c r="C170" s="208"/>
      <c r="D170" s="208"/>
      <c r="E170" s="208"/>
      <c r="F170" s="208"/>
      <c r="G170" s="275"/>
      <c r="H170" s="136">
        <f t="shared" si="4"/>
        <v>0</v>
      </c>
    </row>
    <row r="171" spans="1:8" ht="34.5" customHeight="1" thickBot="1" x14ac:dyDescent="0.3">
      <c r="A171" s="142"/>
      <c r="B171" s="185" t="s">
        <v>141</v>
      </c>
      <c r="C171" s="186">
        <f>'FY19 Subgrantee Rubric'!C108</f>
        <v>0</v>
      </c>
      <c r="D171" s="186">
        <f>'FY19 Subgrantee Rubric'!D108</f>
        <v>0</v>
      </c>
      <c r="E171" s="186">
        <f>'FY19 Subgrantee Rubric'!E108</f>
        <v>0</v>
      </c>
      <c r="F171" s="186">
        <f>'FY19 Subgrantee Rubric'!F108</f>
        <v>0</v>
      </c>
      <c r="G171" s="187">
        <f>'FY19 Subgrantee Rubric'!G108</f>
        <v>0</v>
      </c>
      <c r="H171" s="136"/>
    </row>
    <row r="172" spans="1:8" ht="30.75" x14ac:dyDescent="0.25">
      <c r="A172" s="142">
        <v>64</v>
      </c>
      <c r="B172" s="203" t="s">
        <v>74</v>
      </c>
      <c r="C172" s="204"/>
      <c r="D172" s="204"/>
      <c r="E172" s="204"/>
      <c r="F172" s="204"/>
      <c r="G172" s="272"/>
      <c r="H172" s="136">
        <f t="shared" si="4"/>
        <v>0</v>
      </c>
    </row>
    <row r="173" spans="1:8" ht="32.25" customHeight="1" thickBot="1" x14ac:dyDescent="0.3">
      <c r="A173" s="142"/>
      <c r="B173" s="185" t="s">
        <v>141</v>
      </c>
      <c r="C173" s="186">
        <f>'FY19 Subgrantee Rubric'!C109</f>
        <v>0</v>
      </c>
      <c r="D173" s="186">
        <f>'FY19 Subgrantee Rubric'!D109</f>
        <v>0</v>
      </c>
      <c r="E173" s="186">
        <f>'FY19 Subgrantee Rubric'!E109</f>
        <v>0</v>
      </c>
      <c r="F173" s="186">
        <f>'FY19 Subgrantee Rubric'!F109</f>
        <v>0</v>
      </c>
      <c r="G173" s="187">
        <f>'FY19 Subgrantee Rubric'!G109</f>
        <v>0</v>
      </c>
      <c r="H173" s="136"/>
    </row>
    <row r="174" spans="1:8" ht="30.75" x14ac:dyDescent="0.25">
      <c r="A174" s="142">
        <v>65</v>
      </c>
      <c r="B174" s="274" t="s">
        <v>75</v>
      </c>
      <c r="C174" s="208"/>
      <c r="D174" s="208"/>
      <c r="E174" s="208"/>
      <c r="F174" s="208"/>
      <c r="G174" s="275"/>
      <c r="H174" s="136">
        <f t="shared" si="4"/>
        <v>0</v>
      </c>
    </row>
    <row r="175" spans="1:8" ht="32.25" customHeight="1" thickBot="1" x14ac:dyDescent="0.3">
      <c r="A175" s="142"/>
      <c r="B175" s="185" t="s">
        <v>141</v>
      </c>
      <c r="C175" s="186">
        <f>'FY19 Subgrantee Rubric'!C110</f>
        <v>0</v>
      </c>
      <c r="D175" s="186">
        <f>'FY19 Subgrantee Rubric'!D110</f>
        <v>0</v>
      </c>
      <c r="E175" s="186">
        <f>'FY19 Subgrantee Rubric'!E110</f>
        <v>0</v>
      </c>
      <c r="F175" s="186">
        <f>'FY19 Subgrantee Rubric'!F110</f>
        <v>0</v>
      </c>
      <c r="G175" s="187">
        <f>'FY19 Subgrantee Rubric'!G110</f>
        <v>0</v>
      </c>
      <c r="H175" s="136"/>
    </row>
    <row r="176" spans="1:8" ht="30.75" x14ac:dyDescent="0.25">
      <c r="A176" s="142">
        <v>66</v>
      </c>
      <c r="B176" s="276" t="s">
        <v>76</v>
      </c>
      <c r="C176" s="204"/>
      <c r="D176" s="204"/>
      <c r="E176" s="204"/>
      <c r="F176" s="204"/>
      <c r="G176" s="272"/>
      <c r="H176" s="136">
        <f t="shared" si="4"/>
        <v>0</v>
      </c>
    </row>
    <row r="177" spans="1:8" ht="39" customHeight="1" thickBot="1" x14ac:dyDescent="0.3">
      <c r="A177" s="142"/>
      <c r="B177" s="185" t="s">
        <v>141</v>
      </c>
      <c r="C177" s="186">
        <f>'FY19 Subgrantee Rubric'!C111</f>
        <v>0</v>
      </c>
      <c r="D177" s="186">
        <f>'FY19 Subgrantee Rubric'!D111</f>
        <v>0</v>
      </c>
      <c r="E177" s="186">
        <f>'FY19 Subgrantee Rubric'!E111</f>
        <v>0</v>
      </c>
      <c r="F177" s="186">
        <f>'FY19 Subgrantee Rubric'!F111</f>
        <v>0</v>
      </c>
      <c r="G177" s="187">
        <f>'FY19 Subgrantee Rubric'!G111</f>
        <v>0</v>
      </c>
      <c r="H177" s="136"/>
    </row>
    <row r="178" spans="1:8" ht="41.25" customHeight="1" x14ac:dyDescent="0.25">
      <c r="A178" s="142">
        <v>67</v>
      </c>
      <c r="B178" s="274" t="s">
        <v>130</v>
      </c>
      <c r="C178" s="208"/>
      <c r="D178" s="208"/>
      <c r="E178" s="208"/>
      <c r="F178" s="208"/>
      <c r="G178" s="275"/>
      <c r="H178" s="151">
        <f>COUNTA(C178:E178)</f>
        <v>0</v>
      </c>
    </row>
    <row r="179" spans="1:8" ht="41.25" customHeight="1" thickBot="1" x14ac:dyDescent="0.3">
      <c r="A179" s="142"/>
      <c r="B179" s="185" t="s">
        <v>141</v>
      </c>
      <c r="C179" s="186">
        <f>'FY19 Subgrantee Rubric'!C112</f>
        <v>0</v>
      </c>
      <c r="D179" s="186">
        <f>'FY19 Subgrantee Rubric'!D112</f>
        <v>0</v>
      </c>
      <c r="E179" s="186">
        <f>'FY19 Subgrantee Rubric'!E112</f>
        <v>0</v>
      </c>
      <c r="F179" s="186">
        <f>'FY19 Subgrantee Rubric'!F112</f>
        <v>0</v>
      </c>
      <c r="G179" s="187">
        <f>'FY19 Subgrantee Rubric'!G112</f>
        <v>0</v>
      </c>
      <c r="H179" s="151"/>
    </row>
    <row r="180" spans="1:8" ht="45.75" customHeight="1" x14ac:dyDescent="0.25">
      <c r="A180" s="142">
        <v>68</v>
      </c>
      <c r="B180" s="276" t="s">
        <v>77</v>
      </c>
      <c r="C180" s="204"/>
      <c r="D180" s="204"/>
      <c r="E180" s="204"/>
      <c r="F180" s="204"/>
      <c r="G180" s="272"/>
      <c r="H180" s="136">
        <f t="shared" ref="H180:H192" si="5">COUNTA(C180:E180)</f>
        <v>0</v>
      </c>
    </row>
    <row r="181" spans="1:8" ht="45.75" customHeight="1" thickBot="1" x14ac:dyDescent="0.3">
      <c r="A181" s="142"/>
      <c r="B181" s="185" t="s">
        <v>141</v>
      </c>
      <c r="C181" s="186">
        <f>'FY19 Subgrantee Rubric'!C113</f>
        <v>0</v>
      </c>
      <c r="D181" s="186">
        <f>'FY19 Subgrantee Rubric'!D113</f>
        <v>0</v>
      </c>
      <c r="E181" s="186">
        <f>'FY19 Subgrantee Rubric'!E113</f>
        <v>0</v>
      </c>
      <c r="F181" s="186">
        <f>'FY19 Subgrantee Rubric'!F113</f>
        <v>0</v>
      </c>
      <c r="G181" s="187">
        <f>'FY19 Subgrantee Rubric'!G113</f>
        <v>0</v>
      </c>
      <c r="H181" s="136"/>
    </row>
    <row r="182" spans="1:8" ht="30.75" x14ac:dyDescent="0.25">
      <c r="A182" s="142">
        <v>69</v>
      </c>
      <c r="B182" s="207" t="s">
        <v>78</v>
      </c>
      <c r="C182" s="208"/>
      <c r="D182" s="208"/>
      <c r="E182" s="208"/>
      <c r="F182" s="208"/>
      <c r="G182" s="275"/>
      <c r="H182" s="136">
        <f t="shared" si="5"/>
        <v>0</v>
      </c>
    </row>
    <row r="183" spans="1:8" ht="30.75" customHeight="1" thickBot="1" x14ac:dyDescent="0.3">
      <c r="A183" s="142"/>
      <c r="B183" s="185" t="s">
        <v>141</v>
      </c>
      <c r="C183" s="186">
        <f>'FY19 Subgrantee Rubric'!C114</f>
        <v>0</v>
      </c>
      <c r="D183" s="186">
        <f>'FY19 Subgrantee Rubric'!D114</f>
        <v>0</v>
      </c>
      <c r="E183" s="186">
        <f>'FY19 Subgrantee Rubric'!E114</f>
        <v>0</v>
      </c>
      <c r="F183" s="186">
        <f>'FY19 Subgrantee Rubric'!F114</f>
        <v>0</v>
      </c>
      <c r="G183" s="187">
        <f>'FY19 Subgrantee Rubric'!G114</f>
        <v>0</v>
      </c>
      <c r="H183" s="136"/>
    </row>
    <row r="184" spans="1:8" ht="30.75" x14ac:dyDescent="0.25">
      <c r="A184" s="142">
        <v>70</v>
      </c>
      <c r="B184" s="203" t="s">
        <v>79</v>
      </c>
      <c r="C184" s="204"/>
      <c r="D184" s="204"/>
      <c r="E184" s="204"/>
      <c r="F184" s="204"/>
      <c r="G184" s="272"/>
      <c r="H184" s="136">
        <f t="shared" si="5"/>
        <v>0</v>
      </c>
    </row>
    <row r="185" spans="1:8" ht="31.5" customHeight="1" thickBot="1" x14ac:dyDescent="0.3">
      <c r="A185" s="142"/>
      <c r="B185" s="185" t="s">
        <v>141</v>
      </c>
      <c r="C185" s="186">
        <f>'FY19 Subgrantee Rubric'!C115</f>
        <v>0</v>
      </c>
      <c r="D185" s="186">
        <f>'FY19 Subgrantee Rubric'!D115</f>
        <v>0</v>
      </c>
      <c r="E185" s="186">
        <f>'FY19 Subgrantee Rubric'!E115</f>
        <v>0</v>
      </c>
      <c r="F185" s="186">
        <f>'FY19 Subgrantee Rubric'!F115</f>
        <v>0</v>
      </c>
      <c r="G185" s="187">
        <f>'FY19 Subgrantee Rubric'!G115</f>
        <v>0</v>
      </c>
      <c r="H185" s="136"/>
    </row>
    <row r="186" spans="1:8" ht="30.75" x14ac:dyDescent="0.25">
      <c r="A186" s="142">
        <v>71</v>
      </c>
      <c r="B186" s="207" t="s">
        <v>80</v>
      </c>
      <c r="C186" s="208"/>
      <c r="D186" s="208"/>
      <c r="E186" s="208"/>
      <c r="F186" s="208"/>
      <c r="G186" s="275"/>
      <c r="H186" s="136">
        <f t="shared" si="5"/>
        <v>0</v>
      </c>
    </row>
    <row r="187" spans="1:8" ht="31.5" customHeight="1" thickBot="1" x14ac:dyDescent="0.3">
      <c r="A187" s="142"/>
      <c r="B187" s="185" t="s">
        <v>141</v>
      </c>
      <c r="C187" s="186">
        <f>'FY19 Subgrantee Rubric'!C116</f>
        <v>0</v>
      </c>
      <c r="D187" s="186">
        <f>'FY19 Subgrantee Rubric'!D116</f>
        <v>0</v>
      </c>
      <c r="E187" s="186">
        <f>'FY19 Subgrantee Rubric'!E116</f>
        <v>0</v>
      </c>
      <c r="F187" s="186">
        <f>'FY19 Subgrantee Rubric'!F116</f>
        <v>0</v>
      </c>
      <c r="G187" s="187">
        <f>'FY19 Subgrantee Rubric'!G116</f>
        <v>0</v>
      </c>
      <c r="H187" s="136"/>
    </row>
    <row r="188" spans="1:8" ht="45" x14ac:dyDescent="0.25">
      <c r="A188" s="142">
        <v>72</v>
      </c>
      <c r="B188" s="276" t="s">
        <v>83</v>
      </c>
      <c r="C188" s="204"/>
      <c r="D188" s="204"/>
      <c r="E188" s="204"/>
      <c r="F188" s="204"/>
      <c r="G188" s="272"/>
      <c r="H188" s="136">
        <f t="shared" si="5"/>
        <v>0</v>
      </c>
    </row>
    <row r="189" spans="1:8" ht="33" customHeight="1" thickBot="1" x14ac:dyDescent="0.3">
      <c r="A189" s="142"/>
      <c r="B189" s="182" t="s">
        <v>141</v>
      </c>
      <c r="C189" s="183">
        <f>'FY19 Subgrantee Rubric'!C117</f>
        <v>0</v>
      </c>
      <c r="D189" s="183">
        <f>'FY19 Subgrantee Rubric'!D117</f>
        <v>0</v>
      </c>
      <c r="E189" s="183">
        <f>'FY19 Subgrantee Rubric'!E117</f>
        <v>0</v>
      </c>
      <c r="F189" s="183">
        <f>'FY19 Subgrantee Rubric'!F117</f>
        <v>0</v>
      </c>
      <c r="G189" s="184">
        <f>'FY19 Subgrantee Rubric'!G117</f>
        <v>0</v>
      </c>
      <c r="H189" s="136"/>
    </row>
    <row r="190" spans="1:8" ht="45" x14ac:dyDescent="0.25">
      <c r="A190" s="142">
        <v>73</v>
      </c>
      <c r="B190" s="274" t="s">
        <v>84</v>
      </c>
      <c r="C190" s="208"/>
      <c r="D190" s="208"/>
      <c r="E190" s="208"/>
      <c r="F190" s="208"/>
      <c r="G190" s="275"/>
      <c r="H190" s="136">
        <f t="shared" si="5"/>
        <v>0</v>
      </c>
    </row>
    <row r="191" spans="1:8" ht="34.5" customHeight="1" thickBot="1" x14ac:dyDescent="0.3">
      <c r="A191" s="142"/>
      <c r="B191" s="185" t="s">
        <v>141</v>
      </c>
      <c r="C191" s="186">
        <f>'FY19 Subgrantee Rubric'!C118</f>
        <v>0</v>
      </c>
      <c r="D191" s="186">
        <f>'FY19 Subgrantee Rubric'!D118</f>
        <v>0</v>
      </c>
      <c r="E191" s="186">
        <f>'FY19 Subgrantee Rubric'!E118</f>
        <v>0</v>
      </c>
      <c r="F191" s="186">
        <f>'FY19 Subgrantee Rubric'!F118</f>
        <v>0</v>
      </c>
      <c r="G191" s="187">
        <f>'FY19 Subgrantee Rubric'!G118</f>
        <v>0</v>
      </c>
      <c r="H191" s="136"/>
    </row>
    <row r="192" spans="1:8" ht="30.75" x14ac:dyDescent="0.25">
      <c r="A192" s="142">
        <v>74</v>
      </c>
      <c r="B192" s="277" t="s">
        <v>138</v>
      </c>
      <c r="C192" s="273"/>
      <c r="D192" s="273"/>
      <c r="E192" s="273"/>
      <c r="F192" s="278"/>
      <c r="G192" s="279"/>
      <c r="H192" s="136">
        <f t="shared" si="5"/>
        <v>0</v>
      </c>
    </row>
    <row r="193" spans="1:10" ht="41.25" customHeight="1" thickBot="1" x14ac:dyDescent="0.3">
      <c r="A193" s="142"/>
      <c r="B193" s="185" t="s">
        <v>141</v>
      </c>
      <c r="C193" s="186">
        <f>'FY19 Subgrantee Rubric'!C119</f>
        <v>0</v>
      </c>
      <c r="D193" s="186">
        <f>'FY19 Subgrantee Rubric'!D119</f>
        <v>0</v>
      </c>
      <c r="E193" s="186">
        <f>'FY19 Subgrantee Rubric'!E119</f>
        <v>0</v>
      </c>
      <c r="F193" s="186">
        <f>'FY19 Subgrantee Rubric'!F119</f>
        <v>0</v>
      </c>
      <c r="G193" s="187">
        <f>'FY19 Subgrantee Rubric'!G119</f>
        <v>0</v>
      </c>
      <c r="H193" s="136"/>
    </row>
    <row r="194" spans="1:10" x14ac:dyDescent="0.25">
      <c r="A194" s="142"/>
      <c r="B194" s="192" t="s">
        <v>142</v>
      </c>
      <c r="C194" s="193">
        <f>COUNTA(C192,C190,C188,C186,C184,C182,C180,C178,C176,C174,C172,C170,C168,C166,C164)*2</f>
        <v>0</v>
      </c>
      <c r="D194" s="193">
        <f>COUNTA(D192,D190,D188,D186,D184,D182,D180,D178,D176,D174,D172,D170,D168,D166,D164)</f>
        <v>0</v>
      </c>
      <c r="E194" s="193"/>
      <c r="F194" s="193"/>
      <c r="G194" s="193"/>
      <c r="H194" s="193">
        <f>D194+C194</f>
        <v>0</v>
      </c>
      <c r="I194" s="194">
        <f>H194/30</f>
        <v>0</v>
      </c>
      <c r="J194" s="144"/>
    </row>
    <row r="195" spans="1:10" x14ac:dyDescent="0.25">
      <c r="A195" s="142"/>
    </row>
    <row r="196" spans="1:10" ht="36.75" customHeight="1" x14ac:dyDescent="0.25">
      <c r="A196" s="142"/>
      <c r="F196" s="147"/>
    </row>
    <row r="197" spans="1:10" ht="16.5" thickBot="1" x14ac:dyDescent="0.3">
      <c r="A197" s="142"/>
      <c r="B197" s="394" t="s">
        <v>90</v>
      </c>
      <c r="C197" s="394"/>
      <c r="D197" s="394"/>
      <c r="E197" s="394"/>
      <c r="F197" s="394"/>
      <c r="G197" s="394"/>
    </row>
    <row r="198" spans="1:10" ht="32.25" thickBot="1" x14ac:dyDescent="0.3">
      <c r="A198" s="142"/>
      <c r="B198" s="280"/>
      <c r="C198" s="235" t="s">
        <v>21</v>
      </c>
      <c r="D198" s="235" t="s">
        <v>1</v>
      </c>
      <c r="E198" s="235" t="s">
        <v>2</v>
      </c>
      <c r="F198" s="235" t="s">
        <v>3</v>
      </c>
      <c r="G198" s="235" t="s">
        <v>4</v>
      </c>
    </row>
    <row r="199" spans="1:10" ht="36.75" customHeight="1" x14ac:dyDescent="0.25">
      <c r="A199" s="142">
        <v>75</v>
      </c>
      <c r="B199" s="237" t="s">
        <v>86</v>
      </c>
      <c r="C199" s="238"/>
      <c r="D199" s="238"/>
      <c r="E199" s="238"/>
      <c r="F199" s="238"/>
      <c r="G199" s="297"/>
      <c r="H199" s="136">
        <f t="shared" ref="H199:H209" si="6">COUNTA(C199:E199)</f>
        <v>0</v>
      </c>
    </row>
    <row r="200" spans="1:10" ht="36.75" customHeight="1" thickBot="1" x14ac:dyDescent="0.3">
      <c r="A200" s="142"/>
      <c r="B200" s="185" t="s">
        <v>141</v>
      </c>
      <c r="C200" s="186">
        <f>'FY19 Subgrantee Rubric'!C125</f>
        <v>0</v>
      </c>
      <c r="D200" s="186">
        <f>'FY19 Subgrantee Rubric'!D125</f>
        <v>0</v>
      </c>
      <c r="E200" s="186">
        <f>'FY19 Subgrantee Rubric'!E125</f>
        <v>0</v>
      </c>
      <c r="F200" s="186">
        <f>'FY19 Subgrantee Rubric'!F125</f>
        <v>0</v>
      </c>
      <c r="G200" s="187">
        <f>'FY19 Subgrantee Rubric'!G125</f>
        <v>0</v>
      </c>
      <c r="H200" s="136"/>
    </row>
    <row r="201" spans="1:10" ht="39.75" customHeight="1" x14ac:dyDescent="0.25">
      <c r="A201" s="142">
        <v>76</v>
      </c>
      <c r="B201" s="241" t="s">
        <v>87</v>
      </c>
      <c r="C201" s="242"/>
      <c r="D201" s="242"/>
      <c r="E201" s="242"/>
      <c r="F201" s="242"/>
      <c r="G201" s="296"/>
      <c r="H201" s="136">
        <f t="shared" si="6"/>
        <v>0</v>
      </c>
    </row>
    <row r="202" spans="1:10" ht="39.75" customHeight="1" thickBot="1" x14ac:dyDescent="0.3">
      <c r="A202" s="142"/>
      <c r="B202" s="185" t="s">
        <v>141</v>
      </c>
      <c r="C202" s="186">
        <f>'FY19 Subgrantee Rubric'!C126</f>
        <v>0</v>
      </c>
      <c r="D202" s="186">
        <f>'FY19 Subgrantee Rubric'!D126</f>
        <v>0</v>
      </c>
      <c r="E202" s="186">
        <f>'FY19 Subgrantee Rubric'!E126</f>
        <v>0</v>
      </c>
      <c r="F202" s="186">
        <f>'FY19 Subgrantee Rubric'!F126</f>
        <v>0</v>
      </c>
      <c r="G202" s="187">
        <f>'FY19 Subgrantee Rubric'!G126</f>
        <v>0</v>
      </c>
      <c r="H202" s="136"/>
    </row>
    <row r="203" spans="1:10" ht="35.25" customHeight="1" x14ac:dyDescent="0.25">
      <c r="A203" s="142">
        <v>77</v>
      </c>
      <c r="B203" s="237" t="s">
        <v>88</v>
      </c>
      <c r="C203" s="238"/>
      <c r="D203" s="238"/>
      <c r="E203" s="238"/>
      <c r="F203" s="238"/>
      <c r="G203" s="297"/>
      <c r="H203" s="136">
        <f t="shared" si="6"/>
        <v>0</v>
      </c>
    </row>
    <row r="204" spans="1:10" ht="35.25" customHeight="1" thickBot="1" x14ac:dyDescent="0.3">
      <c r="A204" s="142"/>
      <c r="B204" s="185" t="s">
        <v>141</v>
      </c>
      <c r="C204" s="186">
        <f>'FY19 Subgrantee Rubric'!C127</f>
        <v>0</v>
      </c>
      <c r="D204" s="186">
        <f>'FY19 Subgrantee Rubric'!D127</f>
        <v>0</v>
      </c>
      <c r="E204" s="186">
        <f>'FY19 Subgrantee Rubric'!E127</f>
        <v>0</v>
      </c>
      <c r="F204" s="186">
        <f>'FY19 Subgrantee Rubric'!F127</f>
        <v>0</v>
      </c>
      <c r="G204" s="187">
        <f>'FY19 Subgrantee Rubric'!G127</f>
        <v>0</v>
      </c>
      <c r="H204" s="136"/>
    </row>
    <row r="205" spans="1:10" ht="81" x14ac:dyDescent="0.25">
      <c r="A205" s="142">
        <v>78</v>
      </c>
      <c r="B205" s="241" t="s">
        <v>89</v>
      </c>
      <c r="C205" s="242"/>
      <c r="D205" s="242"/>
      <c r="E205" s="242"/>
      <c r="F205" s="242"/>
      <c r="G205" s="296"/>
      <c r="H205" s="136">
        <f t="shared" si="6"/>
        <v>0</v>
      </c>
    </row>
    <row r="206" spans="1:10" ht="39" customHeight="1" thickBot="1" x14ac:dyDescent="0.3">
      <c r="A206" s="142"/>
      <c r="B206" s="185" t="s">
        <v>141</v>
      </c>
      <c r="C206" s="186">
        <f>'FY19 Subgrantee Rubric'!C128</f>
        <v>0</v>
      </c>
      <c r="D206" s="186">
        <f>'FY19 Subgrantee Rubric'!D128</f>
        <v>0</v>
      </c>
      <c r="E206" s="186">
        <f>'FY19 Subgrantee Rubric'!E128</f>
        <v>0</v>
      </c>
      <c r="F206" s="186">
        <f>'FY19 Subgrantee Rubric'!F128</f>
        <v>0</v>
      </c>
      <c r="G206" s="187">
        <f>'FY19 Subgrantee Rubric'!G128</f>
        <v>0</v>
      </c>
      <c r="H206" s="136"/>
    </row>
    <row r="207" spans="1:10" ht="81" x14ac:dyDescent="0.25">
      <c r="A207" s="142">
        <v>79</v>
      </c>
      <c r="B207" s="237" t="s">
        <v>91</v>
      </c>
      <c r="C207" s="238"/>
      <c r="D207" s="238"/>
      <c r="E207" s="238"/>
      <c r="F207" s="238"/>
      <c r="G207" s="297"/>
      <c r="H207" s="136">
        <f t="shared" si="6"/>
        <v>0</v>
      </c>
    </row>
    <row r="208" spans="1:10" ht="30" customHeight="1" thickBot="1" x14ac:dyDescent="0.3">
      <c r="A208" s="142"/>
      <c r="B208" s="185" t="s">
        <v>141</v>
      </c>
      <c r="C208" s="186">
        <f>'FY19 Subgrantee Rubric'!C129</f>
        <v>0</v>
      </c>
      <c r="D208" s="186">
        <f>'FY19 Subgrantee Rubric'!D129</f>
        <v>0</v>
      </c>
      <c r="E208" s="186">
        <f>'FY19 Subgrantee Rubric'!E129</f>
        <v>0</v>
      </c>
      <c r="F208" s="186">
        <f>'FY19 Subgrantee Rubric'!F129</f>
        <v>0</v>
      </c>
      <c r="G208" s="187">
        <f>'FY19 Subgrantee Rubric'!G129</f>
        <v>0</v>
      </c>
      <c r="H208" s="136"/>
    </row>
    <row r="209" spans="1:10" ht="39.75" customHeight="1" x14ac:dyDescent="0.25">
      <c r="A209" s="142">
        <v>80</v>
      </c>
      <c r="B209" s="241" t="s">
        <v>138</v>
      </c>
      <c r="C209" s="242"/>
      <c r="D209" s="242"/>
      <c r="E209" s="242"/>
      <c r="F209" s="281"/>
      <c r="G209" s="296"/>
      <c r="H209" s="136">
        <f t="shared" si="6"/>
        <v>0</v>
      </c>
    </row>
    <row r="210" spans="1:10" ht="29.25" customHeight="1" thickBot="1" x14ac:dyDescent="0.3">
      <c r="A210" s="142"/>
      <c r="B210" s="185" t="s">
        <v>141</v>
      </c>
      <c r="C210" s="186">
        <f>'FY19 Subgrantee Rubric'!C130</f>
        <v>0</v>
      </c>
      <c r="D210" s="186">
        <f>'FY19 Subgrantee Rubric'!D130</f>
        <v>0</v>
      </c>
      <c r="E210" s="186">
        <f>'FY19 Subgrantee Rubric'!E130</f>
        <v>0</v>
      </c>
      <c r="F210" s="186">
        <f>'FY19 Subgrantee Rubric'!F130</f>
        <v>0</v>
      </c>
      <c r="G210" s="187">
        <f>'FY19 Subgrantee Rubric'!G130</f>
        <v>0</v>
      </c>
      <c r="H210" s="136"/>
    </row>
    <row r="211" spans="1:10" x14ac:dyDescent="0.25">
      <c r="A211" s="142"/>
      <c r="B211" s="192" t="s">
        <v>142</v>
      </c>
      <c r="C211" s="193">
        <f>COUNTA(C209,C207,C205,C203,C201,C199)*2</f>
        <v>0</v>
      </c>
      <c r="D211" s="193">
        <f>COUNTA(D209,D207,D205,D203,D201,D199)</f>
        <v>0</v>
      </c>
      <c r="E211" s="193"/>
      <c r="F211" s="193"/>
      <c r="G211" s="193"/>
      <c r="H211" s="193">
        <f>SUM(C211+D211)</f>
        <v>0</v>
      </c>
      <c r="I211" s="194">
        <f>H211/12</f>
        <v>0</v>
      </c>
      <c r="J211" s="148"/>
    </row>
    <row r="212" spans="1:10" x14ac:dyDescent="0.25">
      <c r="A212" s="142"/>
    </row>
    <row r="213" spans="1:10" ht="41.25" customHeight="1" x14ac:dyDescent="0.25">
      <c r="A213" s="142"/>
      <c r="F213" s="147"/>
    </row>
    <row r="214" spans="1:10" ht="16.5" thickBot="1" x14ac:dyDescent="0.3">
      <c r="A214" s="142"/>
      <c r="B214" s="394" t="s">
        <v>101</v>
      </c>
      <c r="C214" s="394"/>
      <c r="D214" s="394"/>
      <c r="E214" s="394"/>
      <c r="F214" s="394"/>
      <c r="G214" s="394"/>
    </row>
    <row r="215" spans="1:10" ht="32.25" thickBot="1" x14ac:dyDescent="0.3">
      <c r="A215" s="142"/>
      <c r="B215" s="246"/>
      <c r="C215" s="247" t="s">
        <v>21</v>
      </c>
      <c r="D215" s="247" t="s">
        <v>1</v>
      </c>
      <c r="E215" s="247" t="s">
        <v>2</v>
      </c>
      <c r="F215" s="247" t="s">
        <v>3</v>
      </c>
      <c r="G215" s="247" t="s">
        <v>4</v>
      </c>
    </row>
    <row r="216" spans="1:10" ht="30.75" x14ac:dyDescent="0.25">
      <c r="A216" s="142">
        <v>81</v>
      </c>
      <c r="B216" s="248" t="s">
        <v>96</v>
      </c>
      <c r="C216" s="249"/>
      <c r="D216" s="249"/>
      <c r="E216" s="249"/>
      <c r="F216" s="249"/>
      <c r="G216" s="251"/>
      <c r="H216" s="136">
        <f t="shared" ref="H216:H228" si="7">COUNTA(C216:E216)</f>
        <v>0</v>
      </c>
    </row>
    <row r="217" spans="1:10" ht="41.25" customHeight="1" thickBot="1" x14ac:dyDescent="0.3">
      <c r="A217" s="142"/>
      <c r="B217" s="185" t="s">
        <v>141</v>
      </c>
      <c r="C217" s="186">
        <f>'FY19 Subgrantee Rubric'!C136</f>
        <v>0</v>
      </c>
      <c r="D217" s="186">
        <f>'FY19 Subgrantee Rubric'!D136</f>
        <v>0</v>
      </c>
      <c r="E217" s="186">
        <f>'FY19 Subgrantee Rubric'!E136</f>
        <v>0</v>
      </c>
      <c r="F217" s="186">
        <f>'FY19 Subgrantee Rubric'!F136</f>
        <v>0</v>
      </c>
      <c r="G217" s="187">
        <f>'FY19 Subgrantee Rubric'!G136</f>
        <v>0</v>
      </c>
      <c r="H217" s="136"/>
    </row>
    <row r="218" spans="1:10" ht="30.75" x14ac:dyDescent="0.25">
      <c r="A218" s="142">
        <v>82</v>
      </c>
      <c r="B218" s="252" t="s">
        <v>102</v>
      </c>
      <c r="C218" s="253"/>
      <c r="D218" s="253"/>
      <c r="E218" s="253"/>
      <c r="F218" s="253"/>
      <c r="G218" s="255"/>
      <c r="H218" s="136">
        <f t="shared" si="7"/>
        <v>0</v>
      </c>
    </row>
    <row r="219" spans="1:10" ht="39" customHeight="1" thickBot="1" x14ac:dyDescent="0.3">
      <c r="A219" s="142"/>
      <c r="B219" s="185" t="s">
        <v>141</v>
      </c>
      <c r="C219" s="186">
        <f>'FY19 Subgrantee Rubric'!C137</f>
        <v>0</v>
      </c>
      <c r="D219" s="186">
        <f>'FY19 Subgrantee Rubric'!D137</f>
        <v>0</v>
      </c>
      <c r="E219" s="186">
        <f>'FY19 Subgrantee Rubric'!E137</f>
        <v>0</v>
      </c>
      <c r="F219" s="186">
        <f>'FY19 Subgrantee Rubric'!F137</f>
        <v>0</v>
      </c>
      <c r="G219" s="187">
        <f>'FY19 Subgrantee Rubric'!G137</f>
        <v>0</v>
      </c>
      <c r="H219" s="136"/>
    </row>
    <row r="220" spans="1:10" ht="30.75" x14ac:dyDescent="0.25">
      <c r="A220" s="142">
        <v>83</v>
      </c>
      <c r="B220" s="248" t="s">
        <v>100</v>
      </c>
      <c r="C220" s="249"/>
      <c r="D220" s="249"/>
      <c r="E220" s="249"/>
      <c r="F220" s="249"/>
      <c r="G220" s="251"/>
      <c r="H220" s="136">
        <f t="shared" si="7"/>
        <v>0</v>
      </c>
    </row>
    <row r="221" spans="1:10" ht="36" customHeight="1" thickBot="1" x14ac:dyDescent="0.3">
      <c r="A221" s="142"/>
      <c r="B221" s="185" t="s">
        <v>141</v>
      </c>
      <c r="C221" s="186">
        <f>'FY19 Subgrantee Rubric'!C138</f>
        <v>0</v>
      </c>
      <c r="D221" s="186">
        <f>'FY19 Subgrantee Rubric'!D138</f>
        <v>0</v>
      </c>
      <c r="E221" s="186">
        <f>'FY19 Subgrantee Rubric'!E138</f>
        <v>0</v>
      </c>
      <c r="F221" s="186">
        <f>'FY19 Subgrantee Rubric'!F138</f>
        <v>0</v>
      </c>
      <c r="G221" s="187">
        <f>'FY19 Subgrantee Rubric'!G138</f>
        <v>0</v>
      </c>
      <c r="H221" s="136"/>
    </row>
    <row r="222" spans="1:10" ht="30.75" x14ac:dyDescent="0.25">
      <c r="A222" s="142">
        <v>84</v>
      </c>
      <c r="B222" s="252" t="s">
        <v>97</v>
      </c>
      <c r="C222" s="253"/>
      <c r="D222" s="253"/>
      <c r="E222" s="253"/>
      <c r="F222" s="253"/>
      <c r="G222" s="282"/>
      <c r="H222" s="136">
        <f t="shared" si="7"/>
        <v>0</v>
      </c>
    </row>
    <row r="223" spans="1:10" ht="30.75" customHeight="1" thickBot="1" x14ac:dyDescent="0.3">
      <c r="A223" s="142"/>
      <c r="B223" s="185" t="s">
        <v>141</v>
      </c>
      <c r="C223" s="186">
        <f>'FY19 Subgrantee Rubric'!C139</f>
        <v>0</v>
      </c>
      <c r="D223" s="186">
        <f>'FY19 Subgrantee Rubric'!D139</f>
        <v>0</v>
      </c>
      <c r="E223" s="186">
        <f>'FY19 Subgrantee Rubric'!E139</f>
        <v>0</v>
      </c>
      <c r="F223" s="186">
        <f>'FY19 Subgrantee Rubric'!F139</f>
        <v>0</v>
      </c>
      <c r="G223" s="187">
        <f>'FY19 Subgrantee Rubric'!G139</f>
        <v>0</v>
      </c>
      <c r="H223" s="136"/>
    </row>
    <row r="224" spans="1:10" ht="30.75" x14ac:dyDescent="0.25">
      <c r="A224" s="142">
        <v>85</v>
      </c>
      <c r="B224" s="248" t="s">
        <v>98</v>
      </c>
      <c r="C224" s="249"/>
      <c r="D224" s="249"/>
      <c r="E224" s="249"/>
      <c r="F224" s="249"/>
      <c r="G224" s="251"/>
      <c r="H224" s="136">
        <f t="shared" si="7"/>
        <v>0</v>
      </c>
    </row>
    <row r="225" spans="1:10" ht="34.5" customHeight="1" thickBot="1" x14ac:dyDescent="0.3">
      <c r="A225" s="142"/>
      <c r="B225" s="185" t="s">
        <v>141</v>
      </c>
      <c r="C225" s="186">
        <f>'FY19 Subgrantee Rubric'!C140</f>
        <v>0</v>
      </c>
      <c r="D225" s="186">
        <f>'FY19 Subgrantee Rubric'!D140</f>
        <v>0</v>
      </c>
      <c r="E225" s="186">
        <f>'FY19 Subgrantee Rubric'!E140</f>
        <v>0</v>
      </c>
      <c r="F225" s="186">
        <f>'FY19 Subgrantee Rubric'!F140</f>
        <v>0</v>
      </c>
      <c r="G225" s="187">
        <f>'FY19 Subgrantee Rubric'!G140</f>
        <v>0</v>
      </c>
      <c r="H225" s="136"/>
    </row>
    <row r="226" spans="1:10" ht="45" x14ac:dyDescent="0.25">
      <c r="A226" s="142">
        <v>86</v>
      </c>
      <c r="B226" s="252" t="s">
        <v>99</v>
      </c>
      <c r="C226" s="253"/>
      <c r="D226" s="253"/>
      <c r="E226" s="253"/>
      <c r="F226" s="253"/>
      <c r="G226" s="255"/>
      <c r="H226" s="136">
        <f t="shared" si="7"/>
        <v>0</v>
      </c>
    </row>
    <row r="227" spans="1:10" ht="39.75" customHeight="1" thickBot="1" x14ac:dyDescent="0.3">
      <c r="A227" s="142"/>
      <c r="B227" s="185" t="s">
        <v>141</v>
      </c>
      <c r="C227" s="186">
        <f>'FY19 Subgrantee Rubric'!C141</f>
        <v>0</v>
      </c>
      <c r="D227" s="186">
        <f>'FY19 Subgrantee Rubric'!D141</f>
        <v>0</v>
      </c>
      <c r="E227" s="186">
        <f>'FY19 Subgrantee Rubric'!E141</f>
        <v>0</v>
      </c>
      <c r="F227" s="186">
        <f>'FY19 Subgrantee Rubric'!F141</f>
        <v>0</v>
      </c>
      <c r="G227" s="187">
        <f>'FY19 Subgrantee Rubric'!G141</f>
        <v>0</v>
      </c>
      <c r="H227" s="136"/>
    </row>
    <row r="228" spans="1:10" ht="30.75" x14ac:dyDescent="0.25">
      <c r="A228" s="142">
        <v>87</v>
      </c>
      <c r="B228" s="248" t="s">
        <v>138</v>
      </c>
      <c r="C228" s="249"/>
      <c r="D228" s="249"/>
      <c r="E228" s="249"/>
      <c r="F228" s="283"/>
      <c r="G228" s="251"/>
      <c r="H228" s="136">
        <f t="shared" si="7"/>
        <v>0</v>
      </c>
    </row>
    <row r="229" spans="1:10" ht="33" customHeight="1" thickBot="1" x14ac:dyDescent="0.3">
      <c r="A229" s="142"/>
      <c r="B229" s="185" t="s">
        <v>141</v>
      </c>
      <c r="C229" s="186">
        <f>'FY19 Subgrantee Rubric'!C142</f>
        <v>0</v>
      </c>
      <c r="D229" s="186">
        <f>'FY19 Subgrantee Rubric'!D142</f>
        <v>0</v>
      </c>
      <c r="E229" s="186">
        <f>'FY19 Subgrantee Rubric'!E142</f>
        <v>0</v>
      </c>
      <c r="F229" s="186">
        <f>'FY19 Subgrantee Rubric'!F142</f>
        <v>0</v>
      </c>
      <c r="G229" s="187">
        <f>'FY19 Subgrantee Rubric'!G142</f>
        <v>0</v>
      </c>
      <c r="H229" s="136"/>
    </row>
    <row r="230" spans="1:10" x14ac:dyDescent="0.25">
      <c r="A230" s="142"/>
      <c r="B230" s="192" t="s">
        <v>142</v>
      </c>
      <c r="C230" s="193">
        <f>COUNTA(C228,C226,C224,C222,C220,C218,C216)*2</f>
        <v>0</v>
      </c>
      <c r="D230" s="193">
        <f>COUNTA(D228,D226,D224,D222,D220,D218,D216)</f>
        <v>0</v>
      </c>
      <c r="E230" s="193"/>
      <c r="F230" s="193"/>
      <c r="G230" s="193"/>
      <c r="H230" s="193">
        <f>D230+C230</f>
        <v>0</v>
      </c>
      <c r="I230" s="194">
        <f>H230/14</f>
        <v>0</v>
      </c>
      <c r="J230" s="145"/>
    </row>
    <row r="231" spans="1:10" x14ac:dyDescent="0.25">
      <c r="A231" s="142"/>
    </row>
    <row r="232" spans="1:10" ht="42.75" customHeight="1" x14ac:dyDescent="0.25">
      <c r="A232" s="142"/>
      <c r="F232" s="147"/>
    </row>
    <row r="233" spans="1:10" ht="16.5" thickBot="1" x14ac:dyDescent="0.3">
      <c r="A233" s="142"/>
      <c r="B233" s="394" t="s">
        <v>106</v>
      </c>
      <c r="C233" s="394"/>
      <c r="D233" s="394"/>
      <c r="E233" s="394"/>
      <c r="F233" s="394"/>
      <c r="G233" s="394"/>
    </row>
    <row r="234" spans="1:10" ht="32.25" thickBot="1" x14ac:dyDescent="0.3">
      <c r="A234" s="142"/>
      <c r="B234" s="257"/>
      <c r="C234" s="258" t="s">
        <v>21</v>
      </c>
      <c r="D234" s="258" t="s">
        <v>1</v>
      </c>
      <c r="E234" s="258" t="s">
        <v>2</v>
      </c>
      <c r="F234" s="258" t="s">
        <v>3</v>
      </c>
      <c r="G234" s="258" t="s">
        <v>4</v>
      </c>
    </row>
    <row r="235" spans="1:10" ht="60" x14ac:dyDescent="0.25">
      <c r="A235" s="142">
        <v>88</v>
      </c>
      <c r="B235" s="284" t="s">
        <v>103</v>
      </c>
      <c r="C235" s="155"/>
      <c r="D235" s="155"/>
      <c r="E235" s="155"/>
      <c r="F235" s="155"/>
      <c r="G235" s="157"/>
      <c r="H235" s="136">
        <f t="shared" ref="H235:H241" si="8">COUNTA(C235:E235)</f>
        <v>0</v>
      </c>
    </row>
    <row r="236" spans="1:10" ht="29.25" customHeight="1" thickBot="1" x14ac:dyDescent="0.3">
      <c r="A236" s="142"/>
      <c r="B236" s="185" t="s">
        <v>141</v>
      </c>
      <c r="C236" s="186">
        <f>'FY19 Subgrantee Rubric'!C148</f>
        <v>0</v>
      </c>
      <c r="D236" s="186">
        <f>'FY19 Subgrantee Rubric'!D148</f>
        <v>0</v>
      </c>
      <c r="E236" s="186">
        <f>'FY19 Subgrantee Rubric'!E148</f>
        <v>0</v>
      </c>
      <c r="F236" s="186">
        <f>'FY19 Subgrantee Rubric'!F148</f>
        <v>0</v>
      </c>
      <c r="G236" s="187">
        <f>'FY19 Subgrantee Rubric'!G148</f>
        <v>0</v>
      </c>
      <c r="H236" s="136"/>
    </row>
    <row r="237" spans="1:10" ht="30.75" x14ac:dyDescent="0.25">
      <c r="A237" s="142">
        <v>89</v>
      </c>
      <c r="B237" s="158" t="s">
        <v>104</v>
      </c>
      <c r="C237" s="159"/>
      <c r="D237" s="159"/>
      <c r="E237" s="159"/>
      <c r="F237" s="159"/>
      <c r="G237" s="161"/>
      <c r="H237" s="136">
        <f t="shared" si="8"/>
        <v>0</v>
      </c>
    </row>
    <row r="238" spans="1:10" ht="31.5" customHeight="1" thickBot="1" x14ac:dyDescent="0.3">
      <c r="A238" s="142"/>
      <c r="B238" s="185" t="s">
        <v>141</v>
      </c>
      <c r="C238" s="186">
        <f>'FY19 Subgrantee Rubric'!C149</f>
        <v>0</v>
      </c>
      <c r="D238" s="186">
        <f>'FY19 Subgrantee Rubric'!D149</f>
        <v>0</v>
      </c>
      <c r="E238" s="186">
        <f>'FY19 Subgrantee Rubric'!E149</f>
        <v>0</v>
      </c>
      <c r="F238" s="186">
        <f>'FY19 Subgrantee Rubric'!F149</f>
        <v>0</v>
      </c>
      <c r="G238" s="187">
        <f>'FY19 Subgrantee Rubric'!G149</f>
        <v>0</v>
      </c>
      <c r="H238" s="136"/>
    </row>
    <row r="239" spans="1:10" ht="30.75" x14ac:dyDescent="0.25">
      <c r="A239" s="142">
        <v>90</v>
      </c>
      <c r="B239" s="154" t="s">
        <v>105</v>
      </c>
      <c r="C239" s="155"/>
      <c r="D239" s="155"/>
      <c r="E239" s="155"/>
      <c r="F239" s="155"/>
      <c r="G239" s="157"/>
      <c r="H239" s="136">
        <f t="shared" si="8"/>
        <v>0</v>
      </c>
    </row>
    <row r="240" spans="1:10" ht="32.25" customHeight="1" thickBot="1" x14ac:dyDescent="0.3">
      <c r="A240" s="142"/>
      <c r="B240" s="185" t="s">
        <v>141</v>
      </c>
      <c r="C240" s="186">
        <f>'FY19 Subgrantee Rubric'!C150</f>
        <v>0</v>
      </c>
      <c r="D240" s="186">
        <f>'FY19 Subgrantee Rubric'!D150</f>
        <v>0</v>
      </c>
      <c r="E240" s="186">
        <f>'FY19 Subgrantee Rubric'!E150</f>
        <v>0</v>
      </c>
      <c r="F240" s="186">
        <f>'FY19 Subgrantee Rubric'!F150</f>
        <v>0</v>
      </c>
      <c r="G240" s="187">
        <f>'FY19 Subgrantee Rubric'!G150</f>
        <v>0</v>
      </c>
      <c r="H240" s="136"/>
    </row>
    <row r="241" spans="1:9" ht="30.75" x14ac:dyDescent="0.25">
      <c r="A241" s="142">
        <v>91</v>
      </c>
      <c r="B241" s="158" t="s">
        <v>138</v>
      </c>
      <c r="C241" s="159"/>
      <c r="D241" s="159"/>
      <c r="E241" s="159"/>
      <c r="F241" s="159"/>
      <c r="G241" s="161"/>
      <c r="H241" s="136">
        <f t="shared" si="8"/>
        <v>0</v>
      </c>
    </row>
    <row r="242" spans="1:9" ht="34.5" customHeight="1" thickBot="1" x14ac:dyDescent="0.3">
      <c r="A242" s="142"/>
      <c r="B242" s="185" t="s">
        <v>141</v>
      </c>
      <c r="C242" s="186">
        <f>'FY19 Subgrantee Rubric'!C151</f>
        <v>0</v>
      </c>
      <c r="D242" s="186">
        <f>'FY19 Subgrantee Rubric'!D151</f>
        <v>0</v>
      </c>
      <c r="E242" s="186">
        <f>'FY19 Subgrantee Rubric'!E151</f>
        <v>0</v>
      </c>
      <c r="F242" s="186">
        <f>'FY19 Subgrantee Rubric'!F151</f>
        <v>0</v>
      </c>
      <c r="G242" s="187">
        <f>'FY19 Subgrantee Rubric'!G151</f>
        <v>0</v>
      </c>
      <c r="H242" s="136"/>
    </row>
    <row r="243" spans="1:9" x14ac:dyDescent="0.25">
      <c r="A243" s="142"/>
      <c r="B243" s="192" t="s">
        <v>142</v>
      </c>
      <c r="C243" s="193">
        <f>COUNTA(C241,C239,C237,C235)*2</f>
        <v>0</v>
      </c>
      <c r="D243" s="193">
        <f>COUNTA(D241,D239,D237,D235)</f>
        <v>0</v>
      </c>
      <c r="E243" s="193"/>
      <c r="F243" s="193"/>
      <c r="G243" s="193"/>
      <c r="H243" s="193">
        <f>SUM(C243+D243)</f>
        <v>0</v>
      </c>
      <c r="I243" s="194">
        <f>H243/8</f>
        <v>0</v>
      </c>
    </row>
    <row r="244" spans="1:9" x14ac:dyDescent="0.25">
      <c r="A244" s="142"/>
    </row>
    <row r="245" spans="1:9" x14ac:dyDescent="0.25">
      <c r="A245" s="142"/>
    </row>
    <row r="246" spans="1:9" ht="39.75" customHeight="1" x14ac:dyDescent="0.25">
      <c r="A246" s="142"/>
      <c r="F246" s="147"/>
    </row>
    <row r="247" spans="1:9" ht="16.5" thickBot="1" x14ac:dyDescent="0.3">
      <c r="A247" s="142"/>
      <c r="B247" s="394" t="s">
        <v>111</v>
      </c>
      <c r="C247" s="394"/>
      <c r="D247" s="394"/>
      <c r="E247" s="394"/>
      <c r="F247" s="394"/>
      <c r="G247" s="394"/>
    </row>
    <row r="248" spans="1:9" ht="32.25" thickBot="1" x14ac:dyDescent="0.3">
      <c r="A248" s="142"/>
      <c r="B248" s="93"/>
      <c r="C248" s="94" t="s">
        <v>9</v>
      </c>
      <c r="D248" s="94" t="s">
        <v>1</v>
      </c>
      <c r="E248" s="94" t="s">
        <v>2</v>
      </c>
      <c r="F248" s="94" t="s">
        <v>3</v>
      </c>
      <c r="G248" s="94" t="s">
        <v>4</v>
      </c>
    </row>
    <row r="249" spans="1:9" ht="15.75" thickBot="1" x14ac:dyDescent="0.3">
      <c r="A249" s="142"/>
      <c r="B249" s="395" t="s">
        <v>107</v>
      </c>
      <c r="C249" s="396"/>
      <c r="D249" s="396"/>
      <c r="E249" s="396"/>
      <c r="F249" s="396"/>
      <c r="G249" s="397"/>
    </row>
    <row r="250" spans="1:9" ht="40.5" customHeight="1" thickBot="1" x14ac:dyDescent="0.3">
      <c r="A250" s="142">
        <v>92</v>
      </c>
      <c r="B250" s="98" t="s">
        <v>112</v>
      </c>
      <c r="C250" s="99"/>
      <c r="D250" s="99"/>
      <c r="E250" s="99"/>
      <c r="F250" s="99"/>
      <c r="G250" s="298"/>
      <c r="H250" s="136">
        <f t="shared" ref="H250:H252" si="9">COUNTA(C250:E250)</f>
        <v>0</v>
      </c>
    </row>
    <row r="251" spans="1:9" ht="40.5" customHeight="1" thickBot="1" x14ac:dyDescent="0.3">
      <c r="A251" s="142"/>
      <c r="B251" s="185" t="s">
        <v>141</v>
      </c>
      <c r="C251" s="213">
        <f>'FY19 Subgrantee Rubric'!C159</f>
        <v>0</v>
      </c>
      <c r="D251" s="213">
        <f>'FY19 Subgrantee Rubric'!D159</f>
        <v>0</v>
      </c>
      <c r="E251" s="213">
        <f>'FY19 Subgrantee Rubric'!E159</f>
        <v>0</v>
      </c>
      <c r="F251" s="213">
        <f>'FY19 Subgrantee Rubric'!F159</f>
        <v>0</v>
      </c>
      <c r="G251" s="213">
        <f>'FY19 Subgrantee Rubric'!G159</f>
        <v>0</v>
      </c>
      <c r="H251" s="136"/>
    </row>
    <row r="252" spans="1:9" ht="30.75" customHeight="1" thickBot="1" x14ac:dyDescent="0.3">
      <c r="A252" s="142">
        <v>93</v>
      </c>
      <c r="B252" s="98" t="s">
        <v>108</v>
      </c>
      <c r="C252" s="99"/>
      <c r="D252" s="99"/>
      <c r="E252" s="99"/>
      <c r="F252" s="99"/>
      <c r="G252" s="298"/>
      <c r="H252" s="136">
        <f t="shared" si="9"/>
        <v>0</v>
      </c>
    </row>
    <row r="253" spans="1:9" ht="30.75" customHeight="1" thickBot="1" x14ac:dyDescent="0.3">
      <c r="A253" s="142"/>
      <c r="B253" s="185" t="s">
        <v>141</v>
      </c>
      <c r="C253" s="213">
        <f>'FY19 Subgrantee Rubric'!C160</f>
        <v>0</v>
      </c>
      <c r="D253" s="213">
        <f>'FY19 Subgrantee Rubric'!D160</f>
        <v>0</v>
      </c>
      <c r="E253" s="213">
        <f>'FY19 Subgrantee Rubric'!E160</f>
        <v>0</v>
      </c>
      <c r="F253" s="213">
        <f>'FY19 Subgrantee Rubric'!F160</f>
        <v>0</v>
      </c>
      <c r="G253" s="213">
        <f>'FY19 Subgrantee Rubric'!G160</f>
        <v>0</v>
      </c>
      <c r="H253" s="136"/>
    </row>
    <row r="254" spans="1:9" ht="21.75" customHeight="1" thickBot="1" x14ac:dyDescent="0.3">
      <c r="A254" s="142"/>
      <c r="B254" s="395" t="s">
        <v>109</v>
      </c>
      <c r="C254" s="396"/>
      <c r="D254" s="396"/>
      <c r="E254" s="396"/>
      <c r="F254" s="396"/>
      <c r="G254" s="397"/>
    </row>
    <row r="255" spans="1:9" ht="81.75" thickBot="1" x14ac:dyDescent="0.3">
      <c r="A255" s="142">
        <v>94</v>
      </c>
      <c r="B255" s="104" t="s">
        <v>110</v>
      </c>
      <c r="C255" s="99"/>
      <c r="D255" s="99"/>
      <c r="E255" s="99"/>
      <c r="F255" s="99"/>
      <c r="G255" s="298"/>
      <c r="H255" s="136">
        <f t="shared" ref="H255:H257" si="10">COUNTA(C255:E255)</f>
        <v>0</v>
      </c>
    </row>
    <row r="256" spans="1:9" ht="43.5" customHeight="1" thickBot="1" x14ac:dyDescent="0.3">
      <c r="A256" s="142"/>
      <c r="B256" s="185" t="s">
        <v>141</v>
      </c>
      <c r="C256" s="213">
        <f>'FY19 Subgrantee Rubric'!C162</f>
        <v>0</v>
      </c>
      <c r="D256" s="213">
        <f>'FY19 Subgrantee Rubric'!D162</f>
        <v>0</v>
      </c>
      <c r="E256" s="213">
        <f>'FY19 Subgrantee Rubric'!E162</f>
        <v>0</v>
      </c>
      <c r="F256" s="213">
        <f>'FY19 Subgrantee Rubric'!F162</f>
        <v>0</v>
      </c>
      <c r="G256" s="213">
        <f>'FY19 Subgrantee Rubric'!G162</f>
        <v>0</v>
      </c>
      <c r="H256" s="136"/>
    </row>
    <row r="257" spans="1:8" ht="107.25" customHeight="1" thickBot="1" x14ac:dyDescent="0.3">
      <c r="A257" s="142">
        <v>95</v>
      </c>
      <c r="B257" s="104" t="s">
        <v>131</v>
      </c>
      <c r="C257" s="99"/>
      <c r="D257" s="99"/>
      <c r="E257" s="99"/>
      <c r="F257" s="99"/>
      <c r="G257" s="298"/>
      <c r="H257" s="136">
        <f t="shared" si="10"/>
        <v>0</v>
      </c>
    </row>
    <row r="258" spans="1:8" ht="34.5" customHeight="1" thickBot="1" x14ac:dyDescent="0.3">
      <c r="A258" s="142"/>
      <c r="B258" s="185" t="s">
        <v>141</v>
      </c>
      <c r="C258" s="213">
        <f>'FY19 Subgrantee Rubric'!C163</f>
        <v>0</v>
      </c>
      <c r="D258" s="213">
        <f>'FY19 Subgrantee Rubric'!D163</f>
        <v>0</v>
      </c>
      <c r="E258" s="213">
        <f>'FY19 Subgrantee Rubric'!E163</f>
        <v>0</v>
      </c>
      <c r="F258" s="213">
        <f>'FY19 Subgrantee Rubric'!F163</f>
        <v>0</v>
      </c>
      <c r="G258" s="213">
        <f>'FY19 Subgrantee Rubric'!G163</f>
        <v>0</v>
      </c>
      <c r="H258" s="136"/>
    </row>
    <row r="259" spans="1:8" ht="24.75" customHeight="1" thickBot="1" x14ac:dyDescent="0.3">
      <c r="A259" s="142"/>
      <c r="B259" s="395" t="s">
        <v>113</v>
      </c>
      <c r="C259" s="396"/>
      <c r="D259" s="396"/>
      <c r="E259" s="396"/>
      <c r="F259" s="396"/>
      <c r="G259" s="397"/>
    </row>
    <row r="260" spans="1:8" ht="37.5" customHeight="1" thickBot="1" x14ac:dyDescent="0.3">
      <c r="A260" s="142">
        <v>96</v>
      </c>
      <c r="B260" s="98" t="s">
        <v>114</v>
      </c>
      <c r="C260" s="99"/>
      <c r="D260" s="99"/>
      <c r="E260" s="99"/>
      <c r="F260" s="99"/>
      <c r="G260" s="298"/>
      <c r="H260" s="136">
        <f t="shared" ref="H260" si="11">COUNTA(C260:E260)</f>
        <v>0</v>
      </c>
    </row>
    <row r="261" spans="1:8" ht="37.5" customHeight="1" thickBot="1" x14ac:dyDescent="0.3">
      <c r="A261" s="142"/>
      <c r="B261" s="185" t="s">
        <v>141</v>
      </c>
      <c r="C261" s="213">
        <f>'FY19 Subgrantee Rubric'!C165</f>
        <v>0</v>
      </c>
      <c r="D261" s="213">
        <f>'FY19 Subgrantee Rubric'!D165</f>
        <v>0</v>
      </c>
      <c r="E261" s="213">
        <f>'FY19 Subgrantee Rubric'!E165</f>
        <v>0</v>
      </c>
      <c r="F261" s="213">
        <f>'FY19 Subgrantee Rubric'!F165</f>
        <v>0</v>
      </c>
      <c r="G261" s="213">
        <f>'FY19 Subgrantee Rubric'!G165</f>
        <v>0</v>
      </c>
      <c r="H261" s="136"/>
    </row>
    <row r="262" spans="1:8" ht="26.25" customHeight="1" thickBot="1" x14ac:dyDescent="0.3">
      <c r="A262" s="142"/>
      <c r="B262" s="395" t="s">
        <v>115</v>
      </c>
      <c r="C262" s="396"/>
      <c r="D262" s="396"/>
      <c r="E262" s="396"/>
      <c r="F262" s="396"/>
      <c r="G262" s="397"/>
    </row>
    <row r="263" spans="1:8" ht="42" customHeight="1" thickBot="1" x14ac:dyDescent="0.3">
      <c r="A263" s="142">
        <v>97</v>
      </c>
      <c r="B263" s="98" t="s">
        <v>116</v>
      </c>
      <c r="C263" s="99"/>
      <c r="D263" s="99"/>
      <c r="E263" s="99"/>
      <c r="F263" s="99"/>
      <c r="G263" s="298"/>
      <c r="H263" s="136">
        <f t="shared" ref="H263:H267" si="12">COUNTA(C263:E263)</f>
        <v>0</v>
      </c>
    </row>
    <row r="264" spans="1:8" ht="42" customHeight="1" thickBot="1" x14ac:dyDescent="0.3">
      <c r="A264" s="142"/>
      <c r="B264" s="185" t="s">
        <v>141</v>
      </c>
      <c r="C264" s="213">
        <f>'FY19 Subgrantee Rubric'!C167</f>
        <v>0</v>
      </c>
      <c r="D264" s="213">
        <f>'FY19 Subgrantee Rubric'!D167</f>
        <v>0</v>
      </c>
      <c r="E264" s="213">
        <f>'FY19 Subgrantee Rubric'!E167</f>
        <v>0</v>
      </c>
      <c r="F264" s="213">
        <f>'FY19 Subgrantee Rubric'!F167</f>
        <v>0</v>
      </c>
      <c r="G264" s="213">
        <f>'FY19 Subgrantee Rubric'!G167</f>
        <v>0</v>
      </c>
      <c r="H264" s="136"/>
    </row>
    <row r="265" spans="1:8" ht="45.75" thickBot="1" x14ac:dyDescent="0.3">
      <c r="A265" s="142">
        <v>98</v>
      </c>
      <c r="B265" s="98" t="s">
        <v>117</v>
      </c>
      <c r="C265" s="99"/>
      <c r="D265" s="99"/>
      <c r="E265" s="99"/>
      <c r="F265" s="99"/>
      <c r="G265" s="298"/>
      <c r="H265" s="136">
        <f t="shared" si="12"/>
        <v>0</v>
      </c>
    </row>
    <row r="266" spans="1:8" ht="42" customHeight="1" thickBot="1" x14ac:dyDescent="0.3">
      <c r="A266" s="142"/>
      <c r="B266" s="185" t="s">
        <v>141</v>
      </c>
      <c r="C266" s="213">
        <f>'FY19 Subgrantee Rubric'!C168</f>
        <v>0</v>
      </c>
      <c r="D266" s="213">
        <f>'FY19 Subgrantee Rubric'!D168</f>
        <v>0</v>
      </c>
      <c r="E266" s="213">
        <f>'FY19 Subgrantee Rubric'!E168</f>
        <v>0</v>
      </c>
      <c r="F266" s="213">
        <f>'FY19 Subgrantee Rubric'!F168</f>
        <v>0</v>
      </c>
      <c r="G266" s="213">
        <f>'FY19 Subgrantee Rubric'!G168</f>
        <v>0</v>
      </c>
      <c r="H266" s="136"/>
    </row>
    <row r="267" spans="1:8" ht="45.75" thickBot="1" x14ac:dyDescent="0.3">
      <c r="A267" s="142">
        <v>99</v>
      </c>
      <c r="B267" s="98" t="s">
        <v>118</v>
      </c>
      <c r="C267" s="99"/>
      <c r="D267" s="99"/>
      <c r="E267" s="99"/>
      <c r="F267" s="99"/>
      <c r="G267" s="298"/>
      <c r="H267" s="136">
        <f t="shared" si="12"/>
        <v>0</v>
      </c>
    </row>
    <row r="268" spans="1:8" ht="42" customHeight="1" thickBot="1" x14ac:dyDescent="0.3">
      <c r="A268" s="142"/>
      <c r="B268" s="185" t="s">
        <v>141</v>
      </c>
      <c r="C268" s="213">
        <f>'FY19 Subgrantee Rubric'!C169</f>
        <v>0</v>
      </c>
      <c r="D268" s="213">
        <f>'FY19 Subgrantee Rubric'!D169</f>
        <v>0</v>
      </c>
      <c r="E268" s="213">
        <f>'FY19 Subgrantee Rubric'!E169</f>
        <v>0</v>
      </c>
      <c r="F268" s="213">
        <f>'FY19 Subgrantee Rubric'!F169</f>
        <v>0</v>
      </c>
      <c r="G268" s="213">
        <f>'FY19 Subgrantee Rubric'!G169</f>
        <v>0</v>
      </c>
      <c r="H268" s="136"/>
    </row>
    <row r="269" spans="1:8" ht="27.75" customHeight="1" thickBot="1" x14ac:dyDescent="0.3">
      <c r="A269" s="142"/>
      <c r="B269" s="395" t="s">
        <v>119</v>
      </c>
      <c r="C269" s="396"/>
      <c r="D269" s="396"/>
      <c r="E269" s="396"/>
      <c r="F269" s="396"/>
      <c r="G269" s="397"/>
    </row>
    <row r="270" spans="1:8" ht="41.25" customHeight="1" thickBot="1" x14ac:dyDescent="0.3">
      <c r="A270" s="142">
        <v>100</v>
      </c>
      <c r="B270" s="98" t="s">
        <v>120</v>
      </c>
      <c r="C270" s="99"/>
      <c r="D270" s="99"/>
      <c r="E270" s="99"/>
      <c r="F270" s="99"/>
      <c r="G270" s="100"/>
      <c r="H270" s="136">
        <f t="shared" ref="H270" si="13">COUNTA(C270:E270)</f>
        <v>0</v>
      </c>
    </row>
    <row r="271" spans="1:8" ht="41.25" customHeight="1" thickBot="1" x14ac:dyDescent="0.3">
      <c r="A271" s="142"/>
      <c r="B271" s="185" t="s">
        <v>141</v>
      </c>
      <c r="C271" s="213">
        <f>'FY19 Subgrantee Rubric'!C171</f>
        <v>0</v>
      </c>
      <c r="D271" s="213">
        <f>'FY19 Subgrantee Rubric'!D171</f>
        <v>0</v>
      </c>
      <c r="E271" s="213">
        <f>'FY19 Subgrantee Rubric'!E171</f>
        <v>0</v>
      </c>
      <c r="F271" s="213">
        <f>'FY19 Subgrantee Rubric'!F171</f>
        <v>0</v>
      </c>
      <c r="G271" s="213">
        <f>'FY19 Subgrantee Rubric'!G171</f>
        <v>0</v>
      </c>
      <c r="H271" s="136"/>
    </row>
    <row r="272" spans="1:8" ht="27" customHeight="1" x14ac:dyDescent="0.25">
      <c r="A272" s="142"/>
      <c r="B272" s="398" t="s">
        <v>121</v>
      </c>
      <c r="C272" s="399"/>
      <c r="D272" s="399"/>
      <c r="E272" s="399"/>
      <c r="F272" s="399"/>
      <c r="G272" s="400"/>
    </row>
    <row r="273" spans="1:9" ht="37.5" customHeight="1" thickBot="1" x14ac:dyDescent="0.3">
      <c r="A273" s="142">
        <v>101</v>
      </c>
      <c r="B273" s="98" t="s">
        <v>122</v>
      </c>
      <c r="C273" s="99"/>
      <c r="D273" s="99"/>
      <c r="E273" s="99"/>
      <c r="F273" s="99"/>
      <c r="G273" s="298"/>
      <c r="H273" s="136">
        <f t="shared" ref="H273:H275" si="14">COUNTA(C273:E273)</f>
        <v>0</v>
      </c>
    </row>
    <row r="274" spans="1:9" ht="37.5" customHeight="1" thickBot="1" x14ac:dyDescent="0.3">
      <c r="A274" s="142"/>
      <c r="B274" s="185" t="s">
        <v>141</v>
      </c>
      <c r="C274" s="213">
        <f>'FY19 Subgrantee Rubric'!C173</f>
        <v>0</v>
      </c>
      <c r="D274" s="213">
        <f>'FY19 Subgrantee Rubric'!D173</f>
        <v>0</v>
      </c>
      <c r="E274" s="213">
        <f>'FY19 Subgrantee Rubric'!E173</f>
        <v>0</v>
      </c>
      <c r="F274" s="213">
        <f>'FY19 Subgrantee Rubric'!F173</f>
        <v>0</v>
      </c>
      <c r="G274" s="213">
        <f>'FY19 Subgrantee Rubric'!G173</f>
        <v>0</v>
      </c>
      <c r="H274" s="136"/>
    </row>
    <row r="275" spans="1:9" ht="40.5" customHeight="1" thickBot="1" x14ac:dyDescent="0.3">
      <c r="A275" s="142">
        <v>102</v>
      </c>
      <c r="B275" s="98" t="s">
        <v>123</v>
      </c>
      <c r="C275" s="99"/>
      <c r="D275" s="99"/>
      <c r="E275" s="99"/>
      <c r="F275" s="99"/>
      <c r="G275" s="298"/>
      <c r="H275" s="136">
        <f t="shared" si="14"/>
        <v>0</v>
      </c>
    </row>
    <row r="276" spans="1:9" ht="40.5" customHeight="1" thickBot="1" x14ac:dyDescent="0.3">
      <c r="A276" s="142"/>
      <c r="B276" s="185" t="s">
        <v>141</v>
      </c>
      <c r="C276" s="213">
        <f>'FY19 Subgrantee Rubric'!C174</f>
        <v>0</v>
      </c>
      <c r="D276" s="213">
        <f>'FY19 Subgrantee Rubric'!D174</f>
        <v>0</v>
      </c>
      <c r="E276" s="213">
        <f>'FY19 Subgrantee Rubric'!E174</f>
        <v>0</v>
      </c>
      <c r="F276" s="213">
        <f>'FY19 Subgrantee Rubric'!F174</f>
        <v>0</v>
      </c>
      <c r="G276" s="213">
        <f>'FY19 Subgrantee Rubric'!G174</f>
        <v>0</v>
      </c>
      <c r="H276" s="136"/>
    </row>
    <row r="277" spans="1:9" ht="24.75" customHeight="1" x14ac:dyDescent="0.25">
      <c r="A277" s="142"/>
      <c r="B277" s="398" t="s">
        <v>124</v>
      </c>
      <c r="C277" s="399"/>
      <c r="D277" s="399"/>
      <c r="E277" s="399"/>
      <c r="F277" s="399"/>
      <c r="G277" s="400"/>
    </row>
    <row r="278" spans="1:9" ht="45.75" thickBot="1" x14ac:dyDescent="0.5">
      <c r="A278" s="142">
        <v>103</v>
      </c>
      <c r="B278" s="98" t="s">
        <v>125</v>
      </c>
      <c r="C278" s="293"/>
      <c r="D278" s="293"/>
      <c r="E278" s="293"/>
      <c r="F278" s="293"/>
      <c r="G278" s="298"/>
      <c r="H278" s="136">
        <f t="shared" ref="H278:H280" si="15">COUNTA(C278:E278)</f>
        <v>0</v>
      </c>
    </row>
    <row r="279" spans="1:9" ht="40.5" customHeight="1" thickBot="1" x14ac:dyDescent="0.3">
      <c r="A279" s="142"/>
      <c r="B279" s="185" t="s">
        <v>141</v>
      </c>
      <c r="C279" s="213">
        <f>'FY19 Subgrantee Rubric'!C176</f>
        <v>0</v>
      </c>
      <c r="D279" s="213">
        <f>'FY19 Subgrantee Rubric'!D176</f>
        <v>0</v>
      </c>
      <c r="E279" s="213">
        <f>'FY19 Subgrantee Rubric'!E176</f>
        <v>0</v>
      </c>
      <c r="F279" s="213">
        <f>'FY19 Subgrantee Rubric'!F176</f>
        <v>0</v>
      </c>
      <c r="G279" s="213">
        <f>'FY19 Subgrantee Rubric'!G176</f>
        <v>0</v>
      </c>
      <c r="H279" s="136"/>
    </row>
    <row r="280" spans="1:9" ht="31.5" thickBot="1" x14ac:dyDescent="0.5">
      <c r="A280" s="142">
        <v>104</v>
      </c>
      <c r="B280" s="294" t="s">
        <v>138</v>
      </c>
      <c r="C280" s="295"/>
      <c r="D280" s="295"/>
      <c r="E280" s="295"/>
      <c r="F280" s="295"/>
      <c r="G280" s="301"/>
      <c r="H280" s="136">
        <f t="shared" si="15"/>
        <v>0</v>
      </c>
    </row>
    <row r="281" spans="1:9" ht="36" customHeight="1" thickBot="1" x14ac:dyDescent="0.3">
      <c r="A281" s="142"/>
      <c r="B281" s="185" t="s">
        <v>141</v>
      </c>
      <c r="C281" s="213">
        <f>'FY19 Subgrantee Rubric'!C177</f>
        <v>0</v>
      </c>
      <c r="D281" s="213">
        <f>'FY19 Subgrantee Rubric'!D177</f>
        <v>0</v>
      </c>
      <c r="E281" s="213">
        <f>'FY19 Subgrantee Rubric'!E177</f>
        <v>0</v>
      </c>
      <c r="F281" s="213">
        <f>'FY19 Subgrantee Rubric'!F177</f>
        <v>0</v>
      </c>
      <c r="G281" s="213">
        <f>'FY19 Subgrantee Rubric'!G177</f>
        <v>0</v>
      </c>
      <c r="H281" s="136"/>
    </row>
    <row r="282" spans="1:9" x14ac:dyDescent="0.25">
      <c r="A282" s="142"/>
      <c r="B282" s="192" t="s">
        <v>142</v>
      </c>
      <c r="C282" s="193">
        <f>COUNTA(C280,C278,C275,C273,C270,C267,C265,C263,C260,C257,C255,C252,C250)*2</f>
        <v>0</v>
      </c>
      <c r="D282" s="193">
        <f>COUNTA(D280,D278,D275,D273,D270,D267,D265,D263,D260,D257,D255,D252,D250)</f>
        <v>0</v>
      </c>
      <c r="E282" s="193"/>
      <c r="F282" s="193"/>
      <c r="G282" s="193"/>
      <c r="H282" s="193">
        <f>SUM(C282+D282)</f>
        <v>0</v>
      </c>
      <c r="I282" s="194">
        <f>H282/26</f>
        <v>0</v>
      </c>
    </row>
    <row r="283" spans="1:9" x14ac:dyDescent="0.25">
      <c r="A283" s="142"/>
    </row>
    <row r="284" spans="1:9" ht="15.75" thickBot="1" x14ac:dyDescent="0.3">
      <c r="A284" s="142"/>
    </row>
    <row r="285" spans="1:9" ht="16.5" thickBot="1" x14ac:dyDescent="0.3">
      <c r="A285" s="142"/>
      <c r="B285" s="384" t="s">
        <v>146</v>
      </c>
      <c r="C285" s="385"/>
      <c r="D285" s="385"/>
      <c r="E285" s="386"/>
    </row>
    <row r="286" spans="1:9" ht="15.75" x14ac:dyDescent="0.25">
      <c r="A286" s="142"/>
      <c r="B286" s="392" t="s">
        <v>137</v>
      </c>
      <c r="C286" s="393"/>
      <c r="D286" s="218" t="s">
        <v>140</v>
      </c>
      <c r="E286" s="219" t="s">
        <v>132</v>
      </c>
    </row>
    <row r="287" spans="1:9" ht="15.75" x14ac:dyDescent="0.25">
      <c r="A287" s="142"/>
      <c r="B287" s="381" t="s">
        <v>136</v>
      </c>
      <c r="C287" s="382"/>
      <c r="D287" s="150">
        <f>'FY19 Subgrantee Rubric'!D183</f>
        <v>0</v>
      </c>
      <c r="E287" s="214">
        <v>42</v>
      </c>
    </row>
    <row r="288" spans="1:9" ht="15.75" x14ac:dyDescent="0.25">
      <c r="A288" s="142"/>
      <c r="B288" s="371" t="s">
        <v>8</v>
      </c>
      <c r="C288" s="372"/>
      <c r="D288" s="150">
        <f>'FY19 Subgrantee Rubric'!D184</f>
        <v>0</v>
      </c>
      <c r="E288" s="214">
        <v>14</v>
      </c>
    </row>
    <row r="289" spans="1:5" ht="15.75" x14ac:dyDescent="0.25">
      <c r="A289" s="142"/>
      <c r="B289" s="371" t="s">
        <v>92</v>
      </c>
      <c r="C289" s="372"/>
      <c r="D289" s="150">
        <f>'FY19 Subgrantee Rubric'!D185</f>
        <v>0</v>
      </c>
      <c r="E289" s="214">
        <v>22</v>
      </c>
    </row>
    <row r="290" spans="1:5" ht="15.75" x14ac:dyDescent="0.25">
      <c r="A290" s="142"/>
      <c r="B290" s="371" t="s">
        <v>93</v>
      </c>
      <c r="C290" s="372"/>
      <c r="D290" s="150">
        <f>'FY19 Subgrantee Rubric'!D186</f>
        <v>0</v>
      </c>
      <c r="E290" s="214">
        <v>20</v>
      </c>
    </row>
    <row r="291" spans="1:5" ht="15.75" x14ac:dyDescent="0.25">
      <c r="A291" s="142"/>
      <c r="B291" s="371" t="s">
        <v>94</v>
      </c>
      <c r="C291" s="372"/>
      <c r="D291" s="150">
        <f>'FY19 Subgrantee Rubric'!D187</f>
        <v>0</v>
      </c>
      <c r="E291" s="214">
        <v>18</v>
      </c>
    </row>
    <row r="292" spans="1:5" ht="15.75" x14ac:dyDescent="0.25">
      <c r="A292" s="142"/>
      <c r="B292" s="371" t="s">
        <v>95</v>
      </c>
      <c r="C292" s="372"/>
      <c r="D292" s="150">
        <f>'FY19 Subgrantee Rubric'!D188</f>
        <v>0</v>
      </c>
      <c r="E292" s="214">
        <v>8</v>
      </c>
    </row>
    <row r="293" spans="1:5" ht="15.75" x14ac:dyDescent="0.25">
      <c r="A293" s="142"/>
      <c r="B293" s="371" t="s">
        <v>54</v>
      </c>
      <c r="C293" s="372"/>
      <c r="D293" s="150">
        <f>'FY19 Subgrantee Rubric'!D189</f>
        <v>0</v>
      </c>
      <c r="E293" s="214">
        <v>6</v>
      </c>
    </row>
    <row r="294" spans="1:5" ht="15.75" x14ac:dyDescent="0.25">
      <c r="A294" s="142"/>
      <c r="B294" s="371" t="s">
        <v>67</v>
      </c>
      <c r="C294" s="372"/>
      <c r="D294" s="150">
        <f>'FY19 Subgrantee Rubric'!D190</f>
        <v>0</v>
      </c>
      <c r="E294" s="214">
        <v>30</v>
      </c>
    </row>
    <row r="295" spans="1:5" ht="15.75" x14ac:dyDescent="0.25">
      <c r="A295" s="142"/>
      <c r="B295" s="371" t="s">
        <v>85</v>
      </c>
      <c r="C295" s="372"/>
      <c r="D295" s="150">
        <f>'FY19 Subgrantee Rubric'!D191</f>
        <v>0</v>
      </c>
      <c r="E295" s="214">
        <v>30</v>
      </c>
    </row>
    <row r="296" spans="1:5" ht="15.75" x14ac:dyDescent="0.25">
      <c r="A296" s="142"/>
      <c r="B296" s="371" t="s">
        <v>90</v>
      </c>
      <c r="C296" s="372"/>
      <c r="D296" s="150">
        <f>'FY19 Subgrantee Rubric'!D192</f>
        <v>0</v>
      </c>
      <c r="E296" s="214">
        <v>12</v>
      </c>
    </row>
    <row r="297" spans="1:5" ht="15.75" x14ac:dyDescent="0.25">
      <c r="A297" s="142"/>
      <c r="B297" s="371" t="s">
        <v>101</v>
      </c>
      <c r="C297" s="372"/>
      <c r="D297" s="150">
        <f>'FY19 Subgrantee Rubric'!D193</f>
        <v>0</v>
      </c>
      <c r="E297" s="214">
        <v>14</v>
      </c>
    </row>
    <row r="298" spans="1:5" ht="15.75" x14ac:dyDescent="0.25">
      <c r="A298" s="142"/>
      <c r="B298" s="371" t="s">
        <v>106</v>
      </c>
      <c r="C298" s="372"/>
      <c r="D298" s="150">
        <f>'FY19 Subgrantee Rubric'!D194</f>
        <v>0</v>
      </c>
      <c r="E298" s="214">
        <v>8</v>
      </c>
    </row>
    <row r="299" spans="1:5" ht="16.5" thickBot="1" x14ac:dyDescent="0.3">
      <c r="A299" s="142"/>
      <c r="B299" s="373" t="s">
        <v>111</v>
      </c>
      <c r="C299" s="374"/>
      <c r="D299" s="215">
        <f>'FY19 Subgrantee Rubric'!D195</f>
        <v>0</v>
      </c>
      <c r="E299" s="216">
        <v>26</v>
      </c>
    </row>
    <row r="300" spans="1:5" ht="19.5" thickBot="1" x14ac:dyDescent="0.35">
      <c r="A300" s="142"/>
      <c r="B300" s="375" t="s">
        <v>139</v>
      </c>
      <c r="C300" s="376"/>
      <c r="D300" s="286">
        <f>'FY19 Subgrantee Rubric'!D196</f>
        <v>0</v>
      </c>
      <c r="E300" s="217">
        <f>SUM(E287:E299)</f>
        <v>250</v>
      </c>
    </row>
    <row r="301" spans="1:5" ht="29.25" customHeight="1" thickBot="1" x14ac:dyDescent="0.3">
      <c r="D301" s="377">
        <f>D300/E300</f>
        <v>0</v>
      </c>
      <c r="E301" s="378"/>
    </row>
    <row r="303" spans="1:5" ht="15.75" thickBot="1" x14ac:dyDescent="0.3"/>
    <row r="304" spans="1:5" ht="16.5" thickBot="1" x14ac:dyDescent="0.3">
      <c r="B304" s="387" t="s">
        <v>147</v>
      </c>
      <c r="C304" s="388"/>
      <c r="D304" s="388"/>
      <c r="E304" s="389"/>
    </row>
    <row r="305" spans="2:5" ht="15.75" x14ac:dyDescent="0.25">
      <c r="B305" s="379" t="s">
        <v>137</v>
      </c>
      <c r="C305" s="380"/>
      <c r="D305" s="220" t="s">
        <v>140</v>
      </c>
      <c r="E305" s="221" t="s">
        <v>132</v>
      </c>
    </row>
    <row r="306" spans="2:5" ht="15.75" x14ac:dyDescent="0.25">
      <c r="B306" s="381" t="s">
        <v>136</v>
      </c>
      <c r="C306" s="382"/>
      <c r="D306" s="150">
        <f>E10</f>
        <v>0</v>
      </c>
      <c r="E306" s="214">
        <v>42</v>
      </c>
    </row>
    <row r="307" spans="2:5" ht="15.75" x14ac:dyDescent="0.25">
      <c r="B307" s="371" t="s">
        <v>8</v>
      </c>
      <c r="C307" s="372"/>
      <c r="D307" s="150">
        <f>H27</f>
        <v>0</v>
      </c>
      <c r="E307" s="214">
        <v>14</v>
      </c>
    </row>
    <row r="308" spans="2:5" ht="15.75" x14ac:dyDescent="0.25">
      <c r="B308" s="371" t="s">
        <v>92</v>
      </c>
      <c r="C308" s="372"/>
      <c r="D308" s="150">
        <f>H53</f>
        <v>0</v>
      </c>
      <c r="E308" s="214">
        <v>22</v>
      </c>
    </row>
    <row r="309" spans="2:5" ht="15.75" x14ac:dyDescent="0.25">
      <c r="B309" s="371" t="s">
        <v>93</v>
      </c>
      <c r="C309" s="372"/>
      <c r="D309" s="150">
        <f>H78</f>
        <v>0</v>
      </c>
      <c r="E309" s="214">
        <v>20</v>
      </c>
    </row>
    <row r="310" spans="2:5" ht="15.75" x14ac:dyDescent="0.25">
      <c r="B310" s="371" t="s">
        <v>94</v>
      </c>
      <c r="C310" s="372"/>
      <c r="D310" s="150">
        <f>H101</f>
        <v>0</v>
      </c>
      <c r="E310" s="214">
        <v>18</v>
      </c>
    </row>
    <row r="311" spans="2:5" ht="15.75" x14ac:dyDescent="0.25">
      <c r="B311" s="371" t="s">
        <v>95</v>
      </c>
      <c r="C311" s="372"/>
      <c r="D311" s="150">
        <f>H113</f>
        <v>0</v>
      </c>
      <c r="E311" s="214">
        <v>8</v>
      </c>
    </row>
    <row r="312" spans="2:5" ht="15.75" x14ac:dyDescent="0.25">
      <c r="B312" s="371" t="s">
        <v>54</v>
      </c>
      <c r="C312" s="372"/>
      <c r="D312" s="150">
        <f>H124</f>
        <v>0</v>
      </c>
      <c r="E312" s="214">
        <v>6</v>
      </c>
    </row>
    <row r="313" spans="2:5" ht="15.75" x14ac:dyDescent="0.25">
      <c r="B313" s="371" t="s">
        <v>67</v>
      </c>
      <c r="C313" s="372"/>
      <c r="D313" s="150">
        <f>H159</f>
        <v>0</v>
      </c>
      <c r="E313" s="214">
        <v>30</v>
      </c>
    </row>
    <row r="314" spans="2:5" ht="15.75" x14ac:dyDescent="0.25">
      <c r="B314" s="371" t="s">
        <v>85</v>
      </c>
      <c r="C314" s="372"/>
      <c r="D314" s="150">
        <f>H194</f>
        <v>0</v>
      </c>
      <c r="E314" s="214">
        <v>30</v>
      </c>
    </row>
    <row r="315" spans="2:5" ht="15.75" x14ac:dyDescent="0.25">
      <c r="B315" s="371" t="s">
        <v>90</v>
      </c>
      <c r="C315" s="372"/>
      <c r="D315" s="150">
        <f>H211</f>
        <v>0</v>
      </c>
      <c r="E315" s="214">
        <v>12</v>
      </c>
    </row>
    <row r="316" spans="2:5" ht="15.75" x14ac:dyDescent="0.25">
      <c r="B316" s="371" t="s">
        <v>101</v>
      </c>
      <c r="C316" s="372"/>
      <c r="D316" s="150">
        <f>H230</f>
        <v>0</v>
      </c>
      <c r="E316" s="214">
        <v>14</v>
      </c>
    </row>
    <row r="317" spans="2:5" ht="15.75" x14ac:dyDescent="0.25">
      <c r="B317" s="371" t="s">
        <v>106</v>
      </c>
      <c r="C317" s="372"/>
      <c r="D317" s="150">
        <f>H243</f>
        <v>0</v>
      </c>
      <c r="E317" s="214">
        <v>8</v>
      </c>
    </row>
    <row r="318" spans="2:5" ht="16.5" thickBot="1" x14ac:dyDescent="0.3">
      <c r="B318" s="373" t="s">
        <v>111</v>
      </c>
      <c r="C318" s="374"/>
      <c r="D318" s="215">
        <f>H282</f>
        <v>0</v>
      </c>
      <c r="E318" s="216">
        <v>26</v>
      </c>
    </row>
    <row r="319" spans="2:5" ht="19.5" thickBot="1" x14ac:dyDescent="0.35">
      <c r="B319" s="375" t="s">
        <v>139</v>
      </c>
      <c r="C319" s="376"/>
      <c r="D319" s="285">
        <f>SUM(D306:D318)</f>
        <v>0</v>
      </c>
      <c r="E319" s="217">
        <f>SUM(E306:E318)</f>
        <v>250</v>
      </c>
    </row>
    <row r="320" spans="2:5" ht="27.75" customHeight="1" thickBot="1" x14ac:dyDescent="0.3">
      <c r="D320" s="377">
        <f>D319/E319</f>
        <v>0</v>
      </c>
      <c r="E320" s="378"/>
    </row>
    <row r="324" spans="4:5" x14ac:dyDescent="0.25">
      <c r="D324" s="367" t="s">
        <v>151</v>
      </c>
      <c r="E324" s="367"/>
    </row>
    <row r="325" spans="4:5" x14ac:dyDescent="0.25">
      <c r="D325" s="368">
        <f>D319+D300</f>
        <v>0</v>
      </c>
      <c r="E325" s="368"/>
    </row>
    <row r="326" spans="4:5" x14ac:dyDescent="0.25">
      <c r="D326" s="367" t="s">
        <v>152</v>
      </c>
      <c r="E326" s="367"/>
    </row>
    <row r="327" spans="4:5" x14ac:dyDescent="0.25">
      <c r="D327" s="368">
        <f>E319+E300</f>
        <v>500</v>
      </c>
      <c r="E327" s="368"/>
    </row>
    <row r="328" spans="4:5" ht="15.75" thickBot="1" x14ac:dyDescent="0.3"/>
    <row r="329" spans="4:5" ht="19.5" thickBot="1" x14ac:dyDescent="0.3">
      <c r="D329" s="369">
        <f>D325/D327</f>
        <v>0</v>
      </c>
      <c r="E329" s="370"/>
    </row>
  </sheetData>
  <sheetProtection password="DEAD" sheet="1" objects="1" scenarios="1" formatCells="0" formatColumns="0" formatRows="0" selectLockedCells="1"/>
  <mergeCells count="65">
    <mergeCell ref="D324:E324"/>
    <mergeCell ref="D325:E325"/>
    <mergeCell ref="D326:E326"/>
    <mergeCell ref="D327:E327"/>
    <mergeCell ref="D329:E329"/>
    <mergeCell ref="D320:E320"/>
    <mergeCell ref="B309:C309"/>
    <mergeCell ref="B310:C310"/>
    <mergeCell ref="B311:C311"/>
    <mergeCell ref="B312:C312"/>
    <mergeCell ref="B313:C313"/>
    <mergeCell ref="B314:C314"/>
    <mergeCell ref="B315:C315"/>
    <mergeCell ref="B316:C316"/>
    <mergeCell ref="B317:C317"/>
    <mergeCell ref="B318:C318"/>
    <mergeCell ref="B319:C319"/>
    <mergeCell ref="D301:E301"/>
    <mergeCell ref="B304:E304"/>
    <mergeCell ref="B305:C305"/>
    <mergeCell ref="B306:C306"/>
    <mergeCell ref="B307:C307"/>
    <mergeCell ref="B308:C308"/>
    <mergeCell ref="B295:C295"/>
    <mergeCell ref="B296:C296"/>
    <mergeCell ref="B297:C297"/>
    <mergeCell ref="B298:C298"/>
    <mergeCell ref="B299:C299"/>
    <mergeCell ref="B300:C300"/>
    <mergeCell ref="B294:C294"/>
    <mergeCell ref="B272:G272"/>
    <mergeCell ref="B277:G277"/>
    <mergeCell ref="B285:E285"/>
    <mergeCell ref="B286:C286"/>
    <mergeCell ref="B287:C287"/>
    <mergeCell ref="B288:C288"/>
    <mergeCell ref="B289:C289"/>
    <mergeCell ref="B290:C290"/>
    <mergeCell ref="B291:C291"/>
    <mergeCell ref="B292:C292"/>
    <mergeCell ref="B293:C293"/>
    <mergeCell ref="B269:G269"/>
    <mergeCell ref="B116:G116"/>
    <mergeCell ref="B127:G127"/>
    <mergeCell ref="B162:G162"/>
    <mergeCell ref="B197:G197"/>
    <mergeCell ref="B214:G214"/>
    <mergeCell ref="B233:G233"/>
    <mergeCell ref="B247:G247"/>
    <mergeCell ref="B249:G249"/>
    <mergeCell ref="B254:G254"/>
    <mergeCell ref="B259:G259"/>
    <mergeCell ref="B262:G262"/>
    <mergeCell ref="B103:G103"/>
    <mergeCell ref="B2:G2"/>
    <mergeCell ref="D3:E3"/>
    <mergeCell ref="D4:E4"/>
    <mergeCell ref="B5:G5"/>
    <mergeCell ref="B7:B8"/>
    <mergeCell ref="B11:G11"/>
    <mergeCell ref="B29:G29"/>
    <mergeCell ref="B55:G55"/>
    <mergeCell ref="B56:G56"/>
    <mergeCell ref="B80:G80"/>
    <mergeCell ref="B81:G81"/>
  </mergeCells>
  <conditionalFormatting sqref="H13:H26">
    <cfRule type="cellIs" dxfId="974" priority="318" operator="equal">
      <formula>0</formula>
    </cfRule>
    <cfRule type="cellIs" dxfId="973" priority="319" operator="equal">
      <formula>3</formula>
    </cfRule>
    <cfRule type="cellIs" dxfId="972" priority="320" operator="equal">
      <formula>2</formula>
    </cfRule>
    <cfRule type="cellIs" dxfId="971" priority="321" operator="equal">
      <formula>1</formula>
    </cfRule>
  </conditionalFormatting>
  <conditionalFormatting sqref="H31:I52">
    <cfRule type="cellIs" dxfId="970" priority="314" operator="equal">
      <formula>3</formula>
    </cfRule>
    <cfRule type="cellIs" dxfId="969" priority="315" operator="equal">
      <formula>2</formula>
    </cfRule>
    <cfRule type="cellIs" dxfId="968" priority="316" operator="equal">
      <formula>1</formula>
    </cfRule>
    <cfRule type="cellIs" dxfId="967" priority="317" operator="equal">
      <formula>0</formula>
    </cfRule>
  </conditionalFormatting>
  <conditionalFormatting sqref="H58:H77">
    <cfRule type="cellIs" dxfId="966" priority="310" operator="equal">
      <formula>3</formula>
    </cfRule>
    <cfRule type="cellIs" dxfId="965" priority="311" operator="equal">
      <formula>2</formula>
    </cfRule>
    <cfRule type="cellIs" dxfId="964" priority="312" operator="equal">
      <formula>1</formula>
    </cfRule>
    <cfRule type="cellIs" dxfId="963" priority="313" operator="equal">
      <formula>0</formula>
    </cfRule>
  </conditionalFormatting>
  <conditionalFormatting sqref="H83:H84">
    <cfRule type="cellIs" dxfId="962" priority="306" operator="equal">
      <formula>3</formula>
    </cfRule>
    <cfRule type="cellIs" dxfId="961" priority="307" operator="equal">
      <formula>2</formula>
    </cfRule>
    <cfRule type="cellIs" dxfId="960" priority="308" operator="equal">
      <formula>1</formula>
    </cfRule>
    <cfRule type="cellIs" dxfId="959" priority="309" operator="equal">
      <formula>0</formula>
    </cfRule>
  </conditionalFormatting>
  <conditionalFormatting sqref="H85:H86">
    <cfRule type="cellIs" dxfId="958" priority="302" operator="equal">
      <formula>3</formula>
    </cfRule>
    <cfRule type="cellIs" dxfId="957" priority="303" operator="equal">
      <formula>2</formula>
    </cfRule>
    <cfRule type="cellIs" dxfId="956" priority="304" operator="equal">
      <formula>1</formula>
    </cfRule>
    <cfRule type="cellIs" dxfId="955" priority="305" operator="equal">
      <formula>0</formula>
    </cfRule>
  </conditionalFormatting>
  <conditionalFormatting sqref="H87:H88">
    <cfRule type="cellIs" dxfId="954" priority="298" operator="equal">
      <formula>3</formula>
    </cfRule>
    <cfRule type="cellIs" dxfId="953" priority="299" operator="equal">
      <formula>2</formula>
    </cfRule>
    <cfRule type="cellIs" dxfId="952" priority="300" operator="equal">
      <formula>1</formula>
    </cfRule>
    <cfRule type="cellIs" dxfId="951" priority="301" operator="equal">
      <formula>0</formula>
    </cfRule>
  </conditionalFormatting>
  <conditionalFormatting sqref="H89:H90">
    <cfRule type="cellIs" dxfId="950" priority="294" operator="equal">
      <formula>3</formula>
    </cfRule>
    <cfRule type="cellIs" dxfId="949" priority="295" operator="equal">
      <formula>2</formula>
    </cfRule>
    <cfRule type="cellIs" dxfId="948" priority="296" operator="equal">
      <formula>1</formula>
    </cfRule>
    <cfRule type="cellIs" dxfId="947" priority="297" operator="equal">
      <formula>0</formula>
    </cfRule>
  </conditionalFormatting>
  <conditionalFormatting sqref="H91:H92">
    <cfRule type="cellIs" dxfId="946" priority="290" operator="equal">
      <formula>3</formula>
    </cfRule>
    <cfRule type="cellIs" dxfId="945" priority="291" operator="equal">
      <formula>2</formula>
    </cfRule>
    <cfRule type="cellIs" dxfId="944" priority="292" operator="equal">
      <formula>1</formula>
    </cfRule>
    <cfRule type="cellIs" dxfId="943" priority="293" operator="equal">
      <formula>0</formula>
    </cfRule>
  </conditionalFormatting>
  <conditionalFormatting sqref="H93:H94">
    <cfRule type="cellIs" dxfId="942" priority="286" operator="equal">
      <formula>3</formula>
    </cfRule>
    <cfRule type="cellIs" dxfId="941" priority="287" operator="equal">
      <formula>2</formula>
    </cfRule>
    <cfRule type="cellIs" dxfId="940" priority="288" operator="equal">
      <formula>1</formula>
    </cfRule>
    <cfRule type="cellIs" dxfId="939" priority="289" operator="equal">
      <formula>0</formula>
    </cfRule>
  </conditionalFormatting>
  <conditionalFormatting sqref="H95:H96">
    <cfRule type="cellIs" dxfId="938" priority="282" operator="equal">
      <formula>3</formula>
    </cfRule>
    <cfRule type="cellIs" dxfId="937" priority="283" operator="equal">
      <formula>2</formula>
    </cfRule>
    <cfRule type="cellIs" dxfId="936" priority="284" operator="equal">
      <formula>1</formula>
    </cfRule>
    <cfRule type="cellIs" dxfId="935" priority="285" operator="equal">
      <formula>0</formula>
    </cfRule>
  </conditionalFormatting>
  <conditionalFormatting sqref="H97:H98">
    <cfRule type="cellIs" dxfId="934" priority="278" operator="equal">
      <formula>3</formula>
    </cfRule>
    <cfRule type="cellIs" dxfId="933" priority="279" operator="equal">
      <formula>2</formula>
    </cfRule>
    <cfRule type="cellIs" dxfId="932" priority="280" operator="equal">
      <formula>1</formula>
    </cfRule>
    <cfRule type="cellIs" dxfId="931" priority="281" operator="equal">
      <formula>0</formula>
    </cfRule>
  </conditionalFormatting>
  <conditionalFormatting sqref="H99:H100">
    <cfRule type="cellIs" dxfId="930" priority="274" operator="equal">
      <formula>3</formula>
    </cfRule>
    <cfRule type="cellIs" dxfId="929" priority="275" operator="equal">
      <formula>2</formula>
    </cfRule>
    <cfRule type="cellIs" dxfId="928" priority="276" operator="equal">
      <formula>1</formula>
    </cfRule>
    <cfRule type="cellIs" dxfId="927" priority="277" operator="equal">
      <formula>0</formula>
    </cfRule>
  </conditionalFormatting>
  <conditionalFormatting sqref="H122:H123">
    <cfRule type="cellIs" dxfId="926" priority="246" operator="equal">
      <formula>3</formula>
    </cfRule>
    <cfRule type="cellIs" dxfId="925" priority="247" operator="equal">
      <formula>2</formula>
    </cfRule>
    <cfRule type="cellIs" dxfId="924" priority="248" operator="equal">
      <formula>1</formula>
    </cfRule>
    <cfRule type="cellIs" dxfId="923" priority="249" operator="equal">
      <formula>0</formula>
    </cfRule>
  </conditionalFormatting>
  <conditionalFormatting sqref="H105:H106">
    <cfRule type="cellIs" dxfId="922" priority="270" operator="equal">
      <formula>3</formula>
    </cfRule>
    <cfRule type="cellIs" dxfId="921" priority="271" operator="equal">
      <formula>2</formula>
    </cfRule>
    <cfRule type="cellIs" dxfId="920" priority="272" operator="equal">
      <formula>1</formula>
    </cfRule>
    <cfRule type="cellIs" dxfId="919" priority="273" operator="equal">
      <formula>0</formula>
    </cfRule>
  </conditionalFormatting>
  <conditionalFormatting sqref="H107:H108">
    <cfRule type="cellIs" dxfId="918" priority="266" operator="equal">
      <formula>3</formula>
    </cfRule>
    <cfRule type="cellIs" dxfId="917" priority="267" operator="equal">
      <formula>2</formula>
    </cfRule>
    <cfRule type="cellIs" dxfId="916" priority="268" operator="equal">
      <formula>1</formula>
    </cfRule>
    <cfRule type="cellIs" dxfId="915" priority="269" operator="equal">
      <formula>0</formula>
    </cfRule>
  </conditionalFormatting>
  <conditionalFormatting sqref="H109:H110">
    <cfRule type="cellIs" dxfId="914" priority="262" operator="equal">
      <formula>3</formula>
    </cfRule>
    <cfRule type="cellIs" dxfId="913" priority="263" operator="equal">
      <formula>2</formula>
    </cfRule>
    <cfRule type="cellIs" dxfId="912" priority="264" operator="equal">
      <formula>1</formula>
    </cfRule>
    <cfRule type="cellIs" dxfId="911" priority="265" operator="equal">
      <formula>0</formula>
    </cfRule>
  </conditionalFormatting>
  <conditionalFormatting sqref="H111:H112">
    <cfRule type="cellIs" dxfId="910" priority="258" operator="equal">
      <formula>3</formula>
    </cfRule>
    <cfRule type="cellIs" dxfId="909" priority="259" operator="equal">
      <formula>2</formula>
    </cfRule>
    <cfRule type="cellIs" dxfId="908" priority="260" operator="equal">
      <formula>1</formula>
    </cfRule>
    <cfRule type="cellIs" dxfId="907" priority="261" operator="equal">
      <formula>0</formula>
    </cfRule>
  </conditionalFormatting>
  <conditionalFormatting sqref="H118:H119">
    <cfRule type="cellIs" dxfId="906" priority="254" operator="equal">
      <formula>3</formula>
    </cfRule>
    <cfRule type="cellIs" dxfId="905" priority="255" operator="equal">
      <formula>2</formula>
    </cfRule>
    <cfRule type="cellIs" dxfId="904" priority="256" operator="equal">
      <formula>1</formula>
    </cfRule>
    <cfRule type="cellIs" dxfId="903" priority="257" operator="equal">
      <formula>0</formula>
    </cfRule>
  </conditionalFormatting>
  <conditionalFormatting sqref="H120:H121">
    <cfRule type="cellIs" dxfId="902" priority="250" operator="equal">
      <formula>3</formula>
    </cfRule>
    <cfRule type="cellIs" dxfId="901" priority="251" operator="equal">
      <formula>2</formula>
    </cfRule>
    <cfRule type="cellIs" dxfId="900" priority="252" operator="equal">
      <formula>1</formula>
    </cfRule>
    <cfRule type="cellIs" dxfId="899" priority="253" operator="equal">
      <formula>0</formula>
    </cfRule>
  </conditionalFormatting>
  <conditionalFormatting sqref="H129:H130">
    <cfRule type="cellIs" dxfId="898" priority="242" operator="equal">
      <formula>3</formula>
    </cfRule>
    <cfRule type="cellIs" dxfId="897" priority="243" operator="equal">
      <formula>2</formula>
    </cfRule>
    <cfRule type="cellIs" dxfId="896" priority="244" operator="equal">
      <formula>1</formula>
    </cfRule>
    <cfRule type="cellIs" dxfId="895" priority="245" operator="equal">
      <formula>0</formula>
    </cfRule>
  </conditionalFormatting>
  <conditionalFormatting sqref="H131:H132">
    <cfRule type="cellIs" dxfId="894" priority="238" operator="equal">
      <formula>3</formula>
    </cfRule>
    <cfRule type="cellIs" dxfId="893" priority="239" operator="equal">
      <formula>2</formula>
    </cfRule>
    <cfRule type="cellIs" dxfId="892" priority="240" operator="equal">
      <formula>1</formula>
    </cfRule>
    <cfRule type="cellIs" dxfId="891" priority="241" operator="equal">
      <formula>0</formula>
    </cfRule>
  </conditionalFormatting>
  <conditionalFormatting sqref="H133:H134">
    <cfRule type="cellIs" dxfId="890" priority="234" operator="equal">
      <formula>3</formula>
    </cfRule>
    <cfRule type="cellIs" dxfId="889" priority="235" operator="equal">
      <formula>2</formula>
    </cfRule>
    <cfRule type="cellIs" dxfId="888" priority="236" operator="equal">
      <formula>1</formula>
    </cfRule>
    <cfRule type="cellIs" dxfId="887" priority="237" operator="equal">
      <formula>0</formula>
    </cfRule>
  </conditionalFormatting>
  <conditionalFormatting sqref="H135:H136">
    <cfRule type="cellIs" dxfId="886" priority="230" operator="equal">
      <formula>3</formula>
    </cfRule>
    <cfRule type="cellIs" dxfId="885" priority="231" operator="equal">
      <formula>2</formula>
    </cfRule>
    <cfRule type="cellIs" dxfId="884" priority="232" operator="equal">
      <formula>1</formula>
    </cfRule>
    <cfRule type="cellIs" dxfId="883" priority="233" operator="equal">
      <formula>0</formula>
    </cfRule>
  </conditionalFormatting>
  <conditionalFormatting sqref="H137:H138">
    <cfRule type="cellIs" dxfId="882" priority="226" operator="equal">
      <formula>3</formula>
    </cfRule>
    <cfRule type="cellIs" dxfId="881" priority="227" operator="equal">
      <formula>2</formula>
    </cfRule>
    <cfRule type="cellIs" dxfId="880" priority="228" operator="equal">
      <formula>1</formula>
    </cfRule>
    <cfRule type="cellIs" dxfId="879" priority="229" operator="equal">
      <formula>0</formula>
    </cfRule>
  </conditionalFormatting>
  <conditionalFormatting sqref="H139:H140">
    <cfRule type="cellIs" dxfId="878" priority="222" operator="equal">
      <formula>3</formula>
    </cfRule>
    <cfRule type="cellIs" dxfId="877" priority="223" operator="equal">
      <formula>2</formula>
    </cfRule>
    <cfRule type="cellIs" dxfId="876" priority="224" operator="equal">
      <formula>1</formula>
    </cfRule>
    <cfRule type="cellIs" dxfId="875" priority="225" operator="equal">
      <formula>0</formula>
    </cfRule>
  </conditionalFormatting>
  <conditionalFormatting sqref="H141:H142">
    <cfRule type="cellIs" dxfId="874" priority="218" operator="equal">
      <formula>3</formula>
    </cfRule>
    <cfRule type="cellIs" dxfId="873" priority="219" operator="equal">
      <formula>2</formula>
    </cfRule>
    <cfRule type="cellIs" dxfId="872" priority="220" operator="equal">
      <formula>1</formula>
    </cfRule>
    <cfRule type="cellIs" dxfId="871" priority="221" operator="equal">
      <formula>0</formula>
    </cfRule>
  </conditionalFormatting>
  <conditionalFormatting sqref="H143:H144">
    <cfRule type="cellIs" dxfId="870" priority="214" operator="equal">
      <formula>3</formula>
    </cfRule>
    <cfRule type="cellIs" dxfId="869" priority="215" operator="equal">
      <formula>2</formula>
    </cfRule>
    <cfRule type="cellIs" dxfId="868" priority="216" operator="equal">
      <formula>1</formula>
    </cfRule>
    <cfRule type="cellIs" dxfId="867" priority="217" operator="equal">
      <formula>0</formula>
    </cfRule>
  </conditionalFormatting>
  <conditionalFormatting sqref="H145:H146">
    <cfRule type="cellIs" dxfId="866" priority="210" operator="equal">
      <formula>3</formula>
    </cfRule>
    <cfRule type="cellIs" dxfId="865" priority="211" operator="equal">
      <formula>2</formula>
    </cfRule>
    <cfRule type="cellIs" dxfId="864" priority="212" operator="equal">
      <formula>1</formula>
    </cfRule>
    <cfRule type="cellIs" dxfId="863" priority="213" operator="equal">
      <formula>0</formula>
    </cfRule>
  </conditionalFormatting>
  <conditionalFormatting sqref="H147:H148">
    <cfRule type="cellIs" dxfId="862" priority="206" operator="equal">
      <formula>3</formula>
    </cfRule>
    <cfRule type="cellIs" dxfId="861" priority="207" operator="equal">
      <formula>2</formula>
    </cfRule>
    <cfRule type="cellIs" dxfId="860" priority="208" operator="equal">
      <formula>1</formula>
    </cfRule>
    <cfRule type="cellIs" dxfId="859" priority="209" operator="equal">
      <formula>0</formula>
    </cfRule>
  </conditionalFormatting>
  <conditionalFormatting sqref="H149:H150">
    <cfRule type="cellIs" dxfId="858" priority="202" operator="equal">
      <formula>3</formula>
    </cfRule>
    <cfRule type="cellIs" dxfId="857" priority="203" operator="equal">
      <formula>2</formula>
    </cfRule>
    <cfRule type="cellIs" dxfId="856" priority="204" operator="equal">
      <formula>1</formula>
    </cfRule>
    <cfRule type="cellIs" dxfId="855" priority="205" operator="equal">
      <formula>0</formula>
    </cfRule>
  </conditionalFormatting>
  <conditionalFormatting sqref="H151:H152">
    <cfRule type="cellIs" dxfId="854" priority="198" operator="equal">
      <formula>3</formula>
    </cfRule>
    <cfRule type="cellIs" dxfId="853" priority="199" operator="equal">
      <formula>2</formula>
    </cfRule>
    <cfRule type="cellIs" dxfId="852" priority="200" operator="equal">
      <formula>1</formula>
    </cfRule>
    <cfRule type="cellIs" dxfId="851" priority="201" operator="equal">
      <formula>0</formula>
    </cfRule>
  </conditionalFormatting>
  <conditionalFormatting sqref="H153:H154">
    <cfRule type="cellIs" dxfId="850" priority="194" operator="equal">
      <formula>3</formula>
    </cfRule>
    <cfRule type="cellIs" dxfId="849" priority="195" operator="equal">
      <formula>2</formula>
    </cfRule>
    <cfRule type="cellIs" dxfId="848" priority="196" operator="equal">
      <formula>1</formula>
    </cfRule>
    <cfRule type="cellIs" dxfId="847" priority="197" operator="equal">
      <formula>0</formula>
    </cfRule>
  </conditionalFormatting>
  <conditionalFormatting sqref="H155:H156">
    <cfRule type="cellIs" dxfId="846" priority="190" operator="equal">
      <formula>3</formula>
    </cfRule>
    <cfRule type="cellIs" dxfId="845" priority="191" operator="equal">
      <formula>2</formula>
    </cfRule>
    <cfRule type="cellIs" dxfId="844" priority="192" operator="equal">
      <formula>1</formula>
    </cfRule>
    <cfRule type="cellIs" dxfId="843" priority="193" operator="equal">
      <formula>0</formula>
    </cfRule>
  </conditionalFormatting>
  <conditionalFormatting sqref="H157:H158">
    <cfRule type="cellIs" dxfId="842" priority="186" operator="equal">
      <formula>3</formula>
    </cfRule>
    <cfRule type="cellIs" dxfId="841" priority="187" operator="equal">
      <formula>2</formula>
    </cfRule>
    <cfRule type="cellIs" dxfId="840" priority="188" operator="equal">
      <formula>1</formula>
    </cfRule>
    <cfRule type="cellIs" dxfId="839" priority="189" operator="equal">
      <formula>0</formula>
    </cfRule>
  </conditionalFormatting>
  <conditionalFormatting sqref="H178:H179">
    <cfRule type="cellIs" dxfId="838" priority="182" operator="equal">
      <formula>0</formula>
    </cfRule>
    <cfRule type="cellIs" dxfId="837" priority="183" operator="equal">
      <formula>3</formula>
    </cfRule>
    <cfRule type="cellIs" dxfId="836" priority="184" operator="equal">
      <formula>2</formula>
    </cfRule>
    <cfRule type="cellIs" dxfId="835" priority="185" operator="equal">
      <formula>1</formula>
    </cfRule>
  </conditionalFormatting>
  <conditionalFormatting sqref="H164:H165">
    <cfRule type="cellIs" dxfId="834" priority="178" operator="equal">
      <formula>3</formula>
    </cfRule>
    <cfRule type="cellIs" dxfId="833" priority="179" operator="equal">
      <formula>2</formula>
    </cfRule>
    <cfRule type="cellIs" dxfId="832" priority="180" operator="equal">
      <formula>1</formula>
    </cfRule>
    <cfRule type="cellIs" dxfId="831" priority="181" operator="equal">
      <formula>0</formula>
    </cfRule>
  </conditionalFormatting>
  <conditionalFormatting sqref="H166:H167">
    <cfRule type="cellIs" dxfId="830" priority="174" operator="equal">
      <formula>3</formula>
    </cfRule>
    <cfRule type="cellIs" dxfId="829" priority="175" operator="equal">
      <formula>2</formula>
    </cfRule>
    <cfRule type="cellIs" dxfId="828" priority="176" operator="equal">
      <formula>1</formula>
    </cfRule>
    <cfRule type="cellIs" dxfId="827" priority="177" operator="equal">
      <formula>0</formula>
    </cfRule>
  </conditionalFormatting>
  <conditionalFormatting sqref="H168:H169">
    <cfRule type="cellIs" dxfId="826" priority="170" operator="equal">
      <formula>3</formula>
    </cfRule>
    <cfRule type="cellIs" dxfId="825" priority="171" operator="equal">
      <formula>2</formula>
    </cfRule>
    <cfRule type="cellIs" dxfId="824" priority="172" operator="equal">
      <formula>1</formula>
    </cfRule>
    <cfRule type="cellIs" dxfId="823" priority="173" operator="equal">
      <formula>0</formula>
    </cfRule>
  </conditionalFormatting>
  <conditionalFormatting sqref="H170:H171">
    <cfRule type="cellIs" dxfId="822" priority="166" operator="equal">
      <formula>3</formula>
    </cfRule>
    <cfRule type="cellIs" dxfId="821" priority="167" operator="equal">
      <formula>2</formula>
    </cfRule>
    <cfRule type="cellIs" dxfId="820" priority="168" operator="equal">
      <formula>1</formula>
    </cfRule>
    <cfRule type="cellIs" dxfId="819" priority="169" operator="equal">
      <formula>0</formula>
    </cfRule>
  </conditionalFormatting>
  <conditionalFormatting sqref="H172:H173">
    <cfRule type="cellIs" dxfId="818" priority="162" operator="equal">
      <formula>3</formula>
    </cfRule>
    <cfRule type="cellIs" dxfId="817" priority="163" operator="equal">
      <formula>2</formula>
    </cfRule>
    <cfRule type="cellIs" dxfId="816" priority="164" operator="equal">
      <formula>1</formula>
    </cfRule>
    <cfRule type="cellIs" dxfId="815" priority="165" operator="equal">
      <formula>0</formula>
    </cfRule>
  </conditionalFormatting>
  <conditionalFormatting sqref="H174:H175">
    <cfRule type="cellIs" dxfId="814" priority="158" operator="equal">
      <formula>3</formula>
    </cfRule>
    <cfRule type="cellIs" dxfId="813" priority="159" operator="equal">
      <formula>2</formula>
    </cfRule>
    <cfRule type="cellIs" dxfId="812" priority="160" operator="equal">
      <formula>1</formula>
    </cfRule>
    <cfRule type="cellIs" dxfId="811" priority="161" operator="equal">
      <formula>0</formula>
    </cfRule>
  </conditionalFormatting>
  <conditionalFormatting sqref="H176:H177">
    <cfRule type="cellIs" dxfId="810" priority="154" operator="equal">
      <formula>3</formula>
    </cfRule>
    <cfRule type="cellIs" dxfId="809" priority="155" operator="equal">
      <formula>2</formula>
    </cfRule>
    <cfRule type="cellIs" dxfId="808" priority="156" operator="equal">
      <formula>1</formula>
    </cfRule>
    <cfRule type="cellIs" dxfId="807" priority="157" operator="equal">
      <formula>0</formula>
    </cfRule>
  </conditionalFormatting>
  <conditionalFormatting sqref="H180:H181">
    <cfRule type="cellIs" dxfId="806" priority="150" operator="equal">
      <formula>3</formula>
    </cfRule>
    <cfRule type="cellIs" dxfId="805" priority="151" operator="equal">
      <formula>2</formula>
    </cfRule>
    <cfRule type="cellIs" dxfId="804" priority="152" operator="equal">
      <formula>1</formula>
    </cfRule>
    <cfRule type="cellIs" dxfId="803" priority="153" operator="equal">
      <formula>0</formula>
    </cfRule>
  </conditionalFormatting>
  <conditionalFormatting sqref="H182:H183">
    <cfRule type="cellIs" dxfId="802" priority="146" operator="equal">
      <formula>3</formula>
    </cfRule>
    <cfRule type="cellIs" dxfId="801" priority="147" operator="equal">
      <formula>2</formula>
    </cfRule>
    <cfRule type="cellIs" dxfId="800" priority="148" operator="equal">
      <formula>1</formula>
    </cfRule>
    <cfRule type="cellIs" dxfId="799" priority="149" operator="equal">
      <formula>0</formula>
    </cfRule>
  </conditionalFormatting>
  <conditionalFormatting sqref="H184:H185">
    <cfRule type="cellIs" dxfId="798" priority="142" operator="equal">
      <formula>3</formula>
    </cfRule>
    <cfRule type="cellIs" dxfId="797" priority="143" operator="equal">
      <formula>2</formula>
    </cfRule>
    <cfRule type="cellIs" dxfId="796" priority="144" operator="equal">
      <formula>1</formula>
    </cfRule>
    <cfRule type="cellIs" dxfId="795" priority="145" operator="equal">
      <formula>0</formula>
    </cfRule>
  </conditionalFormatting>
  <conditionalFormatting sqref="H186:H187">
    <cfRule type="cellIs" dxfId="794" priority="138" operator="equal">
      <formula>3</formula>
    </cfRule>
    <cfRule type="cellIs" dxfId="793" priority="139" operator="equal">
      <formula>2</formula>
    </cfRule>
    <cfRule type="cellIs" dxfId="792" priority="140" operator="equal">
      <formula>1</formula>
    </cfRule>
    <cfRule type="cellIs" dxfId="791" priority="141" operator="equal">
      <formula>0</formula>
    </cfRule>
  </conditionalFormatting>
  <conditionalFormatting sqref="H188:H189">
    <cfRule type="cellIs" dxfId="790" priority="134" operator="equal">
      <formula>3</formula>
    </cfRule>
    <cfRule type="cellIs" dxfId="789" priority="135" operator="equal">
      <formula>2</formula>
    </cfRule>
    <cfRule type="cellIs" dxfId="788" priority="136" operator="equal">
      <formula>1</formula>
    </cfRule>
    <cfRule type="cellIs" dxfId="787" priority="137" operator="equal">
      <formula>0</formula>
    </cfRule>
  </conditionalFormatting>
  <conditionalFormatting sqref="H190:H191">
    <cfRule type="cellIs" dxfId="786" priority="130" operator="equal">
      <formula>3</formula>
    </cfRule>
    <cfRule type="cellIs" dxfId="785" priority="131" operator="equal">
      <formula>2</formula>
    </cfRule>
    <cfRule type="cellIs" dxfId="784" priority="132" operator="equal">
      <formula>1</formula>
    </cfRule>
    <cfRule type="cellIs" dxfId="783" priority="133" operator="equal">
      <formula>0</formula>
    </cfRule>
  </conditionalFormatting>
  <conditionalFormatting sqref="H192:H193">
    <cfRule type="cellIs" dxfId="782" priority="126" operator="equal">
      <formula>3</formula>
    </cfRule>
    <cfRule type="cellIs" dxfId="781" priority="127" operator="equal">
      <formula>2</formula>
    </cfRule>
    <cfRule type="cellIs" dxfId="780" priority="128" operator="equal">
      <formula>1</formula>
    </cfRule>
    <cfRule type="cellIs" dxfId="779" priority="129" operator="equal">
      <formula>0</formula>
    </cfRule>
  </conditionalFormatting>
  <conditionalFormatting sqref="H199:H200">
    <cfRule type="cellIs" dxfId="778" priority="122" operator="equal">
      <formula>3</formula>
    </cfRule>
    <cfRule type="cellIs" dxfId="777" priority="123" operator="equal">
      <formula>2</formula>
    </cfRule>
    <cfRule type="cellIs" dxfId="776" priority="124" operator="equal">
      <formula>1</formula>
    </cfRule>
    <cfRule type="cellIs" dxfId="775" priority="125" operator="equal">
      <formula>0</formula>
    </cfRule>
  </conditionalFormatting>
  <conditionalFormatting sqref="H201:H202">
    <cfRule type="cellIs" dxfId="774" priority="118" operator="equal">
      <formula>3</formula>
    </cfRule>
    <cfRule type="cellIs" dxfId="773" priority="119" operator="equal">
      <formula>2</formula>
    </cfRule>
    <cfRule type="cellIs" dxfId="772" priority="120" operator="equal">
      <formula>1</formula>
    </cfRule>
    <cfRule type="cellIs" dxfId="771" priority="121" operator="equal">
      <formula>0</formula>
    </cfRule>
  </conditionalFormatting>
  <conditionalFormatting sqref="H203:H204">
    <cfRule type="cellIs" dxfId="770" priority="114" operator="equal">
      <formula>3</formula>
    </cfRule>
    <cfRule type="cellIs" dxfId="769" priority="115" operator="equal">
      <formula>2</formula>
    </cfRule>
    <cfRule type="cellIs" dxfId="768" priority="116" operator="equal">
      <formula>1</formula>
    </cfRule>
    <cfRule type="cellIs" dxfId="767" priority="117" operator="equal">
      <formula>0</formula>
    </cfRule>
  </conditionalFormatting>
  <conditionalFormatting sqref="H205:H206">
    <cfRule type="cellIs" dxfId="766" priority="110" operator="equal">
      <formula>3</formula>
    </cfRule>
    <cfRule type="cellIs" dxfId="765" priority="111" operator="equal">
      <formula>2</formula>
    </cfRule>
    <cfRule type="cellIs" dxfId="764" priority="112" operator="equal">
      <formula>1</formula>
    </cfRule>
    <cfRule type="cellIs" dxfId="763" priority="113" operator="equal">
      <formula>0</formula>
    </cfRule>
  </conditionalFormatting>
  <conditionalFormatting sqref="H207:H208">
    <cfRule type="cellIs" dxfId="762" priority="106" operator="equal">
      <formula>3</formula>
    </cfRule>
    <cfRule type="cellIs" dxfId="761" priority="107" operator="equal">
      <formula>2</formula>
    </cfRule>
    <cfRule type="cellIs" dxfId="760" priority="108" operator="equal">
      <formula>1</formula>
    </cfRule>
    <cfRule type="cellIs" dxfId="759" priority="109" operator="equal">
      <formula>0</formula>
    </cfRule>
  </conditionalFormatting>
  <conditionalFormatting sqref="H209:H210">
    <cfRule type="cellIs" dxfId="758" priority="102" operator="equal">
      <formula>3</formula>
    </cfRule>
    <cfRule type="cellIs" dxfId="757" priority="103" operator="equal">
      <formula>2</formula>
    </cfRule>
    <cfRule type="cellIs" dxfId="756" priority="104" operator="equal">
      <formula>1</formula>
    </cfRule>
    <cfRule type="cellIs" dxfId="755" priority="105" operator="equal">
      <formula>0</formula>
    </cfRule>
  </conditionalFormatting>
  <conditionalFormatting sqref="H216:H217">
    <cfRule type="cellIs" dxfId="754" priority="98" operator="equal">
      <formula>3</formula>
    </cfRule>
    <cfRule type="cellIs" dxfId="753" priority="99" operator="equal">
      <formula>2</formula>
    </cfRule>
    <cfRule type="cellIs" dxfId="752" priority="100" operator="equal">
      <formula>1</formula>
    </cfRule>
    <cfRule type="cellIs" dxfId="751" priority="101" operator="equal">
      <formula>0</formula>
    </cfRule>
  </conditionalFormatting>
  <conditionalFormatting sqref="H218:H219">
    <cfRule type="cellIs" dxfId="750" priority="94" operator="equal">
      <formula>3</formula>
    </cfRule>
    <cfRule type="cellIs" dxfId="749" priority="95" operator="equal">
      <formula>2</formula>
    </cfRule>
    <cfRule type="cellIs" dxfId="748" priority="96" operator="equal">
      <formula>1</formula>
    </cfRule>
    <cfRule type="cellIs" dxfId="747" priority="97" operator="equal">
      <formula>0</formula>
    </cfRule>
  </conditionalFormatting>
  <conditionalFormatting sqref="H220:H221">
    <cfRule type="cellIs" dxfId="746" priority="90" operator="equal">
      <formula>3</formula>
    </cfRule>
    <cfRule type="cellIs" dxfId="745" priority="91" operator="equal">
      <formula>2</formula>
    </cfRule>
    <cfRule type="cellIs" dxfId="744" priority="92" operator="equal">
      <formula>1</formula>
    </cfRule>
    <cfRule type="cellIs" dxfId="743" priority="93" operator="equal">
      <formula>0</formula>
    </cfRule>
  </conditionalFormatting>
  <conditionalFormatting sqref="H222:H223">
    <cfRule type="cellIs" dxfId="742" priority="86" operator="equal">
      <formula>3</formula>
    </cfRule>
    <cfRule type="cellIs" dxfId="741" priority="87" operator="equal">
      <formula>2</formula>
    </cfRule>
    <cfRule type="cellIs" dxfId="740" priority="88" operator="equal">
      <formula>1</formula>
    </cfRule>
    <cfRule type="cellIs" dxfId="739" priority="89" operator="equal">
      <formula>0</formula>
    </cfRule>
  </conditionalFormatting>
  <conditionalFormatting sqref="H224:H225">
    <cfRule type="cellIs" dxfId="738" priority="82" operator="equal">
      <formula>3</formula>
    </cfRule>
    <cfRule type="cellIs" dxfId="737" priority="83" operator="equal">
      <formula>2</formula>
    </cfRule>
    <cfRule type="cellIs" dxfId="736" priority="84" operator="equal">
      <formula>1</formula>
    </cfRule>
    <cfRule type="cellIs" dxfId="735" priority="85" operator="equal">
      <formula>0</formula>
    </cfRule>
  </conditionalFormatting>
  <conditionalFormatting sqref="H226:H227">
    <cfRule type="cellIs" dxfId="734" priority="78" operator="equal">
      <formula>3</formula>
    </cfRule>
    <cfRule type="cellIs" dxfId="733" priority="79" operator="equal">
      <formula>2</formula>
    </cfRule>
    <cfRule type="cellIs" dxfId="732" priority="80" operator="equal">
      <formula>1</formula>
    </cfRule>
    <cfRule type="cellIs" dxfId="731" priority="81" operator="equal">
      <formula>0</formula>
    </cfRule>
  </conditionalFormatting>
  <conditionalFormatting sqref="H228:H229">
    <cfRule type="cellIs" dxfId="730" priority="74" operator="equal">
      <formula>3</formula>
    </cfRule>
    <cfRule type="cellIs" dxfId="729" priority="75" operator="equal">
      <formula>2</formula>
    </cfRule>
    <cfRule type="cellIs" dxfId="728" priority="76" operator="equal">
      <formula>1</formula>
    </cfRule>
    <cfRule type="cellIs" dxfId="727" priority="77" operator="equal">
      <formula>0</formula>
    </cfRule>
  </conditionalFormatting>
  <conditionalFormatting sqref="H235:H236">
    <cfRule type="cellIs" dxfId="726" priority="70" operator="equal">
      <formula>3</formula>
    </cfRule>
    <cfRule type="cellIs" dxfId="725" priority="71" operator="equal">
      <formula>2</formula>
    </cfRule>
    <cfRule type="cellIs" dxfId="724" priority="72" operator="equal">
      <formula>1</formula>
    </cfRule>
    <cfRule type="cellIs" dxfId="723" priority="73" operator="equal">
      <formula>0</formula>
    </cfRule>
  </conditionalFormatting>
  <conditionalFormatting sqref="H237:H238">
    <cfRule type="cellIs" dxfId="722" priority="66" operator="equal">
      <formula>3</formula>
    </cfRule>
    <cfRule type="cellIs" dxfId="721" priority="67" operator="equal">
      <formula>2</formula>
    </cfRule>
    <cfRule type="cellIs" dxfId="720" priority="68" operator="equal">
      <formula>1</formula>
    </cfRule>
    <cfRule type="cellIs" dxfId="719" priority="69" operator="equal">
      <formula>0</formula>
    </cfRule>
  </conditionalFormatting>
  <conditionalFormatting sqref="H239:H240">
    <cfRule type="cellIs" dxfId="718" priority="62" operator="equal">
      <formula>3</formula>
    </cfRule>
    <cfRule type="cellIs" dxfId="717" priority="63" operator="equal">
      <formula>2</formula>
    </cfRule>
    <cfRule type="cellIs" dxfId="716" priority="64" operator="equal">
      <formula>1</formula>
    </cfRule>
    <cfRule type="cellIs" dxfId="715" priority="65" operator="equal">
      <formula>0</formula>
    </cfRule>
  </conditionalFormatting>
  <conditionalFormatting sqref="H241:H242">
    <cfRule type="cellIs" dxfId="714" priority="58" operator="equal">
      <formula>3</formula>
    </cfRule>
    <cfRule type="cellIs" dxfId="713" priority="59" operator="equal">
      <formula>2</formula>
    </cfRule>
    <cfRule type="cellIs" dxfId="712" priority="60" operator="equal">
      <formula>1</formula>
    </cfRule>
    <cfRule type="cellIs" dxfId="711" priority="61" operator="equal">
      <formula>0</formula>
    </cfRule>
  </conditionalFormatting>
  <conditionalFormatting sqref="H250:H251">
    <cfRule type="cellIs" dxfId="710" priority="54" operator="equal">
      <formula>3</formula>
    </cfRule>
    <cfRule type="cellIs" dxfId="709" priority="55" operator="equal">
      <formula>2</formula>
    </cfRule>
    <cfRule type="cellIs" dxfId="708" priority="56" operator="equal">
      <formula>1</formula>
    </cfRule>
    <cfRule type="cellIs" dxfId="707" priority="57" operator="equal">
      <formula>0</formula>
    </cfRule>
  </conditionalFormatting>
  <conditionalFormatting sqref="H252:H253">
    <cfRule type="cellIs" dxfId="706" priority="50" operator="equal">
      <formula>3</formula>
    </cfRule>
    <cfRule type="cellIs" dxfId="705" priority="51" operator="equal">
      <formula>2</formula>
    </cfRule>
    <cfRule type="cellIs" dxfId="704" priority="52" operator="equal">
      <formula>1</formula>
    </cfRule>
    <cfRule type="cellIs" dxfId="703" priority="53" operator="equal">
      <formula>0</formula>
    </cfRule>
  </conditionalFormatting>
  <conditionalFormatting sqref="H255:H256">
    <cfRule type="cellIs" dxfId="702" priority="46" operator="equal">
      <formula>3</formula>
    </cfRule>
    <cfRule type="cellIs" dxfId="701" priority="47" operator="equal">
      <formula>2</formula>
    </cfRule>
    <cfRule type="cellIs" dxfId="700" priority="48" operator="equal">
      <formula>1</formula>
    </cfRule>
    <cfRule type="cellIs" dxfId="699" priority="49" operator="equal">
      <formula>0</formula>
    </cfRule>
  </conditionalFormatting>
  <conditionalFormatting sqref="H257:H258">
    <cfRule type="cellIs" dxfId="698" priority="42" operator="equal">
      <formula>3</formula>
    </cfRule>
    <cfRule type="cellIs" dxfId="697" priority="43" operator="equal">
      <formula>2</formula>
    </cfRule>
    <cfRule type="cellIs" dxfId="696" priority="44" operator="equal">
      <formula>1</formula>
    </cfRule>
    <cfRule type="cellIs" dxfId="695" priority="45" operator="equal">
      <formula>0</formula>
    </cfRule>
  </conditionalFormatting>
  <conditionalFormatting sqref="H278:H281">
    <cfRule type="cellIs" dxfId="694" priority="10" operator="equal">
      <formula>3</formula>
    </cfRule>
    <cfRule type="cellIs" dxfId="693" priority="11" operator="equal">
      <formula>2</formula>
    </cfRule>
    <cfRule type="cellIs" dxfId="692" priority="12" operator="equal">
      <formula>1</formula>
    </cfRule>
    <cfRule type="cellIs" dxfId="691" priority="13" operator="equal">
      <formula>0</formula>
    </cfRule>
  </conditionalFormatting>
  <conditionalFormatting sqref="H260:H261">
    <cfRule type="cellIs" dxfId="690" priority="38" operator="equal">
      <formula>3</formula>
    </cfRule>
    <cfRule type="cellIs" dxfId="689" priority="39" operator="equal">
      <formula>2</formula>
    </cfRule>
    <cfRule type="cellIs" dxfId="688" priority="40" operator="equal">
      <formula>1</formula>
    </cfRule>
    <cfRule type="cellIs" dxfId="687" priority="41" operator="equal">
      <formula>0</formula>
    </cfRule>
  </conditionalFormatting>
  <conditionalFormatting sqref="H263:H264">
    <cfRule type="cellIs" dxfId="686" priority="34" operator="equal">
      <formula>3</formula>
    </cfRule>
    <cfRule type="cellIs" dxfId="685" priority="35" operator="equal">
      <formula>2</formula>
    </cfRule>
    <cfRule type="cellIs" dxfId="684" priority="36" operator="equal">
      <formula>1</formula>
    </cfRule>
    <cfRule type="cellIs" dxfId="683" priority="37" operator="equal">
      <formula>0</formula>
    </cfRule>
  </conditionalFormatting>
  <conditionalFormatting sqref="H265:H266">
    <cfRule type="cellIs" dxfId="682" priority="30" operator="equal">
      <formula>3</formula>
    </cfRule>
    <cfRule type="cellIs" dxfId="681" priority="31" operator="equal">
      <formula>2</formula>
    </cfRule>
    <cfRule type="cellIs" dxfId="680" priority="32" operator="equal">
      <formula>1</formula>
    </cfRule>
    <cfRule type="cellIs" dxfId="679" priority="33" operator="equal">
      <formula>0</formula>
    </cfRule>
  </conditionalFormatting>
  <conditionalFormatting sqref="H267:H268">
    <cfRule type="cellIs" dxfId="678" priority="26" operator="equal">
      <formula>3</formula>
    </cfRule>
    <cfRule type="cellIs" dxfId="677" priority="27" operator="equal">
      <formula>2</formula>
    </cfRule>
    <cfRule type="cellIs" dxfId="676" priority="28" operator="equal">
      <formula>1</formula>
    </cfRule>
    <cfRule type="cellIs" dxfId="675" priority="29" operator="equal">
      <formula>0</formula>
    </cfRule>
  </conditionalFormatting>
  <conditionalFormatting sqref="H270:H271">
    <cfRule type="cellIs" dxfId="674" priority="22" operator="equal">
      <formula>3</formula>
    </cfRule>
    <cfRule type="cellIs" dxfId="673" priority="23" operator="equal">
      <formula>2</formula>
    </cfRule>
    <cfRule type="cellIs" dxfId="672" priority="24" operator="equal">
      <formula>1</formula>
    </cfRule>
    <cfRule type="cellIs" dxfId="671" priority="25" operator="equal">
      <formula>0</formula>
    </cfRule>
  </conditionalFormatting>
  <conditionalFormatting sqref="H273:H274">
    <cfRule type="cellIs" dxfId="670" priority="18" operator="equal">
      <formula>3</formula>
    </cfRule>
    <cfRule type="cellIs" dxfId="669" priority="19" operator="equal">
      <formula>2</formula>
    </cfRule>
    <cfRule type="cellIs" dxfId="668" priority="20" operator="equal">
      <formula>1</formula>
    </cfRule>
    <cfRule type="cellIs" dxfId="667" priority="21" operator="equal">
      <formula>0</formula>
    </cfRule>
  </conditionalFormatting>
  <conditionalFormatting sqref="H275:H276">
    <cfRule type="cellIs" dxfId="666" priority="14" operator="equal">
      <formula>3</formula>
    </cfRule>
    <cfRule type="cellIs" dxfId="665" priority="15" operator="equal">
      <formula>2</formula>
    </cfRule>
    <cfRule type="cellIs" dxfId="664" priority="16" operator="equal">
      <formula>1</formula>
    </cfRule>
    <cfRule type="cellIs" dxfId="663" priority="17" operator="equal">
      <formula>0</formula>
    </cfRule>
  </conditionalFormatting>
  <conditionalFormatting sqref="D301:E301">
    <cfRule type="cellIs" dxfId="662" priority="7" operator="lessThan">
      <formula>0.8</formula>
    </cfRule>
    <cfRule type="cellIs" dxfId="661" priority="8" operator="between">
      <formula>0.8</formula>
      <formula>0.99</formula>
    </cfRule>
    <cfRule type="cellIs" dxfId="660" priority="9" operator="equal">
      <formula>1</formula>
    </cfRule>
  </conditionalFormatting>
  <conditionalFormatting sqref="D320:E320">
    <cfRule type="cellIs" dxfId="659" priority="4" operator="lessThan">
      <formula>0.8</formula>
    </cfRule>
    <cfRule type="cellIs" dxfId="658" priority="5" operator="between">
      <formula>0.8</formula>
      <formula>0.99</formula>
    </cfRule>
    <cfRule type="cellIs" dxfId="657" priority="6" operator="equal">
      <formula>1</formula>
    </cfRule>
  </conditionalFormatting>
  <conditionalFormatting sqref="D329:E329">
    <cfRule type="cellIs" dxfId="656" priority="1" operator="lessThan">
      <formula>0.8</formula>
    </cfRule>
    <cfRule type="cellIs" dxfId="655" priority="2" operator="between">
      <formula>0.8</formula>
      <formula>0.99</formula>
    </cfRule>
    <cfRule type="cellIs" dxfId="654" priority="3" operator="equal">
      <formula>1</formula>
    </cfRule>
  </conditionalFormatting>
  <pageMargins left="0.7" right="0.7" top="0.75" bottom="0.75" header="0.3" footer="0.3"/>
  <pageSetup scale="38" orientation="portrait" r:id="rId1"/>
  <rowBreaks count="6" manualBreakCount="6">
    <brk id="53" max="9" man="1"/>
    <brk id="113" max="9" man="1"/>
    <brk id="160" max="9" man="1"/>
    <brk id="212" max="9" man="1"/>
    <brk id="245" max="9" man="1"/>
    <brk id="283"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J27"/>
  <sheetViews>
    <sheetView zoomScaleNormal="100" workbookViewId="0">
      <selection activeCell="E10" sqref="E10"/>
    </sheetView>
  </sheetViews>
  <sheetFormatPr defaultRowHeight="15" x14ac:dyDescent="0.25"/>
  <cols>
    <col min="1" max="1" width="17.7109375" style="287" customWidth="1"/>
    <col min="2" max="2" width="23.7109375" style="287" customWidth="1"/>
    <col min="3" max="3" width="13.5703125" style="287" customWidth="1"/>
    <col min="4" max="4" width="14.85546875" style="287" customWidth="1"/>
    <col min="5" max="5" width="15.85546875" style="287" customWidth="1"/>
    <col min="6" max="7" width="9.140625" style="287"/>
    <col min="8" max="8" width="30.140625" style="287" customWidth="1"/>
    <col min="9" max="9" width="15.5703125" style="287" customWidth="1"/>
    <col min="10" max="10" width="18.140625" style="287" customWidth="1"/>
    <col min="11" max="16384" width="9.140625" style="287"/>
  </cols>
  <sheetData>
    <row r="1" spans="1:10" x14ac:dyDescent="0.25">
      <c r="A1" s="305"/>
    </row>
    <row r="2" spans="1:10" ht="15.75" thickBot="1" x14ac:dyDescent="0.3"/>
    <row r="3" spans="1:10" ht="16.5" thickBot="1" x14ac:dyDescent="0.3">
      <c r="B3" s="384" t="s">
        <v>161</v>
      </c>
      <c r="C3" s="385"/>
      <c r="D3" s="385"/>
      <c r="E3" s="386"/>
      <c r="G3" s="431" t="s">
        <v>162</v>
      </c>
      <c r="H3" s="432"/>
      <c r="I3" s="432"/>
      <c r="J3" s="433"/>
    </row>
    <row r="4" spans="1:10" ht="15.75" x14ac:dyDescent="0.25">
      <c r="B4" s="392" t="s">
        <v>137</v>
      </c>
      <c r="C4" s="393"/>
      <c r="D4" s="218" t="s">
        <v>140</v>
      </c>
      <c r="E4" s="219" t="s">
        <v>132</v>
      </c>
      <c r="G4" s="429" t="s">
        <v>137</v>
      </c>
      <c r="H4" s="430"/>
      <c r="I4" s="289" t="s">
        <v>140</v>
      </c>
      <c r="J4" s="290" t="s">
        <v>132</v>
      </c>
    </row>
    <row r="5" spans="1:10" ht="15.75" x14ac:dyDescent="0.25">
      <c r="B5" s="419" t="s">
        <v>136</v>
      </c>
      <c r="C5" s="420"/>
      <c r="D5" s="150">
        <f>'FY19 QMC Rubric'!D287</f>
        <v>0</v>
      </c>
      <c r="E5" s="214">
        <v>42</v>
      </c>
      <c r="G5" s="419" t="s">
        <v>136</v>
      </c>
      <c r="H5" s="420"/>
      <c r="I5" s="150">
        <f>'FY19 QMC Rubric'!D306</f>
        <v>0</v>
      </c>
      <c r="J5" s="214">
        <v>42</v>
      </c>
    </row>
    <row r="6" spans="1:10" ht="34.5" customHeight="1" x14ac:dyDescent="0.25">
      <c r="B6" s="417" t="s">
        <v>8</v>
      </c>
      <c r="C6" s="418"/>
      <c r="D6" s="150">
        <f>'FY19 QMC Rubric'!D288</f>
        <v>0</v>
      </c>
      <c r="E6" s="214">
        <v>14</v>
      </c>
      <c r="G6" s="417" t="s">
        <v>8</v>
      </c>
      <c r="H6" s="418"/>
      <c r="I6" s="150">
        <f>'FY19 QMC Rubric'!D307</f>
        <v>0</v>
      </c>
      <c r="J6" s="214">
        <v>14</v>
      </c>
    </row>
    <row r="7" spans="1:10" ht="33" customHeight="1" x14ac:dyDescent="0.25">
      <c r="B7" s="417" t="s">
        <v>92</v>
      </c>
      <c r="C7" s="418"/>
      <c r="D7" s="150">
        <f>'FY19 QMC Rubric'!D289</f>
        <v>0</v>
      </c>
      <c r="E7" s="214">
        <v>22</v>
      </c>
      <c r="G7" s="417" t="s">
        <v>92</v>
      </c>
      <c r="H7" s="418"/>
      <c r="I7" s="150">
        <f>'FY19 QMC Rubric'!D308</f>
        <v>0</v>
      </c>
      <c r="J7" s="214">
        <v>22</v>
      </c>
    </row>
    <row r="8" spans="1:10" ht="35.25" customHeight="1" x14ac:dyDescent="0.25">
      <c r="B8" s="417" t="s">
        <v>93</v>
      </c>
      <c r="C8" s="418"/>
      <c r="D8" s="150">
        <f>'FY19 QMC Rubric'!D290</f>
        <v>0</v>
      </c>
      <c r="E8" s="214">
        <v>20</v>
      </c>
      <c r="G8" s="417" t="s">
        <v>93</v>
      </c>
      <c r="H8" s="418"/>
      <c r="I8" s="150">
        <f>'FY19 QMC Rubric'!D309</f>
        <v>0</v>
      </c>
      <c r="J8" s="214">
        <v>20</v>
      </c>
    </row>
    <row r="9" spans="1:10" ht="36" customHeight="1" x14ac:dyDescent="0.25">
      <c r="B9" s="417" t="s">
        <v>94</v>
      </c>
      <c r="C9" s="418"/>
      <c r="D9" s="150">
        <f>'FY19 QMC Rubric'!D291</f>
        <v>0</v>
      </c>
      <c r="E9" s="214">
        <v>18</v>
      </c>
      <c r="G9" s="417" t="s">
        <v>94</v>
      </c>
      <c r="H9" s="418"/>
      <c r="I9" s="150">
        <f>'FY19 QMC Rubric'!D310</f>
        <v>0</v>
      </c>
      <c r="J9" s="214">
        <v>18</v>
      </c>
    </row>
    <row r="10" spans="1:10" ht="38.25" customHeight="1" x14ac:dyDescent="0.25">
      <c r="B10" s="417" t="s">
        <v>95</v>
      </c>
      <c r="C10" s="418"/>
      <c r="D10" s="150">
        <f>'FY19 QMC Rubric'!D292</f>
        <v>0</v>
      </c>
      <c r="E10" s="214">
        <v>8</v>
      </c>
      <c r="G10" s="417" t="s">
        <v>95</v>
      </c>
      <c r="H10" s="418"/>
      <c r="I10" s="150">
        <f>'FY19 QMC Rubric'!D311</f>
        <v>0</v>
      </c>
      <c r="J10" s="214">
        <v>8</v>
      </c>
    </row>
    <row r="11" spans="1:10" ht="24.75" customHeight="1" x14ac:dyDescent="0.25">
      <c r="B11" s="417" t="s">
        <v>54</v>
      </c>
      <c r="C11" s="418"/>
      <c r="D11" s="150">
        <f>'FY19 QMC Rubric'!D293</f>
        <v>0</v>
      </c>
      <c r="E11" s="214">
        <v>6</v>
      </c>
      <c r="G11" s="417" t="s">
        <v>54</v>
      </c>
      <c r="H11" s="418"/>
      <c r="I11" s="150">
        <f>'FY19 QMC Rubric'!D312</f>
        <v>0</v>
      </c>
      <c r="J11" s="214">
        <v>6</v>
      </c>
    </row>
    <row r="12" spans="1:10" ht="35.25" customHeight="1" x14ac:dyDescent="0.25">
      <c r="B12" s="417" t="s">
        <v>67</v>
      </c>
      <c r="C12" s="418"/>
      <c r="D12" s="150">
        <f>'FY19 QMC Rubric'!D294</f>
        <v>0</v>
      </c>
      <c r="E12" s="214">
        <v>30</v>
      </c>
      <c r="G12" s="417" t="s">
        <v>67</v>
      </c>
      <c r="H12" s="418"/>
      <c r="I12" s="150">
        <f>'FY19 QMC Rubric'!D313</f>
        <v>0</v>
      </c>
      <c r="J12" s="214">
        <v>30</v>
      </c>
    </row>
    <row r="13" spans="1:10" ht="33" customHeight="1" x14ac:dyDescent="0.25">
      <c r="B13" s="417" t="s">
        <v>85</v>
      </c>
      <c r="C13" s="418"/>
      <c r="D13" s="150">
        <f>'FY19 QMC Rubric'!D295</f>
        <v>0</v>
      </c>
      <c r="E13" s="214">
        <v>30</v>
      </c>
      <c r="G13" s="417" t="s">
        <v>85</v>
      </c>
      <c r="H13" s="418"/>
      <c r="I13" s="150">
        <f>'FY19 QMC Rubric'!D314</f>
        <v>0</v>
      </c>
      <c r="J13" s="214">
        <v>30</v>
      </c>
    </row>
    <row r="14" spans="1:10" ht="28.5" customHeight="1" x14ac:dyDescent="0.25">
      <c r="B14" s="417" t="s">
        <v>90</v>
      </c>
      <c r="C14" s="418"/>
      <c r="D14" s="150">
        <f>'FY19 QMC Rubric'!D296</f>
        <v>0</v>
      </c>
      <c r="E14" s="214">
        <v>12</v>
      </c>
      <c r="G14" s="417" t="s">
        <v>90</v>
      </c>
      <c r="H14" s="418"/>
      <c r="I14" s="150">
        <f>'FY19 QMC Rubric'!D315</f>
        <v>0</v>
      </c>
      <c r="J14" s="214">
        <v>12</v>
      </c>
    </row>
    <row r="15" spans="1:10" ht="31.5" customHeight="1" x14ac:dyDescent="0.25">
      <c r="B15" s="417" t="s">
        <v>101</v>
      </c>
      <c r="C15" s="418"/>
      <c r="D15" s="150">
        <f>'FY19 QMC Rubric'!D297</f>
        <v>0</v>
      </c>
      <c r="E15" s="214">
        <v>14</v>
      </c>
      <c r="G15" s="417" t="s">
        <v>101</v>
      </c>
      <c r="H15" s="418"/>
      <c r="I15" s="150">
        <f>'FY19 QMC Rubric'!D316</f>
        <v>0</v>
      </c>
      <c r="J15" s="214">
        <v>14</v>
      </c>
    </row>
    <row r="16" spans="1:10" ht="30.75" customHeight="1" x14ac:dyDescent="0.25">
      <c r="B16" s="417" t="s">
        <v>106</v>
      </c>
      <c r="C16" s="418"/>
      <c r="D16" s="150">
        <f>'FY19 QMC Rubric'!D298</f>
        <v>0</v>
      </c>
      <c r="E16" s="214">
        <v>8</v>
      </c>
      <c r="G16" s="417" t="s">
        <v>106</v>
      </c>
      <c r="H16" s="418"/>
      <c r="I16" s="150">
        <f>'FY19 QMC Rubric'!D317</f>
        <v>0</v>
      </c>
      <c r="J16" s="214">
        <v>8</v>
      </c>
    </row>
    <row r="17" spans="2:10" ht="30.75" customHeight="1" thickBot="1" x14ac:dyDescent="0.3">
      <c r="B17" s="421" t="s">
        <v>111</v>
      </c>
      <c r="C17" s="422"/>
      <c r="D17" s="215">
        <f>'FY19 QMC Rubric'!D299</f>
        <v>0</v>
      </c>
      <c r="E17" s="216">
        <v>26</v>
      </c>
      <c r="G17" s="421" t="s">
        <v>111</v>
      </c>
      <c r="H17" s="422"/>
      <c r="I17" s="150">
        <f>'FY19 QMC Rubric'!D318</f>
        <v>0</v>
      </c>
      <c r="J17" s="216">
        <v>26</v>
      </c>
    </row>
    <row r="18" spans="2:10" ht="19.5" thickBot="1" x14ac:dyDescent="0.35">
      <c r="B18" s="375" t="s">
        <v>139</v>
      </c>
      <c r="C18" s="376"/>
      <c r="D18" s="288">
        <f>'FY19 QMC Rubric'!D300</f>
        <v>0</v>
      </c>
      <c r="E18" s="217">
        <f>SUM(E5:E17)</f>
        <v>250</v>
      </c>
      <c r="G18" s="375" t="s">
        <v>139</v>
      </c>
      <c r="H18" s="376"/>
      <c r="I18" s="285">
        <f>SUM(I5:I17)</f>
        <v>0</v>
      </c>
      <c r="J18" s="217">
        <f>SUM(J5:J17)</f>
        <v>250</v>
      </c>
    </row>
    <row r="19" spans="2:10" ht="19.5" thickBot="1" x14ac:dyDescent="0.3">
      <c r="D19" s="377">
        <f>D18/E18</f>
        <v>0</v>
      </c>
      <c r="E19" s="378"/>
      <c r="I19" s="377">
        <f>I18/J18</f>
        <v>0</v>
      </c>
      <c r="J19" s="378"/>
    </row>
    <row r="21" spans="2:10" ht="15.75" thickBot="1" x14ac:dyDescent="0.3"/>
    <row r="22" spans="2:10" x14ac:dyDescent="0.25">
      <c r="E22" s="423" t="s">
        <v>151</v>
      </c>
      <c r="F22" s="424"/>
      <c r="G22" s="425"/>
    </row>
    <row r="23" spans="2:10" x14ac:dyDescent="0.25">
      <c r="D23" s="291"/>
      <c r="E23" s="426">
        <f>I18+D18</f>
        <v>0</v>
      </c>
      <c r="F23" s="427"/>
      <c r="G23" s="428"/>
    </row>
    <row r="24" spans="2:10" x14ac:dyDescent="0.25">
      <c r="D24" s="292"/>
      <c r="E24" s="414" t="s">
        <v>152</v>
      </c>
      <c r="F24" s="415"/>
      <c r="G24" s="416"/>
    </row>
    <row r="25" spans="2:10" ht="15.75" thickBot="1" x14ac:dyDescent="0.3">
      <c r="D25" s="291"/>
      <c r="E25" s="408">
        <f>J18+E18</f>
        <v>500</v>
      </c>
      <c r="F25" s="409"/>
      <c r="G25" s="410"/>
    </row>
    <row r="26" spans="2:10" ht="15.75" thickBot="1" x14ac:dyDescent="0.3">
      <c r="D26" s="292"/>
    </row>
    <row r="27" spans="2:10" ht="19.5" thickBot="1" x14ac:dyDescent="0.3">
      <c r="E27" s="411">
        <f>E23/E25</f>
        <v>0</v>
      </c>
      <c r="F27" s="412"/>
      <c r="G27" s="413"/>
    </row>
  </sheetData>
  <sheetProtection password="DEAD" sheet="1" objects="1" scenarios="1" formatCells="0" formatColumns="0" formatRows="0" selectLockedCells="1"/>
  <mergeCells count="39">
    <mergeCell ref="E24:G24"/>
    <mergeCell ref="E25:G25"/>
    <mergeCell ref="E27:G27"/>
    <mergeCell ref="B18:C18"/>
    <mergeCell ref="G18:H18"/>
    <mergeCell ref="D19:E19"/>
    <mergeCell ref="I19:J19"/>
    <mergeCell ref="E22:G22"/>
    <mergeCell ref="E23:G23"/>
    <mergeCell ref="B15:C15"/>
    <mergeCell ref="G15:H15"/>
    <mergeCell ref="B16:C16"/>
    <mergeCell ref="G16:H16"/>
    <mergeCell ref="B17:C17"/>
    <mergeCell ref="G17:H17"/>
    <mergeCell ref="B12:C12"/>
    <mergeCell ref="G12:H12"/>
    <mergeCell ref="B13:C13"/>
    <mergeCell ref="G13:H13"/>
    <mergeCell ref="B14:C14"/>
    <mergeCell ref="G14:H14"/>
    <mergeCell ref="B9:C9"/>
    <mergeCell ref="G9:H9"/>
    <mergeCell ref="B10:C10"/>
    <mergeCell ref="G10:H10"/>
    <mergeCell ref="B11:C11"/>
    <mergeCell ref="G11:H11"/>
    <mergeCell ref="B6:C6"/>
    <mergeCell ref="G6:H6"/>
    <mergeCell ref="B7:C7"/>
    <mergeCell ref="G7:H7"/>
    <mergeCell ref="B8:C8"/>
    <mergeCell ref="G8:H8"/>
    <mergeCell ref="B3:E3"/>
    <mergeCell ref="G3:J3"/>
    <mergeCell ref="B4:C4"/>
    <mergeCell ref="G4:H4"/>
    <mergeCell ref="B5:C5"/>
    <mergeCell ref="G5:H5"/>
  </mergeCells>
  <conditionalFormatting sqref="E27">
    <cfRule type="cellIs" dxfId="653" priority="1" operator="lessThan">
      <formula>0.8</formula>
    </cfRule>
    <cfRule type="cellIs" dxfId="652" priority="2" operator="between">
      <formula>0.8</formula>
      <formula>0.99</formula>
    </cfRule>
    <cfRule type="cellIs" dxfId="651" priority="3" operator="equal">
      <formula>1</formula>
    </cfRule>
  </conditionalFormatting>
  <conditionalFormatting sqref="D19:E19">
    <cfRule type="cellIs" dxfId="650" priority="7" operator="lessThan">
      <formula>0.8</formula>
    </cfRule>
    <cfRule type="cellIs" dxfId="649" priority="8" operator="between">
      <formula>0.8</formula>
      <formula>0.99</formula>
    </cfRule>
    <cfRule type="cellIs" dxfId="648" priority="9" operator="equal">
      <formula>1</formula>
    </cfRule>
  </conditionalFormatting>
  <conditionalFormatting sqref="I19:J19">
    <cfRule type="cellIs" dxfId="647" priority="4" operator="lessThan">
      <formula>0.8</formula>
    </cfRule>
    <cfRule type="cellIs" dxfId="646" priority="5" operator="between">
      <formula>0.8</formula>
      <formula>0.99</formula>
    </cfRule>
    <cfRule type="cellIs" dxfId="645" priority="6" operator="equal">
      <formula>1</formula>
    </cfRule>
  </conditionalFormatting>
  <pageMargins left="0.7" right="0.7" top="0.75" bottom="0.75" header="0.3" footer="0.3"/>
  <pageSetup scale="69"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CC35FA836F0E143A850A433CF602001" ma:contentTypeVersion="0" ma:contentTypeDescription="Create a new document." ma:contentTypeScope="" ma:versionID="1d7bbf88daeb32982aff670f2f28dae5">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3A4B6E-F312-4476-8DCE-182CD865F5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C9040C1-1C74-4AA2-BA00-15A9D0EBF7FC}">
  <ds:schemaRefs>
    <ds:schemaRef ds:uri="http://purl.org/dc/term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566111-1DA6-4356-847E-E56A03FF26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Instructions</vt:lpstr>
      <vt:lpstr>FY18 Handbook</vt:lpstr>
      <vt:lpstr>FY18 Subgrantee Rubric</vt:lpstr>
      <vt:lpstr>FY18 QMC Rubric</vt:lpstr>
      <vt:lpstr>FY18 Fam HB Score</vt:lpstr>
      <vt:lpstr>FY19 Handbook</vt:lpstr>
      <vt:lpstr>FY19 Subgrantee Rubric</vt:lpstr>
      <vt:lpstr>FY19 QMC Rubric</vt:lpstr>
      <vt:lpstr>FY19 Fam HB Score</vt:lpstr>
      <vt:lpstr>FY20 Handbook</vt:lpstr>
      <vt:lpstr>FY20 Subgrantee Rubric</vt:lpstr>
      <vt:lpstr>FY20 QMC Rubric</vt:lpstr>
      <vt:lpstr>FY20 Fam HB Score</vt:lpstr>
      <vt:lpstr>'FY18 Fam HB Score'!Print_Area</vt:lpstr>
      <vt:lpstr>'FY18 Handbook'!Print_Area</vt:lpstr>
      <vt:lpstr>'FY18 QMC Rubric'!Print_Area</vt:lpstr>
      <vt:lpstr>'FY18 Subgrantee Rubric'!Print_Area</vt:lpstr>
      <vt:lpstr>'FY19 Fam HB Score'!Print_Area</vt:lpstr>
      <vt:lpstr>'FY19 Handbook'!Print_Area</vt:lpstr>
      <vt:lpstr>'FY19 QMC Rubric'!Print_Area</vt:lpstr>
      <vt:lpstr>'FY19 Subgrantee Rubric'!Print_Area</vt:lpstr>
      <vt:lpstr>'FY20 Handbook'!Print_Area</vt:lpstr>
      <vt:lpstr>'FY20 QMC Rubric'!Print_Area</vt:lpstr>
      <vt:lpstr>'FY20 Subgrantee Rubric'!Print_Area</vt:lpstr>
      <vt:lpstr>Instructions!Print_Area</vt:lpstr>
    </vt:vector>
  </TitlesOfParts>
  <Company>NMPED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Vignery</dc:creator>
  <cp:lastModifiedBy>Jimmie Thompson</cp:lastModifiedBy>
  <cp:lastPrinted>2017-09-13T16:49:26Z</cp:lastPrinted>
  <dcterms:created xsi:type="dcterms:W3CDTF">2017-08-28T20:07:07Z</dcterms:created>
  <dcterms:modified xsi:type="dcterms:W3CDTF">2018-01-09T17:54:38Z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0x010100BCC35FA836F0E143A850A433CF602001</vt:lpwstr>
  </property>
</Properties>
</file>