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9060" tabRatio="574"/>
  </bookViews>
  <sheets>
    <sheet name="JUNE Schools Funding &amp; Budget" sheetId="12" r:id="rId1"/>
    <sheet name="School Funding &amp; Budget Summary" sheetId="15" r:id="rId2"/>
    <sheet name="lists" sheetId="16" state="hidden" r:id="rId3"/>
  </sheets>
  <definedNames>
    <definedName name="_xlnm._FilterDatabase" localSheetId="0" hidden="1">'JUNE Schools Funding &amp; Budget'!$A$9:$A$11</definedName>
    <definedName name="_xlnm._FilterDatabase" localSheetId="2" hidden="1">#REF!</definedName>
    <definedName name="ABQ_SIGN_LANGUAGE_ACADEMY">lists!$C$2</definedName>
    <definedName name="Alamogordo">lists!$D$2:$D$11</definedName>
    <definedName name="ALBUQUERQUE">lists!$E$2:$E$99</definedName>
    <definedName name="Albuquerque1">lists!$E$1:$E$99</definedName>
    <definedName name="Animas">lists!$F$2</definedName>
    <definedName name="Artesia">lists!$G$2:$G$8</definedName>
    <definedName name="Aztec">lists!$H$2:$H$5</definedName>
    <definedName name="Belen">lists!$I$2:$I$9</definedName>
    <definedName name="BERNALILLO">lists!$J$2:$J$7</definedName>
    <definedName name="BLOOMFIELD">lists!$K$2:$K$5</definedName>
    <definedName name="CAPITAN">lists!$L$2</definedName>
    <definedName name="CARINOS_DE_LOS_NINOS">lists!$M$2</definedName>
    <definedName name="CARLSBAD">lists!$N$2:$N$12</definedName>
    <definedName name="CARRIZOZO">lists!$O$2</definedName>
    <definedName name="CENTRAL">lists!$P$2:$P$9</definedName>
    <definedName name="CHAMA">lists!$Q$2:$Q$3</definedName>
    <definedName name="CIEN_AGUAS">lists!$R$2</definedName>
    <definedName name="CIMARRON">lists!$S$2:$S$3</definedName>
    <definedName name="CLAYTON">lists!$T$2:$T$3</definedName>
    <definedName name="CLOUDCROFT">lists!$U$2</definedName>
    <definedName name="CLOVIS">lists!$V$2:$V$13</definedName>
    <definedName name="COBRE">lists!$W$2:$W$5</definedName>
    <definedName name="CORAL_COMMUNITY_CHARTER">lists!$X$2</definedName>
    <definedName name="CORONA">lists!$Y$2</definedName>
    <definedName name="Corrona">#REF!</definedName>
    <definedName name="CUBA">lists!$Z$2</definedName>
    <definedName name="DEMING">lists!$AA$2:$AA$7</definedName>
    <definedName name="DES_MOINES">lists!$AB$2</definedName>
    <definedName name="DEXTER">lists!$AC$2</definedName>
    <definedName name="Districts">lists!$B$2:$B$112</definedName>
    <definedName name="DORA">lists!$AD$2</definedName>
    <definedName name="DREAM_DINE">lists!$AE$2</definedName>
    <definedName name="DULCE">lists!$AF$2</definedName>
    <definedName name="ELIDA">lists!$AG$2</definedName>
    <definedName name="Espanaola">#REF!</definedName>
    <definedName name="ESPANOLA">lists!$AH$2:$AH$13</definedName>
    <definedName name="ESTANCIA">lists!$AI$2:$AI$4</definedName>
    <definedName name="EUNICE">lists!$AJ$2</definedName>
    <definedName name="FARMINGTON">lists!$AK$2:$AK$11</definedName>
    <definedName name="FLOYD">lists!$AL$2</definedName>
    <definedName name="FT_SUMNER">lists!$AM$2</definedName>
    <definedName name="GADSDEN">lists!$AN$2:$AN$16</definedName>
    <definedName name="GALLUP">lists!$AO$2:$AO$19</definedName>
    <definedName name="GALLUP\">lists!$AO$2:$AO$19</definedName>
    <definedName name="GRADY">lists!$AP$2</definedName>
    <definedName name="GRANTS">lists!$AQ$2:$AQ$8</definedName>
    <definedName name="HAGERMAN">lists!$AR$2</definedName>
    <definedName name="HATCH">lists!$AS$2:$AS$4</definedName>
    <definedName name="HOBBS">lists!$AT$2:$AT$13</definedName>
    <definedName name="HONDO">lists!$AU$2</definedName>
    <definedName name="HORIZON_ACADEMY_WEST">lists!$AV$2</definedName>
    <definedName name="HOUSE">lists!$AW$2</definedName>
    <definedName name="INTERNATIONAL_SCHOOL_AT_MESA_DEL_SOL">lists!$AX$2</definedName>
    <definedName name="J_PAUL_TAYLOR_ACADEMY">lists!$AY$2</definedName>
    <definedName name="JAL">lists!$AZ$2</definedName>
    <definedName name="JEMEZ_MOUNTAIN">lists!$BA$2:$BA$4</definedName>
    <definedName name="JEMEZ_VALLEY">lists!$BB$2:$BB$3</definedName>
    <definedName name="LA_JICARITA_COMMUNITY_SCHOOL">lists!$BC$2</definedName>
    <definedName name="LA_PROMESA_EARLY_LEARNING">lists!$BD$2</definedName>
    <definedName name="LA_TIERRA_MONTESSORI_SCHOOL">lists!$BE$2</definedName>
    <definedName name="LAKE_ARTHUR">lists!$BF$2</definedName>
    <definedName name="LAS_CRUCES">lists!$BG$2:$BG$25</definedName>
    <definedName name="LAS_VEGAS_CITY">lists!$BH$2:$BH$7</definedName>
    <definedName name="LOGAN">lists!$BI$2</definedName>
    <definedName name="LORDSBURG">lists!$BJ$2:$BJ$3</definedName>
    <definedName name="Lorsdburg">lists!#REF!</definedName>
    <definedName name="LOS_ALAMOS">lists!$BK$2:$BK$6</definedName>
    <definedName name="LOS_LUNAS">lists!$BL$2:$BL$12</definedName>
    <definedName name="LOVING">lists!$BM$2</definedName>
    <definedName name="LOVINGTON">lists!$BN$2:$BN$6</definedName>
    <definedName name="MAGDALENA">lists!$BO$2</definedName>
    <definedName name="MAXWELL">lists!$BP$2</definedName>
    <definedName name="Maxwell\">lists!#REF!</definedName>
    <definedName name="MELROSE">lists!$BQ$2</definedName>
    <definedName name="MESA_VISTA">lists!$BR$2:$BR$3</definedName>
    <definedName name="MONTESSORI_ELEMENTARY_SCHOOL">lists!$BS$2</definedName>
    <definedName name="MORA">lists!$BT$2:$BT$3</definedName>
    <definedName name="MORIARTY_EDGEWOOD">lists!$BU$2:$BU$4</definedName>
    <definedName name="MOSQUERO">lists!$BV$2</definedName>
    <definedName name="MOUNTAINAIR">lists!$BW$2</definedName>
    <definedName name="NEW_MEXICO_INTERNATIONAL_SCHOOL">lists!$BX$2</definedName>
    <definedName name="NORTH_VALLEY_CHARTER">lists!$BY$2</definedName>
    <definedName name="NumYrs">lists!$DK$2:$DK$11</definedName>
    <definedName name="PECOS">lists!$BZ$2</definedName>
    <definedName name="PENASCO">lists!$CA$2</definedName>
    <definedName name="POJOAQUE">lists!$CB$2:$CB$3</definedName>
    <definedName name="PORTALES">lists!$CC$2:$CC$5</definedName>
    <definedName name="_xlnm.Print_Area" localSheetId="0">'JUNE Schools Funding &amp; Budget'!$A$1:$K$166</definedName>
    <definedName name="_xlnm.Print_Area" localSheetId="1">'School Funding &amp; Budget Summary'!$A$1:$Q$13</definedName>
    <definedName name="QUEMADO">lists!$CD$2:$CD$3</definedName>
    <definedName name="QUESTA">lists!$CE$2:$CE$4</definedName>
    <definedName name="RATON">lists!$CF$2</definedName>
    <definedName name="RED_RIVER_VALLEY_CHARTER_SCHOOL">lists!$CG$2</definedName>
    <definedName name="RESERVE">lists!$CH$2:$CH$3</definedName>
    <definedName name="RIO_RANCHO">lists!$CI$2:$CI$11</definedName>
    <definedName name="ROSWELL">lists!$CJ$2:$CJ$13</definedName>
    <definedName name="ROY">lists!$CK$2</definedName>
    <definedName name="RUIDOSO">lists!$CL$2:$CL$4</definedName>
    <definedName name="SAGE_MONTESSORI_CHARTER_SCHOOL">lists!$CM$2</definedName>
    <definedName name="SAN_JON">lists!$CN$2</definedName>
    <definedName name="SANTA_FE">lists!$CO$2:$CO$20</definedName>
    <definedName name="SANTA_ROSA">lists!$CP$2:$CP$3</definedName>
    <definedName name="SILVER_CITY">lists!$CQ$2:$CQ$6</definedName>
    <definedName name="SOCORRO">lists!$CR$2:$CR$6</definedName>
    <definedName name="SOUTHWEST_PRIMARY_LEARNING_CENTER">lists!$CS$2</definedName>
    <definedName name="SPRINGER">lists!$CT$2:$CT$3</definedName>
    <definedName name="TAOS">lists!$CU$2:$CU$6</definedName>
    <definedName name="TAOS_INTEGRATED_SCHOOL_OF_THE_ARTS">lists!$CV$2</definedName>
    <definedName name="TAOS_INTERNATIONAL_SCHOOL">lists!$CW$2</definedName>
    <definedName name="TATUM">lists!$CX$2</definedName>
    <definedName name="TEXICO">lists!$CY$2</definedName>
    <definedName name="Tier">lists!$DL$2:$DL$4</definedName>
    <definedName name="TRUTH_OR_CONSEQUENCES">lists!$CZ$2:$CZ$4</definedName>
    <definedName name="TUCUMCARI">lists!$DA$2</definedName>
    <definedName name="TULAROSA">lists!$DB$2:$DB$3</definedName>
    <definedName name="TURQUOISE_TRAIL_CHARTER">lists!$DC$2</definedName>
    <definedName name="UPLIFT_COMMUNITY_SCHOOL">lists!$DD$2</definedName>
    <definedName name="VAUGHN">lists!$DE$2</definedName>
    <definedName name="WAGON_MOUND">lists!$DF$2</definedName>
    <definedName name="WEST_LAS_VEGAS">lists!$DG$2:$DG$6</definedName>
    <definedName name="WILLIAM_W_JOSEPHINE_DORN_CHARTER">lists!$DH$2</definedName>
    <definedName name="YesNo">lists!$DJ$2:$DJ$3</definedName>
    <definedName name="ZUNI">lists!$DI$2:$DI$4</definedName>
  </definedNames>
  <calcPr calcId="162913"/>
</workbook>
</file>

<file path=xl/calcChain.xml><?xml version="1.0" encoding="utf-8"?>
<calcChain xmlns="http://schemas.openxmlformats.org/spreadsheetml/2006/main">
  <c r="G31" i="12" l="1"/>
  <c r="H37" i="12" l="1"/>
  <c r="J44" i="12"/>
  <c r="J45" i="12"/>
  <c r="J46" i="12"/>
  <c r="J47" i="12"/>
  <c r="J48" i="12"/>
  <c r="J49" i="12"/>
  <c r="J50" i="12"/>
  <c r="J51" i="12"/>
  <c r="J52" i="12"/>
  <c r="J53" i="12"/>
  <c r="J54" i="12"/>
  <c r="J55" i="12"/>
  <c r="J56" i="12"/>
  <c r="J57" i="12"/>
  <c r="J58" i="12"/>
  <c r="J59" i="12"/>
  <c r="J60" i="12"/>
  <c r="J61" i="12"/>
  <c r="J62" i="12"/>
  <c r="J63" i="12"/>
  <c r="J64" i="12"/>
  <c r="J65" i="12"/>
  <c r="J66" i="12"/>
  <c r="J43" i="12"/>
  <c r="J111" i="12"/>
  <c r="J112" i="12"/>
  <c r="J113" i="12"/>
  <c r="J114" i="12"/>
  <c r="J115" i="12"/>
  <c r="J116" i="12"/>
  <c r="J117" i="12"/>
  <c r="J118" i="12"/>
  <c r="J110" i="12"/>
  <c r="J119" i="12"/>
  <c r="J120" i="12"/>
  <c r="J121" i="12"/>
  <c r="J122" i="12"/>
  <c r="J123" i="12"/>
  <c r="J124" i="12"/>
  <c r="J125" i="12"/>
  <c r="J126" i="12"/>
  <c r="J127" i="12"/>
  <c r="J128" i="12"/>
  <c r="J129" i="12"/>
  <c r="J130" i="12"/>
  <c r="J131" i="12"/>
  <c r="J132" i="12"/>
  <c r="J133" i="12"/>
  <c r="A103" i="12" l="1"/>
  <c r="A37" i="12"/>
  <c r="B103" i="12"/>
  <c r="B37" i="12"/>
  <c r="C103" i="12"/>
  <c r="D103" i="12" l="1"/>
  <c r="D37" i="12"/>
  <c r="J109" i="12" l="1"/>
  <c r="A12" i="15" l="1"/>
  <c r="A9" i="15"/>
  <c r="A5" i="15"/>
  <c r="B5" i="15" s="1"/>
  <c r="K165" i="12" l="1"/>
  <c r="I109" i="12"/>
  <c r="I110" i="12"/>
  <c r="I111" i="12"/>
  <c r="I112" i="12"/>
  <c r="I113" i="12"/>
  <c r="I114" i="12"/>
  <c r="I115" i="12"/>
  <c r="I116" i="12"/>
  <c r="I117" i="12"/>
  <c r="I118" i="12"/>
  <c r="I119" i="12"/>
  <c r="I120" i="12"/>
  <c r="I121" i="12"/>
  <c r="I122" i="12"/>
  <c r="I123" i="12"/>
  <c r="H110" i="12"/>
  <c r="H111" i="12"/>
  <c r="H112" i="12"/>
  <c r="H113" i="12"/>
  <c r="H114" i="12"/>
  <c r="H115" i="12"/>
  <c r="H116" i="12"/>
  <c r="H117" i="12"/>
  <c r="H118" i="12"/>
  <c r="H119" i="12"/>
  <c r="H120" i="12"/>
  <c r="H121" i="12"/>
  <c r="H122" i="12"/>
  <c r="H123" i="12"/>
  <c r="H109" i="12"/>
  <c r="K109" i="12" s="1"/>
  <c r="H43" i="12"/>
  <c r="I43" i="12"/>
  <c r="H44" i="12"/>
  <c r="I44" i="12"/>
  <c r="H45" i="12"/>
  <c r="I45" i="12"/>
  <c r="H46" i="12"/>
  <c r="I46" i="12"/>
  <c r="H47" i="12"/>
  <c r="I47" i="12"/>
  <c r="H48" i="12"/>
  <c r="K48" i="12" s="1"/>
  <c r="I48" i="12"/>
  <c r="H49" i="12"/>
  <c r="I49" i="12"/>
  <c r="H50" i="12"/>
  <c r="I50" i="12"/>
  <c r="H51" i="12"/>
  <c r="I51" i="12"/>
  <c r="H52" i="12"/>
  <c r="K52" i="12" s="1"/>
  <c r="I52" i="12"/>
  <c r="H53" i="12"/>
  <c r="K53" i="12" s="1"/>
  <c r="I53" i="12"/>
  <c r="H54" i="12"/>
  <c r="I54" i="12"/>
  <c r="H55" i="12"/>
  <c r="I55" i="12"/>
  <c r="H56" i="12"/>
  <c r="I56" i="12"/>
  <c r="K56" i="12"/>
  <c r="H57" i="12"/>
  <c r="I57" i="12"/>
  <c r="K57" i="12"/>
  <c r="H58" i="12"/>
  <c r="I58" i="12"/>
  <c r="H59" i="12"/>
  <c r="I59" i="12"/>
  <c r="H60" i="12"/>
  <c r="K60" i="12" s="1"/>
  <c r="I60" i="12"/>
  <c r="H61" i="12"/>
  <c r="K61" i="12" s="1"/>
  <c r="I61" i="12"/>
  <c r="H62" i="12"/>
  <c r="I62" i="12"/>
  <c r="K62" i="12" l="1"/>
  <c r="K49" i="12"/>
  <c r="K45" i="12"/>
  <c r="K43" i="12"/>
  <c r="K59" i="12"/>
  <c r="K58" i="12"/>
  <c r="K55" i="12"/>
  <c r="K54" i="12"/>
  <c r="K51" i="12"/>
  <c r="K50" i="12"/>
  <c r="K47" i="12"/>
  <c r="K46" i="12"/>
  <c r="I67" i="12"/>
  <c r="K44" i="12"/>
  <c r="K117" i="12"/>
  <c r="K114" i="12" l="1"/>
  <c r="K113" i="12"/>
  <c r="K94" i="12" l="1"/>
  <c r="K161" i="12"/>
  <c r="K66" i="12" l="1"/>
  <c r="K65" i="12"/>
  <c r="K64" i="12"/>
  <c r="K63" i="12"/>
  <c r="K129" i="12" l="1"/>
  <c r="K123" i="12"/>
  <c r="K122" i="12"/>
  <c r="K121" i="12"/>
  <c r="K120" i="12"/>
  <c r="I129" i="12"/>
  <c r="H129" i="12"/>
  <c r="I128" i="12"/>
  <c r="H128" i="12"/>
  <c r="I127" i="12"/>
  <c r="H127" i="12"/>
  <c r="I126" i="12"/>
  <c r="H126" i="12"/>
  <c r="K126" i="12" s="1"/>
  <c r="I125" i="12"/>
  <c r="H125" i="12"/>
  <c r="I124" i="12"/>
  <c r="H124" i="12"/>
  <c r="K127" i="12" l="1"/>
  <c r="K124" i="12"/>
  <c r="K128" i="12"/>
  <c r="K125" i="12"/>
  <c r="L20" i="12" l="1"/>
  <c r="L21" i="12"/>
  <c r="I23" i="12"/>
  <c r="D12" i="15"/>
  <c r="C12" i="15"/>
  <c r="K146" i="12" l="1"/>
  <c r="K145" i="12"/>
  <c r="K144" i="12"/>
  <c r="K143" i="12"/>
  <c r="K142" i="12"/>
  <c r="K80" i="12"/>
  <c r="K79" i="12"/>
  <c r="K78" i="12"/>
  <c r="K77" i="12"/>
  <c r="K76" i="12"/>
  <c r="K75" i="12"/>
  <c r="I133" i="12"/>
  <c r="I132" i="12"/>
  <c r="I131" i="12"/>
  <c r="I130" i="12"/>
  <c r="H133" i="12"/>
  <c r="H132" i="12"/>
  <c r="H131" i="12"/>
  <c r="H130" i="12"/>
  <c r="H66" i="12"/>
  <c r="H65" i="12"/>
  <c r="H64" i="12"/>
  <c r="H63" i="12"/>
  <c r="I66" i="12"/>
  <c r="I65" i="12"/>
  <c r="I64" i="12"/>
  <c r="I63" i="12"/>
  <c r="K133" i="12" l="1"/>
  <c r="K132" i="12"/>
  <c r="K131" i="12"/>
  <c r="K130" i="12"/>
  <c r="K119" i="12"/>
  <c r="K118" i="12"/>
  <c r="K116" i="12"/>
  <c r="K115" i="12"/>
  <c r="K112" i="12"/>
  <c r="K111" i="12"/>
  <c r="K110" i="12"/>
  <c r="K135" i="12" l="1"/>
  <c r="B9" i="15"/>
  <c r="B12" i="15"/>
  <c r="D5" i="15" l="1"/>
  <c r="C5" i="15"/>
  <c r="N9" i="15"/>
  <c r="O9" i="15"/>
  <c r="K147" i="12"/>
  <c r="K141" i="12"/>
  <c r="K140" i="12"/>
  <c r="K139" i="12"/>
  <c r="K138" i="12"/>
  <c r="K148" i="12" l="1"/>
  <c r="L9" i="15" s="1"/>
  <c r="J9" i="15"/>
  <c r="K68" i="12" l="1"/>
  <c r="J5" i="15"/>
  <c r="E5" i="15"/>
  <c r="K98" i="12"/>
  <c r="G9" i="15" s="1"/>
  <c r="H9" i="15"/>
  <c r="K74" i="12"/>
  <c r="K73" i="12"/>
  <c r="K72" i="12"/>
  <c r="K71" i="12"/>
  <c r="F5" i="15" l="1"/>
  <c r="G5" i="15" s="1"/>
  <c r="E103" i="12"/>
  <c r="E37" i="12"/>
  <c r="C9" i="15"/>
  <c r="K81" i="12"/>
  <c r="E9" i="15" s="1"/>
  <c r="G37" i="12" l="1"/>
  <c r="F37" i="12"/>
  <c r="H103" i="12"/>
  <c r="K9" i="15"/>
  <c r="M5" i="15"/>
  <c r="K5" i="15"/>
  <c r="G103" i="12"/>
  <c r="D9" i="15"/>
  <c r="F103" i="12"/>
  <c r="K84" i="12"/>
  <c r="F9" i="15" l="1"/>
  <c r="I9" i="15" s="1"/>
  <c r="K99" i="12"/>
  <c r="H5" i="15"/>
  <c r="I5" i="15" s="1"/>
  <c r="I103" i="12"/>
  <c r="N5" i="15"/>
  <c r="I37" i="12"/>
  <c r="L5" i="15"/>
  <c r="K151" i="12"/>
  <c r="K166" i="12" s="1"/>
  <c r="J37" i="12" l="1"/>
  <c r="O5" i="15"/>
  <c r="M9" i="15"/>
  <c r="P9" i="15" s="1"/>
  <c r="Q9" i="15" s="1"/>
  <c r="J103" i="12"/>
  <c r="P5" i="15" l="1"/>
</calcChain>
</file>

<file path=xl/sharedStrings.xml><?xml version="1.0" encoding="utf-8"?>
<sst xmlns="http://schemas.openxmlformats.org/spreadsheetml/2006/main" count="1002" uniqueCount="851">
  <si>
    <t>Funding</t>
  </si>
  <si>
    <t>Budget</t>
  </si>
  <si>
    <t>School</t>
  </si>
  <si>
    <t>Projected Number of Students</t>
  </si>
  <si>
    <t>Supplies and Materials</t>
  </si>
  <si>
    <t>Transportation</t>
  </si>
  <si>
    <t>Program Salaries and Benefits</t>
  </si>
  <si>
    <t>June Program Days</t>
  </si>
  <si>
    <t>Application submitted by:</t>
  </si>
  <si>
    <t>SALARIES AND BENEFITS</t>
  </si>
  <si>
    <t>Total</t>
  </si>
  <si>
    <t xml:space="preserve">INSTRUCTIONAL MATERIALS AND SUPPLIES </t>
  </si>
  <si>
    <t>Units</t>
  </si>
  <si>
    <t>$ per Unit</t>
  </si>
  <si>
    <t>Item or Service</t>
  </si>
  <si>
    <t>Staff Member</t>
  </si>
  <si>
    <t>OTHER COSTS</t>
  </si>
  <si>
    <t>Annual Salary</t>
  </si>
  <si>
    <t xml:space="preserve">STUDENT RECRUITMENT AND ATTENDANCE </t>
  </si>
  <si>
    <t>Product/Description and Use</t>
  </si>
  <si>
    <t>Explanation</t>
  </si>
  <si>
    <t>Other</t>
  </si>
  <si>
    <t>Prep and Planning Day Salaries</t>
  </si>
  <si>
    <t xml:space="preserve"> SALARIES AND BENEFITS</t>
  </si>
  <si>
    <t>TRANSPORTATION</t>
  </si>
  <si>
    <t>District</t>
  </si>
  <si>
    <t>District 
Code</t>
  </si>
  <si>
    <t>District Name</t>
  </si>
  <si>
    <t>001</t>
  </si>
  <si>
    <t>ALBUQUERQUE</t>
  </si>
  <si>
    <t>028</t>
  </si>
  <si>
    <t>002</t>
  </si>
  <si>
    <t>RESERVE</t>
  </si>
  <si>
    <t>055</t>
  </si>
  <si>
    <t>003</t>
  </si>
  <si>
    <t>QUEMADO</t>
  </si>
  <si>
    <t>045</t>
  </si>
  <si>
    <t>004</t>
  </si>
  <si>
    <t>ROSWELL</t>
  </si>
  <si>
    <t>024</t>
  </si>
  <si>
    <t>041</t>
  </si>
  <si>
    <t>044</t>
  </si>
  <si>
    <t>050</t>
  </si>
  <si>
    <t>052</t>
  </si>
  <si>
    <t>005</t>
  </si>
  <si>
    <t>HAGERMAN</t>
  </si>
  <si>
    <t>054</t>
  </si>
  <si>
    <t>006</t>
  </si>
  <si>
    <t>DEXTER</t>
  </si>
  <si>
    <t>043</t>
  </si>
  <si>
    <t>007</t>
  </si>
  <si>
    <t>073</t>
  </si>
  <si>
    <t>008</t>
  </si>
  <si>
    <t>CIMARRON</t>
  </si>
  <si>
    <t>033</t>
  </si>
  <si>
    <t>047</t>
  </si>
  <si>
    <t>009</t>
  </si>
  <si>
    <t>RATON</t>
  </si>
  <si>
    <t>080</t>
  </si>
  <si>
    <t>010</t>
  </si>
  <si>
    <t>SPRINGER</t>
  </si>
  <si>
    <t>056</t>
  </si>
  <si>
    <t>058</t>
  </si>
  <si>
    <t>011</t>
  </si>
  <si>
    <t>MAXWELL</t>
  </si>
  <si>
    <t>012</t>
  </si>
  <si>
    <t>CLOVIS</t>
  </si>
  <si>
    <t>042</t>
  </si>
  <si>
    <t>040</t>
  </si>
  <si>
    <t>068</t>
  </si>
  <si>
    <t>066</t>
  </si>
  <si>
    <t>072</t>
  </si>
  <si>
    <t>084</t>
  </si>
  <si>
    <t>013</t>
  </si>
  <si>
    <t>TEXICO</t>
  </si>
  <si>
    <t>014</t>
  </si>
  <si>
    <t>MELROSE</t>
  </si>
  <si>
    <t>015</t>
  </si>
  <si>
    <t>GRADY</t>
  </si>
  <si>
    <t>016</t>
  </si>
  <si>
    <t>051</t>
  </si>
  <si>
    <t>017</t>
  </si>
  <si>
    <t>034</t>
  </si>
  <si>
    <t>036</t>
  </si>
  <si>
    <t>048</t>
  </si>
  <si>
    <t>059</t>
  </si>
  <si>
    <t>053</t>
  </si>
  <si>
    <t>061</t>
  </si>
  <si>
    <t>065</t>
  </si>
  <si>
    <t>018</t>
  </si>
  <si>
    <t>HATCH</t>
  </si>
  <si>
    <t>057</t>
  </si>
  <si>
    <t>019</t>
  </si>
  <si>
    <t>GADSDEN</t>
  </si>
  <si>
    <t>020</t>
  </si>
  <si>
    <t>030</t>
  </si>
  <si>
    <t>035</t>
  </si>
  <si>
    <t>076</t>
  </si>
  <si>
    <t>086</t>
  </si>
  <si>
    <t>CARLSBAD</t>
  </si>
  <si>
    <t>038</t>
  </si>
  <si>
    <t>021</t>
  </si>
  <si>
    <t>LOVING</t>
  </si>
  <si>
    <t>085</t>
  </si>
  <si>
    <t>022</t>
  </si>
  <si>
    <t>ARTESIA</t>
  </si>
  <si>
    <t>032</t>
  </si>
  <si>
    <t>023</t>
  </si>
  <si>
    <t>037</t>
  </si>
  <si>
    <t>025</t>
  </si>
  <si>
    <t>026</t>
  </si>
  <si>
    <t>VAUGHN</t>
  </si>
  <si>
    <t>027</t>
  </si>
  <si>
    <t>ROY</t>
  </si>
  <si>
    <t>MOSQUERO</t>
  </si>
  <si>
    <t>029</t>
  </si>
  <si>
    <t>LORDSBURG</t>
  </si>
  <si>
    <t>ANIMAS</t>
  </si>
  <si>
    <t>031</t>
  </si>
  <si>
    <t>LOVINGTON</t>
  </si>
  <si>
    <t>078</t>
  </si>
  <si>
    <t>EUNICE</t>
  </si>
  <si>
    <t>HOBBS</t>
  </si>
  <si>
    <t>046</t>
  </si>
  <si>
    <t>075</t>
  </si>
  <si>
    <t>JAL</t>
  </si>
  <si>
    <t>064</t>
  </si>
  <si>
    <t>TATUM</t>
  </si>
  <si>
    <t>RUIDOSO</t>
  </si>
  <si>
    <t>CARRIZOZO</t>
  </si>
  <si>
    <t>CORONA</t>
  </si>
  <si>
    <t>CORONA ELEMENTARY</t>
  </si>
  <si>
    <t>039</t>
  </si>
  <si>
    <t>HONDO</t>
  </si>
  <si>
    <t>CAPITAN</t>
  </si>
  <si>
    <t>DEMING</t>
  </si>
  <si>
    <t>GALLUP</t>
  </si>
  <si>
    <t>062</t>
  </si>
  <si>
    <t>077</t>
  </si>
  <si>
    <t>079</t>
  </si>
  <si>
    <t>MORA</t>
  </si>
  <si>
    <t>ALAMOGORDO</t>
  </si>
  <si>
    <t>TULAROSA</t>
  </si>
  <si>
    <t>CLOUDCROFT</t>
  </si>
  <si>
    <t>049</t>
  </si>
  <si>
    <t>TUCUMCARI</t>
  </si>
  <si>
    <t>HOUSE</t>
  </si>
  <si>
    <t>LOGAN</t>
  </si>
  <si>
    <t>CHAMA</t>
  </si>
  <si>
    <t>DULCE</t>
  </si>
  <si>
    <t>ESPANOLA</t>
  </si>
  <si>
    <t>087</t>
  </si>
  <si>
    <t>PORTALES</t>
  </si>
  <si>
    <t>ELIDA</t>
  </si>
  <si>
    <t>FLOYD</t>
  </si>
  <si>
    <t>060</t>
  </si>
  <si>
    <t>DORA</t>
  </si>
  <si>
    <t>BERNALILLO</t>
  </si>
  <si>
    <t>CUBA</t>
  </si>
  <si>
    <t>063</t>
  </si>
  <si>
    <t>AZTEC</t>
  </si>
  <si>
    <t>FARMINGTON</t>
  </si>
  <si>
    <t>BLOOMFIELD</t>
  </si>
  <si>
    <t>067</t>
  </si>
  <si>
    <t>069</t>
  </si>
  <si>
    <t>070</t>
  </si>
  <si>
    <t>PECOS</t>
  </si>
  <si>
    <t>071</t>
  </si>
  <si>
    <t>POJOAQUE</t>
  </si>
  <si>
    <t>074</t>
  </si>
  <si>
    <t>SOCORRO</t>
  </si>
  <si>
    <t>MAGDALENA</t>
  </si>
  <si>
    <t>TAOS</t>
  </si>
  <si>
    <t>PENASCO</t>
  </si>
  <si>
    <t>QUESTA</t>
  </si>
  <si>
    <t>ESTANCIA</t>
  </si>
  <si>
    <t>081</t>
  </si>
  <si>
    <t>082</t>
  </si>
  <si>
    <t>MOUNTAINAIR</t>
  </si>
  <si>
    <t>083</t>
  </si>
  <si>
    <t>CLAYTON</t>
  </si>
  <si>
    <t>BELEN</t>
  </si>
  <si>
    <t>088</t>
  </si>
  <si>
    <t>GRANTS</t>
  </si>
  <si>
    <t>089</t>
  </si>
  <si>
    <t>ZUNI</t>
  </si>
  <si>
    <t>503</t>
  </si>
  <si>
    <t>504</t>
  </si>
  <si>
    <t>507</t>
  </si>
  <si>
    <t>508</t>
  </si>
  <si>
    <t>517</t>
  </si>
  <si>
    <t>528</t>
  </si>
  <si>
    <t>529</t>
  </si>
  <si>
    <t>530</t>
  </si>
  <si>
    <t>534</t>
  </si>
  <si>
    <t>535</t>
  </si>
  <si>
    <t>539</t>
  </si>
  <si>
    <t>541</t>
  </si>
  <si>
    <t>543</t>
  </si>
  <si>
    <t>545</t>
  </si>
  <si>
    <t>546</t>
  </si>
  <si>
    <t>LA TIERRA MONTESSORI SCHOOL</t>
  </si>
  <si>
    <t>548</t>
  </si>
  <si>
    <t>551</t>
  </si>
  <si>
    <t>555</t>
  </si>
  <si>
    <t>559</t>
  </si>
  <si>
    <t>A. MONTOYA ELEMENTARY321</t>
  </si>
  <si>
    <t>ACOMA ELEMENTARY204</t>
  </si>
  <si>
    <t>ADOBE ACRES ELEMENTARY206</t>
  </si>
  <si>
    <t>ALAMEDA ELEMENTARY207</t>
  </si>
  <si>
    <t>ALAMOSA ELEMENTARY210</t>
  </si>
  <si>
    <t>ALICE KING COMMUNITY SCHOOL116</t>
  </si>
  <si>
    <t>ALVARADO ELEMENTARY213</t>
  </si>
  <si>
    <t>APACHE ELEMENTARY214</t>
  </si>
  <si>
    <t>ARMIJO ELEMENTARY215</t>
  </si>
  <si>
    <t>ARROYO DEL OSO ELEMENTARY329</t>
  </si>
  <si>
    <t>ATRISCO ELEMENTARY216</t>
  </si>
  <si>
    <t>BANDELIER ELEMENTARY222</t>
  </si>
  <si>
    <t>BARCELONA ELEMENTARY225</t>
  </si>
  <si>
    <t>BEL-AIR ELEMENTARY228</t>
  </si>
  <si>
    <t>BELLEHAVEN ELEMENTARY229</t>
  </si>
  <si>
    <t>CARLOS REY ELEMENTARY339</t>
  </si>
  <si>
    <t>CHAMIZA ELEMENTARY295</t>
  </si>
  <si>
    <t>CHAPARRAL ELEMENTARY234</t>
  </si>
  <si>
    <t>CHELWOOD ELEMENTARY236</t>
  </si>
  <si>
    <t>CHRISTINE DUNCANS HERITAGE ACADEMY118</t>
  </si>
  <si>
    <t>COCHITI ELEMENTARY237</t>
  </si>
  <si>
    <t>COLLET PARK ELEMENTARY240</t>
  </si>
  <si>
    <t>COMANCHE ELEMENTARY241</t>
  </si>
  <si>
    <t>CORONADO ELEMENTARY243</t>
  </si>
  <si>
    <t>CORRALES ELEMENTARY351</t>
  </si>
  <si>
    <t>CORRALES INTERNATIONAL028</t>
  </si>
  <si>
    <t>DENNIS CHAVEZ ELEMENTARY203</t>
  </si>
  <si>
    <t>DOLORES GONZALES ELEMENTARY244</t>
  </si>
  <si>
    <t>DOUBLE EAGLE ELEMENTARY350</t>
  </si>
  <si>
    <t>DOUGLAS MACARTHUR ELEMENTARY303</t>
  </si>
  <si>
    <t>DURANES ELEMENTARY249</t>
  </si>
  <si>
    <t>EAST SAN JOSE ELEMENTARY252</t>
  </si>
  <si>
    <t>EDMUND G ROSS ELEMENTARY219</t>
  </si>
  <si>
    <t>EDWARD GONZALES ELEMENTARY262</t>
  </si>
  <si>
    <t>EMERSON ELEMENTARY255</t>
  </si>
  <si>
    <t>EUBANK ELEMENTARY258</t>
  </si>
  <si>
    <t>EUGENE FIELD ELEMENTARY261</t>
  </si>
  <si>
    <t>GEORGIA O'KEEFFE ELEMENTARY328</t>
  </si>
  <si>
    <t>GOV BENT ELEMENTARY230</t>
  </si>
  <si>
    <t>GRIEGOS ELEMENTARY267</t>
  </si>
  <si>
    <t>HAWTHORNE ELEMENTARY270</t>
  </si>
  <si>
    <t>HELEN CORDERO PRIMARY395</t>
  </si>
  <si>
    <t>HODGIN ELEMENTARY273</t>
  </si>
  <si>
    <t>HUBERT H HUMPHREY ELEMENTARY221</t>
  </si>
  <si>
    <t>INEZ ELEMENTARY276</t>
  </si>
  <si>
    <t>JOHN BAKER ELEMENTARY217</t>
  </si>
  <si>
    <t>KIRTLAND ELEMENTARY279</t>
  </si>
  <si>
    <t>KIT CARSON ELEMENTARY231</t>
  </si>
  <si>
    <t>LA LUZ ELEMENTARY282</t>
  </si>
  <si>
    <t>LA MESA ELEMENTARY285</t>
  </si>
  <si>
    <t>LAVALAND ELEMENTARY288</t>
  </si>
  <si>
    <t>LEW WALLACE ELEMENTARY373</t>
  </si>
  <si>
    <t>LONGFELLOW ELEMENTARY291</t>
  </si>
  <si>
    <t>LOS PADILLAS ELEMENTARY297</t>
  </si>
  <si>
    <t>LOS RANCHOS ELEMENTARY336</t>
  </si>
  <si>
    <t>LOWELL ELEMENTARY300</t>
  </si>
  <si>
    <t>MANZANO MESA ELEMENTARY260</t>
  </si>
  <si>
    <t>MARIE M HUGHES ELEMENTARY365</t>
  </si>
  <si>
    <t>MARK TWAIN ELEMENTARY364</t>
  </si>
  <si>
    <t>MARYANN BINFORD ELEMENTARY250</t>
  </si>
  <si>
    <t>MATHESON PARK ELEMENTARY305</t>
  </si>
  <si>
    <t>MC COLLUM ELEMENTARY307</t>
  </si>
  <si>
    <t>MISSION AVENUE ELEMENTARY309</t>
  </si>
  <si>
    <t>MITCHELL ELEMENTARY310</t>
  </si>
  <si>
    <t>MONTE VISTA ELEMENTARY312</t>
  </si>
  <si>
    <t>MONTESSORI OF THE RIO GRANDE095</t>
  </si>
  <si>
    <t>MONTEZUMA ELEMENTARY315</t>
  </si>
  <si>
    <t>MOUNTAIN MAHOGANY COMMUNITY SCHOOL098</t>
  </si>
  <si>
    <t>MOUNTAIN VIEW ELEMENTARY324</t>
  </si>
  <si>
    <t>NAVAJO ELEMENTARY327</t>
  </si>
  <si>
    <t>NORTH STAR ELEMENTARY268</t>
  </si>
  <si>
    <t>ONATE ELEMENTARY227</t>
  </si>
  <si>
    <t>OSUNA ELEMENTARY332</t>
  </si>
  <si>
    <t>PAINTED SKY ELEMENTARY275</t>
  </si>
  <si>
    <t>PAJARITO ELEMENTARY333</t>
  </si>
  <si>
    <t>PETROGLYPH ELEMENTARY317</t>
  </si>
  <si>
    <t>REGINALD CHAVEZ ELEMENTARY330</t>
  </si>
  <si>
    <t>RUDOLFO ANAYA ELEMENTARY392</t>
  </si>
  <si>
    <t>S. Y. JACKSON ELEMENTARY360</t>
  </si>
  <si>
    <t>SAN ANTONITO ELEMENTARY345</t>
  </si>
  <si>
    <t>SANDIA BASE ELEMENTARY348</t>
  </si>
  <si>
    <t>SEVEN-BAR ELEMENTARY265</t>
  </si>
  <si>
    <t>SIERRA VISTA ELEMENTARY356</t>
  </si>
  <si>
    <t>SOMBRA DEL MONTE ELEMENTARY357</t>
  </si>
  <si>
    <t>SUNSET VIEW ELEMENTARY393</t>
  </si>
  <si>
    <t>SUSIE R. MARMON ELEMENTARY280</t>
  </si>
  <si>
    <t>THE FAMILY SCHOOL900</t>
  </si>
  <si>
    <t>TIERRA ANTIGUA ELEMENTARY389</t>
  </si>
  <si>
    <t>TOMASITA ELEMENTARY363</t>
  </si>
  <si>
    <t>VALLE VISTA ELEMENTARY370</t>
  </si>
  <si>
    <t>VENTANA RANCH ELEMENTARY264</t>
  </si>
  <si>
    <t>WHERRY ELEMENTARY376</t>
  </si>
  <si>
    <t>WHITTIER ELEMENTARY379</t>
  </si>
  <si>
    <t>ZIA ELEMENTARY385</t>
  </si>
  <si>
    <t>ZUNI ELEMENTARY388</t>
  </si>
  <si>
    <t>GLENWOOD ELEMENTARY055</t>
  </si>
  <si>
    <t>RESERVE ELEMENTARY135</t>
  </si>
  <si>
    <t>DATIL ELEMENTARY045</t>
  </si>
  <si>
    <t>QUEMADO ELEMENTARY129</t>
  </si>
  <si>
    <t>BERRENDO ELEMENTARY024</t>
  </si>
  <si>
    <t>DEL NORTE ELEMENTARY041</t>
  </si>
  <si>
    <t>E GRAND PLAINS ELEMENTARY044</t>
  </si>
  <si>
    <t>EL CAPITAN ELEMENTARY050</t>
  </si>
  <si>
    <t>MILITARY HGTS ELEMENTARY095</t>
  </si>
  <si>
    <t>MISSOURI AVE ELEMENTARY100</t>
  </si>
  <si>
    <t>MONTERREY ELEMENTARY105</t>
  </si>
  <si>
    <t>NANCY LOPEZ ELEMENTARY052</t>
  </si>
  <si>
    <t>PECOS ELEMENTARY126</t>
  </si>
  <si>
    <t>SUNSET ELEMENTARY120</t>
  </si>
  <si>
    <t>VALLEY VIEW ELEMENTARY161</t>
  </si>
  <si>
    <t>WASHINGTON AVE ELEMENTARY175</t>
  </si>
  <si>
    <t>HAGERMAN ELEMENTARY054</t>
  </si>
  <si>
    <t>DEXTER ELEMENTARY043</t>
  </si>
  <si>
    <t>LAKE ARTHUR ELEMENTARY073</t>
  </si>
  <si>
    <t>CIMARRON ELEMENTARY033</t>
  </si>
  <si>
    <t>EAGLE NEST ELEMENTARY047</t>
  </si>
  <si>
    <t>LONGFELLOW ELEMENTARY080</t>
  </si>
  <si>
    <t>FORRESTER ELEMENTARY056</t>
  </si>
  <si>
    <t>WILFERTH ELEMENTARY058</t>
  </si>
  <si>
    <t>MAXWELL ELEMENTARY100</t>
  </si>
  <si>
    <t>ARTS ACADEMY AT BELLA VISTA042</t>
  </si>
  <si>
    <t>BARRY ELEMENTARY040</t>
  </si>
  <si>
    <t>CAMEO ELEMENTARY068</t>
  </si>
  <si>
    <t>HIGHLAND ELEMENTARY058</t>
  </si>
  <si>
    <t>JAMES BICKLEY ELEMENTARY066</t>
  </si>
  <si>
    <t>LA CASITA ELEMENTARY072</t>
  </si>
  <si>
    <t>LOCKWOOD ELEMENTARY084</t>
  </si>
  <si>
    <t>MESA ELEMENTARY095</t>
  </si>
  <si>
    <t>PARKVIEW ELEMENTARY122</t>
  </si>
  <si>
    <t>RANCHVALE ELEMENTARY133</t>
  </si>
  <si>
    <t>SANDIA ELEMENTARY145</t>
  </si>
  <si>
    <t>ZIA ELEMENTARY155</t>
  </si>
  <si>
    <t>TEXICO ELEMENTARY161</t>
  </si>
  <si>
    <t>MELROSE ELEMENTARY094</t>
  </si>
  <si>
    <t>GRADY ELEMENTARY055</t>
  </si>
  <si>
    <t>FORT SUMNER ELEMENTARY051</t>
  </si>
  <si>
    <t>ALAMEDA ELEMENTARY010</t>
  </si>
  <si>
    <t>BOOKER T. WASHINGTON172</t>
  </si>
  <si>
    <t>CENTRAL ELEMENTARY034</t>
  </si>
  <si>
    <t>CESAR CHAVEZ ELEMENTARY006</t>
  </si>
  <si>
    <t>COLUMBIA ELEMENTARY009</t>
  </si>
  <si>
    <t>CONLEE ELEMENTARY036</t>
  </si>
  <si>
    <t>DESERT HILLS ELEMENTARY045</t>
  </si>
  <si>
    <t>DONA ANA ELEMENTARY048</t>
  </si>
  <si>
    <t>EAST PICACHO ELEMENTARY044</t>
  </si>
  <si>
    <t>FAIRACRES ELEMENTARY051</t>
  </si>
  <si>
    <t>HERMOSA HGTS ELEMENTARY059</t>
  </si>
  <si>
    <t>HIGHLAND ELEMENTARY053</t>
  </si>
  <si>
    <t>HILLRISE ELEMENTARY055</t>
  </si>
  <si>
    <t>JORNADA ELEMENTARY061</t>
  </si>
  <si>
    <t>LOMA HEIGHTS ELEMENTARY065</t>
  </si>
  <si>
    <t>MAC ARTHUR ELEMENTARY093</t>
  </si>
  <si>
    <t>MESILLA ELEMENTARY097</t>
  </si>
  <si>
    <t>MESILLA PARK ELEMENTARY110</t>
  </si>
  <si>
    <t>GARFIELD ELEMENTARY053</t>
  </si>
  <si>
    <t>HATCH VALLEY ELEMENTARY057</t>
  </si>
  <si>
    <t>RIO GRANDE ELEMENTARY001</t>
  </si>
  <si>
    <t>BERINO ELEMENTARY020</t>
  </si>
  <si>
    <t>CHAPARRAL ELEMENTARY030</t>
  </si>
  <si>
    <t>DESERT TRAIL ELEMENTARY040</t>
  </si>
  <si>
    <t>DESERT VIEW ELEMENTARY035</t>
  </si>
  <si>
    <t>GADSDEN ELEMENTARY017</t>
  </si>
  <si>
    <t>LA UNION ELEMENTARY076</t>
  </si>
  <si>
    <t>LOMA LINDA ELEMENTARY086</t>
  </si>
  <si>
    <t>MESQUITE ELEMENTARY104</t>
  </si>
  <si>
    <t>NORTH VALLEY ELEMENTARY120</t>
  </si>
  <si>
    <t>RIVERSIDE ELEMENTARY140</t>
  </si>
  <si>
    <t>SANTA TERESA ELEMENTARY008</t>
  </si>
  <si>
    <t>SUNLAND PARK ELEMENTARY013</t>
  </si>
  <si>
    <t>SUNRISE ELEMENTARY009</t>
  </si>
  <si>
    <t>VADO ELEMENTARY001</t>
  </si>
  <si>
    <t>CRAFT ELEMENTARY038</t>
  </si>
  <si>
    <t>ECE CENTER047</t>
  </si>
  <si>
    <t>HILLCREST ELEMENTARY058</t>
  </si>
  <si>
    <t>JOE STANLEY SMITH ELEMENTARY144</t>
  </si>
  <si>
    <t>MONTERREY ELEMENTARY100</t>
  </si>
  <si>
    <t>PATE ELEMENTARY124</t>
  </si>
  <si>
    <t>PUCKETT ELEMENTARY126</t>
  </si>
  <si>
    <t>RIVERSIDE ELEMENTARY133</t>
  </si>
  <si>
    <t>SUNSET ELEMENTARY158</t>
  </si>
  <si>
    <t>LOVING ELEMENTARY085</t>
  </si>
  <si>
    <t>CENTRAL ELEMENTARY032</t>
  </si>
  <si>
    <t>GRAND HTS.EARLY CHILD054</t>
  </si>
  <si>
    <t>HERMOSA ELEMENTARY056</t>
  </si>
  <si>
    <t>PENASCO ELEMENTARY128</t>
  </si>
  <si>
    <t>ROSELAWN ELEMENTARY139</t>
  </si>
  <si>
    <t>YESO ELEMENTARY001</t>
  </si>
  <si>
    <t>YUCCA ELEMENTARY183</t>
  </si>
  <si>
    <t>CLIFF ELEMENTARY037</t>
  </si>
  <si>
    <t>G.W.STOUT ELEMENTARY123</t>
  </si>
  <si>
    <t>HARRISON SCHMITT ELEMENTARY157</t>
  </si>
  <si>
    <t>JOSE BARRIOS ELEMENTARY115</t>
  </si>
  <si>
    <t>SIXTH STREET ELEMENTARY155</t>
  </si>
  <si>
    <t>BAYARD ELEMENTARY023</t>
  </si>
  <si>
    <t>CENTRAL ELEMENTARY033</t>
  </si>
  <si>
    <t>HURLEY ELEMENTARY059</t>
  </si>
  <si>
    <t>SAN LORENZO ELEMENTARY143</t>
  </si>
  <si>
    <t>RITA A. MARQUEZ ELEMENTARY015</t>
  </si>
  <si>
    <t>SANTA ROSA ELEMENTARY144</t>
  </si>
  <si>
    <t>VAUGHN ELEMENTARY168</t>
  </si>
  <si>
    <t>ROY ELEMENTARY135</t>
  </si>
  <si>
    <t>MOSQUERO ELEMENTARY100</t>
  </si>
  <si>
    <t>R.V.TRAYLOR ELEMENTARY174</t>
  </si>
  <si>
    <t>ANIMAS ELEMENTARY016</t>
  </si>
  <si>
    <t>BEN ALEXANDER ELEMENTARY123</t>
  </si>
  <si>
    <t>JEFFERSON ELEMENTARY068</t>
  </si>
  <si>
    <t>LEA ELEMENTARY076</t>
  </si>
  <si>
    <t>LLANO ELEMENTARY078</t>
  </si>
  <si>
    <t>YARBRO ELEMENTARY181</t>
  </si>
  <si>
    <t>METTIE JORDAN ELEMENTARY048</t>
  </si>
  <si>
    <t>B.T. WASHINGTON ELEMENTARY172</t>
  </si>
  <si>
    <t>BROADMOOR ELEMENTARY028</t>
  </si>
  <si>
    <t>COLLEGE LANE ELEMENTARY030</t>
  </si>
  <si>
    <t>CORONADO ELEMENTARY032</t>
  </si>
  <si>
    <t>EDISON ELEMENTARY046</t>
  </si>
  <si>
    <t>JEFFERSON ELEMENTARY066</t>
  </si>
  <si>
    <t>MILLS ELEMENTARY072</t>
  </si>
  <si>
    <t>SANGER ELEMENTARY144</t>
  </si>
  <si>
    <t>SOUTHERN HEIGHTS ELEMENTARY156</t>
  </si>
  <si>
    <t>STONE ELEMENTARY075</t>
  </si>
  <si>
    <t>TAYLOR ELEMENTARY164</t>
  </si>
  <si>
    <t>WILL ROGERS ELEMENTARY176</t>
  </si>
  <si>
    <t>TATUM ELEMENTARY162</t>
  </si>
  <si>
    <t>NOB HILL EARLY CHILDHOOD CENTER115</t>
  </si>
  <si>
    <t>SIERRA VISTA PRIMARY145</t>
  </si>
  <si>
    <t>WHITE MOUNTAIN ELEMENTARY160</t>
  </si>
  <si>
    <t>CARRIZOZO ELEMENTARY035</t>
  </si>
  <si>
    <t>HONDO ELEMENTARY059</t>
  </si>
  <si>
    <t>CAPITAN ELEMENTARY033</t>
  </si>
  <si>
    <t>ASPEN ELEMENTARY017</t>
  </si>
  <si>
    <t>BARRANCA MESA ELEMENTARY021</t>
  </si>
  <si>
    <t>CHAMISA ELEMENTARY040</t>
  </si>
  <si>
    <t>MOUNTAIN ELEMENTARY101</t>
  </si>
  <si>
    <t>PINON ELEMENTARY127</t>
  </si>
  <si>
    <t>BATAAN ELEMENTARY005</t>
  </si>
  <si>
    <t>BELL ELEMENTARY024</t>
  </si>
  <si>
    <t>CHAPARRAL ELEMENTARY028</t>
  </si>
  <si>
    <t>COLUMBUS ELEMENTARY036</t>
  </si>
  <si>
    <t>MEMORIAL ELEMENTARY096</t>
  </si>
  <si>
    <t>RUBEN S. TORRES ELEMENTARY008</t>
  </si>
  <si>
    <t>CHEE DODGE ELEMENTARY030</t>
  </si>
  <si>
    <t>CHURCH ROCK ELEMENTARY034</t>
  </si>
  <si>
    <t>CROWNPOINT ELEMENTARY038</t>
  </si>
  <si>
    <t>DAVID SKEET ELEMENTARY160</t>
  </si>
  <si>
    <t>INDIAN HILLS ELEMENTARY062</t>
  </si>
  <si>
    <t>JUAN DE ONATE ELEMENTARY158</t>
  </si>
  <si>
    <t>LINCOLN ELEMENTARY077</t>
  </si>
  <si>
    <t>NAVAJO ELEMENTARY079</t>
  </si>
  <si>
    <t>RAMAH ELEMENTARY132</t>
  </si>
  <si>
    <t>RED ROCK ELEMENTARY134</t>
  </si>
  <si>
    <t>ROCKY VIEW ELEMENTARY138</t>
  </si>
  <si>
    <t>ROOSEVELT ELEMENTARY135</t>
  </si>
  <si>
    <t>STAGECOACH ELEMENTARY152</t>
  </si>
  <si>
    <t>THOREAU ELEMENTARY162</t>
  </si>
  <si>
    <t>TOBE TURPEN ELEMENTARY091</t>
  </si>
  <si>
    <t>TOHATCHI ELEMENTARY164</t>
  </si>
  <si>
    <t>TWIN LAKES ELEMENTARY170</t>
  </si>
  <si>
    <t>HOLMAN ELEMENTARY059</t>
  </si>
  <si>
    <t>MORA ELEMENTARY104</t>
  </si>
  <si>
    <t>WAGON MOUND ELEMENTARY172</t>
  </si>
  <si>
    <t>BUENA VISTA ELEMENTARY028</t>
  </si>
  <si>
    <t>HEIGHTS ELEMENTARY056</t>
  </si>
  <si>
    <t>HIGH ROLLS MTN ELEMENTARY057</t>
  </si>
  <si>
    <t>HOLLOMAN ELEMENTARY058</t>
  </si>
  <si>
    <t>LA LUZ ELEMENTARY072</t>
  </si>
  <si>
    <t>NORTH ELEMENTARY114</t>
  </si>
  <si>
    <t>OREGON ELEMENTARY118</t>
  </si>
  <si>
    <t>SACRAMENTO ELEMENTARY144</t>
  </si>
  <si>
    <t>SIERRA ELEMENTARY150</t>
  </si>
  <si>
    <t>YUCCA ELEMENTARY181</t>
  </si>
  <si>
    <t>TULAROSA ELEMENTARY163</t>
  </si>
  <si>
    <t>TULAROSA INTER160</t>
  </si>
  <si>
    <t>CLOUDCROFT ELEMENTARY038</t>
  </si>
  <si>
    <t>TUCUMCARI ELEMENTARY053</t>
  </si>
  <si>
    <t>HOUSE ELEMENTARY059</t>
  </si>
  <si>
    <t>LOGAN ELEMENTARY080</t>
  </si>
  <si>
    <t>SAN JON ELEMENTARY144</t>
  </si>
  <si>
    <t>CHAMA ELEMENTARY036</t>
  </si>
  <si>
    <t>TIERRA AMARILLA ELEMENTARY064</t>
  </si>
  <si>
    <t>DULCE ELEMENTARY044</t>
  </si>
  <si>
    <t>ABIQUIU ELEMENTARY005</t>
  </si>
  <si>
    <t>ALCALDE ELEMENTARY015</t>
  </si>
  <si>
    <t>CARINOS DE LOS NINOS018</t>
  </si>
  <si>
    <t>CHIMAYO ELEMENTARY039</t>
  </si>
  <si>
    <t>DIXON ELEMENTARY042</t>
  </si>
  <si>
    <t>EUTIMIO SALAZAR ELEMENTARY053</t>
  </si>
  <si>
    <t>HERNANDEZ ELEMENTARY059</t>
  </si>
  <si>
    <t>JAMES RODRIGUEZ ELEMENTARY048</t>
  </si>
  <si>
    <t>LOS NINOS ELEMENTARY142</t>
  </si>
  <si>
    <t>SAN JUAN ELEMENTARY144</t>
  </si>
  <si>
    <t>TONY QUINTANA ELEMENTARY145</t>
  </si>
  <si>
    <t>VELARDE ELEMENTARY169</t>
  </si>
  <si>
    <t>GALLINA ELEMENTARY054</t>
  </si>
  <si>
    <t>LINDRITH AREA HERITAGE003</t>
  </si>
  <si>
    <t>LYBROOK ELEMENTARY087</t>
  </si>
  <si>
    <t>BROWN EARLY CHILDHOOD CENTER028</t>
  </si>
  <si>
    <t>JAMES ELEMENTARY032</t>
  </si>
  <si>
    <t>LINDSEY-STEINER ELEMENTARY155</t>
  </si>
  <si>
    <t>VALENCIA ELEMENTARY160</t>
  </si>
  <si>
    <t>ELIDA ELEMENTARY047</t>
  </si>
  <si>
    <t>FLOYD ELEMENTARY053</t>
  </si>
  <si>
    <t>DORA ELEMENTARY044</t>
  </si>
  <si>
    <t>ALGODONES ELEMENTARY016</t>
  </si>
  <si>
    <t>BERNALILLO ELEMENTARY136</t>
  </si>
  <si>
    <t>COCHITI ELEMENTARY020</t>
  </si>
  <si>
    <t>PLACITAS ELEMENTARY127</t>
  </si>
  <si>
    <t>SANTO DOMINGO ELEMENTARY151</t>
  </si>
  <si>
    <t>WD CARROLL ELEMENTARY140</t>
  </si>
  <si>
    <t>CUBA ELEMENTARY037</t>
  </si>
  <si>
    <t>JEMEZ VALLEY ELEMENTARY145</t>
  </si>
  <si>
    <t>SAN DIEGO RIVERSIDE004</t>
  </si>
  <si>
    <t>LYDIA RIPPEY ELEMENTARY136</t>
  </si>
  <si>
    <t>MCCOY AVENUE ELEMENTARY099</t>
  </si>
  <si>
    <t>MOSAIC ACADEMY CHARTER001</t>
  </si>
  <si>
    <t>PARK AVENUE ELEMENTARY123</t>
  </si>
  <si>
    <t>ANIMAS ELEMENTARY015</t>
  </si>
  <si>
    <t>APACHE ELEMENTARY017</t>
  </si>
  <si>
    <t>BLUFFVIEW ELEMENTARY019</t>
  </si>
  <si>
    <t>COUNTRY CLUB ELEMENTARY037</t>
  </si>
  <si>
    <t>ESPERANZA ELEMENTARY038</t>
  </si>
  <si>
    <t>LADERA DEL NORTE ELEMENTARY073</t>
  </si>
  <si>
    <t>MCCORMICK ELEMENTARY095</t>
  </si>
  <si>
    <t>MCKINLEY ELEMENTARY100</t>
  </si>
  <si>
    <t>MESA VERDE ELEMENTARY106</t>
  </si>
  <si>
    <t>NORTHEAST ELEMENTARY118</t>
  </si>
  <si>
    <t>BLANCO ELEMENTARY025</t>
  </si>
  <si>
    <t>BLOOMFIELD EARLY CHILDHOOD CENTER030</t>
  </si>
  <si>
    <t>CENTRAL PRIMARY033</t>
  </si>
  <si>
    <t>NAABA ANI ELEMENTARY125</t>
  </si>
  <si>
    <t>EVA B. STOKELY ELEMENTARY026</t>
  </si>
  <si>
    <t>KIRTLAND ELEMENTARY038</t>
  </si>
  <si>
    <t>MESA ELEMENTARY110</t>
  </si>
  <si>
    <t>NASCHITTI ELEMENTARY114</t>
  </si>
  <si>
    <t>NEWCOMB ELEMENTARY116</t>
  </si>
  <si>
    <t>NIZHONI ELEMENTARY152</t>
  </si>
  <si>
    <t>OJO AMARILLO ELEMENTARY075</t>
  </si>
  <si>
    <t>DON CECILIO MTZ ELEMENTARY112</t>
  </si>
  <si>
    <t>LUIS E. ARMIJO ELEMENTARY012</t>
  </si>
  <si>
    <t>TONY SERNA JR. ELEMENTARY125</t>
  </si>
  <si>
    <t>UNION ELEMENTARY157</t>
  </si>
  <si>
    <t>VALLEY ELEMENTARY050</t>
  </si>
  <si>
    <t>LEGION PARK ELEMENTARY045</t>
  </si>
  <si>
    <t>LOS NINOS ELEMENTARY037</t>
  </si>
  <si>
    <t>LVCS EARLY CHILDHOOD003</t>
  </si>
  <si>
    <t>MIKE SENA ELEMENTARY150</t>
  </si>
  <si>
    <t>PAUL D. HENRY ELEMENTARY058</t>
  </si>
  <si>
    <t>SIERRA VISTA ELEMENTARY054</t>
  </si>
  <si>
    <t>PECOS ELEMENTARY173</t>
  </si>
  <si>
    <t>AMY BIEHL COMMUNITY SCHOOL AT RANCHO VIEJO141</t>
  </si>
  <si>
    <t>ASPEN COMMUNITY MAGNET SCHOOL054</t>
  </si>
  <si>
    <t>ATALAYA ELEMENTARY033</t>
  </si>
  <si>
    <t>CARLOS GILBERT ELEMENTARY022</t>
  </si>
  <si>
    <t>CESAR CHAVEZ ELEMENTARY005</t>
  </si>
  <si>
    <t>CHAPARRAL ELEMENTARY146</t>
  </si>
  <si>
    <t>E.J. MARTINEZ ELEMENTARY099</t>
  </si>
  <si>
    <t>EL DORADO COMMUNITY SCHOOL135</t>
  </si>
  <si>
    <t>FRANCIS X. NAVA ELEMENTARY145</t>
  </si>
  <si>
    <t>GONZALES ELEMENTARY057</t>
  </si>
  <si>
    <t>KEARNY ELEMENTARY070</t>
  </si>
  <si>
    <t>PINON ELEMENTARY100</t>
  </si>
  <si>
    <t>R.M. SWEENEY ELEMENTARY130</t>
  </si>
  <si>
    <t>RAMIREZ THOMAS ELEMENTARY023</t>
  </si>
  <si>
    <t>SALAZAR ELEMENTARY143</t>
  </si>
  <si>
    <t>TESUQUE ELEMENTARY160</t>
  </si>
  <si>
    <t>WOOD-GORMLEY ELEMENTARY176</t>
  </si>
  <si>
    <t>PABLO ROYBAL ELEMENTARY123</t>
  </si>
  <si>
    <t>POJOAQUE INTERMEDIATE128</t>
  </si>
  <si>
    <t>ARREY ELEMENTARY016</t>
  </si>
  <si>
    <t>SIERRA ELEMENTARY060</t>
  </si>
  <si>
    <t>T OR C ELEMENTARY162</t>
  </si>
  <si>
    <t>COTTONWOOD VALLEY CHARTER003</t>
  </si>
  <si>
    <t>MIDWAY ELEMENTARY079</t>
  </si>
  <si>
    <t>PARKVIEW ELEMENTARY001</t>
  </si>
  <si>
    <t>SAN ANTONIO ELEMENTARY144</t>
  </si>
  <si>
    <t>ZIMMERLY ELEMENTARY156</t>
  </si>
  <si>
    <t>MAGDALENA ELEMENTARY133</t>
  </si>
  <si>
    <t>ANANSI CHARTER SCHOOL006</t>
  </si>
  <si>
    <t>ARROYO DEL NORTE ELEMENTARY004</t>
  </si>
  <si>
    <t>ENOS GARCIA ELEMENTARY175</t>
  </si>
  <si>
    <t>RANCHOS DE TAOS ELEMENTARY133</t>
  </si>
  <si>
    <t>TAOS MUNICIPAL CHARTER005</t>
  </si>
  <si>
    <t>PENASCO ELEMENTARY121</t>
  </si>
  <si>
    <t>EL RITO ELEMENTARY047</t>
  </si>
  <si>
    <t>OJO CALIENTE ELEMENTARY118</t>
  </si>
  <si>
    <t>ALTA VISTA ELEMENTARY001</t>
  </si>
  <si>
    <t>ALTA VISTA INTERMEDIATE003</t>
  </si>
  <si>
    <t>RIO COSTILLA SW LEARNING ACADEMY039</t>
  </si>
  <si>
    <t>LOWER ELEMENTARY169</t>
  </si>
  <si>
    <t>UPPER ELEMENTARY001</t>
  </si>
  <si>
    <t>VANSTONE ELEMENTARY185</t>
  </si>
  <si>
    <t>MORIARTY ELEMENTARY100</t>
  </si>
  <si>
    <t>ROUTE 66 ELEMENTARY001</t>
  </si>
  <si>
    <t>SOUTH MOUNTAIN ELEMENTARY120</t>
  </si>
  <si>
    <t>MOUNTAINAIR ELEMENTARY105</t>
  </si>
  <si>
    <t>CIELO AZUL ELEMENTARY021</t>
  </si>
  <si>
    <t>COLINAS DEL NORTE ELEMENTARY050</t>
  </si>
  <si>
    <t>ENCHANTED HILLS ELEMENTARY100</t>
  </si>
  <si>
    <t>ERNEST STAPLETON ELEMENTARY372</t>
  </si>
  <si>
    <t>MAGGIE CORDOVA ELEMENTARY SCHOOL012</t>
  </si>
  <si>
    <t>MARTIN KING JR ELEMENTARY375</t>
  </si>
  <si>
    <t>PUESTA DEL SOL ELEMENTARY319</t>
  </si>
  <si>
    <t>RIO RANCHO ELEMENTARY340</t>
  </si>
  <si>
    <t>SANDIA VISTA ELEMENTARY020</t>
  </si>
  <si>
    <t>VISTA GRANDE ELEMENTARY015</t>
  </si>
  <si>
    <t>ALVIS ELEMENTARY037</t>
  </si>
  <si>
    <t>KISER ELEMENTARY045</t>
  </si>
  <si>
    <t>DES MOINES ELEMENTARY044</t>
  </si>
  <si>
    <t>ANN PARISH ELEMENTARY150</t>
  </si>
  <si>
    <t>BOSQUE FARMS ELEMENTARY028</t>
  </si>
  <si>
    <t>DESERT VIEW ELEMENTARY003</t>
  </si>
  <si>
    <t>KATHERINE GALLEGOS ELEMENTARY080</t>
  </si>
  <si>
    <t>LOS LUNAS ELEMENTARY082</t>
  </si>
  <si>
    <t>LOS LUNAS FAMILY SCHOOL018</t>
  </si>
  <si>
    <t>PERALTA ELEMENTARY122</t>
  </si>
  <si>
    <t>RAYMOND GABALDON ELEMENTARY083</t>
  </si>
  <si>
    <t>SUNDANCE ELEMENTARY160</t>
  </si>
  <si>
    <t>TOME ELEMENTARY180</t>
  </si>
  <si>
    <t>VALENCIA ELEMENTARY002</t>
  </si>
  <si>
    <t>DENNIS CHAVEZ ELEMENTARY080</t>
  </si>
  <si>
    <t>GIL SANCHEZ ELEMENTARY066</t>
  </si>
  <si>
    <t>JARAMILLO ELEMENTARY068</t>
  </si>
  <si>
    <t>LA MERCED ELEMENTARY038</t>
  </si>
  <si>
    <t>LA PROMESA ELEMENTARY003</t>
  </si>
  <si>
    <t>RIO GRANDE ELEMENTARY045</t>
  </si>
  <si>
    <t>THE FAMILY SCHOOL006</t>
  </si>
  <si>
    <t>BLUEWATER ELEMENTARY915</t>
  </si>
  <si>
    <t>CUBERO ELEMENTARY038</t>
  </si>
  <si>
    <t>MESA VIEW ELEMENTARY099</t>
  </si>
  <si>
    <t>MILAN ELEMENTARY104</t>
  </si>
  <si>
    <t>MOUNT TAYLOR ELEMENTARY106</t>
  </si>
  <si>
    <t>SAN RAFAEL ELEMENTARY152</t>
  </si>
  <si>
    <t>SEBOYETA ELEMENTARY155</t>
  </si>
  <si>
    <t>A:SHIWI ELEMENTARY025</t>
  </si>
  <si>
    <t>DOWA YALANNE ELEMENTARY165</t>
  </si>
  <si>
    <t>HORIZON ACADEMY WEST022</t>
  </si>
  <si>
    <t>NORTH VALLEY ACADEMY001</t>
  </si>
  <si>
    <t>CIEN AGUAS INTERNATIONAL001</t>
  </si>
  <si>
    <t>INTERNATIONAL SCHOOL AT MESA DEL SOL001</t>
  </si>
  <si>
    <t>ABQ SIGN LANGUAGE ACADEMY001</t>
  </si>
  <si>
    <t>TAOS INTEGRATED SCHOOL OF ARTS001</t>
  </si>
  <si>
    <t>LA PROMESA EARLY LEARNING001</t>
  </si>
  <si>
    <t>MONTESSORI ELEMENTARY SCHOOL001</t>
  </si>
  <si>
    <t>SOUTHWEST PRIMARY LEARNING CENTER001</t>
  </si>
  <si>
    <t>NEW MEXICO INTERNATIONAL SCHOOL001</t>
  </si>
  <si>
    <t>J PAUL TAYLOR ACADEMY001</t>
  </si>
  <si>
    <t>RED RIVER VALLEY CHARTER SCHOOL001</t>
  </si>
  <si>
    <t>CORAL COMMUNITY CHARTER001</t>
  </si>
  <si>
    <t>SAGE MONTESSORI CHARTER SCHOOL001</t>
  </si>
  <si>
    <t>WILLIAM W JOSEPHINE DORN CHARTER001</t>
  </si>
  <si>
    <t>LA TIERRA MONTESSORI SCHOOL001</t>
  </si>
  <si>
    <t>UPLIFT COMMUNITY SCHOOL001</t>
  </si>
  <si>
    <t>LA JICARITA COMMUNITY SCHOOL001</t>
  </si>
  <si>
    <t>TAOS INTERNATIONAL SCHOOL001</t>
  </si>
  <si>
    <t>DREAM DINE001</t>
  </si>
  <si>
    <t>LAKE_ARTHUR</t>
  </si>
  <si>
    <t>FT_SUMNER</t>
  </si>
  <si>
    <t>LAS_CRUCES</t>
  </si>
  <si>
    <t>COBRE</t>
  </si>
  <si>
    <t>SILVER_CITY</t>
  </si>
  <si>
    <t>SANTA_ROSA</t>
  </si>
  <si>
    <t>Jal Elementary School060</t>
  </si>
  <si>
    <t>WAGON_MOUND</t>
  </si>
  <si>
    <t>SAN_JON</t>
  </si>
  <si>
    <t>JEMEZ_MOUNTAIN</t>
  </si>
  <si>
    <t>EL CAMINO REAL ACADEMY069</t>
  </si>
  <si>
    <t>ABQ_SIGN_LANGUAGE_ACADEMY</t>
  </si>
  <si>
    <t>LOS_LUNAS</t>
  </si>
  <si>
    <t>DES_MOINES</t>
  </si>
  <si>
    <t>WEST_LAS_VEGAS</t>
  </si>
  <si>
    <t>CORAL_COMMUNITY_CHARTER</t>
  </si>
  <si>
    <t>DREAM_DINE</t>
  </si>
  <si>
    <t>HORIZON_ACADEMY_WEST</t>
  </si>
  <si>
    <t>INTERNATIONAL_SCHOOL_AT_MESA_DEL_SOL</t>
  </si>
  <si>
    <t>J_PAUL_TAYLOR_ACADEMY</t>
  </si>
  <si>
    <t>LA_JICARITA_COMMUNITY_SCHOOL</t>
  </si>
  <si>
    <t>LA_PROMESA_EARLY_LEARNING</t>
  </si>
  <si>
    <t>JEMEZ_VALLEY</t>
  </si>
  <si>
    <t>LAS_VEGAS_CITY</t>
  </si>
  <si>
    <t>MESA_VISTA</t>
  </si>
  <si>
    <t>MONTESSORI_ELEMENTARY_SCHOOL</t>
  </si>
  <si>
    <t>MORIARTY_EDGEWOOD</t>
  </si>
  <si>
    <t>NEW_MEXICO_INTERNATIONAL_SCHOOL</t>
  </si>
  <si>
    <t>NORTH_VALLEY_CHARTER</t>
  </si>
  <si>
    <t>RED_RIVER_VALLEY_CHARTER_SCHOOL</t>
  </si>
  <si>
    <t>RIO_RANCHO</t>
  </si>
  <si>
    <t>SAGE_MONTESSORI_CHARTER_SCHOOL</t>
  </si>
  <si>
    <t>SANTA_FE</t>
  </si>
  <si>
    <t>SOUTHWEST_PRIMARY_LEARNING_CENTER</t>
  </si>
  <si>
    <t>WILLIAM_W_JOSEPHINE_DORN_CHARTER</t>
  </si>
  <si>
    <t>UPLIFT_COMMUNITY_SCHOOL</t>
  </si>
  <si>
    <t>TRUTH_OR_CONSEQUENCES</t>
  </si>
  <si>
    <t>TAOS_INTERNATIONAL_SCHOOL</t>
  </si>
  <si>
    <t>TAOS_INTEGRATED_SCHOOL_OF_THE_ARTS</t>
  </si>
  <si>
    <t>CENTRAL</t>
  </si>
  <si>
    <t>LA_TIERRA_MONTESSORI_SCHOOL</t>
  </si>
  <si>
    <t>LOS_ALAMOS</t>
  </si>
  <si>
    <t>EL CAMINO REAL ACADEMY COMMUNITY011</t>
  </si>
  <si>
    <t>NINA OTERO COMMUNITY SCHOOL170</t>
  </si>
  <si>
    <t>CIEN_AGUAS</t>
  </si>
  <si>
    <t>JUDY NELSON ELEMENTARY060</t>
  </si>
  <si>
    <t>YesNo</t>
  </si>
  <si>
    <t>Yes</t>
  </si>
  <si>
    <t>No</t>
  </si>
  <si>
    <t>NumYrs</t>
  </si>
  <si>
    <t>Tier</t>
  </si>
  <si>
    <t>I</t>
  </si>
  <si>
    <t>II</t>
  </si>
  <si>
    <t>III</t>
  </si>
  <si>
    <r>
      <rPr>
        <sz val="12"/>
        <color theme="1"/>
        <rFont val="Calibri"/>
        <family val="2"/>
      </rPr>
      <t xml:space="preserve">Program </t>
    </r>
    <r>
      <rPr>
        <sz val="12"/>
        <color theme="1"/>
        <rFont val="Calibri"/>
        <family val="2"/>
        <scheme val="minor"/>
      </rPr>
      <t>Site Administrator:</t>
    </r>
  </si>
  <si>
    <t>Number of Classrooms</t>
  </si>
  <si>
    <t>School
Code</t>
  </si>
  <si>
    <t>Total for Planning Day</t>
  </si>
  <si>
    <t>Total Number of Classrooms</t>
  </si>
  <si>
    <t>K–3 Plus Instructional Start Date:</t>
  </si>
  <si>
    <t>K–3 Plus End Date:</t>
  </si>
  <si>
    <t>K–3 Plus 15th Day Date:</t>
  </si>
  <si>
    <t>June Planning Day:</t>
  </si>
  <si>
    <t>July Planning Day:</t>
  </si>
  <si>
    <t>Dates students are not in session:</t>
  </si>
  <si>
    <t>June Program Days:</t>
  </si>
  <si>
    <t>July/Aug Program Days:</t>
  </si>
  <si>
    <t>Please ensure that the June and July/August days entered below equal the total K–3 Plus program days.</t>
  </si>
  <si>
    <t xml:space="preserve">Total Funding/Budget </t>
  </si>
  <si>
    <t>Position:</t>
  </si>
  <si>
    <t xml:space="preserve">Phone: </t>
  </si>
  <si>
    <t>Email:</t>
  </si>
  <si>
    <t>Phone :</t>
  </si>
  <si>
    <t>(For 20-day programs, please enter the 12th day date.)</t>
  </si>
  <si>
    <r>
      <t xml:space="preserve">Student Recruitment and Attendance   </t>
    </r>
    <r>
      <rPr>
        <sz val="11"/>
        <rFont val="Calibri"/>
        <family val="2"/>
        <scheme val="minor"/>
      </rPr>
      <t>(2% of requested funding)</t>
    </r>
  </si>
  <si>
    <r>
      <t xml:space="preserve">Student Recruitment and Attendance   </t>
    </r>
    <r>
      <rPr>
        <sz val="11"/>
        <color theme="1"/>
        <rFont val="Calibri"/>
        <family val="2"/>
        <scheme val="minor"/>
      </rPr>
      <t>(2% of requested funding)</t>
    </r>
  </si>
  <si>
    <t>This page will reflect data that is entered on the School Funding and Budget tab. District K–3 Coordinators will copy (right click: Copy) and paste data from this page onto the District Summary (right click: Paste Special: Value and Number Formatting). Please copy and paste data for both the funding and budget lines.</t>
  </si>
  <si>
    <t>ANTHONY ELEMENTARY016</t>
  </si>
  <si>
    <t>TURQUOISE_TRAIL_CHARTER</t>
  </si>
  <si>
    <t>TURQUOISE TRAIL CHARTER001</t>
  </si>
  <si>
    <t>NATIVE AMERICAN COMMUNITY ACADEMY006</t>
  </si>
  <si>
    <t>GEORGE I SANCHEZ ELEMENTARY496</t>
  </si>
  <si>
    <t>MONTE VISTA ELEMENTARY014</t>
  </si>
  <si>
    <t>SONOMA ELEMENTARY007</t>
  </si>
  <si>
    <t>SUNRISE ELEMENTARY140</t>
  </si>
  <si>
    <t>TOMBAUGH ELEMENTARY145</t>
  </si>
  <si>
    <t>UNIVERSITY HILLS ELEMENTARY150</t>
  </si>
  <si>
    <t>VALLEY VIEW ELEMENTARY166</t>
  </si>
  <si>
    <t>DESERT WILLOW160</t>
  </si>
  <si>
    <t>OCOTILLO161</t>
  </si>
  <si>
    <t>SHIWI TS'ANA ELEMENTARY</t>
  </si>
  <si>
    <t>CARINOS_DE_LOS_NINOS</t>
  </si>
  <si>
    <t>2017–18 School Year End Date:</t>
  </si>
  <si>
    <t>2018–19 School Year Start Date:</t>
  </si>
  <si>
    <t>Summer 2017 Actual Enrollment:</t>
  </si>
  <si>
    <t>Summer 2018 Projected Enrollment:</t>
  </si>
  <si>
    <t xml:space="preserve">June FY18 Funding </t>
  </si>
  <si>
    <t>June FY18 Subtotal</t>
  </si>
  <si>
    <t>June FY18 Total</t>
  </si>
  <si>
    <t>Student Generated Funding for June (FY18)</t>
  </si>
  <si>
    <t xml:space="preserve">June FY18 School Budget </t>
  </si>
  <si>
    <t xml:space="preserve">July–August FY19 Funding </t>
  </si>
  <si>
    <t>July–August FY19 Total</t>
  </si>
  <si>
    <t xml:space="preserve">July–August FY19 School Budget </t>
  </si>
  <si>
    <t xml:space="preserve">TOTAL JULY–AUGUST FY19 BUDGET   </t>
  </si>
  <si>
    <t xml:space="preserve">TOTAL JUNE FY18 BUDGET   </t>
  </si>
  <si>
    <r>
      <t xml:space="preserve">2% </t>
    </r>
    <r>
      <rPr>
        <sz val="11"/>
        <color theme="1"/>
        <rFont val="Calibri"/>
        <family val="2"/>
        <scheme val="minor"/>
      </rPr>
      <t>(this amount is included in Student Generated Funding for June FY18)</t>
    </r>
  </si>
  <si>
    <t>June FY18 Funding Total</t>
  </si>
  <si>
    <t>July/Aug FY19 Funding</t>
  </si>
  <si>
    <t>July/August FY19 Funding Total</t>
  </si>
  <si>
    <t>Total Summer 2018 Funding Total</t>
  </si>
  <si>
    <t>Total Summer 2018 Program Budget</t>
  </si>
  <si>
    <t>Total July/August FY19 Budget</t>
  </si>
  <si>
    <t>July/Aug FY19 Budget</t>
  </si>
  <si>
    <t>Total June FY18 Budget</t>
  </si>
  <si>
    <t>June FY18 Funding</t>
  </si>
  <si>
    <t>June FY18 Budget</t>
  </si>
  <si>
    <t>Actual 2017 
Enrollment</t>
  </si>
  <si>
    <t>Projected 2018 
Enrollment</t>
  </si>
  <si>
    <t>K–3 plus Planning/Prep Day:</t>
  </si>
  <si>
    <t>This campus is a NM PreK  site</t>
  </si>
  <si>
    <t>Total days students not in session:</t>
  </si>
  <si>
    <r>
      <rPr>
        <sz val="14"/>
        <color theme="1"/>
        <rFont val="Arial Narrow"/>
        <family val="2"/>
      </rPr>
      <t>Student Generated Funding for June</t>
    </r>
    <r>
      <rPr>
        <sz val="11"/>
        <color theme="1"/>
        <rFont val="Arial Narrow"/>
        <family val="2"/>
      </rPr>
      <t xml:space="preserve"> (FY18)</t>
    </r>
  </si>
  <si>
    <r>
      <rPr>
        <sz val="14"/>
        <color theme="1"/>
        <rFont val="Arial Narrow"/>
        <family val="2"/>
      </rPr>
      <t xml:space="preserve">Two Percent  </t>
    </r>
    <r>
      <rPr>
        <sz val="11"/>
        <color theme="1"/>
        <rFont val="Arial Narrow"/>
        <family val="2"/>
      </rPr>
      <t>(This amount is included in the June FY18 Subtotal)</t>
    </r>
  </si>
  <si>
    <r>
      <rPr>
        <b/>
        <sz val="14"/>
        <color theme="1"/>
        <rFont val="Arial Narrow"/>
        <family val="2"/>
      </rPr>
      <t>Budget Balance</t>
    </r>
    <r>
      <rPr>
        <sz val="11"/>
        <color theme="1"/>
        <rFont val="Arial Narrow"/>
        <family val="2"/>
      </rPr>
      <t xml:space="preserve">
enter budget items to = 0</t>
    </r>
  </si>
  <si>
    <t>Classroom Teacher Continues with class (Yes/No)</t>
  </si>
  <si>
    <r>
      <rPr>
        <sz val="14"/>
        <color theme="1"/>
        <rFont val="Calibri"/>
        <family val="2"/>
        <scheme val="minor"/>
      </rPr>
      <t>Benefits</t>
    </r>
    <r>
      <rPr>
        <sz val="12"/>
        <color theme="1"/>
        <rFont val="Calibri"/>
        <family val="2"/>
        <scheme val="minor"/>
      </rPr>
      <t xml:space="preserve">  (excluding insurance)</t>
    </r>
  </si>
  <si>
    <r>
      <rPr>
        <sz val="14"/>
        <color theme="1"/>
        <rFont val="Calibri"/>
        <family val="2"/>
        <scheme val="minor"/>
      </rPr>
      <t>Contract Days</t>
    </r>
    <r>
      <rPr>
        <sz val="12"/>
        <color theme="1"/>
        <rFont val="Calibri"/>
        <family val="2"/>
        <scheme val="minor"/>
      </rPr>
      <t xml:space="preserve"> </t>
    </r>
    <r>
      <rPr>
        <sz val="12"/>
        <color indexed="8"/>
        <rFont val="Calibri"/>
        <family val="2"/>
        <scheme val="minor"/>
      </rPr>
      <t>(regular school year)</t>
    </r>
  </si>
  <si>
    <r>
      <rPr>
        <sz val="14"/>
        <color theme="1"/>
        <rFont val="Calibri"/>
        <family val="2"/>
        <scheme val="minor"/>
      </rPr>
      <t>Funded Daily Rate</t>
    </r>
    <r>
      <rPr>
        <b/>
        <sz val="12"/>
        <color theme="1"/>
        <rFont val="Calibri"/>
        <family val="2"/>
        <scheme val="minor"/>
      </rPr>
      <t xml:space="preserve"> </t>
    </r>
    <r>
      <rPr>
        <sz val="12"/>
        <color theme="1"/>
        <rFont val="Calibri"/>
        <family val="2"/>
        <scheme val="minor"/>
      </rPr>
      <t>(annual salary and benefits/ contract days)
Also used for Planning Day</t>
    </r>
  </si>
  <si>
    <r>
      <t xml:space="preserve"> </t>
    </r>
    <r>
      <rPr>
        <sz val="14"/>
        <color theme="1"/>
        <rFont val="Calibri"/>
        <family val="2"/>
        <scheme val="minor"/>
      </rPr>
      <t># of Student  Days</t>
    </r>
    <r>
      <rPr>
        <sz val="12"/>
        <color theme="1"/>
        <rFont val="Calibri"/>
        <family val="2"/>
        <scheme val="minor"/>
      </rPr>
      <t xml:space="preserve"> in June</t>
    </r>
  </si>
  <si>
    <t>Position/ Grade level</t>
  </si>
  <si>
    <r>
      <rPr>
        <sz val="14"/>
        <color theme="1"/>
        <rFont val="Calibri"/>
        <family val="2"/>
        <scheme val="minor"/>
      </rPr>
      <t>Daily Rate</t>
    </r>
    <r>
      <rPr>
        <sz val="12"/>
        <color theme="1"/>
        <rFont val="Calibri"/>
        <family val="2"/>
        <scheme val="minor"/>
      </rPr>
      <t xml:space="preserve"> without benefits                </t>
    </r>
    <r>
      <rPr>
        <i/>
        <sz val="12"/>
        <color theme="1"/>
        <rFont val="Calibri"/>
        <family val="2"/>
        <scheme val="minor"/>
      </rPr>
      <t xml:space="preserve">  (</t>
    </r>
    <r>
      <rPr>
        <sz val="12"/>
        <color theme="1"/>
        <rFont val="Calibri"/>
        <family val="2"/>
        <scheme val="minor"/>
      </rPr>
      <t>Annual Salary/ Contract Days</t>
    </r>
    <r>
      <rPr>
        <i/>
        <sz val="12"/>
        <color theme="1"/>
        <rFont val="Calibri"/>
        <family val="2"/>
        <scheme val="minor"/>
      </rPr>
      <t>)</t>
    </r>
  </si>
  <si>
    <r>
      <rPr>
        <b/>
        <sz val="16"/>
        <color theme="1"/>
        <rFont val="Calibri"/>
        <family val="2"/>
        <scheme val="minor"/>
      </rPr>
      <t xml:space="preserve">Total </t>
    </r>
    <r>
      <rPr>
        <sz val="12"/>
        <color theme="1"/>
        <rFont val="Calibri"/>
        <family val="2"/>
        <scheme val="minor"/>
      </rPr>
      <t>(funded daily rate x days in June)</t>
    </r>
  </si>
  <si>
    <t xml:space="preserve">Narrative and budget regarding two percent to be entered on district summary workbook by K–3 plus coordinator </t>
  </si>
  <si>
    <r>
      <rPr>
        <b/>
        <sz val="14"/>
        <color theme="1"/>
        <rFont val="Calibri"/>
        <family val="2"/>
        <scheme val="minor"/>
      </rPr>
      <t>OTHER COSTS</t>
    </r>
    <r>
      <rPr>
        <sz val="14"/>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K–3 Plus are allowed. Use of K–3 Plus funds to supplant funding designated for year–round expenses is not permitted.)</t>
    </r>
  </si>
  <si>
    <r>
      <rPr>
        <b/>
        <sz val="14"/>
        <color theme="1"/>
        <rFont val="Calibri"/>
        <family val="2"/>
        <scheme val="minor"/>
      </rPr>
      <t>TRANSPORTATION</t>
    </r>
    <r>
      <rPr>
        <sz val="11"/>
        <color theme="1"/>
        <rFont val="Calibri"/>
        <family val="2"/>
        <scheme val="minor"/>
      </rPr>
      <t xml:space="preserve"> </t>
    </r>
    <r>
      <rPr>
        <sz val="10"/>
        <rFont val="Calibri"/>
        <family val="2"/>
        <scheme val="minor"/>
      </rPr>
      <t xml:space="preserve">(Funding for transportation is not available through categorical funds and therefore must be covered using K–3 Plus funds.  Please work with your district </t>
    </r>
    <r>
      <rPr>
        <sz val="8"/>
        <rFont val="Calibri"/>
        <family val="2"/>
        <scheme val="minor"/>
      </rPr>
      <t>transportation manager to establish this budget projection.)</t>
    </r>
  </si>
  <si>
    <t>To/From School (55112)</t>
  </si>
  <si>
    <t>Field Trips (55817)</t>
  </si>
  <si>
    <t xml:space="preserve">July–August FY19 School Funding and Budget </t>
  </si>
  <si>
    <r>
      <rPr>
        <sz val="14"/>
        <color theme="1"/>
        <rFont val="Arial Narrow"/>
        <family val="2"/>
      </rPr>
      <t>Projected Number</t>
    </r>
    <r>
      <rPr>
        <sz val="11"/>
        <color theme="1"/>
        <rFont val="Arial Narrow"/>
        <family val="2"/>
      </rPr>
      <t xml:space="preserve"> of Students</t>
    </r>
  </si>
  <si>
    <r>
      <rPr>
        <sz val="14"/>
        <color theme="1"/>
        <rFont val="Arial Narrow"/>
        <family val="2"/>
      </rPr>
      <t xml:space="preserve">July–August </t>
    </r>
    <r>
      <rPr>
        <sz val="11"/>
        <color theme="1"/>
        <rFont val="Arial Narrow"/>
        <family val="2"/>
      </rPr>
      <t>Program Days</t>
    </r>
  </si>
  <si>
    <r>
      <rPr>
        <sz val="14"/>
        <color theme="1"/>
        <rFont val="Arial Narrow"/>
        <family val="2"/>
      </rPr>
      <t>Student-Generated Funding</t>
    </r>
    <r>
      <rPr>
        <sz val="11"/>
        <color theme="1"/>
        <rFont val="Arial Narrow"/>
        <family val="2"/>
      </rPr>
      <t xml:space="preserve"> for July–August FY19</t>
    </r>
  </si>
  <si>
    <r>
      <rPr>
        <sz val="14"/>
        <color theme="1"/>
        <rFont val="Arial Narrow"/>
        <family val="2"/>
      </rPr>
      <t xml:space="preserve">Two Percent </t>
    </r>
    <r>
      <rPr>
        <sz val="11"/>
        <color theme="1"/>
        <rFont val="Arial Narrow"/>
        <family val="2"/>
      </rPr>
      <t>(This amount is included in the July–August FY19 Subtotal)</t>
    </r>
  </si>
  <si>
    <t>July/August  FY19 Subtotal</t>
  </si>
  <si>
    <t>Position/ Grade Level</t>
  </si>
  <si>
    <r>
      <t>Classroom</t>
    </r>
    <r>
      <rPr>
        <sz val="13"/>
        <color theme="1"/>
        <rFont val="Calibri"/>
        <family val="2"/>
        <scheme val="minor"/>
      </rPr>
      <t xml:space="preserve"> Teacher Continues</t>
    </r>
    <r>
      <rPr>
        <sz val="12"/>
        <color theme="1"/>
        <rFont val="Calibri"/>
        <family val="2"/>
        <scheme val="minor"/>
      </rPr>
      <t xml:space="preserve"> with class (Yes/No)</t>
    </r>
  </si>
  <si>
    <r>
      <rPr>
        <sz val="14"/>
        <color theme="1"/>
        <rFont val="Calibri"/>
        <family val="2"/>
        <scheme val="minor"/>
      </rPr>
      <t>Daily Rate</t>
    </r>
    <r>
      <rPr>
        <sz val="12"/>
        <color theme="1"/>
        <rFont val="Calibri"/>
        <family val="2"/>
        <scheme val="minor"/>
      </rPr>
      <t xml:space="preserve"> without benefits (annual salary/ contract days)</t>
    </r>
  </si>
  <si>
    <r>
      <rPr>
        <sz val="14"/>
        <color theme="1"/>
        <rFont val="Calibri"/>
        <family val="2"/>
        <scheme val="minor"/>
      </rPr>
      <t xml:space="preserve"> # of Student  Days</t>
    </r>
    <r>
      <rPr>
        <sz val="12"/>
        <color theme="1"/>
        <rFont val="Calibri"/>
        <family val="2"/>
        <scheme val="minor"/>
      </rPr>
      <t xml:space="preserve"> in July/Aug</t>
    </r>
  </si>
  <si>
    <r>
      <rPr>
        <b/>
        <sz val="16"/>
        <color theme="1"/>
        <rFont val="Calibri"/>
        <family val="2"/>
        <scheme val="minor"/>
      </rPr>
      <t xml:space="preserve">Total </t>
    </r>
    <r>
      <rPr>
        <sz val="12"/>
        <color theme="1"/>
        <rFont val="Calibri"/>
        <family val="2"/>
        <scheme val="minor"/>
      </rPr>
      <t>(funded daily rate X days in July/Aug)</t>
    </r>
  </si>
  <si>
    <r>
      <rPr>
        <b/>
        <sz val="14"/>
        <color theme="1"/>
        <rFont val="Calibri"/>
        <family val="2"/>
        <scheme val="minor"/>
      </rPr>
      <t>STUDENT RECRUITMENT AND ATTENDANCE</t>
    </r>
    <r>
      <rPr>
        <sz val="12"/>
        <color theme="1"/>
        <rFont val="Calibri"/>
        <family val="2"/>
        <scheme val="minor"/>
      </rPr>
      <t xml:space="preserve"> </t>
    </r>
    <r>
      <rPr>
        <sz val="12"/>
        <color indexed="8"/>
        <rFont val="Calibri"/>
        <family val="2"/>
        <scheme val="minor"/>
      </rPr>
      <t>(limited to no more than two percent of requested award)</t>
    </r>
  </si>
  <si>
    <t xml:space="preserve">Narrative and budget regarding two percent to be entered on district summary workbook by K–3 Plus coordinator  </t>
  </si>
  <si>
    <r>
      <rPr>
        <b/>
        <sz val="12"/>
        <color theme="1"/>
        <rFont val="Calibri"/>
        <family val="2"/>
        <scheme val="minor"/>
      </rPr>
      <t>OTHER COSTS</t>
    </r>
    <r>
      <rPr>
        <b/>
        <sz val="11"/>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K–3 Plus are allowed. Use of K–3 Plus funds to supplant funding designated for year–round expenses is not permitted.)</t>
    </r>
  </si>
  <si>
    <r>
      <rPr>
        <b/>
        <sz val="14"/>
        <color theme="1"/>
        <rFont val="Calibri"/>
        <family val="2"/>
        <scheme val="minor"/>
      </rPr>
      <t>TRANSPORTATION</t>
    </r>
    <r>
      <rPr>
        <b/>
        <sz val="11"/>
        <color theme="1"/>
        <rFont val="Calibri"/>
        <family val="2"/>
        <scheme val="minor"/>
      </rPr>
      <t xml:space="preserve"> </t>
    </r>
    <r>
      <rPr>
        <sz val="10"/>
        <rFont val="Calibri"/>
        <family val="2"/>
        <scheme val="minor"/>
      </rPr>
      <t xml:space="preserve">(Funding for transportation is not available through categorical funds and therefore must be covered using K–3 plus funds.  Please work with your district.) </t>
    </r>
    <r>
      <rPr>
        <sz val="8"/>
        <rFont val="Calibri"/>
        <family val="2"/>
        <scheme val="minor"/>
      </rPr>
      <t>transportation manager to establish this budget projection.)</t>
    </r>
  </si>
  <si>
    <t>Field Trips  (55817)</t>
  </si>
  <si>
    <t>To/From School  (55112)</t>
  </si>
  <si>
    <r>
      <rPr>
        <b/>
        <i/>
        <sz val="14"/>
        <color rgb="FF1D21B3"/>
        <rFont val="Calibri"/>
        <family val="2"/>
        <scheme val="minor"/>
      </rPr>
      <t xml:space="preserve">STEP 1: </t>
    </r>
    <r>
      <rPr>
        <b/>
        <i/>
        <u/>
        <sz val="12"/>
        <color rgb="FF1D21B3"/>
        <rFont val="Calibri"/>
        <family val="2"/>
        <scheme val="minor"/>
      </rPr>
      <t>Select</t>
    </r>
    <r>
      <rPr>
        <b/>
        <i/>
        <sz val="12"/>
        <color rgb="FF1D21B3"/>
        <rFont val="Calibri"/>
        <family val="2"/>
        <scheme val="minor"/>
      </rPr>
      <t xml:space="preserve"> your district below.</t>
    </r>
  </si>
  <si>
    <r>
      <rPr>
        <b/>
        <i/>
        <sz val="14"/>
        <color rgb="FF1D21B3"/>
        <rFont val="Calibri"/>
        <family val="2"/>
        <scheme val="minor"/>
      </rPr>
      <t>STEP 2:</t>
    </r>
    <r>
      <rPr>
        <b/>
        <i/>
        <sz val="12"/>
        <color rgb="FF1D21B3"/>
        <rFont val="Calibri"/>
        <family val="2"/>
        <scheme val="minor"/>
      </rPr>
      <t xml:space="preserve"> </t>
    </r>
    <r>
      <rPr>
        <b/>
        <i/>
        <u/>
        <sz val="12"/>
        <color rgb="FF1D21B3"/>
        <rFont val="Calibri"/>
        <family val="2"/>
        <scheme val="minor"/>
      </rPr>
      <t>Select</t>
    </r>
    <r>
      <rPr>
        <b/>
        <i/>
        <sz val="12"/>
        <color rgb="FF1D21B3"/>
        <rFont val="Calibri"/>
        <family val="2"/>
        <scheme val="minor"/>
      </rPr>
      <t xml:space="preserve"> your school below.</t>
    </r>
  </si>
  <si>
    <r>
      <rPr>
        <b/>
        <i/>
        <sz val="14"/>
        <color rgb="FF1D21B3"/>
        <rFont val="Calibri"/>
        <family val="2"/>
        <scheme val="minor"/>
      </rPr>
      <t xml:space="preserve">STEP 3: </t>
    </r>
    <r>
      <rPr>
        <b/>
        <i/>
        <sz val="12"/>
        <color rgb="FF1D21B3"/>
        <rFont val="Calibri"/>
        <family val="2"/>
        <scheme val="minor"/>
      </rPr>
      <t>Enter contact information:</t>
    </r>
  </si>
  <si>
    <r>
      <rPr>
        <b/>
        <i/>
        <sz val="14"/>
        <color rgb="FF1D21B3"/>
        <rFont val="Calibri"/>
        <family val="2"/>
        <scheme val="minor"/>
      </rPr>
      <t xml:space="preserve">STEP 4: </t>
    </r>
    <r>
      <rPr>
        <b/>
        <i/>
        <sz val="12"/>
        <color rgb="FF1D21B3"/>
        <rFont val="Calibri"/>
        <family val="2"/>
        <scheme val="minor"/>
      </rPr>
      <t>Enter your regular school year end/start dates:</t>
    </r>
  </si>
  <si>
    <r>
      <rPr>
        <b/>
        <i/>
        <sz val="14"/>
        <color rgb="FF1D21B3"/>
        <rFont val="Calibri"/>
        <family val="2"/>
        <scheme val="minor"/>
      </rPr>
      <t>STEP 5</t>
    </r>
    <r>
      <rPr>
        <b/>
        <i/>
        <sz val="12"/>
        <color rgb="FF1D21B3"/>
        <rFont val="Calibri"/>
        <family val="2"/>
        <scheme val="minor"/>
      </rPr>
      <t xml:space="preserve">: Enter your planning day information. 
The planning day </t>
    </r>
    <r>
      <rPr>
        <b/>
        <i/>
        <u/>
        <sz val="12"/>
        <color rgb="FF1D21B3"/>
        <rFont val="Calibri"/>
        <family val="2"/>
        <scheme val="minor"/>
      </rPr>
      <t xml:space="preserve">must </t>
    </r>
    <r>
      <rPr>
        <b/>
        <i/>
        <sz val="12"/>
        <color rgb="FF1D21B3"/>
        <rFont val="Calibri"/>
        <family val="2"/>
        <scheme val="minor"/>
      </rPr>
      <t xml:space="preserve">occur </t>
    </r>
    <r>
      <rPr>
        <b/>
        <i/>
        <u/>
        <sz val="12"/>
        <color rgb="FF1D21B3"/>
        <rFont val="Calibri"/>
        <family val="2"/>
        <scheme val="minor"/>
      </rPr>
      <t>before</t>
    </r>
    <r>
      <rPr>
        <b/>
        <i/>
        <sz val="12"/>
        <color rgb="FF1D21B3"/>
        <rFont val="Calibri"/>
        <family val="2"/>
        <scheme val="minor"/>
      </rPr>
      <t xml:space="preserve"> the program's instructional days begin. 
You may only enter </t>
    </r>
    <r>
      <rPr>
        <b/>
        <i/>
        <u/>
        <sz val="12"/>
        <color rgb="FF1D21B3"/>
        <rFont val="Calibri"/>
        <family val="2"/>
        <scheme val="minor"/>
      </rPr>
      <t>one</t>
    </r>
    <r>
      <rPr>
        <b/>
        <i/>
        <sz val="12"/>
        <color rgb="FF1D21B3"/>
        <rFont val="Calibri"/>
        <family val="2"/>
        <scheme val="minor"/>
      </rPr>
      <t xml:space="preserve"> planning day.</t>
    </r>
  </si>
  <si>
    <r>
      <rPr>
        <b/>
        <i/>
        <sz val="14"/>
        <color rgb="FF1D21B3"/>
        <rFont val="Calibri"/>
        <family val="2"/>
        <scheme val="minor"/>
      </rPr>
      <t>STEP 6:</t>
    </r>
    <r>
      <rPr>
        <b/>
        <i/>
        <sz val="12"/>
        <color rgb="FF1D21B3"/>
        <rFont val="Calibri"/>
        <family val="2"/>
        <scheme val="minor"/>
      </rPr>
      <t xml:space="preserve"> Enter the K–3 Plus Program start date (beginning up to two months before the start of the upcoming school year), end date, and 15th day date (12th day enrollment numbers for 20-day program). </t>
    </r>
  </si>
  <si>
    <r>
      <rPr>
        <b/>
        <i/>
        <sz val="14"/>
        <color rgb="FF1D21B3"/>
        <rFont val="Calibri"/>
        <family val="2"/>
        <scheme val="minor"/>
      </rPr>
      <t>STEP 7:</t>
    </r>
    <r>
      <rPr>
        <b/>
        <i/>
        <sz val="12"/>
        <color rgb="FF1D21B3"/>
        <rFont val="Calibri"/>
        <family val="2"/>
        <scheme val="minor"/>
      </rPr>
      <t xml:space="preserve"> Enter the dates the students are not in session. These include holidays or any weekday dates the students are not in session. Do not include weekends.</t>
    </r>
  </si>
  <si>
    <r>
      <rPr>
        <b/>
        <i/>
        <sz val="14"/>
        <color rgb="FF1D21B3"/>
        <rFont val="Calibri"/>
        <family val="2"/>
        <scheme val="minor"/>
      </rPr>
      <t>STEP 9:</t>
    </r>
    <r>
      <rPr>
        <b/>
        <i/>
        <sz val="12"/>
        <color rgb="FF1D21B3"/>
        <rFont val="Calibri"/>
        <family val="2"/>
        <scheme val="minor"/>
      </rPr>
      <t xml:space="preserve"> Enter number of classrooms to be served. </t>
    </r>
  </si>
  <si>
    <r>
      <rPr>
        <b/>
        <i/>
        <sz val="14"/>
        <color rgb="FF1D21B3"/>
        <rFont val="Calibri"/>
        <family val="2"/>
        <scheme val="minor"/>
      </rPr>
      <t>STEP 10:</t>
    </r>
    <r>
      <rPr>
        <b/>
        <i/>
        <sz val="10.5"/>
        <color rgb="FF1D21B3"/>
        <rFont val="Calibri"/>
        <family val="2"/>
        <scheme val="minor"/>
      </rPr>
      <t xml:space="preserve"> Enter the appropriate daily rate in the white cell below. If there is no June program, skip to STEP 12.</t>
    </r>
  </si>
  <si>
    <r>
      <rPr>
        <b/>
        <i/>
        <sz val="14"/>
        <color rgb="FF1D21B3"/>
        <rFont val="Calibri"/>
        <family val="2"/>
        <scheme val="minor"/>
      </rPr>
      <t>STEP 11:</t>
    </r>
    <r>
      <rPr>
        <b/>
        <i/>
        <sz val="12"/>
        <color rgb="FF1D21B3"/>
        <rFont val="Calibri"/>
        <family val="2"/>
        <scheme val="minor"/>
      </rPr>
      <t xml:space="preserve"> Enter budget details below. The budget balance should reflect the July–August FY18 funding total. A zero budget balance will indicate that the budget equals funding.</t>
    </r>
  </si>
  <si>
    <r>
      <rPr>
        <b/>
        <sz val="14"/>
        <color theme="1"/>
        <rFont val="Calibri"/>
        <family val="2"/>
        <scheme val="minor"/>
      </rPr>
      <t>STUDENT RECRUITMENT AND ATTENDANCE</t>
    </r>
    <r>
      <rPr>
        <sz val="11"/>
        <color theme="1"/>
        <rFont val="Calibri"/>
        <family val="2"/>
        <scheme val="minor"/>
      </rPr>
      <t xml:space="preserve"> </t>
    </r>
    <r>
      <rPr>
        <sz val="11"/>
        <color indexed="8"/>
        <rFont val="Calibri"/>
        <family val="2"/>
        <scheme val="minor"/>
      </rPr>
      <t>(limited to no more than two percent of requested award)</t>
    </r>
  </si>
  <si>
    <r>
      <rPr>
        <b/>
        <i/>
        <sz val="14"/>
        <color rgb="FF1D21B3"/>
        <rFont val="Calibri"/>
        <family val="2"/>
        <scheme val="minor"/>
      </rPr>
      <t>STEP 12:</t>
    </r>
    <r>
      <rPr>
        <b/>
        <i/>
        <sz val="12"/>
        <color rgb="FF1D21B3"/>
        <rFont val="Calibri"/>
        <family val="2"/>
        <scheme val="minor"/>
      </rPr>
      <t xml:space="preserve"> Enter the appropriate daily rate in the white cell below. </t>
    </r>
  </si>
  <si>
    <r>
      <rPr>
        <sz val="16"/>
        <color theme="1"/>
        <rFont val="Calibri"/>
        <family val="2"/>
        <scheme val="minor"/>
      </rPr>
      <t>All documentation will be submitted via e-mail to</t>
    </r>
    <r>
      <rPr>
        <sz val="11"/>
        <color theme="1"/>
        <rFont val="Calibri"/>
        <family val="2"/>
        <scheme val="minor"/>
      </rPr>
      <t xml:space="preserve">: </t>
    </r>
    <r>
      <rPr>
        <b/>
        <sz val="20"/>
        <color theme="1"/>
        <rFont val="Calibri"/>
        <family val="2"/>
        <scheme val="minor"/>
      </rPr>
      <t>KthreeP.Literacy@state.nm.us</t>
    </r>
  </si>
  <si>
    <r>
      <rPr>
        <b/>
        <i/>
        <sz val="14"/>
        <color rgb="FF1D21B3"/>
        <rFont val="Calibri"/>
        <family val="2"/>
        <scheme val="minor"/>
      </rPr>
      <t xml:space="preserve">STEP 8: </t>
    </r>
    <r>
      <rPr>
        <b/>
        <i/>
        <sz val="12"/>
        <color rgb="FF1D21B3"/>
        <rFont val="Calibri"/>
        <family val="2"/>
        <scheme val="minor"/>
      </rPr>
      <t>Enter the enrollment data. This includes the actual enrollment from last year and the projected enrollment for this year. The enrollment data entered here will be used in the funding and budget sections. ALL sections must be fully completed. If the projected enrollment is greater or less than the 2017 program's actual enrollment , please provide an explanation below.</t>
    </r>
  </si>
  <si>
    <t>STEP 13: Enter budget details below. The budget balance should reflect the July–August FY19 funding total. A zero budget balance indicates that the budget equals funding.</t>
  </si>
  <si>
    <r>
      <t>Please enter the data beginning at STEP 1. Note that the white cells are the only cells where data can be entered. The shaded cells are either auto-populated or contain formulas for calculated results. Please complete one application for each school and save the document with a name that identifies the school and the district.                                                 (</t>
    </r>
    <r>
      <rPr>
        <i/>
        <sz val="14"/>
        <color rgb="FF1D21B3"/>
        <rFont val="Calibri"/>
        <family val="2"/>
        <scheme val="minor"/>
      </rPr>
      <t>e.g. SunshineES.XYZdistrict</t>
    </r>
    <r>
      <rPr>
        <sz val="14"/>
        <color rgb="FF1D21B3"/>
        <rFont val="Calibri"/>
        <family val="2"/>
        <scheme val="minor"/>
      </rPr>
      <t>)</t>
    </r>
  </si>
  <si>
    <r>
      <rPr>
        <b/>
        <sz val="14"/>
        <color theme="1"/>
        <rFont val="Arial Narrow"/>
        <family val="2"/>
      </rPr>
      <t>Daily Rate</t>
    </r>
    <r>
      <rPr>
        <b/>
        <sz val="11"/>
        <color theme="1"/>
        <rFont val="Arial Narrow"/>
        <family val="2"/>
      </rPr>
      <t xml:space="preserve">
$49.01 for 25-day program &amp;  $61.26 for 20-day program</t>
    </r>
  </si>
  <si>
    <r>
      <t xml:space="preserve">July Prep and Planning Day       (Only  </t>
    </r>
    <r>
      <rPr>
        <b/>
        <sz val="11"/>
        <color theme="1"/>
        <rFont val="Arial Narrow"/>
        <family val="2"/>
      </rPr>
      <t xml:space="preserve">one day </t>
    </r>
    <r>
      <rPr>
        <sz val="11"/>
        <color theme="1"/>
        <rFont val="Arial Narrow"/>
        <family val="2"/>
      </rPr>
      <t xml:space="preserve"> is funded for the Summer 2018 program.) </t>
    </r>
  </si>
  <si>
    <t>Daily Rate
$49.01 for 25-day program &amp;  $61.26 for 20-day program</t>
  </si>
  <si>
    <t>YES</t>
  </si>
  <si>
    <t>(select yes or no )</t>
  </si>
  <si>
    <t>NO</t>
  </si>
  <si>
    <r>
      <rPr>
        <b/>
        <sz val="14"/>
        <color theme="1"/>
        <rFont val="Arial Narrow"/>
        <family val="2"/>
      </rPr>
      <t>Daily Rate (select one)</t>
    </r>
    <r>
      <rPr>
        <b/>
        <sz val="11"/>
        <color theme="1"/>
        <rFont val="Arial Narrow"/>
        <family val="2"/>
      </rPr>
      <t xml:space="preserve">
$49.01 for 25-day program &amp;  $61.26 for 20-day program</t>
    </r>
  </si>
  <si>
    <r>
      <rPr>
        <sz val="14"/>
        <color theme="1"/>
        <rFont val="Arial Narrow"/>
        <family val="2"/>
      </rPr>
      <t>June Prep and Planning Day</t>
    </r>
    <r>
      <rPr>
        <sz val="11"/>
        <color theme="1"/>
        <rFont val="Arial Narrow"/>
        <family val="2"/>
      </rPr>
      <t xml:space="preserve">   (Only </t>
    </r>
    <r>
      <rPr>
        <b/>
        <u/>
        <sz val="11"/>
        <color theme="1"/>
        <rFont val="Arial Narrow"/>
        <family val="2"/>
      </rPr>
      <t xml:space="preserve">one day </t>
    </r>
    <r>
      <rPr>
        <sz val="11"/>
        <color theme="1"/>
        <rFont val="Arial Narrow"/>
        <family val="2"/>
      </rPr>
      <t xml:space="preserve"> is funded for the Summer 2018 program.) </t>
    </r>
  </si>
  <si>
    <t>Total K–3 Plus Program days:(select)</t>
  </si>
  <si>
    <r>
      <t xml:space="preserve">SUMMER 2018 --- </t>
    </r>
    <r>
      <rPr>
        <b/>
        <sz val="28"/>
        <color rgb="FFFF0000"/>
        <rFont val="Calibri"/>
        <family val="2"/>
        <scheme val="minor"/>
      </rPr>
      <t xml:space="preserve">JUNE </t>
    </r>
    <r>
      <rPr>
        <b/>
        <u/>
        <sz val="48"/>
        <color rgb="FFFF0000"/>
        <rFont val="Calibri"/>
        <family val="2"/>
        <scheme val="minor"/>
      </rPr>
      <t xml:space="preserve">4&amp;5 PILOT </t>
    </r>
    <r>
      <rPr>
        <b/>
        <sz val="28"/>
        <color rgb="FFFF0000"/>
        <rFont val="Calibri"/>
        <family val="2"/>
        <scheme val="minor"/>
      </rPr>
      <t>PROGRAMS</t>
    </r>
  </si>
  <si>
    <r>
      <t xml:space="preserve">Summer 2018 K–3 Plus School Funding and Budget Summary  </t>
    </r>
    <r>
      <rPr>
        <b/>
        <sz val="24"/>
        <color rgb="FFFF0000"/>
        <rFont val="Calibri"/>
        <family val="2"/>
        <scheme val="minor"/>
      </rPr>
      <t>(June</t>
    </r>
    <r>
      <rPr>
        <b/>
        <u/>
        <sz val="28"/>
        <color rgb="FFFF0000"/>
        <rFont val="Calibri"/>
        <family val="2"/>
        <scheme val="minor"/>
      </rPr>
      <t xml:space="preserve"> 4&amp;5 PILOT</t>
    </r>
    <r>
      <rPr>
        <b/>
        <sz val="24"/>
        <color rgb="FFFF0000"/>
        <rFont val="Calibri"/>
        <family val="2"/>
        <scheme val="minor"/>
      </rPr>
      <t xml:space="preserve"> programs)</t>
    </r>
  </si>
  <si>
    <r>
      <t xml:space="preserve">June FY18 School Funding and Budget  </t>
    </r>
    <r>
      <rPr>
        <b/>
        <sz val="24"/>
        <color rgb="FFFF0000"/>
        <rFont val="Calibri"/>
        <family val="2"/>
        <scheme val="minor"/>
      </rPr>
      <t xml:space="preserve">K-3 plus </t>
    </r>
    <r>
      <rPr>
        <b/>
        <sz val="26"/>
        <color rgb="FFFF0000"/>
        <rFont val="Calibri"/>
        <family val="2"/>
        <scheme val="minor"/>
      </rPr>
      <t>4&amp;5 PILOT</t>
    </r>
    <r>
      <rPr>
        <b/>
        <sz val="24"/>
        <color rgb="FFFF0000"/>
        <rFont val="Calibri"/>
        <family val="2"/>
        <scheme val="minor"/>
      </rPr>
      <t xml:space="preserve"> program</t>
    </r>
  </si>
  <si>
    <t>(select YES or NO below)</t>
  </si>
  <si>
    <t xml:space="preserve">July/Aug (FY 19) Prep and Planning Day </t>
  </si>
  <si>
    <r>
      <t xml:space="preserve">2% </t>
    </r>
    <r>
      <rPr>
        <sz val="11"/>
        <color theme="1"/>
        <rFont val="Calibri"/>
        <family val="2"/>
        <scheme val="minor"/>
      </rPr>
      <t>(this amount is included in Student Generated Funding for July/Aug FY19)</t>
    </r>
  </si>
  <si>
    <t>Student Generated Funding for July/Aug (FY19)</t>
  </si>
  <si>
    <t>July/August (FY 19) Program Days</t>
  </si>
  <si>
    <t xml:space="preserve">June (FY18)  Prep and Planning Day </t>
  </si>
  <si>
    <t>June (FY18) Program Days</t>
  </si>
  <si>
    <t>Total Summer 2018 Program Budget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</si>
</sst>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0.00_);[Red]\(0.00\)"/>
  </numFmts>
  <fonts count="5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trike/>
      <sz val="11"/>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color theme="0" tint="-0.14999847407452621"/>
      <name val="Calibri"/>
      <family val="2"/>
      <scheme val="minor"/>
    </font>
    <font>
      <sz val="12"/>
      <color theme="1"/>
      <name val="Calibri"/>
      <family val="2"/>
      <scheme val="minor"/>
    </font>
    <font>
      <sz val="11"/>
      <color rgb="FF000000"/>
      <name val="Calibri"/>
      <family val="2"/>
    </font>
    <font>
      <sz val="11"/>
      <name val="Calibri"/>
      <family val="2"/>
      <scheme val="minor"/>
    </font>
    <font>
      <u/>
      <sz val="11"/>
      <color theme="10"/>
      <name val="Calibri"/>
      <family val="2"/>
      <scheme val="minor"/>
    </font>
    <font>
      <sz val="11"/>
      <color theme="1"/>
      <name val="Arial Narrow"/>
      <family val="2"/>
    </font>
    <font>
      <b/>
      <sz val="11"/>
      <color theme="1"/>
      <name val="Arial Narrow"/>
      <family val="2"/>
    </font>
    <font>
      <b/>
      <sz val="12"/>
      <color theme="1"/>
      <name val="Calibri"/>
      <family val="2"/>
      <scheme val="minor"/>
    </font>
    <font>
      <sz val="12"/>
      <color theme="1"/>
      <name val="Calibri"/>
      <family val="2"/>
    </font>
    <font>
      <b/>
      <sz val="14"/>
      <color theme="1"/>
      <name val="Arial Narrow"/>
      <family val="2"/>
    </font>
    <font>
      <b/>
      <sz val="18"/>
      <color theme="1"/>
      <name val="Calibri"/>
      <family val="2"/>
      <scheme val="minor"/>
    </font>
    <font>
      <sz val="11"/>
      <color rgb="FF000000"/>
      <name val="Verdana"/>
      <family val="2"/>
    </font>
    <font>
      <sz val="11"/>
      <color rgb="FF000000"/>
      <name val="Calibri"/>
      <family val="2"/>
      <scheme val="minor"/>
    </font>
    <font>
      <b/>
      <sz val="11"/>
      <name val="Calibri"/>
      <family val="2"/>
      <scheme val="minor"/>
    </font>
    <font>
      <b/>
      <sz val="24"/>
      <color theme="0"/>
      <name val="Calibri"/>
      <family val="2"/>
      <scheme val="minor"/>
    </font>
    <font>
      <b/>
      <sz val="36"/>
      <color theme="0"/>
      <name val="Calibri"/>
      <family val="2"/>
      <scheme val="minor"/>
    </font>
    <font>
      <b/>
      <i/>
      <sz val="14"/>
      <color rgb="FF7030A0"/>
      <name val="Calibri"/>
      <family val="2"/>
      <scheme val="minor"/>
    </font>
    <font>
      <b/>
      <i/>
      <sz val="11"/>
      <color theme="1"/>
      <name val="Calibri"/>
      <family val="2"/>
      <scheme val="minor"/>
    </font>
    <font>
      <sz val="12"/>
      <color indexed="8"/>
      <name val="Calibri"/>
      <family val="2"/>
      <scheme val="minor"/>
    </font>
    <font>
      <i/>
      <sz val="12"/>
      <color theme="1"/>
      <name val="Calibri"/>
      <family val="2"/>
      <scheme val="minor"/>
    </font>
    <font>
      <sz val="14"/>
      <name val="Calibri"/>
      <family val="2"/>
      <scheme val="minor"/>
    </font>
    <font>
      <sz val="16"/>
      <color theme="1"/>
      <name val="Calibri"/>
      <family val="2"/>
      <scheme val="minor"/>
    </font>
    <font>
      <sz val="11"/>
      <color theme="0"/>
      <name val="Calibri"/>
      <family val="2"/>
      <scheme val="minor"/>
    </font>
    <font>
      <b/>
      <sz val="24"/>
      <name val="Calibri"/>
      <family val="2"/>
      <scheme val="minor"/>
    </font>
    <font>
      <b/>
      <i/>
      <sz val="18"/>
      <color rgb="FF7030A0"/>
      <name val="Calibri"/>
      <family val="2"/>
      <scheme val="minor"/>
    </font>
    <font>
      <b/>
      <i/>
      <sz val="14"/>
      <color rgb="FF1D21B3"/>
      <name val="Calibri"/>
      <family val="2"/>
      <scheme val="minor"/>
    </font>
    <font>
      <b/>
      <i/>
      <sz val="12"/>
      <color rgb="FF1D21B3"/>
      <name val="Calibri"/>
      <family val="2"/>
      <scheme val="minor"/>
    </font>
    <font>
      <b/>
      <i/>
      <u/>
      <sz val="12"/>
      <color rgb="FF1D21B3"/>
      <name val="Calibri"/>
      <family val="2"/>
      <scheme val="minor"/>
    </font>
    <font>
      <i/>
      <sz val="12"/>
      <color rgb="FF1D21B3"/>
      <name val="Calibri"/>
      <family val="2"/>
      <scheme val="minor"/>
    </font>
    <font>
      <b/>
      <i/>
      <sz val="10"/>
      <color rgb="FF1D21B3"/>
      <name val="Calibri"/>
      <family val="2"/>
      <scheme val="minor"/>
    </font>
    <font>
      <b/>
      <sz val="18"/>
      <name val="Calibri"/>
      <family val="2"/>
      <scheme val="minor"/>
    </font>
    <font>
      <b/>
      <u/>
      <sz val="11"/>
      <color theme="1"/>
      <name val="Arial Narrow"/>
      <family val="2"/>
    </font>
    <font>
      <b/>
      <strike/>
      <sz val="11"/>
      <color theme="1"/>
      <name val="Calibri"/>
      <family val="2"/>
      <scheme val="minor"/>
    </font>
    <font>
      <b/>
      <i/>
      <sz val="14"/>
      <color rgb="FFFF0000"/>
      <name val="Calibri"/>
      <family val="2"/>
      <scheme val="minor"/>
    </font>
    <font>
      <sz val="14"/>
      <color theme="1"/>
      <name val="Arial Narrow"/>
      <family val="2"/>
    </font>
    <font>
      <sz val="13"/>
      <color theme="1"/>
      <name val="Calibri"/>
      <family val="2"/>
      <scheme val="minor"/>
    </font>
    <font>
      <sz val="11"/>
      <color indexed="8"/>
      <name val="Calibri"/>
      <family val="2"/>
      <scheme val="minor"/>
    </font>
    <font>
      <i/>
      <sz val="12"/>
      <color indexed="8"/>
      <name val="Calibri"/>
      <family val="2"/>
      <scheme val="minor"/>
    </font>
    <font>
      <sz val="10"/>
      <name val="Calibri"/>
      <family val="2"/>
      <scheme val="minor"/>
    </font>
    <font>
      <b/>
      <i/>
      <sz val="10.5"/>
      <color rgb="FF1D21B3"/>
      <name val="Calibri"/>
      <family val="2"/>
      <scheme val="minor"/>
    </font>
    <font>
      <sz val="14"/>
      <color rgb="FF1D21B3"/>
      <name val="Calibri"/>
      <family val="2"/>
      <scheme val="minor"/>
    </font>
    <font>
      <b/>
      <sz val="28"/>
      <color theme="0"/>
      <name val="Calibri"/>
      <family val="2"/>
      <scheme val="minor"/>
    </font>
    <font>
      <b/>
      <sz val="20"/>
      <color theme="1"/>
      <name val="Calibri"/>
      <family val="2"/>
      <scheme val="minor"/>
    </font>
    <font>
      <i/>
      <sz val="14"/>
      <color rgb="FF1D21B3"/>
      <name val="Calibri"/>
      <family val="2"/>
      <scheme val="minor"/>
    </font>
    <font>
      <b/>
      <sz val="28"/>
      <color rgb="FFFF0000"/>
      <name val="Calibri"/>
      <family val="2"/>
      <scheme val="minor"/>
    </font>
    <font>
      <b/>
      <sz val="24"/>
      <color rgb="FFFF0000"/>
      <name val="Calibri"/>
      <family val="2"/>
      <scheme val="minor"/>
    </font>
    <font>
      <b/>
      <u/>
      <sz val="28"/>
      <color rgb="FFFF0000"/>
      <name val="Calibri"/>
      <family val="2"/>
      <scheme val="minor"/>
    </font>
    <font>
      <b/>
      <u/>
      <sz val="48"/>
      <color rgb="FFFF0000"/>
      <name val="Calibri"/>
      <family val="2"/>
      <scheme val="minor"/>
    </font>
    <font>
      <b/>
      <sz val="26"/>
      <color rgb="FFFF0000"/>
      <name val="Calibri"/>
      <family val="2"/>
      <scheme val="minor"/>
    </font>
    <font>
      <sz val="11"/>
      <color rgb="FFFF0000"/>
      <name val="Calibri"/>
      <family val="2"/>
      <scheme val="minor"/>
    </font>
  </fonts>
  <fills count="2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99FF"/>
        <bgColor indexed="64"/>
      </patternFill>
    </fill>
    <fill>
      <patternFill patternType="solid">
        <fgColor rgb="FFFF9966"/>
        <bgColor indexed="64"/>
      </patternFill>
    </fill>
    <fill>
      <patternFill patternType="solid">
        <fgColor theme="5" tint="0.59999389629810485"/>
        <bgColor indexed="64"/>
      </patternFill>
    </fill>
    <fill>
      <patternFill patternType="solid">
        <fgColor theme="0"/>
        <bgColor indexed="64"/>
      </patternFill>
    </fill>
    <fill>
      <patternFill patternType="solid">
        <fgColor rgb="FF99FFCC"/>
        <bgColor indexed="64"/>
      </patternFill>
    </fill>
    <fill>
      <patternFill patternType="solid">
        <fgColor rgb="FF66FF99"/>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FCC66"/>
        <bgColor indexed="64"/>
      </patternFill>
    </fill>
    <fill>
      <patternFill patternType="solid">
        <fgColor rgb="FF00B0F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451">
    <xf numFmtId="0" fontId="0" fillId="0" borderId="0" xfId="0"/>
    <xf numFmtId="0" fontId="0" fillId="0" borderId="0" xfId="0" applyFill="1"/>
    <xf numFmtId="0" fontId="0" fillId="0" borderId="0" xfId="0" applyFill="1" applyBorder="1"/>
    <xf numFmtId="0" fontId="0" fillId="0" borderId="0" xfId="0" applyFill="1" applyBorder="1" applyAlignment="1"/>
    <xf numFmtId="0" fontId="0" fillId="0" borderId="0" xfId="0" applyFill="1" applyBorder="1" applyAlignment="1">
      <alignment textRotation="45" wrapText="1"/>
    </xf>
    <xf numFmtId="0" fontId="2" fillId="0" borderId="0" xfId="0" applyFont="1" applyFill="1" applyBorder="1" applyAlignment="1">
      <alignment textRotation="45" wrapText="1"/>
    </xf>
    <xf numFmtId="0" fontId="7" fillId="0" borderId="0" xfId="0" applyFont="1" applyBorder="1" applyAlignment="1"/>
    <xf numFmtId="0" fontId="0" fillId="5" borderId="0" xfId="0" applyFill="1"/>
    <xf numFmtId="0" fontId="0" fillId="5" borderId="0" xfId="0" applyFill="1" applyBorder="1" applyAlignment="1"/>
    <xf numFmtId="0" fontId="0" fillId="5" borderId="0" xfId="0" applyFill="1" applyBorder="1"/>
    <xf numFmtId="0" fontId="6" fillId="0" borderId="0" xfId="0" applyFont="1" applyFill="1" applyBorder="1" applyAlignment="1"/>
    <xf numFmtId="0" fontId="2" fillId="5" borderId="0" xfId="0" applyFont="1" applyFill="1" applyBorder="1" applyAlignment="1">
      <alignment horizontal="right"/>
    </xf>
    <xf numFmtId="44" fontId="0" fillId="5" borderId="0" xfId="2" applyFont="1" applyFill="1" applyBorder="1"/>
    <xf numFmtId="44" fontId="0" fillId="5" borderId="0" xfId="0" applyNumberFormat="1" applyFill="1" applyBorder="1"/>
    <xf numFmtId="44" fontId="2" fillId="5" borderId="0" xfId="0" applyNumberFormat="1" applyFont="1" applyFill="1" applyBorder="1"/>
    <xf numFmtId="0" fontId="0" fillId="6" borderId="0" xfId="0" applyFill="1"/>
    <xf numFmtId="0" fontId="11" fillId="0" borderId="4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0" fillId="0" borderId="0" xfId="0" applyFill="1" applyAlignment="1">
      <alignment vertical="top"/>
    </xf>
    <xf numFmtId="0" fontId="11" fillId="0" borderId="44" xfId="0" applyFont="1" applyFill="1" applyBorder="1" applyAlignment="1" applyProtection="1">
      <alignment vertical="top" wrapText="1"/>
    </xf>
    <xf numFmtId="0" fontId="0" fillId="0" borderId="0" xfId="0" applyAlignment="1">
      <alignment vertical="top"/>
    </xf>
    <xf numFmtId="49" fontId="11" fillId="0" borderId="44" xfId="0" applyNumberFormat="1" applyFont="1" applyFill="1" applyBorder="1" applyAlignment="1" applyProtection="1">
      <alignment vertical="center" wrapText="1"/>
    </xf>
    <xf numFmtId="49" fontId="0" fillId="0" borderId="0" xfId="0" applyNumberFormat="1"/>
    <xf numFmtId="0" fontId="11" fillId="0" borderId="45" xfId="0" applyFont="1" applyFill="1" applyBorder="1" applyAlignment="1" applyProtection="1">
      <alignment vertical="center" wrapText="1"/>
    </xf>
    <xf numFmtId="14" fontId="0" fillId="0" borderId="1" xfId="0" applyNumberFormat="1" applyBorder="1" applyProtection="1">
      <protection locked="0"/>
    </xf>
    <xf numFmtId="1" fontId="4" fillId="0" borderId="1" xfId="1" applyNumberFormat="1" applyFont="1" applyBorder="1" applyAlignment="1" applyProtection="1">
      <alignment horizontal="center" vertical="center" wrapText="1"/>
      <protection locked="0"/>
    </xf>
    <xf numFmtId="44" fontId="4" fillId="0" borderId="1" xfId="1" applyNumberFormat="1" applyFont="1" applyBorder="1" applyAlignment="1" applyProtection="1">
      <alignment wrapText="1"/>
      <protection locked="0"/>
    </xf>
    <xf numFmtId="0" fontId="0" fillId="5" borderId="0" xfId="0" applyFill="1" applyBorder="1" applyAlignment="1">
      <alignment horizontal="right"/>
    </xf>
    <xf numFmtId="0" fontId="0" fillId="5" borderId="0"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5" borderId="0" xfId="0" applyFill="1" applyBorder="1" applyAlignment="1">
      <alignment horizontal="center"/>
    </xf>
    <xf numFmtId="14" fontId="0" fillId="5" borderId="0" xfId="0" applyNumberFormat="1" applyFill="1" applyBorder="1" applyAlignment="1" applyProtection="1">
      <alignment horizontal="center"/>
      <protection locked="0"/>
    </xf>
    <xf numFmtId="0" fontId="10" fillId="5" borderId="0" xfId="0" applyFont="1" applyFill="1" applyBorder="1" applyAlignment="1">
      <alignment horizontal="right"/>
    </xf>
    <xf numFmtId="0" fontId="10" fillId="5" borderId="0" xfId="0" applyFont="1" applyFill="1" applyBorder="1"/>
    <xf numFmtId="0" fontId="0" fillId="5" borderId="38" xfId="0" applyFill="1" applyBorder="1"/>
    <xf numFmtId="0" fontId="0" fillId="5" borderId="0" xfId="0" applyFill="1" applyBorder="1" applyAlignment="1" applyProtection="1">
      <protection locked="0"/>
    </xf>
    <xf numFmtId="0" fontId="16" fillId="5" borderId="0" xfId="0" applyFont="1" applyFill="1" applyBorder="1" applyAlignment="1">
      <alignment horizontal="right"/>
    </xf>
    <xf numFmtId="14" fontId="0" fillId="5" borderId="0" xfId="0" applyNumberFormat="1" applyFill="1" applyBorder="1" applyAlignment="1" applyProtection="1">
      <protection locked="0"/>
    </xf>
    <xf numFmtId="0" fontId="0" fillId="5" borderId="33" xfId="0" applyFill="1" applyBorder="1"/>
    <xf numFmtId="14" fontId="0" fillId="5" borderId="38" xfId="0" applyNumberFormat="1" applyFill="1" applyBorder="1" applyAlignment="1" applyProtection="1">
      <protection locked="0"/>
    </xf>
    <xf numFmtId="0" fontId="0" fillId="5" borderId="39" xfId="0" applyFill="1" applyBorder="1"/>
    <xf numFmtId="0" fontId="0" fillId="5" borderId="27" xfId="0" applyFill="1" applyBorder="1"/>
    <xf numFmtId="0" fontId="0" fillId="5" borderId="49" xfId="0" applyFill="1" applyBorder="1" applyAlignment="1" applyProtection="1">
      <protection locked="0"/>
    </xf>
    <xf numFmtId="0" fontId="10" fillId="5" borderId="39" xfId="0" applyFont="1" applyFill="1" applyBorder="1" applyAlignment="1">
      <alignment horizontal="right"/>
    </xf>
    <xf numFmtId="0" fontId="0" fillId="5" borderId="27" xfId="0" applyFill="1" applyBorder="1" applyAlignment="1" applyProtection="1">
      <alignment horizontal="center"/>
      <protection locked="0"/>
    </xf>
    <xf numFmtId="14" fontId="0" fillId="0" borderId="1" xfId="0" applyNumberFormat="1" applyBorder="1" applyAlignment="1" applyProtection="1">
      <protection locked="0"/>
    </xf>
    <xf numFmtId="0" fontId="0" fillId="5" borderId="38" xfId="0" applyFill="1" applyBorder="1" applyAlignment="1" applyProtection="1">
      <protection locked="0"/>
    </xf>
    <xf numFmtId="0" fontId="0" fillId="5" borderId="49" xfId="0" applyFill="1" applyBorder="1"/>
    <xf numFmtId="0" fontId="0" fillId="5" borderId="0" xfId="0" applyFill="1" applyBorder="1" applyProtection="1">
      <protection locked="0"/>
    </xf>
    <xf numFmtId="0" fontId="9" fillId="5" borderId="38" xfId="0" applyFont="1" applyFill="1" applyBorder="1"/>
    <xf numFmtId="0" fontId="0" fillId="0" borderId="20" xfId="0" applyBorder="1" applyProtection="1">
      <protection locked="0"/>
    </xf>
    <xf numFmtId="0" fontId="2" fillId="5" borderId="0" xfId="0" applyFont="1" applyFill="1" applyBorder="1"/>
    <xf numFmtId="0" fontId="16" fillId="5" borderId="0" xfId="0" applyFont="1" applyFill="1" applyBorder="1" applyAlignment="1" applyProtection="1">
      <alignment horizontal="right"/>
      <protection locked="0"/>
    </xf>
    <xf numFmtId="0" fontId="0" fillId="5" borderId="27" xfId="0" applyFill="1" applyBorder="1" applyAlignment="1" applyProtection="1">
      <alignment horizontal="center" vertical="top"/>
      <protection locked="0"/>
    </xf>
    <xf numFmtId="0" fontId="0" fillId="5" borderId="0" xfId="0" applyFill="1" applyBorder="1" applyAlignment="1" applyProtection="1">
      <alignment vertical="top"/>
      <protection locked="0"/>
    </xf>
    <xf numFmtId="0" fontId="16" fillId="5" borderId="50" xfId="0" applyFont="1" applyFill="1" applyBorder="1" applyAlignment="1">
      <alignment horizontal="left" vertical="center"/>
    </xf>
    <xf numFmtId="0" fontId="16" fillId="5" borderId="47" xfId="0" applyFont="1" applyFill="1" applyBorder="1" applyAlignment="1">
      <alignment horizontal="left" vertical="center"/>
    </xf>
    <xf numFmtId="0" fontId="16" fillId="5" borderId="33" xfId="0" applyFont="1" applyFill="1" applyBorder="1" applyAlignment="1">
      <alignment horizontal="right" wrapText="1"/>
    </xf>
    <xf numFmtId="0" fontId="20" fillId="0" borderId="0" xfId="0" applyFont="1"/>
    <xf numFmtId="0" fontId="9" fillId="5" borderId="56" xfId="0" applyFont="1" applyFill="1" applyBorder="1" applyAlignment="1">
      <alignment horizontal="center"/>
    </xf>
    <xf numFmtId="0" fontId="9" fillId="5" borderId="27" xfId="0" applyFont="1" applyFill="1" applyBorder="1" applyAlignment="1">
      <alignment horizontal="center"/>
    </xf>
    <xf numFmtId="0" fontId="9" fillId="5" borderId="49" xfId="0" applyFont="1" applyFill="1" applyBorder="1" applyAlignment="1">
      <alignment horizontal="center"/>
    </xf>
    <xf numFmtId="14" fontId="0" fillId="0" borderId="17" xfId="0" applyNumberFormat="1" applyBorder="1" applyProtection="1">
      <protection locked="0"/>
    </xf>
    <xf numFmtId="14" fontId="0" fillId="0" borderId="20" xfId="0" applyNumberFormat="1" applyBorder="1" applyAlignment="1" applyProtection="1">
      <protection locked="0"/>
    </xf>
    <xf numFmtId="14" fontId="0" fillId="0" borderId="16" xfId="0" applyNumberFormat="1" applyBorder="1" applyProtection="1">
      <protection locked="0"/>
    </xf>
    <xf numFmtId="44" fontId="4" fillId="5" borderId="17" xfId="0" applyNumberFormat="1" applyFont="1" applyFill="1" applyBorder="1" applyAlignment="1" applyProtection="1">
      <alignment wrapText="1"/>
    </xf>
    <xf numFmtId="0" fontId="4" fillId="0" borderId="1"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43" fontId="4" fillId="0" borderId="1" xfId="0" applyNumberFormat="1" applyFont="1" applyFill="1" applyBorder="1" applyAlignment="1" applyProtection="1">
      <alignment horizontal="right" wrapText="1"/>
      <protection locked="0"/>
    </xf>
    <xf numFmtId="43" fontId="4" fillId="0" borderId="3" xfId="0" applyNumberFormat="1" applyFont="1" applyFill="1" applyBorder="1" applyAlignment="1" applyProtection="1">
      <alignment horizontal="right" wrapText="1"/>
      <protection locked="0"/>
    </xf>
    <xf numFmtId="0" fontId="4" fillId="0" borderId="1" xfId="0" applyFont="1" applyFill="1" applyBorder="1" applyAlignment="1" applyProtection="1">
      <alignment horizontal="right" wrapText="1"/>
      <protection locked="0"/>
    </xf>
    <xf numFmtId="0" fontId="4" fillId="0" borderId="3" xfId="0" applyFont="1" applyFill="1" applyBorder="1" applyAlignment="1" applyProtection="1">
      <alignment horizontal="right" wrapText="1"/>
      <protection locked="0"/>
    </xf>
    <xf numFmtId="0" fontId="10" fillId="11" borderId="19" xfId="0" applyFont="1" applyFill="1" applyBorder="1"/>
    <xf numFmtId="0" fontId="10" fillId="11" borderId="58" xfId="0" applyFont="1" applyFill="1" applyBorder="1"/>
    <xf numFmtId="0" fontId="10" fillId="8" borderId="19" xfId="0" applyFont="1" applyFill="1" applyBorder="1"/>
    <xf numFmtId="44" fontId="10" fillId="4" borderId="58" xfId="0" applyNumberFormat="1" applyFont="1" applyFill="1" applyBorder="1"/>
    <xf numFmtId="44" fontId="10" fillId="4" borderId="20" xfId="0" applyNumberFormat="1" applyFont="1" applyFill="1" applyBorder="1"/>
    <xf numFmtId="44" fontId="10" fillId="4" borderId="55" xfId="0" applyNumberFormat="1" applyFont="1" applyFill="1" applyBorder="1"/>
    <xf numFmtId="0" fontId="10" fillId="10" borderId="19" xfId="0" applyFont="1" applyFill="1" applyBorder="1"/>
    <xf numFmtId="0" fontId="10" fillId="10" borderId="20" xfId="0" applyFont="1" applyFill="1" applyBorder="1"/>
    <xf numFmtId="0" fontId="10" fillId="10" borderId="21" xfId="0" applyFont="1" applyFill="1" applyBorder="1"/>
    <xf numFmtId="44" fontId="16" fillId="14" borderId="53" xfId="0" applyNumberFormat="1" applyFont="1" applyFill="1" applyBorder="1"/>
    <xf numFmtId="0" fontId="10" fillId="11" borderId="20" xfId="0" applyFont="1" applyFill="1" applyBorder="1"/>
    <xf numFmtId="44" fontId="10" fillId="3" borderId="19" xfId="0" applyNumberFormat="1" applyFont="1" applyFill="1" applyBorder="1"/>
    <xf numFmtId="44" fontId="10" fillId="3" borderId="20" xfId="0" applyNumberFormat="1" applyFont="1" applyFill="1" applyBorder="1"/>
    <xf numFmtId="44" fontId="10" fillId="3" borderId="55" xfId="0" applyNumberFormat="1" applyFont="1" applyFill="1" applyBorder="1"/>
    <xf numFmtId="0" fontId="0" fillId="0" borderId="63" xfId="0" applyBorder="1" applyAlignment="1" applyProtection="1">
      <protection locked="0"/>
    </xf>
    <xf numFmtId="0" fontId="0" fillId="0" borderId="2" xfId="0" applyBorder="1" applyAlignment="1" applyProtection="1">
      <protection locked="0"/>
    </xf>
    <xf numFmtId="0" fontId="7" fillId="15" borderId="0" xfId="0" applyFont="1" applyFill="1" applyBorder="1" applyAlignment="1"/>
    <xf numFmtId="0" fontId="0" fillId="15" borderId="0" xfId="0" applyFill="1"/>
    <xf numFmtId="0" fontId="6" fillId="15" borderId="0" xfId="0" applyFont="1" applyFill="1" applyBorder="1" applyAlignment="1"/>
    <xf numFmtId="0" fontId="0" fillId="15" borderId="0" xfId="0" applyFill="1" applyBorder="1" applyAlignment="1">
      <alignment textRotation="45" wrapText="1"/>
    </xf>
    <xf numFmtId="0" fontId="0" fillId="15" borderId="0" xfId="0" applyFill="1" applyBorder="1"/>
    <xf numFmtId="44" fontId="16" fillId="12" borderId="55" xfId="0" applyNumberFormat="1" applyFont="1" applyFill="1" applyBorder="1"/>
    <xf numFmtId="0" fontId="3" fillId="14" borderId="64" xfId="0" applyFont="1" applyFill="1" applyBorder="1" applyAlignment="1"/>
    <xf numFmtId="44" fontId="1" fillId="15" borderId="16" xfId="1" applyNumberFormat="1" applyFont="1" applyFill="1" applyBorder="1" applyAlignment="1" applyProtection="1">
      <alignment wrapText="1"/>
      <protection locked="0"/>
    </xf>
    <xf numFmtId="0" fontId="31" fillId="15" borderId="0" xfId="0" applyFont="1" applyFill="1"/>
    <xf numFmtId="0" fontId="31" fillId="15" borderId="0" xfId="0" applyFont="1" applyFill="1" applyBorder="1"/>
    <xf numFmtId="0" fontId="3" fillId="13" borderId="9" xfId="0" applyFont="1" applyFill="1" applyBorder="1"/>
    <xf numFmtId="0" fontId="3" fillId="13" borderId="11" xfId="0" applyFont="1" applyFill="1" applyBorder="1"/>
    <xf numFmtId="44" fontId="16" fillId="13" borderId="21" xfId="0" applyNumberFormat="1" applyFont="1" applyFill="1" applyBorder="1"/>
    <xf numFmtId="0" fontId="0" fillId="6" borderId="0" xfId="0" applyFill="1" applyAlignment="1">
      <alignment horizontal="center"/>
    </xf>
    <xf numFmtId="0" fontId="3" fillId="17" borderId="9" xfId="0" applyFont="1" applyFill="1" applyBorder="1"/>
    <xf numFmtId="0" fontId="3" fillId="17" borderId="11" xfId="0" applyFont="1" applyFill="1" applyBorder="1"/>
    <xf numFmtId="44" fontId="16" fillId="17" borderId="21" xfId="0" applyNumberFormat="1" applyFont="1" applyFill="1" applyBorder="1"/>
    <xf numFmtId="44" fontId="16" fillId="17" borderId="53" xfId="0" applyNumberFormat="1" applyFont="1" applyFill="1" applyBorder="1"/>
    <xf numFmtId="44" fontId="10" fillId="16" borderId="20" xfId="2" applyFont="1" applyFill="1" applyBorder="1"/>
    <xf numFmtId="0" fontId="10" fillId="16" borderId="20" xfId="0" applyFont="1" applyFill="1" applyBorder="1"/>
    <xf numFmtId="44" fontId="10" fillId="16" borderId="20" xfId="0" applyNumberFormat="1" applyFont="1" applyFill="1" applyBorder="1"/>
    <xf numFmtId="0" fontId="10" fillId="16" borderId="58" xfId="0" applyFont="1" applyFill="1" applyBorder="1"/>
    <xf numFmtId="0" fontId="33" fillId="15" borderId="33" xfId="0" applyFont="1" applyFill="1" applyBorder="1" applyAlignment="1"/>
    <xf numFmtId="0" fontId="33" fillId="15" borderId="0" xfId="0" applyFont="1" applyFill="1" applyAlignment="1"/>
    <xf numFmtId="0" fontId="0" fillId="15" borderId="0" xfId="0" applyFill="1" applyAlignment="1">
      <alignment horizont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0" fillId="18" borderId="0" xfId="0" applyFill="1"/>
    <xf numFmtId="0" fontId="0" fillId="15" borderId="0" xfId="0" applyFill="1" applyAlignment="1">
      <alignment vertical="center" wrapText="1"/>
    </xf>
    <xf numFmtId="0" fontId="0" fillId="0" borderId="0" xfId="0" applyAlignment="1">
      <alignment vertical="center" wrapText="1"/>
    </xf>
    <xf numFmtId="0" fontId="0" fillId="15" borderId="0" xfId="0" applyFill="1" applyAlignment="1">
      <alignment horizontal="center" vertical="center" wrapText="1"/>
    </xf>
    <xf numFmtId="0" fontId="0" fillId="0" borderId="0" xfId="0" applyAlignment="1">
      <alignment horizontal="center" vertical="center" wrapText="1"/>
    </xf>
    <xf numFmtId="0" fontId="6" fillId="11" borderId="12"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7" fillId="17" borderId="52"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0" fillId="6" borderId="0" xfId="0" applyFill="1" applyAlignment="1">
      <alignment horizontal="center" vertical="center" wrapText="1"/>
    </xf>
    <xf numFmtId="0" fontId="6" fillId="11" borderId="61"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62"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7" fillId="12" borderId="62" xfId="0" applyFont="1" applyFill="1" applyBorder="1" applyAlignment="1">
      <alignment horizontal="center" vertical="center" wrapText="1"/>
    </xf>
    <xf numFmtId="0" fontId="7" fillId="14" borderId="65"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0" fillId="6" borderId="0" xfId="0" applyFill="1" applyAlignment="1">
      <alignment vertical="center" wrapText="1"/>
    </xf>
    <xf numFmtId="8" fontId="16" fillId="14" borderId="53" xfId="0" applyNumberFormat="1" applyFont="1" applyFill="1" applyBorder="1"/>
    <xf numFmtId="44" fontId="0" fillId="4" borderId="6" xfId="2" applyFont="1" applyFill="1" applyBorder="1" applyProtection="1">
      <protection locked="0"/>
    </xf>
    <xf numFmtId="2" fontId="4" fillId="9" borderId="1" xfId="0" applyNumberFormat="1" applyFont="1" applyFill="1" applyBorder="1" applyAlignment="1" applyProtection="1">
      <alignment wrapText="1"/>
    </xf>
    <xf numFmtId="43" fontId="4" fillId="9" borderId="1" xfId="0" applyNumberFormat="1" applyFont="1" applyFill="1" applyBorder="1" applyAlignment="1" applyProtection="1">
      <alignment wrapText="1"/>
    </xf>
    <xf numFmtId="44" fontId="4" fillId="8" borderId="16" xfId="0" applyNumberFormat="1" applyFont="1" applyFill="1" applyBorder="1" applyAlignment="1" applyProtection="1">
      <alignment wrapText="1"/>
    </xf>
    <xf numFmtId="44" fontId="4" fillId="9" borderId="1" xfId="0" applyNumberFormat="1" applyFont="1" applyFill="1" applyBorder="1" applyAlignment="1" applyProtection="1">
      <alignment wrapText="1"/>
    </xf>
    <xf numFmtId="0" fontId="4" fillId="9" borderId="2" xfId="0" applyFont="1" applyFill="1" applyBorder="1" applyAlignment="1" applyProtection="1">
      <alignment wrapText="1"/>
    </xf>
    <xf numFmtId="44" fontId="0" fillId="8" borderId="60" xfId="0" applyNumberFormat="1" applyFont="1" applyFill="1" applyBorder="1" applyAlignment="1">
      <alignment wrapText="1"/>
    </xf>
    <xf numFmtId="44" fontId="1" fillId="8" borderId="21" xfId="1" applyNumberFormat="1" applyFont="1" applyFill="1" applyBorder="1" applyAlignment="1">
      <alignment wrapText="1"/>
    </xf>
    <xf numFmtId="44" fontId="1" fillId="2" borderId="21" xfId="1" applyNumberFormat="1" applyFont="1" applyFill="1" applyBorder="1" applyAlignment="1">
      <alignment wrapText="1"/>
    </xf>
    <xf numFmtId="44" fontId="0" fillId="22" borderId="41" xfId="0" applyNumberFormat="1" applyFont="1" applyFill="1" applyBorder="1" applyAlignment="1">
      <alignment wrapText="1"/>
    </xf>
    <xf numFmtId="44" fontId="4" fillId="8" borderId="16" xfId="1" applyNumberFormat="1" applyFont="1" applyFill="1" applyBorder="1" applyAlignment="1">
      <alignment wrapText="1"/>
    </xf>
    <xf numFmtId="0" fontId="0" fillId="21" borderId="14" xfId="0" applyFont="1" applyFill="1" applyBorder="1" applyAlignment="1">
      <alignment wrapText="1"/>
    </xf>
    <xf numFmtId="44" fontId="0" fillId="2" borderId="5" xfId="0" applyNumberFormat="1" applyFill="1" applyBorder="1"/>
    <xf numFmtId="44" fontId="0" fillId="2" borderId="34" xfId="0" applyNumberFormat="1" applyFill="1" applyBorder="1"/>
    <xf numFmtId="44" fontId="2" fillId="25" borderId="6" xfId="0" applyNumberFormat="1" applyFont="1" applyFill="1" applyBorder="1"/>
    <xf numFmtId="44" fontId="2" fillId="25" borderId="34" xfId="0" applyNumberFormat="1" applyFont="1" applyFill="1" applyBorder="1"/>
    <xf numFmtId="40" fontId="0" fillId="3" borderId="46" xfId="0" applyNumberFormat="1" applyFill="1" applyBorder="1"/>
    <xf numFmtId="0" fontId="0" fillId="2" borderId="0" xfId="0" applyFill="1"/>
    <xf numFmtId="2" fontId="4" fillId="2" borderId="1" xfId="0" applyNumberFormat="1" applyFont="1" applyFill="1" applyBorder="1" applyAlignment="1">
      <alignment horizontal="right" wrapText="1"/>
    </xf>
    <xf numFmtId="43" fontId="4" fillId="2" borderId="1" xfId="0" applyNumberFormat="1" applyFont="1" applyFill="1" applyBorder="1" applyAlignment="1">
      <alignment horizontal="right" wrapText="1"/>
    </xf>
    <xf numFmtId="44" fontId="4" fillId="20" borderId="16" xfId="0" applyNumberFormat="1" applyFont="1" applyFill="1" applyBorder="1" applyAlignment="1">
      <alignment horizontal="right" wrapText="1"/>
    </xf>
    <xf numFmtId="0" fontId="4" fillId="2" borderId="2" xfId="0" applyFont="1" applyFill="1" applyBorder="1" applyAlignment="1">
      <alignment wrapText="1"/>
    </xf>
    <xf numFmtId="44" fontId="4" fillId="2" borderId="43" xfId="0" applyNumberFormat="1" applyFont="1" applyFill="1" applyBorder="1" applyAlignment="1">
      <alignment wrapText="1"/>
    </xf>
    <xf numFmtId="44" fontId="0" fillId="20" borderId="16" xfId="0" applyNumberFormat="1" applyFont="1" applyFill="1" applyBorder="1" applyAlignment="1">
      <alignment wrapText="1"/>
    </xf>
    <xf numFmtId="44" fontId="4" fillId="20" borderId="16" xfId="1" applyNumberFormat="1" applyFont="1" applyFill="1" applyBorder="1" applyAlignment="1">
      <alignment wrapText="1"/>
    </xf>
    <xf numFmtId="44" fontId="1" fillId="20" borderId="21" xfId="1" applyNumberFormat="1" applyFont="1" applyFill="1" applyBorder="1" applyAlignment="1">
      <alignment wrapText="1"/>
    </xf>
    <xf numFmtId="44" fontId="0" fillId="20" borderId="46" xfId="0" applyNumberFormat="1" applyFont="1" applyFill="1" applyBorder="1" applyAlignment="1">
      <alignment wrapText="1"/>
    </xf>
    <xf numFmtId="0" fontId="0" fillId="15" borderId="1" xfId="0" applyFill="1" applyBorder="1" applyProtection="1">
      <protection locked="0"/>
    </xf>
    <xf numFmtId="0" fontId="2" fillId="15" borderId="20" xfId="0" applyFont="1" applyFill="1" applyBorder="1" applyProtection="1">
      <protection locked="0"/>
    </xf>
    <xf numFmtId="0" fontId="35" fillId="5" borderId="48" xfId="0" applyFont="1" applyFill="1" applyBorder="1" applyAlignment="1" applyProtection="1">
      <alignment horizontal="left" vertical="center"/>
    </xf>
    <xf numFmtId="0" fontId="0" fillId="5" borderId="33" xfId="0" applyFill="1" applyBorder="1" applyProtection="1"/>
    <xf numFmtId="0" fontId="2" fillId="5" borderId="0" xfId="0" applyFont="1" applyFill="1" applyBorder="1" applyAlignment="1" applyProtection="1">
      <alignment horizontal="right"/>
    </xf>
    <xf numFmtId="0" fontId="16" fillId="5" borderId="15" xfId="0" applyFont="1" applyFill="1" applyBorder="1" applyAlignment="1" applyProtection="1">
      <alignment horizontal="right"/>
    </xf>
    <xf numFmtId="0" fontId="16" fillId="5" borderId="19" xfId="0" applyFont="1" applyFill="1" applyBorder="1" applyAlignment="1" applyProtection="1">
      <alignment horizontal="right"/>
    </xf>
    <xf numFmtId="0" fontId="16" fillId="5" borderId="22" xfId="0" applyFont="1" applyFill="1" applyBorder="1" applyAlignment="1" applyProtection="1">
      <alignment horizontal="center"/>
    </xf>
    <xf numFmtId="0" fontId="16" fillId="5" borderId="39" xfId="0" applyFont="1" applyFill="1" applyBorder="1" applyAlignment="1" applyProtection="1">
      <alignment horizontal="right"/>
    </xf>
    <xf numFmtId="0" fontId="16" fillId="5" borderId="27" xfId="0" applyFont="1" applyFill="1" applyBorder="1" applyProtection="1"/>
    <xf numFmtId="0" fontId="16" fillId="9" borderId="1" xfId="0" applyFont="1" applyFill="1" applyBorder="1" applyAlignment="1" applyProtection="1">
      <alignment horizontal="right"/>
    </xf>
    <xf numFmtId="0" fontId="16" fillId="5" borderId="50" xfId="0" applyFont="1" applyFill="1" applyBorder="1" applyAlignment="1" applyProtection="1">
      <alignment horizontal="right" vertical="center"/>
    </xf>
    <xf numFmtId="0" fontId="16" fillId="5" borderId="50" xfId="0" applyFont="1" applyFill="1" applyBorder="1" applyAlignment="1" applyProtection="1">
      <alignment horizontal="left" vertical="center"/>
    </xf>
    <xf numFmtId="0" fontId="16" fillId="5" borderId="0" xfId="0" applyFont="1" applyFill="1" applyBorder="1" applyAlignment="1" applyProtection="1">
      <alignment horizontal="right" wrapText="1"/>
    </xf>
    <xf numFmtId="0" fontId="6" fillId="21" borderId="36" xfId="0" applyFont="1" applyFill="1" applyBorder="1" applyAlignment="1" applyProtection="1">
      <alignment horizontal="center" textRotation="45" wrapText="1"/>
    </xf>
    <xf numFmtId="0" fontId="15" fillId="4" borderId="37" xfId="0" applyFont="1" applyFill="1" applyBorder="1" applyAlignment="1" applyProtection="1">
      <alignment horizontal="center" textRotation="45" wrapText="1"/>
    </xf>
    <xf numFmtId="0" fontId="43" fillId="11" borderId="35" xfId="0" applyFont="1" applyFill="1" applyBorder="1" applyAlignment="1" applyProtection="1">
      <alignment horizontal="center" textRotation="45" wrapText="1"/>
    </xf>
    <xf numFmtId="0" fontId="14" fillId="11" borderId="36" xfId="0" applyFont="1" applyFill="1" applyBorder="1" applyAlignment="1" applyProtection="1">
      <alignment horizontal="center" textRotation="45" wrapText="1"/>
    </xf>
    <xf numFmtId="0" fontId="14" fillId="11" borderId="28" xfId="0" applyFont="1" applyFill="1" applyBorder="1" applyAlignment="1" applyProtection="1">
      <alignment horizontal="center" textRotation="45" wrapText="1"/>
    </xf>
    <xf numFmtId="0" fontId="18" fillId="11" borderId="37" xfId="0" applyFont="1" applyFill="1" applyBorder="1" applyAlignment="1" applyProtection="1">
      <alignment horizontal="center" textRotation="45" wrapText="1"/>
    </xf>
    <xf numFmtId="0" fontId="18" fillId="11" borderId="28" xfId="0" applyFont="1" applyFill="1" applyBorder="1" applyAlignment="1" applyProtection="1">
      <alignment horizontal="center" textRotation="45" wrapText="1"/>
    </xf>
    <xf numFmtId="164" fontId="14" fillId="3" borderId="36" xfId="0" applyNumberFormat="1" applyFont="1" applyFill="1" applyBorder="1" applyAlignment="1" applyProtection="1">
      <alignment horizontal="left" textRotation="45" wrapText="1"/>
    </xf>
    <xf numFmtId="0" fontId="16" fillId="8" borderId="16"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10" fillId="8" borderId="1" xfId="0" applyFont="1" applyFill="1" applyBorder="1" applyAlignment="1" applyProtection="1">
      <alignment horizontal="left" vertical="center" wrapText="1"/>
    </xf>
    <xf numFmtId="0" fontId="6" fillId="8" borderId="1" xfId="0" applyFont="1" applyFill="1" applyBorder="1" applyAlignment="1" applyProtection="1">
      <alignment vertical="center" wrapText="1"/>
    </xf>
    <xf numFmtId="0" fontId="3" fillId="8" borderId="16" xfId="0" applyFont="1" applyFill="1" applyBorder="1" applyAlignment="1" applyProtection="1">
      <alignment horizontal="center" wrapText="1"/>
    </xf>
    <xf numFmtId="0" fontId="7" fillId="8" borderId="16" xfId="0" applyFont="1" applyFill="1" applyBorder="1" applyAlignment="1" applyProtection="1">
      <alignment horizontal="center" wrapText="1"/>
    </xf>
    <xf numFmtId="44" fontId="1" fillId="19" borderId="21" xfId="1" applyNumberFormat="1" applyFont="1" applyFill="1" applyBorder="1" applyAlignment="1" applyProtection="1">
      <alignment wrapText="1"/>
    </xf>
    <xf numFmtId="44" fontId="0" fillId="21" borderId="46" xfId="0" applyNumberFormat="1" applyFont="1" applyFill="1" applyBorder="1" applyAlignment="1" applyProtection="1">
      <alignment wrapText="1"/>
    </xf>
    <xf numFmtId="44" fontId="1" fillId="8" borderId="21" xfId="1" applyNumberFormat="1" applyFont="1" applyFill="1" applyBorder="1" applyAlignment="1" applyProtection="1">
      <alignment wrapText="1"/>
    </xf>
    <xf numFmtId="0" fontId="14" fillId="3" borderId="36" xfId="0" applyFont="1" applyFill="1" applyBorder="1" applyAlignment="1" applyProtection="1">
      <alignment horizontal="center" vertical="center" textRotation="45" wrapText="1"/>
    </xf>
    <xf numFmtId="0" fontId="14" fillId="2" borderId="36" xfId="0" applyFont="1" applyFill="1" applyBorder="1" applyAlignment="1" applyProtection="1">
      <alignment horizontal="center" vertical="center" textRotation="45" wrapText="1"/>
    </xf>
    <xf numFmtId="0" fontId="18" fillId="25" borderId="37" xfId="0" applyFont="1" applyFill="1" applyBorder="1" applyAlignment="1" applyProtection="1">
      <alignment horizontal="center" vertical="center" textRotation="45" wrapText="1"/>
    </xf>
    <xf numFmtId="0" fontId="14" fillId="2" borderId="28" xfId="0" applyFont="1" applyFill="1" applyBorder="1" applyAlignment="1" applyProtection="1">
      <alignment horizontal="center" vertical="center" textRotation="45" wrapText="1"/>
    </xf>
    <xf numFmtId="0" fontId="14" fillId="2" borderId="35" xfId="0" applyFont="1" applyFill="1" applyBorder="1" applyAlignment="1" applyProtection="1">
      <alignment horizontal="center" vertical="center" textRotation="45" wrapText="1"/>
    </xf>
    <xf numFmtId="0" fontId="15" fillId="4" borderId="37" xfId="0" applyFont="1" applyFill="1" applyBorder="1" applyAlignment="1" applyProtection="1">
      <alignment horizontal="center" vertical="center" textRotation="45" wrapText="1"/>
    </xf>
    <xf numFmtId="0" fontId="14" fillId="21" borderId="36" xfId="0" applyFont="1" applyFill="1" applyBorder="1" applyAlignment="1" applyProtection="1">
      <alignment horizontal="center" vertical="center" textRotation="45" wrapText="1"/>
    </xf>
    <xf numFmtId="0" fontId="43" fillId="20" borderId="35" xfId="0" applyFont="1" applyFill="1" applyBorder="1" applyAlignment="1" applyProtection="1">
      <alignment horizontal="center" vertical="center" wrapText="1"/>
    </xf>
    <xf numFmtId="0" fontId="6" fillId="2" borderId="1" xfId="0" applyFont="1" applyFill="1" applyBorder="1" applyAlignment="1" applyProtection="1">
      <alignment vertical="center" wrapText="1"/>
    </xf>
    <xf numFmtId="0" fontId="10" fillId="2" borderId="1" xfId="0"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0" fillId="2" borderId="1" xfId="0" applyFont="1" applyFill="1" applyBorder="1" applyAlignment="1" applyProtection="1">
      <alignment horizontal="center" wrapText="1"/>
    </xf>
    <xf numFmtId="0" fontId="7" fillId="2" borderId="16" xfId="0" applyFont="1" applyFill="1" applyBorder="1" applyAlignment="1" applyProtection="1">
      <alignment horizontal="center" wrapText="1"/>
    </xf>
    <xf numFmtId="44" fontId="0" fillId="15" borderId="16" xfId="1" applyNumberFormat="1" applyFont="1" applyFill="1" applyBorder="1" applyAlignment="1" applyProtection="1">
      <alignment wrapText="1"/>
      <protection locked="0"/>
    </xf>
    <xf numFmtId="0" fontId="42" fillId="5" borderId="0" xfId="0" applyFont="1" applyFill="1" applyProtection="1"/>
    <xf numFmtId="0" fontId="0" fillId="5" borderId="27" xfId="0" applyFill="1" applyBorder="1" applyProtection="1"/>
    <xf numFmtId="0" fontId="10" fillId="10" borderId="35" xfId="0" applyFont="1" applyFill="1" applyBorder="1" applyAlignment="1" applyProtection="1">
      <alignment horizontal="center"/>
    </xf>
    <xf numFmtId="0" fontId="14" fillId="2" borderId="0" xfId="0" applyFont="1" applyFill="1" applyAlignment="1" applyProtection="1">
      <alignment horizontal="center" vertical="center" wrapText="1"/>
    </xf>
    <xf numFmtId="0" fontId="10" fillId="8"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wrapText="1"/>
    </xf>
    <xf numFmtId="0" fontId="10" fillId="2" borderId="1" xfId="0" applyFont="1" applyFill="1" applyBorder="1" applyAlignment="1" applyProtection="1">
      <alignment horizontal="center" vertical="center" wrapText="1"/>
    </xf>
    <xf numFmtId="0" fontId="16" fillId="5" borderId="27" xfId="0" applyFont="1" applyFill="1" applyBorder="1" applyAlignment="1" applyProtection="1">
      <alignment horizontal="right"/>
    </xf>
    <xf numFmtId="0" fontId="14" fillId="5" borderId="0" xfId="0" applyFont="1" applyFill="1" applyBorder="1" applyAlignment="1" applyProtection="1">
      <alignment textRotation="45" wrapText="1"/>
    </xf>
    <xf numFmtId="44" fontId="4" fillId="2" borderId="3" xfId="0" applyNumberFormat="1" applyFont="1" applyFill="1" applyBorder="1" applyAlignment="1" applyProtection="1">
      <alignment wrapText="1"/>
    </xf>
    <xf numFmtId="44" fontId="0" fillId="2" borderId="60" xfId="0" applyNumberFormat="1" applyFont="1" applyFill="1" applyBorder="1" applyAlignment="1" applyProtection="1">
      <alignment wrapText="1"/>
    </xf>
    <xf numFmtId="44" fontId="1" fillId="2" borderId="21" xfId="1" applyNumberFormat="1" applyFont="1" applyFill="1" applyBorder="1" applyAlignment="1" applyProtection="1">
      <alignment wrapText="1"/>
    </xf>
    <xf numFmtId="0" fontId="4" fillId="0" borderId="1" xfId="0" applyFont="1" applyFill="1" applyBorder="1" applyAlignment="1" applyProtection="1">
      <alignment vertical="center" wrapText="1"/>
      <protection locked="0"/>
    </xf>
    <xf numFmtId="0" fontId="0" fillId="0" borderId="1" xfId="0" applyFill="1" applyBorder="1" applyAlignment="1" applyProtection="1">
      <protection locked="0"/>
    </xf>
    <xf numFmtId="0" fontId="4" fillId="0" borderId="1" xfId="0" applyFont="1" applyBorder="1" applyAlignment="1" applyProtection="1">
      <alignment horizontal="center" wrapText="1"/>
      <protection locked="0"/>
    </xf>
    <xf numFmtId="44" fontId="4" fillId="0" borderId="1" xfId="0" applyNumberFormat="1" applyFont="1" applyBorder="1" applyAlignment="1" applyProtection="1">
      <alignment horizontal="center" wrapText="1"/>
      <protection locked="0"/>
    </xf>
    <xf numFmtId="0" fontId="15" fillId="25" borderId="28" xfId="0" applyFont="1" applyFill="1" applyBorder="1" applyAlignment="1" applyProtection="1">
      <alignment horizontal="center" vertical="center" textRotation="45" wrapText="1"/>
    </xf>
    <xf numFmtId="44" fontId="0" fillId="0" borderId="16" xfId="0" applyNumberFormat="1" applyFont="1" applyFill="1" applyBorder="1" applyAlignment="1" applyProtection="1">
      <protection locked="0"/>
    </xf>
    <xf numFmtId="0" fontId="4" fillId="0" borderId="1" xfId="0" applyFont="1" applyFill="1" applyBorder="1" applyAlignment="1" applyProtection="1">
      <alignment vertical="center" wrapText="1"/>
      <protection locked="0"/>
    </xf>
    <xf numFmtId="0" fontId="0" fillId="11" borderId="4" xfId="0" applyFill="1" applyBorder="1" applyProtection="1"/>
    <xf numFmtId="0" fontId="0" fillId="2" borderId="4" xfId="0" applyFill="1" applyBorder="1" applyProtection="1"/>
    <xf numFmtId="0" fontId="2" fillId="5" borderId="0" xfId="0" applyFont="1" applyFill="1" applyBorder="1" applyAlignment="1" applyProtection="1">
      <alignment horizontal="right"/>
    </xf>
    <xf numFmtId="0" fontId="2" fillId="5" borderId="46" xfId="0" applyFont="1" applyFill="1" applyBorder="1" applyAlignment="1" applyProtection="1">
      <alignment horizontal="center" vertical="center"/>
    </xf>
    <xf numFmtId="0" fontId="4" fillId="5" borderId="27" xfId="0" applyFont="1" applyFill="1" applyBorder="1" applyAlignment="1" applyProtection="1">
      <alignment horizontal="center"/>
    </xf>
    <xf numFmtId="44" fontId="0" fillId="4" borderId="6" xfId="2" applyFont="1" applyFill="1" applyBorder="1" applyProtection="1"/>
    <xf numFmtId="0" fontId="0" fillId="21" borderId="5" xfId="0" applyFill="1" applyBorder="1" applyProtection="1"/>
    <xf numFmtId="0" fontId="0" fillId="10" borderId="4" xfId="0" applyFill="1" applyBorder="1" applyProtection="1"/>
    <xf numFmtId="44" fontId="0" fillId="11" borderId="34" xfId="0" applyNumberFormat="1" applyFill="1" applyBorder="1" applyProtection="1"/>
    <xf numFmtId="44" fontId="0" fillId="11" borderId="5" xfId="0" applyNumberFormat="1" applyFill="1" applyBorder="1" applyProtection="1"/>
    <xf numFmtId="44" fontId="2" fillId="26" borderId="6" xfId="0" applyNumberFormat="1" applyFont="1" applyFill="1" applyBorder="1" applyProtection="1"/>
    <xf numFmtId="44" fontId="2" fillId="26" borderId="34" xfId="0" applyNumberFormat="1" applyFont="1" applyFill="1" applyBorder="1" applyProtection="1"/>
    <xf numFmtId="40" fontId="0" fillId="3" borderId="46" xfId="0" applyNumberFormat="1" applyFill="1" applyBorder="1" applyAlignment="1" applyProtection="1"/>
    <xf numFmtId="0" fontId="4" fillId="2" borderId="1" xfId="0" applyFont="1" applyFill="1" applyBorder="1" applyAlignment="1" applyProtection="1">
      <alignment horizontal="right" wrapText="1"/>
    </xf>
    <xf numFmtId="0" fontId="4" fillId="2" borderId="3" xfId="0" applyFont="1" applyFill="1" applyBorder="1" applyAlignment="1" applyProtection="1">
      <alignment horizontal="right" wrapText="1"/>
    </xf>
    <xf numFmtId="0" fontId="4" fillId="9" borderId="1" xfId="0" applyFont="1" applyFill="1" applyBorder="1" applyAlignment="1" applyProtection="1">
      <alignment wrapText="1"/>
    </xf>
    <xf numFmtId="0" fontId="0" fillId="20" borderId="4" xfId="0" applyFill="1" applyBorder="1" applyProtection="1"/>
    <xf numFmtId="49" fontId="21" fillId="5" borderId="1" xfId="0" applyNumberFormat="1" applyFont="1" applyFill="1" applyBorder="1" applyAlignment="1" applyProtection="1">
      <alignment horizontal="center"/>
      <protection locked="0"/>
    </xf>
    <xf numFmtId="0" fontId="58" fillId="5" borderId="0" xfId="0" applyFont="1" applyFill="1" applyBorder="1" applyAlignment="1"/>
    <xf numFmtId="0" fontId="0" fillId="5" borderId="46" xfId="0" applyFill="1" applyBorder="1" applyAlignment="1" applyProtection="1">
      <protection locked="0"/>
    </xf>
    <xf numFmtId="0" fontId="0" fillId="0" borderId="1"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55" xfId="0" applyFill="1" applyBorder="1" applyAlignment="1" applyProtection="1">
      <alignment horizontal="center" wrapText="1"/>
      <protection locked="0"/>
    </xf>
    <xf numFmtId="0" fontId="0" fillId="0" borderId="66" xfId="0" applyFill="1" applyBorder="1" applyAlignment="1" applyProtection="1">
      <alignment horizontal="center" wrapText="1"/>
      <protection locked="0"/>
    </xf>
    <xf numFmtId="0" fontId="39" fillId="22" borderId="9" xfId="0" applyFont="1" applyFill="1" applyBorder="1" applyAlignment="1" applyProtection="1">
      <alignment horizontal="center" wrapText="1"/>
    </xf>
    <xf numFmtId="0" fontId="39" fillId="22" borderId="10" xfId="0" applyFont="1" applyFill="1" applyBorder="1" applyAlignment="1" applyProtection="1">
      <alignment horizontal="center" wrapText="1"/>
    </xf>
    <xf numFmtId="0" fontId="39" fillId="22" borderId="11" xfId="0" applyFont="1" applyFill="1" applyBorder="1" applyAlignment="1" applyProtection="1">
      <alignment horizontal="center" wrapText="1"/>
    </xf>
    <xf numFmtId="0" fontId="48" fillId="5" borderId="10" xfId="0" applyFont="1" applyFill="1" applyBorder="1" applyAlignment="1" applyProtection="1">
      <alignment horizontal="left"/>
    </xf>
    <xf numFmtId="0" fontId="38" fillId="5" borderId="10" xfId="0" applyFont="1" applyFill="1" applyBorder="1" applyAlignment="1" applyProtection="1">
      <alignment horizontal="left"/>
    </xf>
    <xf numFmtId="0" fontId="38" fillId="5" borderId="11" xfId="0" applyFont="1" applyFill="1" applyBorder="1" applyAlignment="1" applyProtection="1">
      <alignment horizontal="left"/>
    </xf>
    <xf numFmtId="0" fontId="4" fillId="0" borderId="15"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35" fillId="5" borderId="0" xfId="0" applyFont="1" applyFill="1" applyBorder="1" applyAlignment="1" applyProtection="1">
      <alignment horizontal="left" indent="1"/>
    </xf>
    <xf numFmtId="0" fontId="2" fillId="5" borderId="56" xfId="0" applyFont="1" applyFill="1" applyBorder="1" applyAlignment="1" applyProtection="1">
      <alignment horizontal="left"/>
    </xf>
    <xf numFmtId="0" fontId="2" fillId="5" borderId="27" xfId="0" applyFont="1" applyFill="1" applyBorder="1" applyAlignment="1" applyProtection="1">
      <alignment horizontal="left"/>
    </xf>
    <xf numFmtId="0" fontId="2" fillId="5" borderId="49" xfId="0" applyFont="1" applyFill="1" applyBorder="1" applyAlignment="1" applyProtection="1">
      <alignment horizontal="left"/>
    </xf>
    <xf numFmtId="0" fontId="2" fillId="5" borderId="33" xfId="0" applyFont="1" applyFill="1" applyBorder="1" applyAlignment="1" applyProtection="1">
      <alignment horizontal="right"/>
    </xf>
    <xf numFmtId="0" fontId="2" fillId="5" borderId="0" xfId="0" applyFont="1" applyFill="1" applyBorder="1" applyAlignment="1" applyProtection="1">
      <alignment horizontal="right"/>
    </xf>
    <xf numFmtId="0" fontId="35" fillId="5" borderId="51" xfId="0" applyFont="1" applyFill="1" applyBorder="1" applyAlignment="1" applyProtection="1">
      <alignment horizontal="left" vertical="center" wrapText="1"/>
    </xf>
    <xf numFmtId="0" fontId="35" fillId="5" borderId="33" xfId="0" applyFont="1" applyFill="1" applyBorder="1" applyAlignment="1" applyProtection="1">
      <alignment horizontal="left" vertical="center" wrapText="1"/>
    </xf>
    <xf numFmtId="0" fontId="6" fillId="2" borderId="22" xfId="0"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4" fillId="2" borderId="17" xfId="0" applyFont="1" applyFill="1" applyBorder="1" applyAlignment="1" applyProtection="1">
      <alignment horizontal="center" wrapText="1"/>
    </xf>
    <xf numFmtId="0" fontId="35" fillId="5" borderId="10" xfId="0" applyFont="1" applyFill="1" applyBorder="1" applyAlignment="1" applyProtection="1">
      <alignment horizontal="left"/>
    </xf>
    <xf numFmtId="0" fontId="35" fillId="5" borderId="11" xfId="0" applyFont="1" applyFill="1" applyBorder="1" applyAlignment="1" applyProtection="1">
      <alignment horizontal="left"/>
    </xf>
    <xf numFmtId="0" fontId="35" fillId="2" borderId="0" xfId="0" applyFont="1" applyFill="1" applyBorder="1" applyAlignment="1" applyProtection="1">
      <alignment horizontal="left" indent="1"/>
    </xf>
    <xf numFmtId="0" fontId="49" fillId="0" borderId="51" xfId="0" applyFont="1" applyBorder="1" applyAlignment="1" applyProtection="1">
      <alignment horizontal="left" vertical="top" wrapText="1"/>
    </xf>
    <xf numFmtId="0" fontId="34" fillId="0" borderId="50" xfId="0" applyFont="1" applyBorder="1" applyAlignment="1" applyProtection="1">
      <alignment horizontal="left" vertical="top" wrapText="1"/>
    </xf>
    <xf numFmtId="0" fontId="34" fillId="0" borderId="47" xfId="0" applyFont="1" applyBorder="1" applyAlignment="1" applyProtection="1">
      <alignment horizontal="left" vertical="top" wrapText="1"/>
    </xf>
    <xf numFmtId="0" fontId="34" fillId="0" borderId="39" xfId="0" applyFont="1" applyBorder="1" applyAlignment="1" applyProtection="1">
      <alignment horizontal="left" vertical="top" wrapText="1"/>
    </xf>
    <xf numFmtId="0" fontId="34" fillId="0" borderId="27" xfId="0" applyFont="1" applyBorder="1" applyAlignment="1" applyProtection="1">
      <alignment horizontal="left" vertical="top" wrapText="1"/>
    </xf>
    <xf numFmtId="0" fontId="34" fillId="0" borderId="49" xfId="0" applyFont="1" applyBorder="1" applyAlignment="1" applyProtection="1">
      <alignment horizontal="left" vertical="top" wrapText="1"/>
    </xf>
    <xf numFmtId="0" fontId="35" fillId="5" borderId="30" xfId="0" applyFont="1" applyFill="1" applyBorder="1" applyAlignment="1" applyProtection="1">
      <alignment horizontal="center"/>
    </xf>
    <xf numFmtId="0" fontId="35" fillId="5" borderId="31" xfId="0" applyFont="1" applyFill="1" applyBorder="1" applyAlignment="1" applyProtection="1">
      <alignment horizontal="center"/>
    </xf>
    <xf numFmtId="0" fontId="50" fillId="3" borderId="9" xfId="0" applyFont="1" applyFill="1" applyBorder="1" applyAlignment="1" applyProtection="1">
      <alignment horizontal="center"/>
    </xf>
    <xf numFmtId="0" fontId="19" fillId="3" borderId="10" xfId="0" applyFont="1" applyFill="1" applyBorder="1" applyAlignment="1" applyProtection="1">
      <alignment horizontal="center"/>
    </xf>
    <xf numFmtId="0" fontId="19" fillId="3" borderId="11" xfId="0" applyFont="1" applyFill="1" applyBorder="1" applyAlignment="1" applyProtection="1">
      <alignment horizontal="center"/>
    </xf>
    <xf numFmtId="0" fontId="37" fillId="5" borderId="50" xfId="0" applyFont="1" applyFill="1" applyBorder="1" applyAlignment="1" applyProtection="1">
      <alignment horizontal="left" vertical="center" wrapText="1"/>
    </xf>
    <xf numFmtId="0" fontId="37" fillId="5" borderId="47" xfId="0" applyFont="1" applyFill="1" applyBorder="1" applyAlignment="1" applyProtection="1">
      <alignment horizontal="left" vertical="center" wrapText="1"/>
    </xf>
    <xf numFmtId="0" fontId="37" fillId="5" borderId="48" xfId="0" applyFont="1" applyFill="1" applyBorder="1" applyAlignment="1" applyProtection="1">
      <alignment horizontal="left" vertical="center" wrapText="1"/>
    </xf>
    <xf numFmtId="0" fontId="37" fillId="5" borderId="29" xfId="0" applyFont="1" applyFill="1" applyBorder="1" applyAlignment="1" applyProtection="1">
      <alignment horizontal="left" vertical="center" wrapText="1"/>
    </xf>
    <xf numFmtId="0" fontId="37" fillId="5" borderId="54" xfId="0" applyFont="1" applyFill="1" applyBorder="1" applyAlignment="1" applyProtection="1">
      <alignment horizontal="left" vertical="center" wrapText="1"/>
    </xf>
    <xf numFmtId="0" fontId="35" fillId="5" borderId="50" xfId="0" applyFont="1" applyFill="1" applyBorder="1" applyAlignment="1" applyProtection="1">
      <alignment horizontal="left" vertical="center" wrapText="1"/>
    </xf>
    <xf numFmtId="0" fontId="35" fillId="5" borderId="47" xfId="0" applyFont="1" applyFill="1" applyBorder="1" applyAlignment="1" applyProtection="1">
      <alignment horizontal="left" vertical="center" wrapText="1"/>
    </xf>
    <xf numFmtId="0" fontId="35" fillId="5" borderId="48" xfId="0" applyFont="1" applyFill="1" applyBorder="1" applyAlignment="1" applyProtection="1">
      <alignment horizontal="left" vertical="center" wrapText="1"/>
    </xf>
    <xf numFmtId="0" fontId="35" fillId="5" borderId="29" xfId="0" applyFont="1" applyFill="1" applyBorder="1" applyAlignment="1" applyProtection="1">
      <alignment horizontal="left" vertical="center" wrapText="1"/>
    </xf>
    <xf numFmtId="0" fontId="35" fillId="5" borderId="54" xfId="0" applyFont="1" applyFill="1" applyBorder="1" applyAlignment="1" applyProtection="1">
      <alignment horizontal="left" vertical="center" wrapText="1"/>
    </xf>
    <xf numFmtId="0" fontId="10" fillId="5" borderId="33" xfId="0" applyFont="1" applyFill="1" applyBorder="1" applyAlignment="1" applyProtection="1">
      <alignment horizontal="right"/>
    </xf>
    <xf numFmtId="0" fontId="10" fillId="5" borderId="0" xfId="0" applyFont="1" applyFill="1" applyBorder="1" applyAlignment="1" applyProtection="1">
      <alignment horizontal="right"/>
    </xf>
    <xf numFmtId="0" fontId="0" fillId="5" borderId="33" xfId="0" applyFill="1" applyBorder="1" applyAlignment="1" applyProtection="1">
      <alignment horizontal="right"/>
    </xf>
    <xf numFmtId="0" fontId="0" fillId="5" borderId="0" xfId="0" applyFill="1" applyBorder="1" applyAlignment="1" applyProtection="1">
      <alignment horizontal="right"/>
    </xf>
    <xf numFmtId="0" fontId="0" fillId="5" borderId="39" xfId="0" applyFill="1" applyBorder="1" applyAlignment="1" applyProtection="1">
      <alignment horizontal="right"/>
    </xf>
    <xf numFmtId="0" fontId="0" fillId="5" borderId="27" xfId="0" applyFill="1" applyBorder="1" applyAlignment="1" applyProtection="1">
      <alignment horizontal="right"/>
    </xf>
    <xf numFmtId="0" fontId="22" fillId="5" borderId="39" xfId="0" applyFont="1" applyFill="1" applyBorder="1" applyAlignment="1" applyProtection="1">
      <alignment horizontal="right"/>
    </xf>
    <xf numFmtId="0" fontId="22" fillId="5" borderId="57" xfId="0" applyFont="1" applyFill="1" applyBorder="1" applyAlignment="1" applyProtection="1">
      <alignment horizontal="right"/>
    </xf>
    <xf numFmtId="0" fontId="35" fillId="5" borderId="0" xfId="0" applyFont="1" applyFill="1" applyBorder="1" applyAlignment="1" applyProtection="1">
      <alignment horizontal="left" vertical="center" wrapText="1"/>
    </xf>
    <xf numFmtId="0" fontId="35" fillId="5" borderId="38" xfId="0" applyFont="1" applyFill="1" applyBorder="1" applyAlignment="1" applyProtection="1">
      <alignment horizontal="left" vertical="center" wrapText="1"/>
    </xf>
    <xf numFmtId="0" fontId="35" fillId="5" borderId="51" xfId="0" applyFont="1" applyFill="1" applyBorder="1" applyAlignment="1" applyProtection="1">
      <alignment horizontal="left" vertical="center"/>
    </xf>
    <xf numFmtId="0" fontId="35" fillId="5" borderId="50" xfId="0" applyFont="1" applyFill="1" applyBorder="1" applyAlignment="1" applyProtection="1">
      <alignment horizontal="left" vertical="center"/>
    </xf>
    <xf numFmtId="0" fontId="35" fillId="5" borderId="47" xfId="0" applyFont="1" applyFill="1" applyBorder="1" applyAlignment="1" applyProtection="1">
      <alignment horizontal="left" vertical="center"/>
    </xf>
    <xf numFmtId="0" fontId="35" fillId="5" borderId="33" xfId="0" applyFont="1" applyFill="1" applyBorder="1" applyAlignment="1" applyProtection="1">
      <alignment horizontal="left" vertical="center"/>
    </xf>
    <xf numFmtId="0" fontId="35" fillId="5" borderId="0" xfId="0" applyFont="1" applyFill="1" applyBorder="1" applyAlignment="1" applyProtection="1">
      <alignment horizontal="left" vertical="center"/>
    </xf>
    <xf numFmtId="0" fontId="35" fillId="5" borderId="38" xfId="0" applyFont="1" applyFill="1" applyBorder="1" applyAlignment="1" applyProtection="1">
      <alignment horizontal="left" vertical="center"/>
    </xf>
    <xf numFmtId="0" fontId="0" fillId="0" borderId="2" xfId="0" applyFill="1" applyBorder="1" applyAlignment="1" applyProtection="1">
      <alignment horizontal="center" wrapText="1"/>
      <protection locked="0"/>
    </xf>
    <xf numFmtId="0" fontId="0" fillId="0" borderId="43" xfId="0" applyFill="1" applyBorder="1" applyAlignment="1" applyProtection="1">
      <alignment horizontal="center" wrapText="1"/>
      <protection locked="0"/>
    </xf>
    <xf numFmtId="0" fontId="13" fillId="0" borderId="2" xfId="3" applyFill="1" applyBorder="1" applyAlignment="1" applyProtection="1">
      <alignment horizontal="center" wrapText="1"/>
      <protection locked="0"/>
    </xf>
    <xf numFmtId="0" fontId="13" fillId="0" borderId="43" xfId="3" applyFill="1" applyBorder="1" applyAlignment="1" applyProtection="1">
      <alignment horizontal="center" wrapText="1"/>
      <protection locked="0"/>
    </xf>
    <xf numFmtId="0" fontId="16" fillId="5" borderId="0" xfId="0" applyFont="1" applyFill="1" applyBorder="1" applyAlignment="1" applyProtection="1">
      <alignment horizontal="right"/>
    </xf>
    <xf numFmtId="0" fontId="16" fillId="5" borderId="67" xfId="0" applyFont="1" applyFill="1" applyBorder="1" applyAlignment="1" applyProtection="1">
      <alignment horizontal="right"/>
    </xf>
    <xf numFmtId="0" fontId="16" fillId="5" borderId="27" xfId="0" applyFont="1" applyFill="1" applyBorder="1" applyAlignment="1" applyProtection="1">
      <alignment horizontal="right"/>
    </xf>
    <xf numFmtId="0" fontId="16" fillId="5" borderId="57" xfId="0" applyFont="1" applyFill="1" applyBorder="1" applyAlignment="1" applyProtection="1">
      <alignment horizontal="right"/>
    </xf>
    <xf numFmtId="0" fontId="0" fillId="0" borderId="2"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10" fillId="0" borderId="15" xfId="0" applyFont="1" applyFill="1" applyBorder="1" applyAlignment="1" applyProtection="1">
      <alignment horizontal="center"/>
    </xf>
    <xf numFmtId="0" fontId="10" fillId="0" borderId="1" xfId="0" applyFont="1" applyFill="1" applyBorder="1" applyAlignment="1" applyProtection="1">
      <alignment horizontal="center"/>
    </xf>
    <xf numFmtId="0" fontId="0" fillId="0" borderId="1" xfId="0" applyFont="1" applyFill="1" applyBorder="1" applyAlignment="1" applyProtection="1">
      <alignment horizontal="left"/>
      <protection locked="0"/>
    </xf>
    <xf numFmtId="0" fontId="19" fillId="20" borderId="9" xfId="0" applyFont="1" applyFill="1" applyBorder="1" applyAlignment="1" applyProtection="1">
      <alignment horizontal="center" wrapText="1"/>
    </xf>
    <xf numFmtId="0" fontId="19" fillId="20" borderId="10" xfId="0" applyFont="1" applyFill="1" applyBorder="1" applyAlignment="1" applyProtection="1">
      <alignment horizontal="center" wrapText="1"/>
    </xf>
    <xf numFmtId="0" fontId="19" fillId="20" borderId="11" xfId="0" applyFont="1" applyFill="1" applyBorder="1" applyAlignment="1" applyProtection="1">
      <alignment horizontal="center" wrapText="1"/>
    </xf>
    <xf numFmtId="0" fontId="10" fillId="0" borderId="15"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14" fontId="0" fillId="0" borderId="20" xfId="0" applyNumberFormat="1" applyBorder="1" applyAlignment="1" applyProtection="1">
      <alignment horizontal="center"/>
      <protection locked="0"/>
    </xf>
    <xf numFmtId="0" fontId="10" fillId="9" borderId="22" xfId="0" applyFont="1" applyFill="1" applyBorder="1" applyAlignment="1" applyProtection="1">
      <alignment horizontal="right" wrapText="1"/>
    </xf>
    <xf numFmtId="0" fontId="4" fillId="9" borderId="18" xfId="0" applyFont="1" applyFill="1" applyBorder="1" applyAlignment="1" applyProtection="1">
      <alignment horizontal="right" wrapText="1"/>
    </xf>
    <xf numFmtId="0" fontId="4" fillId="9" borderId="17" xfId="0" applyFont="1" applyFill="1" applyBorder="1" applyAlignment="1" applyProtection="1">
      <alignment horizontal="right" wrapText="1"/>
    </xf>
    <xf numFmtId="0" fontId="0" fillId="0" borderId="3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4" fillId="0" borderId="22"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4" fillId="0" borderId="1" xfId="0" applyFont="1" applyFill="1" applyBorder="1" applyAlignment="1" applyProtection="1">
      <alignment horizontal="center"/>
    </xf>
    <xf numFmtId="0" fontId="0" fillId="0" borderId="1" xfId="0" applyFont="1" applyBorder="1" applyAlignment="1" applyProtection="1">
      <alignment horizontal="left" wrapText="1"/>
      <protection locked="0"/>
    </xf>
    <xf numFmtId="0" fontId="10" fillId="2" borderId="19" xfId="0" applyFont="1" applyFill="1" applyBorder="1" applyAlignment="1" applyProtection="1">
      <alignment horizontal="right" wrapText="1"/>
    </xf>
    <xf numFmtId="0" fontId="0" fillId="2" borderId="20" xfId="0" applyFont="1" applyFill="1" applyBorder="1" applyAlignment="1" applyProtection="1">
      <alignment horizontal="right" wrapText="1"/>
    </xf>
    <xf numFmtId="0" fontId="0" fillId="2" borderId="12" xfId="0" applyFont="1" applyFill="1" applyBorder="1" applyAlignment="1" applyProtection="1">
      <alignment wrapText="1"/>
    </xf>
    <xf numFmtId="0" fontId="0" fillId="2" borderId="13" xfId="0" applyFont="1" applyFill="1" applyBorder="1" applyAlignment="1" applyProtection="1">
      <alignment wrapText="1"/>
    </xf>
    <xf numFmtId="0" fontId="0" fillId="2" borderId="14" xfId="0" applyFont="1" applyFill="1" applyBorder="1" applyAlignment="1" applyProtection="1">
      <alignment wrapText="1"/>
    </xf>
    <xf numFmtId="0" fontId="10" fillId="2" borderId="42" xfId="0" applyFont="1" applyFill="1" applyBorder="1" applyAlignment="1" applyProtection="1">
      <alignment horizontal="right" wrapText="1"/>
    </xf>
    <xf numFmtId="0" fontId="4" fillId="2" borderId="31" xfId="0" applyFont="1" applyFill="1" applyBorder="1" applyAlignment="1" applyProtection="1">
      <alignment horizontal="right" wrapText="1"/>
    </xf>
    <xf numFmtId="0" fontId="4" fillId="2" borderId="32" xfId="0" applyFont="1" applyFill="1" applyBorder="1" applyAlignment="1" applyProtection="1">
      <alignment horizontal="right" wrapText="1"/>
    </xf>
    <xf numFmtId="0" fontId="0" fillId="2" borderId="12" xfId="0" applyFont="1" applyFill="1" applyBorder="1" applyAlignment="1" applyProtection="1">
      <alignment horizontal="left" wrapText="1" indent="1"/>
    </xf>
    <xf numFmtId="0" fontId="0" fillId="2" borderId="13" xfId="0" applyFont="1" applyFill="1" applyBorder="1" applyAlignment="1" applyProtection="1">
      <alignment horizontal="left" wrapText="1" indent="1"/>
    </xf>
    <xf numFmtId="0" fontId="0" fillId="2" borderId="14" xfId="0" applyFont="1" applyFill="1" applyBorder="1" applyAlignment="1" applyProtection="1">
      <alignment horizontal="left" wrapText="1" indent="1"/>
    </xf>
    <xf numFmtId="0" fontId="10" fillId="2" borderId="59" xfId="0" applyFont="1" applyFill="1" applyBorder="1" applyAlignment="1" applyProtection="1">
      <alignment horizontal="right" wrapText="1"/>
    </xf>
    <xf numFmtId="0" fontId="0" fillId="2" borderId="3" xfId="0" applyFont="1" applyFill="1" applyBorder="1" applyAlignment="1" applyProtection="1">
      <alignment horizontal="right" wrapText="1"/>
    </xf>
    <xf numFmtId="0" fontId="6" fillId="2" borderId="1"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0" fillId="0" borderId="22" xfId="0" applyFont="1" applyBorder="1" applyAlignment="1" applyProtection="1">
      <alignment horizontal="left" wrapText="1"/>
    </xf>
    <xf numFmtId="0" fontId="0" fillId="0" borderId="18" xfId="0" applyFont="1" applyBorder="1" applyAlignment="1" applyProtection="1">
      <alignment horizontal="left" wrapText="1"/>
    </xf>
    <xf numFmtId="0" fontId="0" fillId="0" borderId="17" xfId="0" applyFont="1" applyBorder="1" applyAlignment="1" applyProtection="1">
      <alignment horizontal="left" wrapText="1"/>
    </xf>
    <xf numFmtId="0" fontId="16" fillId="0" borderId="15"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0" fillId="0" borderId="2"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0" fillId="2" borderId="24" xfId="0" applyFont="1" applyFill="1" applyBorder="1" applyAlignment="1" applyProtection="1">
      <alignment horizontal="left" wrapText="1" indent="1"/>
    </xf>
    <xf numFmtId="0" fontId="0" fillId="2" borderId="7" xfId="0" applyFont="1" applyFill="1" applyBorder="1" applyAlignment="1" applyProtection="1">
      <alignment horizontal="left" wrapText="1" indent="1"/>
    </xf>
    <xf numFmtId="0" fontId="0" fillId="2" borderId="25" xfId="0" applyFont="1" applyFill="1" applyBorder="1" applyAlignment="1" applyProtection="1">
      <alignment horizontal="left" wrapText="1" indent="1"/>
    </xf>
    <xf numFmtId="0" fontId="10" fillId="2" borderId="15" xfId="0" applyFont="1" applyFill="1" applyBorder="1" applyAlignment="1" applyProtection="1">
      <alignment horizontal="right" wrapText="1"/>
    </xf>
    <xf numFmtId="0" fontId="5" fillId="2" borderId="1" xfId="0" applyFont="1" applyFill="1" applyBorder="1" applyAlignment="1" applyProtection="1">
      <alignment horizontal="right" wrapText="1"/>
    </xf>
    <xf numFmtId="0" fontId="32" fillId="7" borderId="9" xfId="0" applyFont="1" applyFill="1" applyBorder="1" applyAlignment="1" applyProtection="1">
      <alignment horizontal="center" vertical="center"/>
    </xf>
    <xf numFmtId="0" fontId="23" fillId="7" borderId="10" xfId="0" applyFont="1" applyFill="1" applyBorder="1" applyAlignment="1" applyProtection="1">
      <alignment horizontal="center" vertical="center"/>
    </xf>
    <xf numFmtId="0" fontId="23" fillId="7" borderId="11" xfId="0" applyFont="1" applyFill="1" applyBorder="1" applyAlignment="1" applyProtection="1">
      <alignment horizontal="center" vertical="center"/>
    </xf>
    <xf numFmtId="0" fontId="19" fillId="20" borderId="9" xfId="0" applyFont="1" applyFill="1" applyBorder="1" applyAlignment="1" applyProtection="1">
      <alignment horizontal="center"/>
    </xf>
    <xf numFmtId="0" fontId="19" fillId="20" borderId="10" xfId="0" applyFont="1" applyFill="1" applyBorder="1" applyAlignment="1" applyProtection="1">
      <alignment horizontal="center"/>
    </xf>
    <xf numFmtId="0" fontId="19" fillId="20" borderId="11" xfId="0" applyFont="1" applyFill="1" applyBorder="1" applyAlignment="1" applyProtection="1">
      <alignment horizontal="center"/>
    </xf>
    <xf numFmtId="0" fontId="7" fillId="2" borderId="24" xfId="0" applyFont="1" applyFill="1" applyBorder="1" applyAlignment="1" applyProtection="1">
      <alignment horizontal="left" wrapText="1" indent="1"/>
    </xf>
    <xf numFmtId="0" fontId="2" fillId="2" borderId="7" xfId="0" applyFont="1" applyFill="1" applyBorder="1" applyAlignment="1" applyProtection="1">
      <alignment horizontal="left" wrapText="1" indent="1"/>
    </xf>
    <xf numFmtId="0" fontId="2" fillId="2" borderId="25" xfId="0" applyFont="1" applyFill="1" applyBorder="1" applyAlignment="1" applyProtection="1">
      <alignment horizontal="left" wrapText="1" indent="1"/>
    </xf>
    <xf numFmtId="0" fontId="6" fillId="2" borderId="15"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8" borderId="19" xfId="0" applyFont="1" applyFill="1" applyBorder="1" applyAlignment="1" applyProtection="1">
      <alignment horizontal="right" wrapText="1"/>
    </xf>
    <xf numFmtId="0" fontId="0" fillId="8" borderId="20" xfId="0" applyFont="1" applyFill="1" applyBorder="1" applyAlignment="1" applyProtection="1">
      <alignment horizontal="right" wrapText="1"/>
    </xf>
    <xf numFmtId="0" fontId="3" fillId="24" borderId="4" xfId="0" applyFont="1" applyFill="1" applyBorder="1" applyAlignment="1" applyProtection="1">
      <alignment horizontal="right" wrapText="1"/>
    </xf>
    <xf numFmtId="0" fontId="3" fillId="24" borderId="5" xfId="0" applyFont="1" applyFill="1" applyBorder="1" applyAlignment="1" applyProtection="1">
      <alignment horizontal="right" wrapText="1"/>
    </xf>
    <xf numFmtId="0" fontId="3" fillId="24" borderId="34" xfId="0" applyFont="1" applyFill="1" applyBorder="1" applyAlignment="1" applyProtection="1">
      <alignment horizontal="right" wrapText="1"/>
    </xf>
    <xf numFmtId="14" fontId="0" fillId="0" borderId="1" xfId="0" applyNumberFormat="1" applyBorder="1" applyAlignment="1" applyProtection="1">
      <alignment horizontal="center"/>
      <protection locked="0"/>
    </xf>
    <xf numFmtId="0" fontId="16" fillId="9" borderId="19" xfId="0" applyFont="1" applyFill="1" applyBorder="1" applyAlignment="1" applyProtection="1">
      <alignment horizontal="right" wrapText="1"/>
    </xf>
    <xf numFmtId="0" fontId="41" fillId="9" borderId="20" xfId="0" applyFont="1" applyFill="1" applyBorder="1" applyAlignment="1" applyProtection="1">
      <alignment horizontal="right" wrapText="1"/>
    </xf>
    <xf numFmtId="0" fontId="41" fillId="9" borderId="40" xfId="0" applyFont="1" applyFill="1" applyBorder="1" applyAlignment="1" applyProtection="1">
      <alignment horizontal="right" wrapText="1"/>
    </xf>
    <xf numFmtId="0" fontId="39" fillId="23" borderId="9" xfId="0" applyFont="1" applyFill="1" applyBorder="1" applyAlignment="1" applyProtection="1">
      <alignment horizontal="center"/>
    </xf>
    <xf numFmtId="0" fontId="39" fillId="23" borderId="10" xfId="0" applyFont="1" applyFill="1" applyBorder="1" applyAlignment="1" applyProtection="1">
      <alignment horizontal="center"/>
    </xf>
    <xf numFmtId="0" fontId="39" fillId="23" borderId="11" xfId="0" applyFont="1" applyFill="1" applyBorder="1" applyAlignment="1" applyProtection="1">
      <alignment horizontal="center"/>
    </xf>
    <xf numFmtId="0" fontId="32" fillId="7" borderId="10" xfId="0" applyFont="1" applyFill="1" applyBorder="1" applyAlignment="1" applyProtection="1">
      <alignment horizontal="center" vertical="center"/>
    </xf>
    <xf numFmtId="0" fontId="6" fillId="8" borderId="1" xfId="0" applyFont="1" applyFill="1" applyBorder="1" applyAlignment="1" applyProtection="1">
      <alignment horizontal="center" wrapText="1"/>
    </xf>
    <xf numFmtId="0" fontId="4" fillId="8" borderId="1" xfId="0" applyFont="1" applyFill="1" applyBorder="1" applyAlignment="1" applyProtection="1">
      <alignment horizontal="center" wrapText="1"/>
    </xf>
    <xf numFmtId="0" fontId="7" fillId="8" borderId="19" xfId="0" applyFont="1" applyFill="1" applyBorder="1" applyAlignment="1" applyProtection="1">
      <alignment horizontal="right" wrapText="1"/>
    </xf>
    <xf numFmtId="0" fontId="0" fillId="8" borderId="24" xfId="0" applyFont="1" applyFill="1" applyBorder="1" applyAlignment="1" applyProtection="1">
      <alignment horizontal="left" wrapText="1" indent="1"/>
    </xf>
    <xf numFmtId="0" fontId="0" fillId="8" borderId="7" xfId="0" applyFont="1" applyFill="1" applyBorder="1" applyAlignment="1" applyProtection="1">
      <alignment horizontal="left" wrapText="1" indent="1"/>
    </xf>
    <xf numFmtId="0" fontId="0" fillId="8" borderId="25" xfId="0" applyFont="1" applyFill="1" applyBorder="1" applyAlignment="1" applyProtection="1">
      <alignment horizontal="left" wrapText="1" indent="1"/>
    </xf>
    <xf numFmtId="0" fontId="6" fillId="8" borderId="22" xfId="0" applyFont="1" applyFill="1" applyBorder="1" applyAlignment="1" applyProtection="1">
      <alignment horizontal="center" wrapText="1"/>
    </xf>
    <xf numFmtId="0" fontId="4" fillId="8" borderId="18" xfId="0" applyFont="1" applyFill="1" applyBorder="1" applyAlignment="1" applyProtection="1">
      <alignment horizontal="center" wrapText="1"/>
    </xf>
    <xf numFmtId="0" fontId="4" fillId="8" borderId="17" xfId="0" applyFont="1" applyFill="1" applyBorder="1" applyAlignment="1" applyProtection="1">
      <alignment horizontal="center" wrapText="1"/>
    </xf>
    <xf numFmtId="0" fontId="7" fillId="3" borderId="4" xfId="0" applyFont="1" applyFill="1" applyBorder="1" applyAlignment="1" applyProtection="1">
      <alignment horizontal="right" wrapText="1"/>
    </xf>
    <xf numFmtId="0" fontId="2" fillId="3" borderId="5" xfId="0" applyFont="1" applyFill="1" applyBorder="1" applyAlignment="1" applyProtection="1">
      <alignment horizontal="right" wrapText="1"/>
    </xf>
    <xf numFmtId="0" fontId="2" fillId="3" borderId="34" xfId="0" applyFont="1" applyFill="1" applyBorder="1" applyAlignment="1" applyProtection="1">
      <alignment horizontal="right" wrapText="1"/>
    </xf>
    <xf numFmtId="0" fontId="7" fillId="2" borderId="22" xfId="0" applyFont="1" applyFill="1" applyBorder="1" applyAlignment="1" applyProtection="1">
      <alignment horizontal="left" wrapText="1" indent="1"/>
    </xf>
    <xf numFmtId="0" fontId="2" fillId="2" borderId="18" xfId="0" applyFont="1" applyFill="1" applyBorder="1" applyAlignment="1" applyProtection="1">
      <alignment horizontal="left" wrapText="1" indent="1"/>
    </xf>
    <xf numFmtId="0" fontId="2" fillId="2" borderId="43" xfId="0" applyFont="1" applyFill="1" applyBorder="1" applyAlignment="1" applyProtection="1">
      <alignment horizontal="left" wrapText="1" indent="1"/>
    </xf>
    <xf numFmtId="0" fontId="10" fillId="8" borderId="12" xfId="0" applyFont="1" applyFill="1" applyBorder="1" applyAlignment="1" applyProtection="1">
      <alignment horizontal="left" wrapText="1" indent="1"/>
    </xf>
    <xf numFmtId="0" fontId="0" fillId="8" borderId="13" xfId="0" applyFont="1" applyFill="1" applyBorder="1" applyAlignment="1" applyProtection="1">
      <alignment horizontal="left" wrapText="1" indent="1"/>
    </xf>
    <xf numFmtId="0" fontId="0" fillId="8" borderId="14" xfId="0" applyFont="1" applyFill="1" applyBorder="1" applyAlignment="1" applyProtection="1">
      <alignment horizontal="left" wrapText="1" indent="1"/>
    </xf>
    <xf numFmtId="0" fontId="6" fillId="8" borderId="15"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0" fillId="8" borderId="12" xfId="0" applyFont="1" applyFill="1" applyBorder="1" applyAlignment="1" applyProtection="1">
      <alignment horizontal="left" wrapText="1" indent="1"/>
    </xf>
    <xf numFmtId="0" fontId="7" fillId="8" borderId="12" xfId="0" applyFont="1" applyFill="1" applyBorder="1" applyAlignment="1" applyProtection="1">
      <alignment horizontal="left" wrapText="1" indent="1"/>
    </xf>
    <xf numFmtId="0" fontId="16" fillId="8" borderId="59" xfId="0" applyFont="1" applyFill="1" applyBorder="1" applyAlignment="1" applyProtection="1">
      <alignment horizontal="right" wrapText="1"/>
    </xf>
    <xf numFmtId="0" fontId="2" fillId="8" borderId="3" xfId="0" applyFont="1" applyFill="1" applyBorder="1" applyAlignment="1" applyProtection="1">
      <alignment horizontal="right" wrapText="1"/>
    </xf>
    <xf numFmtId="0" fontId="3" fillId="17" borderId="9" xfId="0" applyFont="1" applyFill="1" applyBorder="1" applyAlignment="1">
      <alignment horizontal="center" wrapText="1"/>
    </xf>
    <xf numFmtId="0" fontId="3" fillId="17" borderId="10" xfId="0" applyFont="1" applyFill="1" applyBorder="1" applyAlignment="1">
      <alignment horizontal="center" wrapText="1"/>
    </xf>
    <xf numFmtId="0" fontId="32" fillId="7" borderId="2" xfId="0" applyFont="1" applyFill="1" applyBorder="1" applyAlignment="1" applyProtection="1">
      <alignment horizontal="center" vertical="center"/>
      <protection locked="0"/>
    </xf>
    <xf numFmtId="0" fontId="24" fillId="7" borderId="18" xfId="0" applyFont="1" applyFill="1" applyBorder="1" applyAlignment="1" applyProtection="1">
      <alignment horizontal="center" vertical="center"/>
      <protection locked="0"/>
    </xf>
    <xf numFmtId="0" fontId="24" fillId="7" borderId="17" xfId="0" applyFont="1" applyFill="1" applyBorder="1" applyAlignment="1" applyProtection="1">
      <alignment horizontal="center" vertical="center"/>
      <protection locked="0"/>
    </xf>
    <xf numFmtId="0" fontId="30" fillId="6" borderId="36" xfId="0" applyFont="1" applyFill="1" applyBorder="1" applyAlignment="1">
      <alignment horizontal="center"/>
    </xf>
    <xf numFmtId="0" fontId="3" fillId="13" borderId="51" xfId="0" applyFont="1" applyFill="1" applyBorder="1" applyAlignment="1">
      <alignment horizontal="center"/>
    </xf>
    <xf numFmtId="0" fontId="3" fillId="13" borderId="50" xfId="0" applyFont="1" applyFill="1" applyBorder="1" applyAlignment="1">
      <alignment horizontal="center"/>
    </xf>
    <xf numFmtId="0" fontId="3" fillId="13" borderId="47" xfId="0" applyFont="1" applyFill="1" applyBorder="1" applyAlignment="1">
      <alignment horizontal="center"/>
    </xf>
    <xf numFmtId="0" fontId="3" fillId="17" borderId="34" xfId="0" applyFont="1" applyFill="1" applyBorder="1" applyAlignment="1">
      <alignment horizontal="center"/>
    </xf>
    <xf numFmtId="0" fontId="3" fillId="17" borderId="11" xfId="0" applyFont="1" applyFill="1" applyBorder="1" applyAlignment="1">
      <alignment horizontal="center"/>
    </xf>
    <xf numFmtId="0" fontId="3" fillId="17" borderId="11" xfId="0" applyFont="1" applyFill="1" applyBorder="1" applyAlignment="1">
      <alignment horizontal="center" wrapText="1"/>
    </xf>
    <xf numFmtId="0" fontId="3" fillId="6" borderId="55" xfId="0" applyFont="1" applyFill="1" applyBorder="1" applyAlignment="1">
      <alignment horizontal="center"/>
    </xf>
    <xf numFmtId="0" fontId="3" fillId="6" borderId="58" xfId="0" applyFont="1" applyFill="1" applyBorder="1" applyAlignment="1">
      <alignment horizontal="center"/>
    </xf>
    <xf numFmtId="0" fontId="3" fillId="12" borderId="9" xfId="0" applyFont="1" applyFill="1" applyBorder="1" applyAlignment="1">
      <alignment horizontal="center"/>
    </xf>
    <xf numFmtId="0" fontId="3" fillId="12" borderId="10" xfId="0" applyFont="1" applyFill="1" applyBorder="1" applyAlignment="1">
      <alignment horizontal="center"/>
    </xf>
    <xf numFmtId="0" fontId="25" fillId="15" borderId="30" xfId="0" applyFont="1" applyFill="1" applyBorder="1" applyAlignment="1">
      <alignment horizontal="left" wrapText="1"/>
    </xf>
    <xf numFmtId="0" fontId="25" fillId="15" borderId="31" xfId="0" applyFont="1"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1">
    <dxf>
      <fill>
        <patternFill>
          <bgColor rgb="FFFF0000"/>
        </patternFill>
      </fill>
    </dxf>
  </dxfs>
  <tableStyles count="0" defaultTableStyle="TableStyleMedium2" defaultPivotStyle="PivotStyleLight16"/>
  <colors>
    <mruColors>
      <color rgb="FF1D21B3"/>
      <color rgb="FFFFCC66"/>
      <color rgb="FFFFCCFF"/>
      <color rgb="FFFF99FF"/>
      <color rgb="FF99FFCC"/>
      <color rgb="FF66FF99"/>
      <color rgb="FF9900CC"/>
      <color rgb="FFFF9966"/>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1</xdr:row>
      <xdr:rowOff>71437</xdr:rowOff>
    </xdr:to>
    <xdr:pic>
      <xdr:nvPicPr>
        <xdr:cNvPr id="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40781"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114300</xdr:colOff>
      <xdr:row>0</xdr:row>
      <xdr:rowOff>12700</xdr:rowOff>
    </xdr:from>
    <xdr:to>
      <xdr:col>10</xdr:col>
      <xdr:colOff>1485900</xdr:colOff>
      <xdr:row>1</xdr:row>
      <xdr:rowOff>6350</xdr:rowOff>
    </xdr:to>
    <xdr:pic>
      <xdr:nvPicPr>
        <xdr:cNvPr id="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58450" y="12700"/>
          <a:ext cx="23558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2"/>
  <sheetViews>
    <sheetView tabSelected="1" view="pageLayout" zoomScale="80" zoomScaleNormal="80" zoomScaleSheetLayoutView="100" zoomScalePageLayoutView="80" workbookViewId="0">
      <selection activeCell="I67" sqref="I67"/>
    </sheetView>
  </sheetViews>
  <sheetFormatPr defaultRowHeight="15" x14ac:dyDescent="0.25"/>
  <cols>
    <col min="1" max="1" width="34.42578125" customWidth="1"/>
    <col min="2" max="2" width="11" customWidth="1"/>
    <col min="3" max="3" width="17.140625" customWidth="1"/>
    <col min="4" max="4" width="10.5703125" customWidth="1"/>
    <col min="5" max="5" width="15.42578125" customWidth="1"/>
    <col min="6" max="6" width="13" customWidth="1"/>
    <col min="7" max="7" width="15" customWidth="1"/>
    <col min="8" max="8" width="19.140625" customWidth="1"/>
    <col min="9" max="9" width="15.5703125" customWidth="1"/>
    <col min="10" max="10" width="14.140625" customWidth="1"/>
    <col min="11" max="11" width="21.42578125" customWidth="1"/>
    <col min="12" max="12" width="5.85546875" style="89" customWidth="1"/>
    <col min="13" max="13" width="12.85546875" customWidth="1"/>
    <col min="14" max="14" width="13" customWidth="1"/>
    <col min="15" max="15" width="17.42578125" customWidth="1"/>
    <col min="17" max="17" width="9.85546875" customWidth="1"/>
    <col min="18" max="18" width="9.140625" hidden="1" customWidth="1"/>
  </cols>
  <sheetData>
    <row r="1" spans="1:15" ht="136.5" customHeight="1" thickBot="1" x14ac:dyDescent="0.95">
      <c r="A1" s="291" t="s">
        <v>840</v>
      </c>
      <c r="B1" s="292"/>
      <c r="C1" s="292"/>
      <c r="D1" s="292"/>
      <c r="E1" s="292"/>
      <c r="F1" s="292"/>
      <c r="G1" s="292"/>
      <c r="H1" s="292"/>
      <c r="I1" s="292"/>
      <c r="J1" s="292"/>
      <c r="K1" s="293"/>
      <c r="L1" s="88"/>
      <c r="M1" s="6"/>
      <c r="N1" s="6"/>
      <c r="O1" s="6"/>
    </row>
    <row r="2" spans="1:15" ht="39" customHeight="1" x14ac:dyDescent="0.25">
      <c r="A2" s="283" t="s">
        <v>830</v>
      </c>
      <c r="B2" s="284"/>
      <c r="C2" s="284"/>
      <c r="D2" s="284"/>
      <c r="E2" s="284"/>
      <c r="F2" s="284"/>
      <c r="G2" s="284"/>
      <c r="H2" s="284"/>
      <c r="I2" s="284"/>
      <c r="J2" s="284"/>
      <c r="K2" s="285"/>
      <c r="N2" s="3"/>
      <c r="O2" s="3"/>
    </row>
    <row r="3" spans="1:15" ht="23.25" customHeight="1" thickBot="1" x14ac:dyDescent="0.3">
      <c r="A3" s="286"/>
      <c r="B3" s="287"/>
      <c r="C3" s="287"/>
      <c r="D3" s="287"/>
      <c r="E3" s="287"/>
      <c r="F3" s="287"/>
      <c r="G3" s="287"/>
      <c r="H3" s="287"/>
      <c r="I3" s="287"/>
      <c r="J3" s="287"/>
      <c r="K3" s="288"/>
      <c r="M3" s="3"/>
      <c r="N3" s="3"/>
      <c r="O3" s="3"/>
    </row>
    <row r="4" spans="1:15" ht="24.95" customHeight="1" x14ac:dyDescent="0.25">
      <c r="A4" s="174" t="s">
        <v>815</v>
      </c>
      <c r="B4" s="275" t="s">
        <v>817</v>
      </c>
      <c r="C4" s="299"/>
      <c r="D4" s="299"/>
      <c r="E4" s="300"/>
      <c r="F4" s="317" t="s">
        <v>818</v>
      </c>
      <c r="G4" s="318"/>
      <c r="H4" s="318"/>
      <c r="I4" s="318"/>
      <c r="J4" s="319"/>
      <c r="K4" s="7"/>
      <c r="M4" s="3"/>
      <c r="N4" s="3"/>
      <c r="O4" s="3"/>
    </row>
    <row r="5" spans="1:15" ht="24.95" customHeight="1" thickBot="1" x14ac:dyDescent="0.3">
      <c r="A5" s="86"/>
      <c r="B5" s="304" t="s">
        <v>8</v>
      </c>
      <c r="C5" s="305"/>
      <c r="D5" s="320"/>
      <c r="E5" s="321"/>
      <c r="F5" s="38"/>
      <c r="G5" s="324" t="s">
        <v>752</v>
      </c>
      <c r="H5" s="325"/>
      <c r="I5" s="45"/>
      <c r="J5" s="39"/>
      <c r="K5" s="37"/>
      <c r="M5" s="3"/>
      <c r="N5" s="3"/>
      <c r="O5" s="3"/>
    </row>
    <row r="6" spans="1:15" ht="24.95" customHeight="1" thickBot="1" x14ac:dyDescent="0.3">
      <c r="A6" s="174" t="s">
        <v>816</v>
      </c>
      <c r="B6" s="304" t="s">
        <v>729</v>
      </c>
      <c r="C6" s="305"/>
      <c r="D6" s="320"/>
      <c r="E6" s="321"/>
      <c r="F6" s="40"/>
      <c r="G6" s="326" t="s">
        <v>753</v>
      </c>
      <c r="H6" s="327"/>
      <c r="I6" s="63"/>
      <c r="J6" s="42"/>
      <c r="K6" s="35"/>
      <c r="M6" s="3"/>
      <c r="N6" s="3"/>
      <c r="O6" s="58"/>
    </row>
    <row r="7" spans="1:15" ht="24.95" customHeight="1" thickBot="1" x14ac:dyDescent="0.3">
      <c r="A7" s="87"/>
      <c r="B7" s="304" t="s">
        <v>730</v>
      </c>
      <c r="C7" s="305"/>
      <c r="D7" s="257"/>
      <c r="E7" s="258"/>
      <c r="F7" s="7"/>
      <c r="G7" s="7"/>
      <c r="H7" s="7"/>
      <c r="I7" s="7"/>
      <c r="J7" s="7"/>
      <c r="K7" s="9"/>
      <c r="M7" s="3"/>
      <c r="N7" s="3"/>
      <c r="O7" s="3"/>
    </row>
    <row r="8" spans="1:15" ht="24.95" customHeight="1" x14ac:dyDescent="0.25">
      <c r="A8" s="35"/>
      <c r="B8" s="304" t="s">
        <v>731</v>
      </c>
      <c r="C8" s="305"/>
      <c r="D8" s="322"/>
      <c r="E8" s="323"/>
      <c r="F8" s="275" t="s">
        <v>819</v>
      </c>
      <c r="G8" s="299"/>
      <c r="H8" s="299"/>
      <c r="I8" s="299"/>
      <c r="J8" s="299"/>
      <c r="K8" s="300"/>
      <c r="M8" s="3"/>
      <c r="N8" s="3"/>
      <c r="O8" s="3"/>
    </row>
    <row r="9" spans="1:15" ht="24.95" customHeight="1" x14ac:dyDescent="0.3">
      <c r="A9" s="218" t="s">
        <v>780</v>
      </c>
      <c r="B9" s="304" t="s">
        <v>714</v>
      </c>
      <c r="C9" s="305"/>
      <c r="D9" s="320"/>
      <c r="E9" s="321"/>
      <c r="F9" s="276"/>
      <c r="G9" s="312"/>
      <c r="H9" s="312"/>
      <c r="I9" s="312"/>
      <c r="J9" s="312"/>
      <c r="K9" s="313"/>
      <c r="M9" s="3"/>
      <c r="N9" s="3"/>
      <c r="O9" s="3"/>
    </row>
    <row r="10" spans="1:15" ht="24.95" customHeight="1" thickBot="1" x14ac:dyDescent="0.3">
      <c r="A10" s="255" t="s">
        <v>843</v>
      </c>
      <c r="B10" s="304" t="s">
        <v>729</v>
      </c>
      <c r="C10" s="305"/>
      <c r="D10" s="320"/>
      <c r="E10" s="321"/>
      <c r="F10" s="175"/>
      <c r="G10" s="176" t="s">
        <v>779</v>
      </c>
      <c r="H10" s="45"/>
      <c r="I10" s="37"/>
      <c r="J10" s="35"/>
      <c r="K10" s="46"/>
      <c r="M10" s="3"/>
      <c r="N10" s="3"/>
      <c r="O10" s="3"/>
    </row>
    <row r="11" spans="1:15" ht="24.95" customHeight="1" thickBot="1" x14ac:dyDescent="0.3">
      <c r="A11" s="256"/>
      <c r="B11" s="306" t="s">
        <v>732</v>
      </c>
      <c r="C11" s="307"/>
      <c r="D11" s="257"/>
      <c r="E11" s="258"/>
      <c r="F11" s="273" t="s">
        <v>722</v>
      </c>
      <c r="G11" s="274"/>
      <c r="H11" s="254"/>
      <c r="I11" s="48"/>
      <c r="J11" s="9"/>
      <c r="K11" s="34"/>
      <c r="M11" s="3"/>
      <c r="N11" s="3"/>
      <c r="O11" s="3"/>
    </row>
    <row r="12" spans="1:15" ht="24.95" customHeight="1" thickBot="1" x14ac:dyDescent="0.3">
      <c r="A12" s="8"/>
      <c r="B12" s="308" t="s">
        <v>731</v>
      </c>
      <c r="C12" s="309"/>
      <c r="D12" s="259"/>
      <c r="E12" s="260"/>
      <c r="F12" s="310" t="s">
        <v>723</v>
      </c>
      <c r="G12" s="311"/>
      <c r="H12" s="254"/>
      <c r="I12" s="241" t="s">
        <v>835</v>
      </c>
      <c r="J12" s="44"/>
      <c r="K12" s="42"/>
      <c r="M12" s="3"/>
      <c r="N12" s="3"/>
      <c r="O12" s="3"/>
    </row>
    <row r="13" spans="1:15" ht="14.25" customHeight="1" thickBot="1" x14ac:dyDescent="0.3">
      <c r="A13" s="8"/>
      <c r="B13" s="27"/>
      <c r="C13" s="27"/>
      <c r="D13" s="30"/>
      <c r="E13" s="30"/>
      <c r="F13" s="32"/>
      <c r="G13" s="31"/>
      <c r="H13" s="28"/>
      <c r="I13" s="28"/>
      <c r="J13" s="28"/>
      <c r="K13" s="35"/>
      <c r="M13" s="3"/>
      <c r="N13" s="3"/>
      <c r="O13" s="3"/>
    </row>
    <row r="14" spans="1:15" ht="24.95" customHeight="1" x14ac:dyDescent="0.25">
      <c r="A14" s="314" t="s">
        <v>820</v>
      </c>
      <c r="B14" s="315"/>
      <c r="C14" s="315"/>
      <c r="D14" s="315"/>
      <c r="E14" s="315"/>
      <c r="F14" s="315"/>
      <c r="G14" s="315"/>
      <c r="H14" s="315"/>
      <c r="I14" s="315"/>
      <c r="J14" s="315"/>
      <c r="K14" s="316"/>
      <c r="M14" s="3"/>
      <c r="N14" s="3"/>
      <c r="O14" s="3"/>
    </row>
    <row r="15" spans="1:15" ht="24.95" customHeight="1" x14ac:dyDescent="0.25">
      <c r="A15" s="177" t="s">
        <v>719</v>
      </c>
      <c r="B15" s="401"/>
      <c r="C15" s="401"/>
      <c r="D15" s="401"/>
      <c r="E15" s="401"/>
      <c r="F15" s="9"/>
      <c r="G15" s="9"/>
      <c r="H15" s="9"/>
      <c r="I15" s="9"/>
      <c r="J15" s="9"/>
      <c r="K15" s="34"/>
      <c r="M15" s="3"/>
      <c r="N15" s="3"/>
      <c r="O15" s="3"/>
    </row>
    <row r="16" spans="1:15" ht="24.95" customHeight="1" x14ac:dyDescent="0.25">
      <c r="A16" s="177" t="s">
        <v>720</v>
      </c>
      <c r="B16" s="401"/>
      <c r="C16" s="401"/>
      <c r="D16" s="401"/>
      <c r="E16" s="401"/>
      <c r="F16" s="9"/>
      <c r="G16" s="9"/>
      <c r="H16" s="9"/>
      <c r="I16" s="9"/>
      <c r="J16" s="9"/>
      <c r="K16" s="34"/>
      <c r="M16" s="3"/>
      <c r="N16" s="3"/>
      <c r="O16" s="3"/>
    </row>
    <row r="17" spans="1:15" ht="24.95" customHeight="1" thickBot="1" x14ac:dyDescent="0.3">
      <c r="A17" s="178" t="s">
        <v>721</v>
      </c>
      <c r="B17" s="341"/>
      <c r="C17" s="341"/>
      <c r="D17" s="341"/>
      <c r="E17" s="341"/>
      <c r="F17" s="270" t="s">
        <v>733</v>
      </c>
      <c r="G17" s="271"/>
      <c r="H17" s="271"/>
      <c r="I17" s="271"/>
      <c r="J17" s="271"/>
      <c r="K17" s="272"/>
      <c r="M17" s="3"/>
      <c r="N17" s="3"/>
      <c r="O17" s="3"/>
    </row>
    <row r="18" spans="1:15" ht="15" customHeight="1" thickBot="1" x14ac:dyDescent="0.3">
      <c r="A18" s="36"/>
      <c r="B18" s="31"/>
      <c r="C18" s="31"/>
      <c r="D18" s="31"/>
      <c r="E18" s="31"/>
      <c r="F18" s="27"/>
      <c r="G18" s="27"/>
      <c r="H18" s="28"/>
      <c r="I18" s="28"/>
      <c r="J18" s="28"/>
      <c r="K18" s="9"/>
      <c r="M18" s="3"/>
      <c r="N18" s="3"/>
      <c r="O18" s="3"/>
    </row>
    <row r="19" spans="1:15" ht="15" customHeight="1" x14ac:dyDescent="0.25">
      <c r="A19" s="275" t="s">
        <v>821</v>
      </c>
      <c r="B19" s="294"/>
      <c r="C19" s="294"/>
      <c r="D19" s="294"/>
      <c r="E19" s="294"/>
      <c r="F19" s="294"/>
      <c r="G19" s="294"/>
      <c r="H19" s="294"/>
      <c r="I19" s="294"/>
      <c r="J19" s="294"/>
      <c r="K19" s="295"/>
      <c r="M19" s="3"/>
      <c r="N19" s="3"/>
      <c r="O19" s="3"/>
    </row>
    <row r="20" spans="1:15" ht="24.95" customHeight="1" x14ac:dyDescent="0.25">
      <c r="A20" s="296"/>
      <c r="B20" s="297"/>
      <c r="C20" s="297"/>
      <c r="D20" s="297"/>
      <c r="E20" s="297"/>
      <c r="F20" s="297"/>
      <c r="G20" s="297"/>
      <c r="H20" s="297"/>
      <c r="I20" s="297"/>
      <c r="J20" s="297"/>
      <c r="K20" s="298"/>
      <c r="L20" s="96">
        <f>NETWORKDAYS(B15,B16)</f>
        <v>0</v>
      </c>
      <c r="M20" s="3"/>
      <c r="N20" s="3"/>
      <c r="O20" s="3"/>
    </row>
    <row r="21" spans="1:15" ht="24.95" customHeight="1" x14ac:dyDescent="0.25">
      <c r="A21" s="177" t="s">
        <v>724</v>
      </c>
      <c r="B21" s="24"/>
      <c r="C21" s="62"/>
      <c r="D21" s="62"/>
      <c r="E21" s="62"/>
      <c r="F21" s="62"/>
      <c r="G21" s="24"/>
      <c r="H21" s="24"/>
      <c r="I21" s="24"/>
      <c r="J21" s="24"/>
      <c r="K21" s="64"/>
      <c r="L21" s="97">
        <f>NETWORKDAYS(B15,B16,B21:K21)</f>
        <v>0</v>
      </c>
      <c r="M21" s="3"/>
      <c r="O21" s="3"/>
    </row>
    <row r="22" spans="1:15" ht="24.95" customHeight="1" x14ac:dyDescent="0.25">
      <c r="A22" s="179" t="s">
        <v>781</v>
      </c>
      <c r="B22" s="172"/>
      <c r="C22" s="289" t="s">
        <v>727</v>
      </c>
      <c r="D22" s="290"/>
      <c r="E22" s="290"/>
      <c r="F22" s="290"/>
      <c r="G22" s="290"/>
      <c r="H22" s="290"/>
      <c r="I22" s="290"/>
      <c r="J22" s="290"/>
      <c r="K22" s="49"/>
      <c r="M22" s="3"/>
      <c r="O22" s="3"/>
    </row>
    <row r="23" spans="1:15" ht="24.95" customHeight="1" thickBot="1" x14ac:dyDescent="0.3">
      <c r="A23" s="180" t="s">
        <v>839</v>
      </c>
      <c r="B23" s="173"/>
      <c r="C23" s="181"/>
      <c r="D23" s="225" t="s">
        <v>725</v>
      </c>
      <c r="E23" s="50"/>
      <c r="F23" s="219"/>
      <c r="G23" s="225" t="s">
        <v>726</v>
      </c>
      <c r="H23" s="50"/>
      <c r="I23" s="59">
        <f>E23+H23</f>
        <v>0</v>
      </c>
      <c r="J23" s="60"/>
      <c r="K23" s="61"/>
      <c r="M23" s="3"/>
      <c r="N23" s="3"/>
      <c r="O23" s="3"/>
    </row>
    <row r="24" spans="1:15" ht="16.5" customHeight="1" thickBot="1" x14ac:dyDescent="0.3">
      <c r="A24" s="36"/>
      <c r="B24" s="51"/>
      <c r="C24" s="7"/>
      <c r="D24" s="11"/>
      <c r="E24" s="48"/>
      <c r="F24" s="33"/>
      <c r="G24" s="52"/>
      <c r="H24" s="48"/>
      <c r="I24" s="9"/>
      <c r="J24" s="9"/>
      <c r="K24" s="9"/>
      <c r="M24" s="3"/>
      <c r="N24" s="3"/>
      <c r="O24" s="3"/>
    </row>
    <row r="25" spans="1:15" ht="24.95" customHeight="1" x14ac:dyDescent="0.25">
      <c r="A25" s="275" t="s">
        <v>828</v>
      </c>
      <c r="B25" s="299"/>
      <c r="C25" s="299"/>
      <c r="D25" s="299"/>
      <c r="E25" s="299"/>
      <c r="F25" s="299"/>
      <c r="G25" s="299"/>
      <c r="H25" s="299"/>
      <c r="I25" s="299"/>
      <c r="J25" s="299"/>
      <c r="K25" s="300"/>
      <c r="M25" s="3"/>
      <c r="N25" s="3"/>
      <c r="O25" s="3"/>
    </row>
    <row r="26" spans="1:15" ht="24.95" customHeight="1" x14ac:dyDescent="0.25">
      <c r="A26" s="301"/>
      <c r="B26" s="302"/>
      <c r="C26" s="302"/>
      <c r="D26" s="302"/>
      <c r="E26" s="302"/>
      <c r="F26" s="302"/>
      <c r="G26" s="302"/>
      <c r="H26" s="302"/>
      <c r="I26" s="302"/>
      <c r="J26" s="302"/>
      <c r="K26" s="303"/>
      <c r="M26" s="3"/>
      <c r="N26" s="3"/>
      <c r="O26" s="3"/>
    </row>
    <row r="27" spans="1:15" ht="31.5" customHeight="1" x14ac:dyDescent="0.25">
      <c r="A27" s="182" t="s">
        <v>754</v>
      </c>
      <c r="B27" s="29"/>
      <c r="C27" s="345"/>
      <c r="D27" s="346"/>
      <c r="E27" s="346"/>
      <c r="F27" s="346"/>
      <c r="G27" s="346"/>
      <c r="H27" s="346"/>
      <c r="I27" s="347"/>
      <c r="J27" s="9"/>
      <c r="K27" s="34"/>
    </row>
    <row r="28" spans="1:15" ht="32.25" customHeight="1" x14ac:dyDescent="0.25">
      <c r="A28" s="182" t="s">
        <v>755</v>
      </c>
      <c r="B28" s="29"/>
      <c r="C28" s="348"/>
      <c r="D28" s="349"/>
      <c r="E28" s="349"/>
      <c r="F28" s="349"/>
      <c r="G28" s="349"/>
      <c r="H28" s="349"/>
      <c r="I28" s="350"/>
      <c r="J28" s="9"/>
      <c r="K28" s="34"/>
    </row>
    <row r="29" spans="1:15" ht="9.75" customHeight="1" thickBot="1" x14ac:dyDescent="0.3">
      <c r="A29" s="43"/>
      <c r="B29" s="44"/>
      <c r="C29" s="53"/>
      <c r="D29" s="53"/>
      <c r="E29" s="53"/>
      <c r="F29" s="53"/>
      <c r="G29" s="53"/>
      <c r="H29" s="53"/>
      <c r="I29" s="53"/>
      <c r="J29" s="41"/>
      <c r="K29" s="47"/>
    </row>
    <row r="30" spans="1:15" ht="24.95" customHeight="1" thickBot="1" x14ac:dyDescent="0.3">
      <c r="A30" s="275" t="s">
        <v>822</v>
      </c>
      <c r="B30" s="55"/>
      <c r="C30" s="183" t="s">
        <v>715</v>
      </c>
      <c r="D30" s="55"/>
      <c r="E30" s="55"/>
      <c r="F30" s="184"/>
      <c r="G30" s="183" t="s">
        <v>718</v>
      </c>
      <c r="H30" s="55"/>
      <c r="I30" s="55"/>
      <c r="J30" s="55"/>
      <c r="K30" s="56"/>
    </row>
    <row r="31" spans="1:15" ht="24.95" customHeight="1" thickBot="1" x14ac:dyDescent="0.3">
      <c r="A31" s="276"/>
      <c r="B31" s="239">
        <v>4</v>
      </c>
      <c r="C31" s="231"/>
      <c r="D31" s="185">
        <v>5</v>
      </c>
      <c r="E31" s="231"/>
      <c r="F31" s="54"/>
      <c r="G31" s="240">
        <f>SUM(C31,E31)</f>
        <v>0</v>
      </c>
      <c r="H31" s="54"/>
      <c r="I31" s="54"/>
      <c r="J31" s="9"/>
      <c r="K31" s="34"/>
    </row>
    <row r="32" spans="1:15" ht="24.95" customHeight="1" x14ac:dyDescent="0.25">
      <c r="A32" s="57"/>
      <c r="B32" s="185"/>
      <c r="C32" s="35"/>
      <c r="D32" s="185"/>
      <c r="E32" s="35"/>
      <c r="F32" s="54"/>
      <c r="G32" s="54"/>
      <c r="H32" s="54"/>
      <c r="I32" s="54"/>
      <c r="J32" s="9"/>
      <c r="K32" s="34"/>
    </row>
    <row r="33" spans="1:17" ht="15.75" thickBot="1" x14ac:dyDescent="0.3">
      <c r="A33" s="40"/>
      <c r="B33" s="41"/>
      <c r="C33" s="41"/>
      <c r="D33" s="41"/>
      <c r="E33" s="41"/>
      <c r="F33" s="41"/>
      <c r="G33" s="41"/>
      <c r="H33" s="41"/>
      <c r="I33" s="41"/>
      <c r="J33" s="41"/>
      <c r="K33" s="47"/>
    </row>
    <row r="34" spans="1:17" ht="45.75" customHeight="1" thickBot="1" x14ac:dyDescent="0.3">
      <c r="A34" s="408" t="s">
        <v>842</v>
      </c>
      <c r="B34" s="408"/>
      <c r="C34" s="408"/>
      <c r="D34" s="408"/>
      <c r="E34" s="408"/>
      <c r="F34" s="408"/>
      <c r="G34" s="408"/>
      <c r="H34" s="408"/>
      <c r="I34" s="408"/>
      <c r="J34" s="408"/>
      <c r="K34" s="408"/>
    </row>
    <row r="35" spans="1:17" ht="21.75" customHeight="1" thickBot="1" x14ac:dyDescent="0.4">
      <c r="A35" s="264" t="s">
        <v>823</v>
      </c>
      <c r="B35" s="265"/>
      <c r="C35" s="265"/>
      <c r="D35" s="265"/>
      <c r="E35" s="266"/>
      <c r="F35" s="261" t="s">
        <v>756</v>
      </c>
      <c r="G35" s="262"/>
      <c r="H35" s="262"/>
      <c r="I35" s="262"/>
      <c r="J35" s="262"/>
      <c r="K35" s="263"/>
      <c r="L35" s="90"/>
      <c r="M35" s="10"/>
      <c r="N35" s="10"/>
      <c r="O35" s="10"/>
      <c r="P35" s="10"/>
      <c r="Q35" s="10"/>
    </row>
    <row r="36" spans="1:17" ht="151.5" customHeight="1" thickBot="1" x14ac:dyDescent="0.3">
      <c r="A36" s="220" t="s">
        <v>2</v>
      </c>
      <c r="B36" s="186" t="s">
        <v>3</v>
      </c>
      <c r="C36" s="187" t="s">
        <v>837</v>
      </c>
      <c r="D36" s="188" t="s">
        <v>7</v>
      </c>
      <c r="E36" s="189" t="s">
        <v>782</v>
      </c>
      <c r="F36" s="190" t="s">
        <v>783</v>
      </c>
      <c r="G36" s="191" t="s">
        <v>757</v>
      </c>
      <c r="H36" s="189" t="s">
        <v>838</v>
      </c>
      <c r="I36" s="192" t="s">
        <v>758</v>
      </c>
      <c r="J36" s="193" t="s">
        <v>784</v>
      </c>
      <c r="K36" s="226"/>
      <c r="L36" s="91"/>
      <c r="M36" s="4"/>
      <c r="O36" s="5"/>
      <c r="P36" s="2"/>
      <c r="Q36" s="2"/>
    </row>
    <row r="37" spans="1:17" ht="15.75" thickBot="1" x14ac:dyDescent="0.3">
      <c r="A37" s="244">
        <f>+A7</f>
        <v>0</v>
      </c>
      <c r="B37" s="243">
        <f>B28</f>
        <v>0</v>
      </c>
      <c r="C37" s="145"/>
      <c r="D37" s="237">
        <f>E23</f>
        <v>0</v>
      </c>
      <c r="E37" s="246">
        <f>B37*C37*D37</f>
        <v>0</v>
      </c>
      <c r="F37" s="245">
        <f>E37*0.02</f>
        <v>0</v>
      </c>
      <c r="G37" s="247">
        <f>E37</f>
        <v>0</v>
      </c>
      <c r="H37" s="246">
        <f>I67</f>
        <v>0</v>
      </c>
      <c r="I37" s="248">
        <f>G37+H37</f>
        <v>0</v>
      </c>
      <c r="J37" s="249">
        <f>I37-K99</f>
        <v>0</v>
      </c>
      <c r="K37" s="8"/>
      <c r="L37" s="92"/>
      <c r="M37" s="2"/>
      <c r="O37" s="2"/>
      <c r="P37" s="2"/>
      <c r="Q37" s="2"/>
    </row>
    <row r="38" spans="1:17" s="1" customFormat="1" x14ac:dyDescent="0.25">
      <c r="A38" s="9"/>
      <c r="B38" s="9"/>
      <c r="C38" s="12"/>
      <c r="D38" s="9"/>
      <c r="E38" s="13"/>
      <c r="F38" s="13"/>
      <c r="G38" s="13"/>
      <c r="H38" s="14"/>
      <c r="I38" s="7"/>
      <c r="J38" s="9"/>
      <c r="K38" s="9"/>
      <c r="L38" s="92"/>
      <c r="M38" s="2"/>
      <c r="N38" s="2"/>
      <c r="O38" s="2"/>
      <c r="P38" s="2"/>
      <c r="Q38" s="2"/>
    </row>
    <row r="39" spans="1:17" s="1" customFormat="1" ht="19.5" thickBot="1" x14ac:dyDescent="0.35">
      <c r="A39" s="269" t="s">
        <v>824</v>
      </c>
      <c r="B39" s="269"/>
      <c r="C39" s="269"/>
      <c r="D39" s="269"/>
      <c r="E39" s="269"/>
      <c r="F39" s="269"/>
      <c r="G39" s="269"/>
      <c r="H39" s="269"/>
      <c r="I39" s="269"/>
      <c r="J39" s="269"/>
      <c r="K39" s="269"/>
      <c r="L39" s="92"/>
      <c r="M39" s="2"/>
      <c r="N39" s="2"/>
      <c r="O39" s="2"/>
      <c r="P39" s="2"/>
      <c r="Q39" s="2"/>
    </row>
    <row r="40" spans="1:17" ht="24" thickBot="1" x14ac:dyDescent="0.4">
      <c r="A40" s="405" t="s">
        <v>760</v>
      </c>
      <c r="B40" s="406"/>
      <c r="C40" s="406"/>
      <c r="D40" s="406"/>
      <c r="E40" s="406"/>
      <c r="F40" s="406"/>
      <c r="G40" s="406"/>
      <c r="H40" s="406"/>
      <c r="I40" s="406"/>
      <c r="J40" s="406"/>
      <c r="K40" s="407"/>
    </row>
    <row r="41" spans="1:17" x14ac:dyDescent="0.25">
      <c r="A41" s="424" t="s">
        <v>9</v>
      </c>
      <c r="B41" s="425"/>
      <c r="C41" s="425"/>
      <c r="D41" s="425"/>
      <c r="E41" s="425"/>
      <c r="F41" s="425"/>
      <c r="G41" s="425"/>
      <c r="H41" s="425"/>
      <c r="I41" s="425"/>
      <c r="J41" s="425"/>
      <c r="K41" s="426"/>
    </row>
    <row r="42" spans="1:17" s="117" customFormat="1" ht="116.25" x14ac:dyDescent="0.25">
      <c r="A42" s="427" t="s">
        <v>15</v>
      </c>
      <c r="B42" s="428"/>
      <c r="C42" s="197" t="s">
        <v>790</v>
      </c>
      <c r="D42" s="196" t="s">
        <v>785</v>
      </c>
      <c r="E42" s="195" t="s">
        <v>17</v>
      </c>
      <c r="F42" s="222" t="s">
        <v>786</v>
      </c>
      <c r="G42" s="222" t="s">
        <v>787</v>
      </c>
      <c r="H42" s="222" t="s">
        <v>791</v>
      </c>
      <c r="I42" s="222" t="s">
        <v>788</v>
      </c>
      <c r="J42" s="222" t="s">
        <v>789</v>
      </c>
      <c r="K42" s="194" t="s">
        <v>792</v>
      </c>
      <c r="L42" s="116"/>
    </row>
    <row r="43" spans="1:17" ht="15" customHeight="1" x14ac:dyDescent="0.25">
      <c r="A43" s="267"/>
      <c r="B43" s="268"/>
      <c r="C43" s="66"/>
      <c r="D43" s="66"/>
      <c r="E43" s="68"/>
      <c r="F43" s="68"/>
      <c r="G43" s="70"/>
      <c r="H43" s="146" t="str">
        <f>IF(E43=0, "0", E43/G43)</f>
        <v>0</v>
      </c>
      <c r="I43" s="147" t="str">
        <f>IF(E43=0, "0", SUM((E43+F43)/G43))</f>
        <v>0</v>
      </c>
      <c r="J43" s="252">
        <f>E23</f>
        <v>0</v>
      </c>
      <c r="K43" s="148">
        <f>IF(H43=0,"0", (I43*J43))</f>
        <v>0</v>
      </c>
    </row>
    <row r="44" spans="1:17" ht="15" customHeight="1" x14ac:dyDescent="0.25">
      <c r="A44" s="267"/>
      <c r="B44" s="268"/>
      <c r="C44" s="114"/>
      <c r="D44" s="66"/>
      <c r="E44" s="68"/>
      <c r="F44" s="68"/>
      <c r="G44" s="70"/>
      <c r="H44" s="146" t="str">
        <f>IF(E44=0, "0", E44/G44)</f>
        <v>0</v>
      </c>
      <c r="I44" s="147" t="str">
        <f>IF(E44=0, "0", SUM((E44+F44)/G44))</f>
        <v>0</v>
      </c>
      <c r="J44" s="252">
        <f>E23</f>
        <v>0</v>
      </c>
      <c r="K44" s="148">
        <f t="shared" ref="K44:K66" si="0">IF(H44=0,"0", (I44*J44))</f>
        <v>0</v>
      </c>
    </row>
    <row r="45" spans="1:17" ht="15" customHeight="1" x14ac:dyDescent="0.25">
      <c r="A45" s="267"/>
      <c r="B45" s="268"/>
      <c r="C45" s="114"/>
      <c r="D45" s="66"/>
      <c r="E45" s="68"/>
      <c r="F45" s="68"/>
      <c r="G45" s="70"/>
      <c r="H45" s="146" t="str">
        <f t="shared" ref="H45:H53" si="1">IF(E45=0, "0", E45/G45)</f>
        <v>0</v>
      </c>
      <c r="I45" s="147" t="str">
        <f t="shared" ref="I45:I53" si="2">IF(E45=0, "0", SUM((E45+F45)/G45))</f>
        <v>0</v>
      </c>
      <c r="J45" s="252">
        <f>E23</f>
        <v>0</v>
      </c>
      <c r="K45" s="148">
        <f t="shared" si="0"/>
        <v>0</v>
      </c>
    </row>
    <row r="46" spans="1:17" ht="15" customHeight="1" x14ac:dyDescent="0.25">
      <c r="A46" s="267"/>
      <c r="B46" s="268"/>
      <c r="C46" s="114"/>
      <c r="D46" s="66"/>
      <c r="E46" s="68"/>
      <c r="F46" s="68"/>
      <c r="G46" s="70"/>
      <c r="H46" s="146" t="str">
        <f t="shared" si="1"/>
        <v>0</v>
      </c>
      <c r="I46" s="147" t="str">
        <f t="shared" si="2"/>
        <v>0</v>
      </c>
      <c r="J46" s="252">
        <f>E23</f>
        <v>0</v>
      </c>
      <c r="K46" s="148">
        <f t="shared" si="0"/>
        <v>0</v>
      </c>
    </row>
    <row r="47" spans="1:17" ht="15" customHeight="1" x14ac:dyDescent="0.25">
      <c r="A47" s="267"/>
      <c r="B47" s="268"/>
      <c r="C47" s="114"/>
      <c r="D47" s="66"/>
      <c r="E47" s="68"/>
      <c r="F47" s="68"/>
      <c r="G47" s="70"/>
      <c r="H47" s="146" t="str">
        <f t="shared" si="1"/>
        <v>0</v>
      </c>
      <c r="I47" s="147" t="str">
        <f t="shared" si="2"/>
        <v>0</v>
      </c>
      <c r="J47" s="252">
        <f>E23</f>
        <v>0</v>
      </c>
      <c r="K47" s="148">
        <f t="shared" si="0"/>
        <v>0</v>
      </c>
    </row>
    <row r="48" spans="1:17" ht="15" customHeight="1" x14ac:dyDescent="0.25">
      <c r="A48" s="267"/>
      <c r="B48" s="268"/>
      <c r="C48" s="114"/>
      <c r="D48" s="66"/>
      <c r="E48" s="68"/>
      <c r="F48" s="68"/>
      <c r="G48" s="70"/>
      <c r="H48" s="146" t="str">
        <f t="shared" si="1"/>
        <v>0</v>
      </c>
      <c r="I48" s="147" t="str">
        <f t="shared" si="2"/>
        <v>0</v>
      </c>
      <c r="J48" s="252">
        <f>E23</f>
        <v>0</v>
      </c>
      <c r="K48" s="148">
        <f t="shared" si="0"/>
        <v>0</v>
      </c>
    </row>
    <row r="49" spans="1:11" ht="15" customHeight="1" x14ac:dyDescent="0.25">
      <c r="A49" s="267"/>
      <c r="B49" s="268"/>
      <c r="C49" s="114"/>
      <c r="D49" s="113"/>
      <c r="E49" s="68"/>
      <c r="F49" s="68"/>
      <c r="G49" s="70"/>
      <c r="H49" s="146" t="str">
        <f t="shared" ref="H49" si="3">IF(E49=0, "0", E49/G49)</f>
        <v>0</v>
      </c>
      <c r="I49" s="147" t="str">
        <f t="shared" ref="I49" si="4">IF(E49=0, "0", SUM((E49+F49)/G49))</f>
        <v>0</v>
      </c>
      <c r="J49" s="252">
        <f>E23</f>
        <v>0</v>
      </c>
      <c r="K49" s="148">
        <f t="shared" si="0"/>
        <v>0</v>
      </c>
    </row>
    <row r="50" spans="1:11" ht="15" customHeight="1" x14ac:dyDescent="0.25">
      <c r="A50" s="267"/>
      <c r="B50" s="268"/>
      <c r="C50" s="114"/>
      <c r="D50" s="66"/>
      <c r="E50" s="68"/>
      <c r="F50" s="68"/>
      <c r="G50" s="70"/>
      <c r="H50" s="146" t="str">
        <f t="shared" si="1"/>
        <v>0</v>
      </c>
      <c r="I50" s="147" t="str">
        <f t="shared" si="2"/>
        <v>0</v>
      </c>
      <c r="J50" s="252">
        <f>E23</f>
        <v>0</v>
      </c>
      <c r="K50" s="148">
        <f t="shared" si="0"/>
        <v>0</v>
      </c>
    </row>
    <row r="51" spans="1:11" ht="15" customHeight="1" x14ac:dyDescent="0.25">
      <c r="A51" s="267"/>
      <c r="B51" s="268"/>
      <c r="C51" s="114"/>
      <c r="D51" s="66"/>
      <c r="E51" s="68"/>
      <c r="F51" s="68"/>
      <c r="G51" s="70"/>
      <c r="H51" s="146" t="str">
        <f t="shared" si="1"/>
        <v>0</v>
      </c>
      <c r="I51" s="147" t="str">
        <f t="shared" si="2"/>
        <v>0</v>
      </c>
      <c r="J51" s="252">
        <f>E23</f>
        <v>0</v>
      </c>
      <c r="K51" s="148">
        <f t="shared" si="0"/>
        <v>0</v>
      </c>
    </row>
    <row r="52" spans="1:11" ht="15" customHeight="1" x14ac:dyDescent="0.25">
      <c r="A52" s="267"/>
      <c r="B52" s="268"/>
      <c r="C52" s="114"/>
      <c r="D52" s="66"/>
      <c r="E52" s="68"/>
      <c r="F52" s="68"/>
      <c r="G52" s="70"/>
      <c r="H52" s="146" t="str">
        <f t="shared" si="1"/>
        <v>0</v>
      </c>
      <c r="I52" s="147" t="str">
        <f t="shared" si="2"/>
        <v>0</v>
      </c>
      <c r="J52" s="252">
        <f>E23</f>
        <v>0</v>
      </c>
      <c r="K52" s="148">
        <f t="shared" si="0"/>
        <v>0</v>
      </c>
    </row>
    <row r="53" spans="1:11" ht="15" customHeight="1" x14ac:dyDescent="0.25">
      <c r="A53" s="267"/>
      <c r="B53" s="268"/>
      <c r="C53" s="114"/>
      <c r="D53" s="66"/>
      <c r="E53" s="68"/>
      <c r="F53" s="68"/>
      <c r="G53" s="70"/>
      <c r="H53" s="146" t="str">
        <f t="shared" si="1"/>
        <v>0</v>
      </c>
      <c r="I53" s="147" t="str">
        <f t="shared" si="2"/>
        <v>0</v>
      </c>
      <c r="J53" s="252">
        <f>E23</f>
        <v>0</v>
      </c>
      <c r="K53" s="148">
        <f t="shared" si="0"/>
        <v>0</v>
      </c>
    </row>
    <row r="54" spans="1:11" x14ac:dyDescent="0.25">
      <c r="A54" s="267"/>
      <c r="B54" s="268"/>
      <c r="C54" s="114"/>
      <c r="D54" s="66"/>
      <c r="E54" s="68"/>
      <c r="F54" s="68"/>
      <c r="G54" s="70"/>
      <c r="H54" s="146" t="str">
        <f>IF(E54=0, "0", E54/G54)</f>
        <v>0</v>
      </c>
      <c r="I54" s="147" t="str">
        <f>IF(E54=0, "0", SUM((E54+F54)/G54))</f>
        <v>0</v>
      </c>
      <c r="J54" s="252">
        <f>E23</f>
        <v>0</v>
      </c>
      <c r="K54" s="148">
        <f t="shared" si="0"/>
        <v>0</v>
      </c>
    </row>
    <row r="55" spans="1:11" x14ac:dyDescent="0.25">
      <c r="A55" s="267"/>
      <c r="B55" s="268"/>
      <c r="C55" s="114"/>
      <c r="D55" s="66"/>
      <c r="E55" s="68"/>
      <c r="F55" s="68"/>
      <c r="G55" s="70"/>
      <c r="H55" s="146" t="str">
        <f t="shared" ref="H55:H66" si="5">IF(E55=0, "0", E55/G55)</f>
        <v>0</v>
      </c>
      <c r="I55" s="147" t="str">
        <f t="shared" ref="I55:I66" si="6">IF(E55=0, "0", SUM((E55+F55)/G55))</f>
        <v>0</v>
      </c>
      <c r="J55" s="252">
        <f>E23</f>
        <v>0</v>
      </c>
      <c r="K55" s="148">
        <f t="shared" si="0"/>
        <v>0</v>
      </c>
    </row>
    <row r="56" spans="1:11" x14ac:dyDescent="0.25">
      <c r="A56" s="267"/>
      <c r="B56" s="268"/>
      <c r="C56" s="114"/>
      <c r="D56" s="66"/>
      <c r="E56" s="68"/>
      <c r="F56" s="68"/>
      <c r="G56" s="70"/>
      <c r="H56" s="146" t="str">
        <f t="shared" si="5"/>
        <v>0</v>
      </c>
      <c r="I56" s="147" t="str">
        <f t="shared" si="6"/>
        <v>0</v>
      </c>
      <c r="J56" s="252">
        <f>E23</f>
        <v>0</v>
      </c>
      <c r="K56" s="148">
        <f t="shared" si="0"/>
        <v>0</v>
      </c>
    </row>
    <row r="57" spans="1:11" x14ac:dyDescent="0.25">
      <c r="A57" s="267"/>
      <c r="B57" s="268"/>
      <c r="C57" s="114"/>
      <c r="D57" s="66"/>
      <c r="E57" s="68"/>
      <c r="F57" s="68"/>
      <c r="G57" s="70"/>
      <c r="H57" s="146" t="str">
        <f t="shared" si="5"/>
        <v>0</v>
      </c>
      <c r="I57" s="147" t="str">
        <f t="shared" si="6"/>
        <v>0</v>
      </c>
      <c r="J57" s="252">
        <f>E23</f>
        <v>0</v>
      </c>
      <c r="K57" s="148">
        <f t="shared" si="0"/>
        <v>0</v>
      </c>
    </row>
    <row r="58" spans="1:11" x14ac:dyDescent="0.25">
      <c r="A58" s="267"/>
      <c r="B58" s="268"/>
      <c r="C58" s="114"/>
      <c r="D58" s="66"/>
      <c r="E58" s="68"/>
      <c r="F58" s="68"/>
      <c r="G58" s="70"/>
      <c r="H58" s="146" t="str">
        <f t="shared" si="5"/>
        <v>0</v>
      </c>
      <c r="I58" s="147" t="str">
        <f t="shared" si="6"/>
        <v>0</v>
      </c>
      <c r="J58" s="252">
        <f>E23</f>
        <v>0</v>
      </c>
      <c r="K58" s="148">
        <f t="shared" si="0"/>
        <v>0</v>
      </c>
    </row>
    <row r="59" spans="1:11" x14ac:dyDescent="0.25">
      <c r="A59" s="267"/>
      <c r="B59" s="268"/>
      <c r="C59" s="114"/>
      <c r="D59" s="66"/>
      <c r="E59" s="68"/>
      <c r="F59" s="68"/>
      <c r="G59" s="70"/>
      <c r="H59" s="146" t="str">
        <f t="shared" si="5"/>
        <v>0</v>
      </c>
      <c r="I59" s="147" t="str">
        <f t="shared" si="6"/>
        <v>0</v>
      </c>
      <c r="J59" s="252">
        <f>E23</f>
        <v>0</v>
      </c>
      <c r="K59" s="148">
        <f t="shared" si="0"/>
        <v>0</v>
      </c>
    </row>
    <row r="60" spans="1:11" x14ac:dyDescent="0.25">
      <c r="A60" s="267"/>
      <c r="B60" s="268"/>
      <c r="C60" s="114"/>
      <c r="D60" s="66"/>
      <c r="E60" s="68"/>
      <c r="F60" s="68"/>
      <c r="G60" s="70"/>
      <c r="H60" s="146" t="str">
        <f t="shared" si="5"/>
        <v>0</v>
      </c>
      <c r="I60" s="147" t="str">
        <f t="shared" si="6"/>
        <v>0</v>
      </c>
      <c r="J60" s="252">
        <f>E23</f>
        <v>0</v>
      </c>
      <c r="K60" s="148">
        <f t="shared" si="0"/>
        <v>0</v>
      </c>
    </row>
    <row r="61" spans="1:11" x14ac:dyDescent="0.25">
      <c r="A61" s="267"/>
      <c r="B61" s="268"/>
      <c r="C61" s="114"/>
      <c r="D61" s="66"/>
      <c r="E61" s="68"/>
      <c r="F61" s="68"/>
      <c r="G61" s="70"/>
      <c r="H61" s="146" t="str">
        <f t="shared" si="5"/>
        <v>0</v>
      </c>
      <c r="I61" s="147" t="str">
        <f t="shared" si="6"/>
        <v>0</v>
      </c>
      <c r="J61" s="252">
        <f>E23</f>
        <v>0</v>
      </c>
      <c r="K61" s="148">
        <f t="shared" si="0"/>
        <v>0</v>
      </c>
    </row>
    <row r="62" spans="1:11" x14ac:dyDescent="0.25">
      <c r="A62" s="267"/>
      <c r="B62" s="268"/>
      <c r="C62" s="114"/>
      <c r="D62" s="66"/>
      <c r="E62" s="68"/>
      <c r="F62" s="68"/>
      <c r="G62" s="70"/>
      <c r="H62" s="146" t="str">
        <f t="shared" si="5"/>
        <v>0</v>
      </c>
      <c r="I62" s="147" t="str">
        <f t="shared" si="6"/>
        <v>0</v>
      </c>
      <c r="J62" s="252">
        <f>E23</f>
        <v>0</v>
      </c>
      <c r="K62" s="148">
        <f t="shared" si="0"/>
        <v>0</v>
      </c>
    </row>
    <row r="63" spans="1:11" x14ac:dyDescent="0.25">
      <c r="A63" s="267"/>
      <c r="B63" s="268"/>
      <c r="C63" s="114"/>
      <c r="D63" s="66"/>
      <c r="E63" s="68"/>
      <c r="F63" s="68"/>
      <c r="G63" s="70"/>
      <c r="H63" s="146" t="str">
        <f t="shared" si="5"/>
        <v>0</v>
      </c>
      <c r="I63" s="147" t="str">
        <f t="shared" si="6"/>
        <v>0</v>
      </c>
      <c r="J63" s="252">
        <f>E23</f>
        <v>0</v>
      </c>
      <c r="K63" s="148">
        <f t="shared" si="0"/>
        <v>0</v>
      </c>
    </row>
    <row r="64" spans="1:11" x14ac:dyDescent="0.25">
      <c r="A64" s="267"/>
      <c r="B64" s="268"/>
      <c r="C64" s="114"/>
      <c r="D64" s="66"/>
      <c r="E64" s="68"/>
      <c r="F64" s="68"/>
      <c r="G64" s="70"/>
      <c r="H64" s="146" t="str">
        <f t="shared" si="5"/>
        <v>0</v>
      </c>
      <c r="I64" s="147" t="str">
        <f t="shared" si="6"/>
        <v>0</v>
      </c>
      <c r="J64" s="252">
        <f>E23</f>
        <v>0</v>
      </c>
      <c r="K64" s="148">
        <f t="shared" si="0"/>
        <v>0</v>
      </c>
    </row>
    <row r="65" spans="1:11" x14ac:dyDescent="0.25">
      <c r="A65" s="267"/>
      <c r="B65" s="268"/>
      <c r="C65" s="114"/>
      <c r="D65" s="67"/>
      <c r="E65" s="68"/>
      <c r="F65" s="68"/>
      <c r="G65" s="70"/>
      <c r="H65" s="146" t="str">
        <f t="shared" si="5"/>
        <v>0</v>
      </c>
      <c r="I65" s="147" t="str">
        <f t="shared" si="6"/>
        <v>0</v>
      </c>
      <c r="J65" s="252">
        <f>E23</f>
        <v>0</v>
      </c>
      <c r="K65" s="148">
        <f t="shared" si="0"/>
        <v>0</v>
      </c>
    </row>
    <row r="66" spans="1:11" x14ac:dyDescent="0.25">
      <c r="A66" s="267"/>
      <c r="B66" s="268"/>
      <c r="C66" s="114"/>
      <c r="D66" s="67"/>
      <c r="E66" s="68"/>
      <c r="F66" s="68"/>
      <c r="G66" s="70"/>
      <c r="H66" s="146" t="str">
        <f t="shared" si="5"/>
        <v>0</v>
      </c>
      <c r="I66" s="147" t="str">
        <f t="shared" si="6"/>
        <v>0</v>
      </c>
      <c r="J66" s="252">
        <f>E23</f>
        <v>0</v>
      </c>
      <c r="K66" s="148">
        <f t="shared" si="0"/>
        <v>0</v>
      </c>
    </row>
    <row r="67" spans="1:11" x14ac:dyDescent="0.25">
      <c r="A67" s="342" t="s">
        <v>717</v>
      </c>
      <c r="B67" s="343"/>
      <c r="C67" s="343"/>
      <c r="D67" s="343"/>
      <c r="E67" s="343"/>
      <c r="F67" s="343"/>
      <c r="G67" s="343"/>
      <c r="H67" s="344"/>
      <c r="I67" s="149">
        <f>SUM(I43:I66)</f>
        <v>0</v>
      </c>
      <c r="J67" s="150"/>
      <c r="K67" s="65"/>
    </row>
    <row r="68" spans="1:11" ht="15.75" thickBot="1" x14ac:dyDescent="0.3">
      <c r="A68" s="402" t="s">
        <v>23</v>
      </c>
      <c r="B68" s="403"/>
      <c r="C68" s="403"/>
      <c r="D68" s="403"/>
      <c r="E68" s="403"/>
      <c r="F68" s="403"/>
      <c r="G68" s="403"/>
      <c r="H68" s="403"/>
      <c r="I68" s="403"/>
      <c r="J68" s="404"/>
      <c r="K68" s="154">
        <f>SUM(K43:K66)</f>
        <v>0</v>
      </c>
    </row>
    <row r="69" spans="1:11" ht="15.75" x14ac:dyDescent="0.3">
      <c r="A69" s="430" t="s">
        <v>11</v>
      </c>
      <c r="B69" s="425"/>
      <c r="C69" s="425"/>
      <c r="D69" s="425"/>
      <c r="E69" s="425"/>
      <c r="F69" s="425"/>
      <c r="G69" s="425"/>
      <c r="H69" s="425"/>
      <c r="I69" s="425"/>
      <c r="J69" s="425"/>
      <c r="K69" s="156"/>
    </row>
    <row r="70" spans="1:11" ht="21" x14ac:dyDescent="0.35">
      <c r="A70" s="415" t="s">
        <v>19</v>
      </c>
      <c r="B70" s="416"/>
      <c r="C70" s="416"/>
      <c r="D70" s="416"/>
      <c r="E70" s="416"/>
      <c r="F70" s="416"/>
      <c r="G70" s="416"/>
      <c r="H70" s="417"/>
      <c r="I70" s="223" t="s">
        <v>12</v>
      </c>
      <c r="J70" s="223" t="s">
        <v>13</v>
      </c>
      <c r="K70" s="198" t="s">
        <v>10</v>
      </c>
    </row>
    <row r="71" spans="1:11" x14ac:dyDescent="0.25">
      <c r="A71" s="351"/>
      <c r="B71" s="352"/>
      <c r="C71" s="352"/>
      <c r="D71" s="352"/>
      <c r="E71" s="352"/>
      <c r="F71" s="352"/>
      <c r="G71" s="352"/>
      <c r="H71" s="353"/>
      <c r="I71" s="25"/>
      <c r="J71" s="26"/>
      <c r="K71" s="155">
        <f>I71*J71</f>
        <v>0</v>
      </c>
    </row>
    <row r="72" spans="1:11" x14ac:dyDescent="0.25">
      <c r="A72" s="351"/>
      <c r="B72" s="352"/>
      <c r="C72" s="352"/>
      <c r="D72" s="352"/>
      <c r="E72" s="352"/>
      <c r="F72" s="352"/>
      <c r="G72" s="352"/>
      <c r="H72" s="353"/>
      <c r="I72" s="25"/>
      <c r="J72" s="26"/>
      <c r="K72" s="155">
        <f>I72*J72</f>
        <v>0</v>
      </c>
    </row>
    <row r="73" spans="1:11" x14ac:dyDescent="0.25">
      <c r="A73" s="351"/>
      <c r="B73" s="352"/>
      <c r="C73" s="352"/>
      <c r="D73" s="352"/>
      <c r="E73" s="352"/>
      <c r="F73" s="352"/>
      <c r="G73" s="352"/>
      <c r="H73" s="353"/>
      <c r="I73" s="25"/>
      <c r="J73" s="26"/>
      <c r="K73" s="155">
        <f>I73*J73</f>
        <v>0</v>
      </c>
    </row>
    <row r="74" spans="1:11" x14ac:dyDescent="0.25">
      <c r="A74" s="351"/>
      <c r="B74" s="352"/>
      <c r="C74" s="352"/>
      <c r="D74" s="352"/>
      <c r="E74" s="352"/>
      <c r="F74" s="352"/>
      <c r="G74" s="352"/>
      <c r="H74" s="353"/>
      <c r="I74" s="25"/>
      <c r="J74" s="26"/>
      <c r="K74" s="155">
        <f>I74*J74</f>
        <v>0</v>
      </c>
    </row>
    <row r="75" spans="1:11" x14ac:dyDescent="0.25">
      <c r="A75" s="351"/>
      <c r="B75" s="352"/>
      <c r="C75" s="352"/>
      <c r="D75" s="352"/>
      <c r="E75" s="352"/>
      <c r="F75" s="352"/>
      <c r="G75" s="352"/>
      <c r="H75" s="353"/>
      <c r="I75" s="25"/>
      <c r="J75" s="26"/>
      <c r="K75" s="155">
        <f t="shared" ref="K75:K80" si="7">I75*J75</f>
        <v>0</v>
      </c>
    </row>
    <row r="76" spans="1:11" x14ac:dyDescent="0.25">
      <c r="A76" s="351"/>
      <c r="B76" s="352"/>
      <c r="C76" s="352"/>
      <c r="D76" s="352"/>
      <c r="E76" s="352"/>
      <c r="F76" s="352"/>
      <c r="G76" s="352"/>
      <c r="H76" s="353"/>
      <c r="I76" s="25"/>
      <c r="J76" s="26"/>
      <c r="K76" s="155">
        <f t="shared" si="7"/>
        <v>0</v>
      </c>
    </row>
    <row r="77" spans="1:11" x14ac:dyDescent="0.25">
      <c r="A77" s="351"/>
      <c r="B77" s="352"/>
      <c r="C77" s="352"/>
      <c r="D77" s="352"/>
      <c r="E77" s="352"/>
      <c r="F77" s="352"/>
      <c r="G77" s="352"/>
      <c r="H77" s="353"/>
      <c r="I77" s="25"/>
      <c r="J77" s="26"/>
      <c r="K77" s="155">
        <f t="shared" si="7"/>
        <v>0</v>
      </c>
    </row>
    <row r="78" spans="1:11" x14ac:dyDescent="0.25">
      <c r="A78" s="351"/>
      <c r="B78" s="352"/>
      <c r="C78" s="352"/>
      <c r="D78" s="352"/>
      <c r="E78" s="352"/>
      <c r="F78" s="352"/>
      <c r="G78" s="352"/>
      <c r="H78" s="353"/>
      <c r="I78" s="25"/>
      <c r="J78" s="26"/>
      <c r="K78" s="155">
        <f t="shared" si="7"/>
        <v>0</v>
      </c>
    </row>
    <row r="79" spans="1:11" x14ac:dyDescent="0.25">
      <c r="A79" s="351"/>
      <c r="B79" s="352"/>
      <c r="C79" s="352"/>
      <c r="D79" s="352"/>
      <c r="E79" s="352"/>
      <c r="F79" s="352"/>
      <c r="G79" s="352"/>
      <c r="H79" s="353"/>
      <c r="I79" s="25"/>
      <c r="J79" s="26"/>
      <c r="K79" s="155">
        <f t="shared" si="7"/>
        <v>0</v>
      </c>
    </row>
    <row r="80" spans="1:11" x14ac:dyDescent="0.25">
      <c r="A80" s="351"/>
      <c r="B80" s="352"/>
      <c r="C80" s="352"/>
      <c r="D80" s="352"/>
      <c r="E80" s="352"/>
      <c r="F80" s="352"/>
      <c r="G80" s="352"/>
      <c r="H80" s="353"/>
      <c r="I80" s="232"/>
      <c r="J80" s="233"/>
      <c r="K80" s="155">
        <f t="shared" si="7"/>
        <v>0</v>
      </c>
    </row>
    <row r="81" spans="1:11" ht="15.75" thickBot="1" x14ac:dyDescent="0.3">
      <c r="A81" s="431" t="s">
        <v>11</v>
      </c>
      <c r="B81" s="432"/>
      <c r="C81" s="432"/>
      <c r="D81" s="432"/>
      <c r="E81" s="432"/>
      <c r="F81" s="432"/>
      <c r="G81" s="432"/>
      <c r="H81" s="432"/>
      <c r="I81" s="432"/>
      <c r="J81" s="432"/>
      <c r="K81" s="151">
        <f>SUM(K71:K80)</f>
        <v>0</v>
      </c>
    </row>
    <row r="82" spans="1:11" x14ac:dyDescent="0.25">
      <c r="A82" s="429" t="s">
        <v>825</v>
      </c>
      <c r="B82" s="425"/>
      <c r="C82" s="425"/>
      <c r="D82" s="425"/>
      <c r="E82" s="425"/>
      <c r="F82" s="425"/>
      <c r="G82" s="425"/>
      <c r="H82" s="425"/>
      <c r="I82" s="425"/>
      <c r="J82" s="425"/>
      <c r="K82" s="426"/>
    </row>
    <row r="83" spans="1:11" ht="15" customHeight="1" x14ac:dyDescent="0.25">
      <c r="A83" s="338" t="s">
        <v>793</v>
      </c>
      <c r="B83" s="339"/>
      <c r="C83" s="339"/>
      <c r="D83" s="339"/>
      <c r="E83" s="339"/>
      <c r="F83" s="339"/>
      <c r="G83" s="339"/>
      <c r="H83" s="339"/>
      <c r="I83" s="339"/>
      <c r="J83" s="339"/>
      <c r="K83" s="340"/>
    </row>
    <row r="84" spans="1:11" ht="16.5" thickBot="1" x14ac:dyDescent="0.35">
      <c r="A84" s="411" t="s">
        <v>18</v>
      </c>
      <c r="B84" s="397"/>
      <c r="C84" s="397"/>
      <c r="D84" s="397"/>
      <c r="E84" s="397"/>
      <c r="F84" s="397"/>
      <c r="G84" s="397"/>
      <c r="H84" s="397"/>
      <c r="I84" s="397"/>
      <c r="J84" s="397"/>
      <c r="K84" s="152">
        <f>E37*0.02</f>
        <v>0</v>
      </c>
    </row>
    <row r="85" spans="1:11" x14ac:dyDescent="0.25">
      <c r="A85" s="412" t="s">
        <v>794</v>
      </c>
      <c r="B85" s="413"/>
      <c r="C85" s="413"/>
      <c r="D85" s="413"/>
      <c r="E85" s="413"/>
      <c r="F85" s="413"/>
      <c r="G85" s="413"/>
      <c r="H85" s="413"/>
      <c r="I85" s="413"/>
      <c r="J85" s="413"/>
      <c r="K85" s="414"/>
    </row>
    <row r="86" spans="1:11" ht="18.75" x14ac:dyDescent="0.3">
      <c r="A86" s="415" t="s">
        <v>14</v>
      </c>
      <c r="B86" s="416"/>
      <c r="C86" s="416"/>
      <c r="D86" s="417"/>
      <c r="E86" s="409" t="s">
        <v>20</v>
      </c>
      <c r="F86" s="410"/>
      <c r="G86" s="410"/>
      <c r="H86" s="410"/>
      <c r="I86" s="410"/>
      <c r="J86" s="410"/>
      <c r="K86" s="199" t="s">
        <v>10</v>
      </c>
    </row>
    <row r="87" spans="1:11" x14ac:dyDescent="0.25">
      <c r="A87" s="331"/>
      <c r="B87" s="329"/>
      <c r="C87" s="329"/>
      <c r="D87" s="330"/>
      <c r="E87" s="355"/>
      <c r="F87" s="355"/>
      <c r="G87" s="355"/>
      <c r="H87" s="355"/>
      <c r="I87" s="355"/>
      <c r="J87" s="355"/>
      <c r="K87" s="95"/>
    </row>
    <row r="88" spans="1:11" x14ac:dyDescent="0.25">
      <c r="A88" s="331"/>
      <c r="B88" s="329"/>
      <c r="C88" s="329"/>
      <c r="D88" s="330"/>
      <c r="E88" s="328"/>
      <c r="F88" s="329"/>
      <c r="G88" s="329"/>
      <c r="H88" s="329"/>
      <c r="I88" s="329"/>
      <c r="J88" s="330"/>
      <c r="K88" s="217"/>
    </row>
    <row r="89" spans="1:11" x14ac:dyDescent="0.25">
      <c r="A89" s="331"/>
      <c r="B89" s="329"/>
      <c r="C89" s="329"/>
      <c r="D89" s="330"/>
      <c r="E89" s="328"/>
      <c r="F89" s="329"/>
      <c r="G89" s="329"/>
      <c r="H89" s="329"/>
      <c r="I89" s="329"/>
      <c r="J89" s="330"/>
      <c r="K89" s="95"/>
    </row>
    <row r="90" spans="1:11" x14ac:dyDescent="0.25">
      <c r="A90" s="331"/>
      <c r="B90" s="329"/>
      <c r="C90" s="329"/>
      <c r="D90" s="330"/>
      <c r="E90" s="328"/>
      <c r="F90" s="329"/>
      <c r="G90" s="329"/>
      <c r="H90" s="329"/>
      <c r="I90" s="329"/>
      <c r="J90" s="330"/>
      <c r="K90" s="95"/>
    </row>
    <row r="91" spans="1:11" x14ac:dyDescent="0.25">
      <c r="A91" s="331"/>
      <c r="B91" s="329"/>
      <c r="C91" s="329"/>
      <c r="D91" s="330"/>
      <c r="E91" s="328"/>
      <c r="F91" s="329"/>
      <c r="G91" s="329"/>
      <c r="H91" s="329"/>
      <c r="I91" s="329"/>
      <c r="J91" s="330"/>
      <c r="K91" s="217"/>
    </row>
    <row r="92" spans="1:11" x14ac:dyDescent="0.25">
      <c r="A92" s="331"/>
      <c r="B92" s="329"/>
      <c r="C92" s="329"/>
      <c r="D92" s="330"/>
      <c r="E92" s="355"/>
      <c r="F92" s="355"/>
      <c r="G92" s="355"/>
      <c r="H92" s="355"/>
      <c r="I92" s="355"/>
      <c r="J92" s="355"/>
      <c r="K92" s="95"/>
    </row>
    <row r="93" spans="1:11" x14ac:dyDescent="0.25">
      <c r="A93" s="331"/>
      <c r="B93" s="329"/>
      <c r="C93" s="329"/>
      <c r="D93" s="330"/>
      <c r="E93" s="355"/>
      <c r="F93" s="355"/>
      <c r="G93" s="355"/>
      <c r="H93" s="355"/>
      <c r="I93" s="355"/>
      <c r="J93" s="355"/>
      <c r="K93" s="95"/>
    </row>
    <row r="94" spans="1:11" ht="15.75" thickBot="1" x14ac:dyDescent="0.3">
      <c r="A94" s="396" t="s">
        <v>16</v>
      </c>
      <c r="B94" s="397"/>
      <c r="C94" s="397"/>
      <c r="D94" s="397"/>
      <c r="E94" s="397"/>
      <c r="F94" s="397"/>
      <c r="G94" s="397"/>
      <c r="H94" s="397"/>
      <c r="I94" s="397"/>
      <c r="J94" s="397"/>
      <c r="K94" s="202">
        <f>SUM(K87:K93)</f>
        <v>0</v>
      </c>
    </row>
    <row r="95" spans="1:11" x14ac:dyDescent="0.25">
      <c r="A95" s="429" t="s">
        <v>795</v>
      </c>
      <c r="B95" s="425"/>
      <c r="C95" s="425"/>
      <c r="D95" s="425"/>
      <c r="E95" s="425"/>
      <c r="F95" s="425"/>
      <c r="G95" s="425"/>
      <c r="H95" s="425"/>
      <c r="I95" s="425"/>
      <c r="J95" s="425"/>
      <c r="K95" s="426"/>
    </row>
    <row r="96" spans="1:11" ht="15.75" x14ac:dyDescent="0.25">
      <c r="A96" s="332" t="s">
        <v>796</v>
      </c>
      <c r="B96" s="354"/>
      <c r="C96" s="377"/>
      <c r="D96" s="378"/>
      <c r="E96" s="378"/>
      <c r="F96" s="378"/>
      <c r="G96" s="378"/>
      <c r="H96" s="378"/>
      <c r="I96" s="378"/>
      <c r="J96" s="379"/>
      <c r="K96" s="235"/>
    </row>
    <row r="97" spans="1:12" ht="15.75" x14ac:dyDescent="0.25">
      <c r="A97" s="332" t="s">
        <v>797</v>
      </c>
      <c r="B97" s="354"/>
      <c r="C97" s="334"/>
      <c r="D97" s="334"/>
      <c r="E97" s="334"/>
      <c r="F97" s="334"/>
      <c r="G97" s="334"/>
      <c r="H97" s="334"/>
      <c r="I97" s="334"/>
      <c r="J97" s="334"/>
      <c r="K97" s="235"/>
    </row>
    <row r="98" spans="1:12" ht="15.75" thickBot="1" x14ac:dyDescent="0.3">
      <c r="A98" s="396" t="s">
        <v>24</v>
      </c>
      <c r="B98" s="397"/>
      <c r="C98" s="397"/>
      <c r="D98" s="397"/>
      <c r="E98" s="397"/>
      <c r="F98" s="397"/>
      <c r="G98" s="397"/>
      <c r="H98" s="397"/>
      <c r="I98" s="397"/>
      <c r="J98" s="397"/>
      <c r="K98" s="200">
        <f>SUM(K96:K97)</f>
        <v>0</v>
      </c>
    </row>
    <row r="99" spans="1:12" ht="27" customHeight="1" thickBot="1" x14ac:dyDescent="0.4">
      <c r="A99" s="398" t="s">
        <v>765</v>
      </c>
      <c r="B99" s="399"/>
      <c r="C99" s="399"/>
      <c r="D99" s="399"/>
      <c r="E99" s="399"/>
      <c r="F99" s="399"/>
      <c r="G99" s="399"/>
      <c r="H99" s="399"/>
      <c r="I99" s="399"/>
      <c r="J99" s="400"/>
      <c r="K99" s="201">
        <f>SUM(I67,K68,K81,K84,K94,K98)</f>
        <v>0</v>
      </c>
    </row>
    <row r="100" spans="1:12" ht="45" customHeight="1" thickBot="1" x14ac:dyDescent="0.3">
      <c r="A100" s="385" t="s">
        <v>798</v>
      </c>
      <c r="B100" s="386"/>
      <c r="C100" s="386"/>
      <c r="D100" s="386"/>
      <c r="E100" s="386"/>
      <c r="F100" s="386"/>
      <c r="G100" s="386"/>
      <c r="H100" s="386"/>
      <c r="I100" s="386"/>
      <c r="J100" s="386"/>
      <c r="K100" s="387"/>
    </row>
    <row r="101" spans="1:12" ht="21" customHeight="1" thickBot="1" x14ac:dyDescent="0.4">
      <c r="A101" s="280" t="s">
        <v>826</v>
      </c>
      <c r="B101" s="280"/>
      <c r="C101" s="281"/>
      <c r="D101" s="335" t="s">
        <v>761</v>
      </c>
      <c r="E101" s="336"/>
      <c r="F101" s="336"/>
      <c r="G101" s="336"/>
      <c r="H101" s="336"/>
      <c r="I101" s="336"/>
      <c r="J101" s="336"/>
      <c r="K101" s="337"/>
    </row>
    <row r="102" spans="1:12" s="119" customFormat="1" ht="100.5" customHeight="1" thickBot="1" x14ac:dyDescent="0.3">
      <c r="A102" s="210" t="s">
        <v>2</v>
      </c>
      <c r="B102" s="209" t="s">
        <v>799</v>
      </c>
      <c r="C102" s="208" t="s">
        <v>831</v>
      </c>
      <c r="D102" s="207" t="s">
        <v>800</v>
      </c>
      <c r="E102" s="204" t="s">
        <v>801</v>
      </c>
      <c r="F102" s="206" t="s">
        <v>802</v>
      </c>
      <c r="G102" s="205" t="s">
        <v>803</v>
      </c>
      <c r="H102" s="204" t="s">
        <v>832</v>
      </c>
      <c r="I102" s="234" t="s">
        <v>762</v>
      </c>
      <c r="J102" s="203" t="s">
        <v>784</v>
      </c>
      <c r="K102" s="221"/>
      <c r="L102" s="118"/>
    </row>
    <row r="103" spans="1:12" ht="15.75" thickBot="1" x14ac:dyDescent="0.3">
      <c r="A103" s="253">
        <f>+A7</f>
        <v>0</v>
      </c>
      <c r="B103" s="243">
        <f>B28</f>
        <v>0</v>
      </c>
      <c r="C103" s="242">
        <f>C37</f>
        <v>0</v>
      </c>
      <c r="D103" s="238">
        <f>H23</f>
        <v>0</v>
      </c>
      <c r="E103" s="157">
        <f>B103*C103*D103</f>
        <v>0</v>
      </c>
      <c r="F103" s="158">
        <f>E103*0.02</f>
        <v>0</v>
      </c>
      <c r="G103" s="159">
        <f>E103</f>
        <v>0</v>
      </c>
      <c r="H103" s="157">
        <f>I134</f>
        <v>0</v>
      </c>
      <c r="I103" s="160">
        <f>G103+H103</f>
        <v>0</v>
      </c>
      <c r="J103" s="161">
        <f>I103-K166</f>
        <v>0</v>
      </c>
      <c r="K103" s="162"/>
    </row>
    <row r="104" spans="1:12" s="89" customFormat="1" x14ac:dyDescent="0.25">
      <c r="A104" s="162"/>
      <c r="B104" s="162"/>
      <c r="C104" s="162"/>
      <c r="D104" s="162"/>
      <c r="E104" s="162"/>
      <c r="F104" s="162"/>
      <c r="G104" s="162"/>
      <c r="H104" s="162"/>
      <c r="I104" s="162"/>
      <c r="J104" s="162"/>
      <c r="K104" s="162"/>
    </row>
    <row r="105" spans="1:12" ht="16.5" thickBot="1" x14ac:dyDescent="0.3">
      <c r="A105" s="282" t="s">
        <v>829</v>
      </c>
      <c r="B105" s="282"/>
      <c r="C105" s="282"/>
      <c r="D105" s="282"/>
      <c r="E105" s="282"/>
      <c r="F105" s="282"/>
      <c r="G105" s="282"/>
      <c r="H105" s="282"/>
      <c r="I105" s="282"/>
      <c r="J105" s="282"/>
      <c r="K105" s="282"/>
    </row>
    <row r="106" spans="1:12" ht="24" thickBot="1" x14ac:dyDescent="0.4">
      <c r="A106" s="388" t="s">
        <v>763</v>
      </c>
      <c r="B106" s="389"/>
      <c r="C106" s="389"/>
      <c r="D106" s="389"/>
      <c r="E106" s="389"/>
      <c r="F106" s="389"/>
      <c r="G106" s="389"/>
      <c r="H106" s="389"/>
      <c r="I106" s="389"/>
      <c r="J106" s="389"/>
      <c r="K106" s="390"/>
    </row>
    <row r="107" spans="1:12" ht="15.75" x14ac:dyDescent="0.3">
      <c r="A107" s="391" t="s">
        <v>9</v>
      </c>
      <c r="B107" s="392"/>
      <c r="C107" s="392"/>
      <c r="D107" s="392"/>
      <c r="E107" s="392"/>
      <c r="F107" s="392"/>
      <c r="G107" s="392"/>
      <c r="H107" s="392"/>
      <c r="I107" s="392"/>
      <c r="J107" s="392"/>
      <c r="K107" s="393"/>
    </row>
    <row r="108" spans="1:12" s="117" customFormat="1" ht="116.25" x14ac:dyDescent="0.25">
      <c r="A108" s="394" t="s">
        <v>15</v>
      </c>
      <c r="B108" s="395"/>
      <c r="C108" s="211" t="s">
        <v>804</v>
      </c>
      <c r="D108" s="212" t="s">
        <v>805</v>
      </c>
      <c r="E108" s="213" t="s">
        <v>17</v>
      </c>
      <c r="F108" s="224" t="s">
        <v>786</v>
      </c>
      <c r="G108" s="224" t="s">
        <v>787</v>
      </c>
      <c r="H108" s="224" t="s">
        <v>806</v>
      </c>
      <c r="I108" s="224" t="s">
        <v>788</v>
      </c>
      <c r="J108" s="224" t="s">
        <v>807</v>
      </c>
      <c r="K108" s="214" t="s">
        <v>808</v>
      </c>
      <c r="L108" s="116"/>
    </row>
    <row r="109" spans="1:12" x14ac:dyDescent="0.25">
      <c r="A109" s="267"/>
      <c r="B109" s="268"/>
      <c r="C109" s="236"/>
      <c r="D109" s="236"/>
      <c r="E109" s="68"/>
      <c r="F109" s="68"/>
      <c r="G109" s="70"/>
      <c r="H109" s="163" t="str">
        <f>IF(E109=0, "0", E109/G109)</f>
        <v>0</v>
      </c>
      <c r="I109" s="164" t="str">
        <f t="shared" ref="I109:I123" si="8">IF(E109=0, "0", SUM((E109+F109)/G109))</f>
        <v>0</v>
      </c>
      <c r="J109" s="250">
        <f>H23</f>
        <v>0</v>
      </c>
      <c r="K109" s="165">
        <f>IF(H109=0,"0", (I109*J109))</f>
        <v>0</v>
      </c>
    </row>
    <row r="110" spans="1:12" x14ac:dyDescent="0.25">
      <c r="A110" s="267"/>
      <c r="B110" s="268"/>
      <c r="C110" s="230"/>
      <c r="D110" s="230"/>
      <c r="E110" s="68"/>
      <c r="F110" s="68"/>
      <c r="G110" s="70"/>
      <c r="H110" s="163" t="str">
        <f t="shared" ref="H110:H123" si="9">IF(E110=0, "0", E110/G110)</f>
        <v>0</v>
      </c>
      <c r="I110" s="164" t="str">
        <f t="shared" si="8"/>
        <v>0</v>
      </c>
      <c r="J110" s="250">
        <f>H23</f>
        <v>0</v>
      </c>
      <c r="K110" s="165">
        <f t="shared" ref="K110:K133" si="10">IF(H110=0,"0", (I110*J110))</f>
        <v>0</v>
      </c>
    </row>
    <row r="111" spans="1:12" x14ac:dyDescent="0.25">
      <c r="A111" s="267"/>
      <c r="B111" s="268"/>
      <c r="C111" s="230"/>
      <c r="D111" s="230"/>
      <c r="E111" s="68"/>
      <c r="F111" s="68"/>
      <c r="G111" s="70"/>
      <c r="H111" s="163" t="str">
        <f t="shared" si="9"/>
        <v>0</v>
      </c>
      <c r="I111" s="164" t="str">
        <f t="shared" si="8"/>
        <v>0</v>
      </c>
      <c r="J111" s="250">
        <f>H23</f>
        <v>0</v>
      </c>
      <c r="K111" s="165">
        <f t="shared" si="10"/>
        <v>0</v>
      </c>
    </row>
    <row r="112" spans="1:12" x14ac:dyDescent="0.25">
      <c r="A112" s="267"/>
      <c r="B112" s="268"/>
      <c r="C112" s="230"/>
      <c r="D112" s="230"/>
      <c r="E112" s="68"/>
      <c r="F112" s="68"/>
      <c r="G112" s="70"/>
      <c r="H112" s="163" t="str">
        <f t="shared" si="9"/>
        <v>0</v>
      </c>
      <c r="I112" s="164" t="str">
        <f t="shared" si="8"/>
        <v>0</v>
      </c>
      <c r="J112" s="250">
        <f>H23</f>
        <v>0</v>
      </c>
      <c r="K112" s="165">
        <f t="shared" si="10"/>
        <v>0</v>
      </c>
    </row>
    <row r="113" spans="1:11" x14ac:dyDescent="0.25">
      <c r="A113" s="267"/>
      <c r="B113" s="268"/>
      <c r="C113" s="230"/>
      <c r="D113" s="230"/>
      <c r="E113" s="68"/>
      <c r="F113" s="68"/>
      <c r="G113" s="70"/>
      <c r="H113" s="163" t="str">
        <f t="shared" si="9"/>
        <v>0</v>
      </c>
      <c r="I113" s="164" t="str">
        <f t="shared" si="8"/>
        <v>0</v>
      </c>
      <c r="J113" s="250">
        <f>H23</f>
        <v>0</v>
      </c>
      <c r="K113" s="165">
        <f t="shared" si="10"/>
        <v>0</v>
      </c>
    </row>
    <row r="114" spans="1:11" x14ac:dyDescent="0.25">
      <c r="A114" s="267"/>
      <c r="B114" s="268"/>
      <c r="C114" s="230"/>
      <c r="D114" s="230"/>
      <c r="E114" s="68"/>
      <c r="F114" s="68"/>
      <c r="G114" s="70"/>
      <c r="H114" s="163" t="str">
        <f t="shared" si="9"/>
        <v>0</v>
      </c>
      <c r="I114" s="164" t="str">
        <f t="shared" si="8"/>
        <v>0</v>
      </c>
      <c r="J114" s="250">
        <f>H23</f>
        <v>0</v>
      </c>
      <c r="K114" s="165">
        <f t="shared" si="10"/>
        <v>0</v>
      </c>
    </row>
    <row r="115" spans="1:11" x14ac:dyDescent="0.25">
      <c r="A115" s="267"/>
      <c r="B115" s="268"/>
      <c r="C115" s="230"/>
      <c r="D115" s="230"/>
      <c r="E115" s="68"/>
      <c r="F115" s="68"/>
      <c r="G115" s="70"/>
      <c r="H115" s="163" t="str">
        <f t="shared" si="9"/>
        <v>0</v>
      </c>
      <c r="I115" s="164" t="str">
        <f t="shared" si="8"/>
        <v>0</v>
      </c>
      <c r="J115" s="250">
        <f>H23</f>
        <v>0</v>
      </c>
      <c r="K115" s="165">
        <f t="shared" si="10"/>
        <v>0</v>
      </c>
    </row>
    <row r="116" spans="1:11" x14ac:dyDescent="0.25">
      <c r="A116" s="267"/>
      <c r="B116" s="268"/>
      <c r="C116" s="230"/>
      <c r="D116" s="230"/>
      <c r="E116" s="68"/>
      <c r="F116" s="68"/>
      <c r="G116" s="70"/>
      <c r="H116" s="163" t="str">
        <f t="shared" si="9"/>
        <v>0</v>
      </c>
      <c r="I116" s="164" t="str">
        <f t="shared" si="8"/>
        <v>0</v>
      </c>
      <c r="J116" s="250">
        <f>H23</f>
        <v>0</v>
      </c>
      <c r="K116" s="165">
        <f t="shared" si="10"/>
        <v>0</v>
      </c>
    </row>
    <row r="117" spans="1:11" x14ac:dyDescent="0.25">
      <c r="A117" s="267"/>
      <c r="B117" s="268"/>
      <c r="C117" s="230"/>
      <c r="D117" s="230"/>
      <c r="E117" s="68"/>
      <c r="F117" s="68"/>
      <c r="G117" s="70"/>
      <c r="H117" s="163" t="str">
        <f t="shared" si="9"/>
        <v>0</v>
      </c>
      <c r="I117" s="164" t="str">
        <f t="shared" si="8"/>
        <v>0</v>
      </c>
      <c r="J117" s="250">
        <f>H23</f>
        <v>0</v>
      </c>
      <c r="K117" s="165">
        <f t="shared" si="10"/>
        <v>0</v>
      </c>
    </row>
    <row r="118" spans="1:11" x14ac:dyDescent="0.25">
      <c r="A118" s="267"/>
      <c r="B118" s="268"/>
      <c r="C118" s="230"/>
      <c r="D118" s="230"/>
      <c r="E118" s="68"/>
      <c r="F118" s="68"/>
      <c r="G118" s="70"/>
      <c r="H118" s="163" t="str">
        <f t="shared" si="9"/>
        <v>0</v>
      </c>
      <c r="I118" s="164" t="str">
        <f t="shared" si="8"/>
        <v>0</v>
      </c>
      <c r="J118" s="250">
        <f>H23</f>
        <v>0</v>
      </c>
      <c r="K118" s="165">
        <f t="shared" si="10"/>
        <v>0</v>
      </c>
    </row>
    <row r="119" spans="1:11" x14ac:dyDescent="0.25">
      <c r="A119" s="267"/>
      <c r="B119" s="268"/>
      <c r="C119" s="230"/>
      <c r="D119" s="230"/>
      <c r="E119" s="68"/>
      <c r="F119" s="68"/>
      <c r="G119" s="70"/>
      <c r="H119" s="163" t="str">
        <f t="shared" si="9"/>
        <v>0</v>
      </c>
      <c r="I119" s="164" t="str">
        <f t="shared" si="8"/>
        <v>0</v>
      </c>
      <c r="J119" s="250">
        <f>H23</f>
        <v>0</v>
      </c>
      <c r="K119" s="165">
        <f t="shared" si="10"/>
        <v>0</v>
      </c>
    </row>
    <row r="120" spans="1:11" x14ac:dyDescent="0.25">
      <c r="A120" s="267"/>
      <c r="B120" s="268"/>
      <c r="C120" s="230"/>
      <c r="D120" s="230"/>
      <c r="E120" s="68"/>
      <c r="F120" s="68"/>
      <c r="G120" s="70"/>
      <c r="H120" s="163" t="str">
        <f t="shared" si="9"/>
        <v>0</v>
      </c>
      <c r="I120" s="164" t="str">
        <f t="shared" si="8"/>
        <v>0</v>
      </c>
      <c r="J120" s="250">
        <f>H23</f>
        <v>0</v>
      </c>
      <c r="K120" s="165">
        <f t="shared" si="10"/>
        <v>0</v>
      </c>
    </row>
    <row r="121" spans="1:11" x14ac:dyDescent="0.25">
      <c r="A121" s="267"/>
      <c r="B121" s="268"/>
      <c r="C121" s="230"/>
      <c r="D121" s="230"/>
      <c r="E121" s="68"/>
      <c r="F121" s="68"/>
      <c r="G121" s="70"/>
      <c r="H121" s="163" t="str">
        <f t="shared" si="9"/>
        <v>0</v>
      </c>
      <c r="I121" s="164" t="str">
        <f t="shared" si="8"/>
        <v>0</v>
      </c>
      <c r="J121" s="250">
        <f>H23</f>
        <v>0</v>
      </c>
      <c r="K121" s="165">
        <f t="shared" si="10"/>
        <v>0</v>
      </c>
    </row>
    <row r="122" spans="1:11" x14ac:dyDescent="0.25">
      <c r="A122" s="267"/>
      <c r="B122" s="268"/>
      <c r="C122" s="230"/>
      <c r="D122" s="230"/>
      <c r="E122" s="68"/>
      <c r="F122" s="68"/>
      <c r="G122" s="70"/>
      <c r="H122" s="163" t="str">
        <f t="shared" si="9"/>
        <v>0</v>
      </c>
      <c r="I122" s="164" t="str">
        <f t="shared" si="8"/>
        <v>0</v>
      </c>
      <c r="J122" s="250">
        <f>H23</f>
        <v>0</v>
      </c>
      <c r="K122" s="165">
        <f t="shared" si="10"/>
        <v>0</v>
      </c>
    </row>
    <row r="123" spans="1:11" x14ac:dyDescent="0.25">
      <c r="A123" s="267"/>
      <c r="B123" s="268"/>
      <c r="C123" s="230"/>
      <c r="D123" s="230"/>
      <c r="E123" s="68"/>
      <c r="F123" s="68"/>
      <c r="G123" s="70"/>
      <c r="H123" s="163" t="str">
        <f t="shared" si="9"/>
        <v>0</v>
      </c>
      <c r="I123" s="164" t="str">
        <f t="shared" si="8"/>
        <v>0</v>
      </c>
      <c r="J123" s="250">
        <f>H23</f>
        <v>0</v>
      </c>
      <c r="K123" s="165">
        <f t="shared" si="10"/>
        <v>0</v>
      </c>
    </row>
    <row r="124" spans="1:11" x14ac:dyDescent="0.25">
      <c r="A124" s="267"/>
      <c r="B124" s="268"/>
      <c r="C124" s="230"/>
      <c r="D124" s="230"/>
      <c r="E124" s="68"/>
      <c r="F124" s="68"/>
      <c r="G124" s="70"/>
      <c r="H124" s="163" t="str">
        <f t="shared" ref="H124:H129" si="11">IF(E124=0, "0", E124/G124)</f>
        <v>0</v>
      </c>
      <c r="I124" s="164" t="str">
        <f t="shared" ref="I124:I129" si="12">IF(E124=0, "0", SUM((E124+F124)/G124))</f>
        <v>0</v>
      </c>
      <c r="J124" s="250">
        <f>H23</f>
        <v>0</v>
      </c>
      <c r="K124" s="165">
        <f t="shared" si="10"/>
        <v>0</v>
      </c>
    </row>
    <row r="125" spans="1:11" x14ac:dyDescent="0.25">
      <c r="A125" s="267"/>
      <c r="B125" s="268"/>
      <c r="C125" s="114"/>
      <c r="D125" s="66"/>
      <c r="E125" s="68"/>
      <c r="F125" s="68"/>
      <c r="G125" s="70"/>
      <c r="H125" s="163" t="str">
        <f t="shared" si="11"/>
        <v>0</v>
      </c>
      <c r="I125" s="164" t="str">
        <f t="shared" si="12"/>
        <v>0</v>
      </c>
      <c r="J125" s="250">
        <f>H23</f>
        <v>0</v>
      </c>
      <c r="K125" s="165">
        <f t="shared" si="10"/>
        <v>0</v>
      </c>
    </row>
    <row r="126" spans="1:11" x14ac:dyDescent="0.25">
      <c r="A126" s="267"/>
      <c r="B126" s="268"/>
      <c r="C126" s="114"/>
      <c r="D126" s="66"/>
      <c r="E126" s="68"/>
      <c r="F126" s="68"/>
      <c r="G126" s="70"/>
      <c r="H126" s="163" t="str">
        <f t="shared" si="11"/>
        <v>0</v>
      </c>
      <c r="I126" s="164" t="str">
        <f t="shared" si="12"/>
        <v>0</v>
      </c>
      <c r="J126" s="250">
        <f>H23</f>
        <v>0</v>
      </c>
      <c r="K126" s="165">
        <f t="shared" si="10"/>
        <v>0</v>
      </c>
    </row>
    <row r="127" spans="1:11" x14ac:dyDescent="0.25">
      <c r="A127" s="267"/>
      <c r="B127" s="268"/>
      <c r="C127" s="114"/>
      <c r="D127" s="66"/>
      <c r="E127" s="68"/>
      <c r="F127" s="68"/>
      <c r="G127" s="70"/>
      <c r="H127" s="163" t="str">
        <f t="shared" si="11"/>
        <v>0</v>
      </c>
      <c r="I127" s="164" t="str">
        <f t="shared" si="12"/>
        <v>0</v>
      </c>
      <c r="J127" s="250">
        <f>H23</f>
        <v>0</v>
      </c>
      <c r="K127" s="165">
        <f t="shared" si="10"/>
        <v>0</v>
      </c>
    </row>
    <row r="128" spans="1:11" x14ac:dyDescent="0.25">
      <c r="A128" s="267"/>
      <c r="B128" s="268"/>
      <c r="C128" s="114"/>
      <c r="D128" s="66"/>
      <c r="E128" s="68"/>
      <c r="F128" s="68"/>
      <c r="G128" s="70"/>
      <c r="H128" s="163" t="str">
        <f t="shared" si="11"/>
        <v>0</v>
      </c>
      <c r="I128" s="164" t="str">
        <f t="shared" si="12"/>
        <v>0</v>
      </c>
      <c r="J128" s="250">
        <f>H23</f>
        <v>0</v>
      </c>
      <c r="K128" s="165">
        <f t="shared" si="10"/>
        <v>0</v>
      </c>
    </row>
    <row r="129" spans="1:11" x14ac:dyDescent="0.25">
      <c r="A129" s="267"/>
      <c r="B129" s="268"/>
      <c r="C129" s="114"/>
      <c r="D129" s="66"/>
      <c r="E129" s="68"/>
      <c r="F129" s="68"/>
      <c r="G129" s="70"/>
      <c r="H129" s="163" t="str">
        <f t="shared" si="11"/>
        <v>0</v>
      </c>
      <c r="I129" s="164" t="str">
        <f t="shared" si="12"/>
        <v>0</v>
      </c>
      <c r="J129" s="250">
        <f>H23</f>
        <v>0</v>
      </c>
      <c r="K129" s="165">
        <f t="shared" si="10"/>
        <v>0</v>
      </c>
    </row>
    <row r="130" spans="1:11" x14ac:dyDescent="0.25">
      <c r="A130" s="267"/>
      <c r="B130" s="268"/>
      <c r="C130" s="114"/>
      <c r="D130" s="66"/>
      <c r="E130" s="68"/>
      <c r="F130" s="68"/>
      <c r="G130" s="70"/>
      <c r="H130" s="163" t="str">
        <f t="shared" ref="H130:H133" si="13">IF(E130=0, "0", E130/G130)</f>
        <v>0</v>
      </c>
      <c r="I130" s="164" t="str">
        <f t="shared" ref="I130:I133" si="14">IF(E130=0, "0", SUM((E130+F130)/G130))</f>
        <v>0</v>
      </c>
      <c r="J130" s="250">
        <f>H23</f>
        <v>0</v>
      </c>
      <c r="K130" s="165">
        <f t="shared" si="10"/>
        <v>0</v>
      </c>
    </row>
    <row r="131" spans="1:11" x14ac:dyDescent="0.25">
      <c r="A131" s="267"/>
      <c r="B131" s="268"/>
      <c r="C131" s="114"/>
      <c r="D131" s="66"/>
      <c r="E131" s="68"/>
      <c r="F131" s="68"/>
      <c r="G131" s="70"/>
      <c r="H131" s="163" t="str">
        <f t="shared" si="13"/>
        <v>0</v>
      </c>
      <c r="I131" s="164" t="str">
        <f t="shared" si="14"/>
        <v>0</v>
      </c>
      <c r="J131" s="250">
        <f>H23</f>
        <v>0</v>
      </c>
      <c r="K131" s="165">
        <f t="shared" si="10"/>
        <v>0</v>
      </c>
    </row>
    <row r="132" spans="1:11" x14ac:dyDescent="0.25">
      <c r="A132" s="267"/>
      <c r="B132" s="268"/>
      <c r="C132" s="114"/>
      <c r="D132" s="67"/>
      <c r="E132" s="69"/>
      <c r="F132" s="69"/>
      <c r="G132" s="71"/>
      <c r="H132" s="163" t="str">
        <f t="shared" si="13"/>
        <v>0</v>
      </c>
      <c r="I132" s="164" t="str">
        <f t="shared" si="14"/>
        <v>0</v>
      </c>
      <c r="J132" s="251">
        <f>H23</f>
        <v>0</v>
      </c>
      <c r="K132" s="165">
        <f t="shared" si="10"/>
        <v>0</v>
      </c>
    </row>
    <row r="133" spans="1:11" ht="15" customHeight="1" x14ac:dyDescent="0.25">
      <c r="A133" s="267"/>
      <c r="B133" s="268"/>
      <c r="C133" s="114"/>
      <c r="D133" s="67"/>
      <c r="E133" s="69"/>
      <c r="F133" s="69"/>
      <c r="G133" s="71"/>
      <c r="H133" s="163" t="str">
        <f t="shared" si="13"/>
        <v>0</v>
      </c>
      <c r="I133" s="164" t="str">
        <f t="shared" si="14"/>
        <v>0</v>
      </c>
      <c r="J133" s="251">
        <f>H23</f>
        <v>0</v>
      </c>
      <c r="K133" s="165">
        <f t="shared" si="10"/>
        <v>0</v>
      </c>
    </row>
    <row r="134" spans="1:11" x14ac:dyDescent="0.25">
      <c r="A134" s="361" t="s">
        <v>717</v>
      </c>
      <c r="B134" s="362"/>
      <c r="C134" s="362"/>
      <c r="D134" s="362"/>
      <c r="E134" s="362"/>
      <c r="F134" s="362"/>
      <c r="G134" s="362"/>
      <c r="H134" s="363"/>
      <c r="I134" s="227"/>
      <c r="J134" s="166"/>
      <c r="K134" s="167"/>
    </row>
    <row r="135" spans="1:11" x14ac:dyDescent="0.25">
      <c r="A135" s="383" t="s">
        <v>23</v>
      </c>
      <c r="B135" s="384"/>
      <c r="C135" s="384"/>
      <c r="D135" s="384"/>
      <c r="E135" s="384"/>
      <c r="F135" s="384"/>
      <c r="G135" s="384"/>
      <c r="H135" s="384"/>
      <c r="I135" s="384"/>
      <c r="J135" s="384"/>
      <c r="K135" s="168">
        <f>SUM(K109:K133)</f>
        <v>0</v>
      </c>
    </row>
    <row r="136" spans="1:11" ht="15" customHeight="1" x14ac:dyDescent="0.3">
      <c r="A136" s="421" t="s">
        <v>11</v>
      </c>
      <c r="B136" s="422"/>
      <c r="C136" s="422"/>
      <c r="D136" s="422"/>
      <c r="E136" s="422"/>
      <c r="F136" s="422"/>
      <c r="G136" s="422"/>
      <c r="H136" s="422"/>
      <c r="I136" s="422"/>
      <c r="J136" s="422"/>
      <c r="K136" s="423"/>
    </row>
    <row r="137" spans="1:11" ht="18.75" x14ac:dyDescent="0.3">
      <c r="A137" s="277" t="s">
        <v>19</v>
      </c>
      <c r="B137" s="278"/>
      <c r="C137" s="278"/>
      <c r="D137" s="278"/>
      <c r="E137" s="278"/>
      <c r="F137" s="278"/>
      <c r="G137" s="278"/>
      <c r="H137" s="279"/>
      <c r="I137" s="215" t="s">
        <v>12</v>
      </c>
      <c r="J137" s="215" t="s">
        <v>13</v>
      </c>
      <c r="K137" s="216" t="s">
        <v>10</v>
      </c>
    </row>
    <row r="138" spans="1:11" x14ac:dyDescent="0.25">
      <c r="A138" s="351"/>
      <c r="B138" s="352"/>
      <c r="C138" s="352"/>
      <c r="D138" s="352"/>
      <c r="E138" s="352"/>
      <c r="F138" s="352"/>
      <c r="G138" s="352"/>
      <c r="H138" s="353"/>
      <c r="I138" s="25"/>
      <c r="J138" s="26"/>
      <c r="K138" s="169">
        <f>I138*J138</f>
        <v>0</v>
      </c>
    </row>
    <row r="139" spans="1:11" x14ac:dyDescent="0.25">
      <c r="A139" s="351"/>
      <c r="B139" s="352"/>
      <c r="C139" s="352"/>
      <c r="D139" s="352"/>
      <c r="E139" s="352"/>
      <c r="F139" s="352"/>
      <c r="G139" s="352"/>
      <c r="H139" s="353"/>
      <c r="I139" s="25"/>
      <c r="J139" s="26"/>
      <c r="K139" s="169">
        <f>I139*J139</f>
        <v>0</v>
      </c>
    </row>
    <row r="140" spans="1:11" ht="15.75" customHeight="1" x14ac:dyDescent="0.25">
      <c r="A140" s="351"/>
      <c r="B140" s="352"/>
      <c r="C140" s="352"/>
      <c r="D140" s="352"/>
      <c r="E140" s="352"/>
      <c r="F140" s="352"/>
      <c r="G140" s="352"/>
      <c r="H140" s="353"/>
      <c r="I140" s="25"/>
      <c r="J140" s="26"/>
      <c r="K140" s="169">
        <f>I140*J140</f>
        <v>0</v>
      </c>
    </row>
    <row r="141" spans="1:11" ht="15" customHeight="1" x14ac:dyDescent="0.25">
      <c r="A141" s="351"/>
      <c r="B141" s="352"/>
      <c r="C141" s="352"/>
      <c r="D141" s="352"/>
      <c r="E141" s="352"/>
      <c r="F141" s="352"/>
      <c r="G141" s="352"/>
      <c r="H141" s="353"/>
      <c r="I141" s="25"/>
      <c r="J141" s="26"/>
      <c r="K141" s="169">
        <f>I141*J141</f>
        <v>0</v>
      </c>
    </row>
    <row r="142" spans="1:11" ht="15" customHeight="1" x14ac:dyDescent="0.25">
      <c r="A142" s="351"/>
      <c r="B142" s="352"/>
      <c r="C142" s="352"/>
      <c r="D142" s="352"/>
      <c r="E142" s="352"/>
      <c r="F142" s="352"/>
      <c r="G142" s="352"/>
      <c r="H142" s="353"/>
      <c r="I142" s="25"/>
      <c r="J142" s="26"/>
      <c r="K142" s="169">
        <f t="shared" ref="K142:K146" si="15">I142*J142</f>
        <v>0</v>
      </c>
    </row>
    <row r="143" spans="1:11" ht="15" customHeight="1" x14ac:dyDescent="0.25">
      <c r="A143" s="351"/>
      <c r="B143" s="352"/>
      <c r="C143" s="352"/>
      <c r="D143" s="352"/>
      <c r="E143" s="352"/>
      <c r="F143" s="352"/>
      <c r="G143" s="352"/>
      <c r="H143" s="353"/>
      <c r="I143" s="25"/>
      <c r="J143" s="26"/>
      <c r="K143" s="169">
        <f t="shared" si="15"/>
        <v>0</v>
      </c>
    </row>
    <row r="144" spans="1:11" ht="15" customHeight="1" x14ac:dyDescent="0.25">
      <c r="A144" s="351"/>
      <c r="B144" s="352"/>
      <c r="C144" s="352"/>
      <c r="D144" s="352"/>
      <c r="E144" s="352"/>
      <c r="F144" s="352"/>
      <c r="G144" s="352"/>
      <c r="H144" s="353"/>
      <c r="I144" s="25"/>
      <c r="J144" s="26"/>
      <c r="K144" s="169">
        <f t="shared" si="15"/>
        <v>0</v>
      </c>
    </row>
    <row r="145" spans="1:11" ht="15" customHeight="1" x14ac:dyDescent="0.25">
      <c r="A145" s="351"/>
      <c r="B145" s="352"/>
      <c r="C145" s="352"/>
      <c r="D145" s="352"/>
      <c r="E145" s="352"/>
      <c r="F145" s="352"/>
      <c r="G145" s="352"/>
      <c r="H145" s="353"/>
      <c r="I145" s="25"/>
      <c r="J145" s="26"/>
      <c r="K145" s="169">
        <f t="shared" si="15"/>
        <v>0</v>
      </c>
    </row>
    <row r="146" spans="1:11" ht="15" customHeight="1" x14ac:dyDescent="0.25">
      <c r="A146" s="351"/>
      <c r="B146" s="352"/>
      <c r="C146" s="352"/>
      <c r="D146" s="352"/>
      <c r="E146" s="352"/>
      <c r="F146" s="352"/>
      <c r="G146" s="352"/>
      <c r="H146" s="353"/>
      <c r="I146" s="25"/>
      <c r="J146" s="26"/>
      <c r="K146" s="169">
        <f t="shared" si="15"/>
        <v>0</v>
      </c>
    </row>
    <row r="147" spans="1:11" ht="15" customHeight="1" x14ac:dyDescent="0.25">
      <c r="A147" s="351"/>
      <c r="B147" s="352"/>
      <c r="C147" s="352"/>
      <c r="D147" s="352"/>
      <c r="E147" s="352"/>
      <c r="F147" s="352"/>
      <c r="G147" s="352"/>
      <c r="H147" s="353"/>
      <c r="I147" s="232"/>
      <c r="J147" s="233"/>
      <c r="K147" s="169">
        <f>I147*J147</f>
        <v>0</v>
      </c>
    </row>
    <row r="148" spans="1:11" ht="15.75" customHeight="1" thickBot="1" x14ac:dyDescent="0.3">
      <c r="A148" s="367" t="s">
        <v>11</v>
      </c>
      <c r="B148" s="368"/>
      <c r="C148" s="368"/>
      <c r="D148" s="368"/>
      <c r="E148" s="368"/>
      <c r="F148" s="368"/>
      <c r="G148" s="368"/>
      <c r="H148" s="368"/>
      <c r="I148" s="368"/>
      <c r="J148" s="368"/>
      <c r="K148" s="228">
        <f>SUM(K138:K147)</f>
        <v>0</v>
      </c>
    </row>
    <row r="149" spans="1:11" ht="15" customHeight="1" x14ac:dyDescent="0.25">
      <c r="A149" s="364" t="s">
        <v>809</v>
      </c>
      <c r="B149" s="365"/>
      <c r="C149" s="365"/>
      <c r="D149" s="365"/>
      <c r="E149" s="365"/>
      <c r="F149" s="365"/>
      <c r="G149" s="365"/>
      <c r="H149" s="365"/>
      <c r="I149" s="365"/>
      <c r="J149" s="365"/>
      <c r="K149" s="366"/>
    </row>
    <row r="150" spans="1:11" ht="15.75" x14ac:dyDescent="0.25">
      <c r="A150" s="374" t="s">
        <v>810</v>
      </c>
      <c r="B150" s="375"/>
      <c r="C150" s="375"/>
      <c r="D150" s="375"/>
      <c r="E150" s="375"/>
      <c r="F150" s="375"/>
      <c r="G150" s="375"/>
      <c r="H150" s="375"/>
      <c r="I150" s="375"/>
      <c r="J150" s="375"/>
      <c r="K150" s="376"/>
    </row>
    <row r="151" spans="1:11" ht="15.75" thickBot="1" x14ac:dyDescent="0.3">
      <c r="A151" s="356" t="s">
        <v>18</v>
      </c>
      <c r="B151" s="357"/>
      <c r="C151" s="357"/>
      <c r="D151" s="357"/>
      <c r="E151" s="357"/>
      <c r="F151" s="357"/>
      <c r="G151" s="357"/>
      <c r="H151" s="357"/>
      <c r="I151" s="357"/>
      <c r="J151" s="357"/>
      <c r="K151" s="153">
        <f>F103</f>
        <v>0</v>
      </c>
    </row>
    <row r="152" spans="1:11" x14ac:dyDescent="0.25">
      <c r="A152" s="380" t="s">
        <v>811</v>
      </c>
      <c r="B152" s="381"/>
      <c r="C152" s="381"/>
      <c r="D152" s="381"/>
      <c r="E152" s="381"/>
      <c r="F152" s="381"/>
      <c r="G152" s="381"/>
      <c r="H152" s="381"/>
      <c r="I152" s="381"/>
      <c r="J152" s="381"/>
      <c r="K152" s="382"/>
    </row>
    <row r="153" spans="1:11" ht="18.75" x14ac:dyDescent="0.3">
      <c r="A153" s="277" t="s">
        <v>14</v>
      </c>
      <c r="B153" s="278"/>
      <c r="C153" s="278"/>
      <c r="D153" s="279"/>
      <c r="E153" s="369" t="s">
        <v>20</v>
      </c>
      <c r="F153" s="370"/>
      <c r="G153" s="370"/>
      <c r="H153" s="370"/>
      <c r="I153" s="370"/>
      <c r="J153" s="370"/>
      <c r="K153" s="216" t="s">
        <v>10</v>
      </c>
    </row>
    <row r="154" spans="1:11" x14ac:dyDescent="0.25">
      <c r="A154" s="371"/>
      <c r="B154" s="372"/>
      <c r="C154" s="372"/>
      <c r="D154" s="373"/>
      <c r="E154" s="355"/>
      <c r="F154" s="355"/>
      <c r="G154" s="355"/>
      <c r="H154" s="355"/>
      <c r="I154" s="355"/>
      <c r="J154" s="355"/>
      <c r="K154" s="95"/>
    </row>
    <row r="155" spans="1:11" x14ac:dyDescent="0.25">
      <c r="A155" s="331"/>
      <c r="B155" s="329"/>
      <c r="C155" s="329"/>
      <c r="D155" s="330"/>
      <c r="E155" s="328"/>
      <c r="F155" s="329"/>
      <c r="G155" s="329"/>
      <c r="H155" s="329"/>
      <c r="I155" s="329"/>
      <c r="J155" s="330"/>
      <c r="K155" s="217"/>
    </row>
    <row r="156" spans="1:11" x14ac:dyDescent="0.25">
      <c r="A156" s="331"/>
      <c r="B156" s="329"/>
      <c r="C156" s="329"/>
      <c r="D156" s="330"/>
      <c r="E156" s="328"/>
      <c r="F156" s="329"/>
      <c r="G156" s="329"/>
      <c r="H156" s="329"/>
      <c r="I156" s="329"/>
      <c r="J156" s="330"/>
      <c r="K156" s="95"/>
    </row>
    <row r="157" spans="1:11" x14ac:dyDescent="0.25">
      <c r="A157" s="331"/>
      <c r="B157" s="329"/>
      <c r="C157" s="329"/>
      <c r="D157" s="330"/>
      <c r="E157" s="328"/>
      <c r="F157" s="329"/>
      <c r="G157" s="329"/>
      <c r="H157" s="329"/>
      <c r="I157" s="329"/>
      <c r="J157" s="330"/>
      <c r="K157" s="95"/>
    </row>
    <row r="158" spans="1:11" x14ac:dyDescent="0.25">
      <c r="A158" s="331"/>
      <c r="B158" s="329"/>
      <c r="C158" s="329"/>
      <c r="D158" s="330"/>
      <c r="E158" s="328"/>
      <c r="F158" s="329"/>
      <c r="G158" s="329"/>
      <c r="H158" s="329"/>
      <c r="I158" s="329"/>
      <c r="J158" s="330"/>
      <c r="K158" s="217"/>
    </row>
    <row r="159" spans="1:11" ht="15" customHeight="1" x14ac:dyDescent="0.25">
      <c r="A159" s="331"/>
      <c r="B159" s="329"/>
      <c r="C159" s="329"/>
      <c r="D159" s="330"/>
      <c r="E159" s="355"/>
      <c r="F159" s="355"/>
      <c r="G159" s="355"/>
      <c r="H159" s="355"/>
      <c r="I159" s="355"/>
      <c r="J159" s="355"/>
      <c r="K159" s="95"/>
    </row>
    <row r="160" spans="1:11" x14ac:dyDescent="0.25">
      <c r="A160" s="331"/>
      <c r="B160" s="329"/>
      <c r="C160" s="329"/>
      <c r="D160" s="330"/>
      <c r="E160" s="355"/>
      <c r="F160" s="355"/>
      <c r="G160" s="355"/>
      <c r="H160" s="355"/>
      <c r="I160" s="355"/>
      <c r="J160" s="355"/>
      <c r="K160" s="95"/>
    </row>
    <row r="161" spans="1:11" ht="15.75" thickBot="1" x14ac:dyDescent="0.3">
      <c r="A161" s="356" t="s">
        <v>16</v>
      </c>
      <c r="B161" s="357"/>
      <c r="C161" s="357"/>
      <c r="D161" s="357"/>
      <c r="E161" s="357"/>
      <c r="F161" s="357"/>
      <c r="G161" s="357"/>
      <c r="H161" s="357"/>
      <c r="I161" s="357"/>
      <c r="J161" s="357"/>
      <c r="K161" s="229">
        <f>SUM(K154:K160)</f>
        <v>0</v>
      </c>
    </row>
    <row r="162" spans="1:11" x14ac:dyDescent="0.25">
      <c r="A162" s="358" t="s">
        <v>812</v>
      </c>
      <c r="B162" s="359"/>
      <c r="C162" s="359"/>
      <c r="D162" s="359"/>
      <c r="E162" s="359"/>
      <c r="F162" s="359"/>
      <c r="G162" s="359"/>
      <c r="H162" s="359"/>
      <c r="I162" s="359"/>
      <c r="J162" s="359"/>
      <c r="K162" s="360"/>
    </row>
    <row r="163" spans="1:11" ht="15.75" x14ac:dyDescent="0.25">
      <c r="A163" s="332" t="s">
        <v>814</v>
      </c>
      <c r="B163" s="354"/>
      <c r="C163" s="377"/>
      <c r="D163" s="378"/>
      <c r="E163" s="378"/>
      <c r="F163" s="378"/>
      <c r="G163" s="378"/>
      <c r="H163" s="378"/>
      <c r="I163" s="378"/>
      <c r="J163" s="379"/>
      <c r="K163" s="235"/>
    </row>
    <row r="164" spans="1:11" ht="15.75" x14ac:dyDescent="0.25">
      <c r="A164" s="332" t="s">
        <v>813</v>
      </c>
      <c r="B164" s="333"/>
      <c r="C164" s="334"/>
      <c r="D164" s="334"/>
      <c r="E164" s="334"/>
      <c r="F164" s="334"/>
      <c r="G164" s="334"/>
      <c r="H164" s="334"/>
      <c r="I164" s="334"/>
      <c r="J164" s="334"/>
      <c r="K164" s="235"/>
    </row>
    <row r="165" spans="1:11" ht="15.75" thickBot="1" x14ac:dyDescent="0.3">
      <c r="A165" s="356" t="s">
        <v>24</v>
      </c>
      <c r="B165" s="357"/>
      <c r="C165" s="357"/>
      <c r="D165" s="357"/>
      <c r="E165" s="357"/>
      <c r="F165" s="357"/>
      <c r="G165" s="357"/>
      <c r="H165" s="357"/>
      <c r="I165" s="357"/>
      <c r="J165" s="357"/>
      <c r="K165" s="170">
        <f>SUM(K163:K164)</f>
        <v>0</v>
      </c>
    </row>
    <row r="166" spans="1:11" ht="31.5" customHeight="1" thickBot="1" x14ac:dyDescent="0.35">
      <c r="A166" s="418" t="s">
        <v>764</v>
      </c>
      <c r="B166" s="419"/>
      <c r="C166" s="419"/>
      <c r="D166" s="419"/>
      <c r="E166" s="419"/>
      <c r="F166" s="419"/>
      <c r="G166" s="419"/>
      <c r="H166" s="419"/>
      <c r="I166" s="419"/>
      <c r="J166" s="420"/>
      <c r="K166" s="171">
        <f>SUM(I134,K135,K148,K151,K161,K165)</f>
        <v>0</v>
      </c>
    </row>
    <row r="167" spans="1:11" x14ac:dyDescent="0.25">
      <c r="A167" s="89"/>
      <c r="B167" s="89"/>
      <c r="C167" s="89"/>
      <c r="D167" s="89"/>
      <c r="E167" s="89"/>
      <c r="F167" s="89"/>
      <c r="G167" s="89"/>
      <c r="H167" s="89"/>
      <c r="I167" s="89"/>
      <c r="J167" s="89"/>
      <c r="K167" s="89"/>
    </row>
    <row r="169" spans="1:11" ht="1.5" customHeight="1" x14ac:dyDescent="0.25"/>
    <row r="181" spans="2:6" x14ac:dyDescent="0.25">
      <c r="B181">
        <v>20</v>
      </c>
      <c r="D181">
        <v>49.01</v>
      </c>
      <c r="F181" t="s">
        <v>834</v>
      </c>
    </row>
    <row r="182" spans="2:6" x14ac:dyDescent="0.25">
      <c r="B182">
        <v>25</v>
      </c>
      <c r="D182">
        <v>61.26</v>
      </c>
      <c r="F182" t="s">
        <v>836</v>
      </c>
    </row>
  </sheetData>
  <sheetProtection password="EEAC" sheet="1" objects="1" scenarios="1"/>
  <mergeCells count="184">
    <mergeCell ref="A166:J166"/>
    <mergeCell ref="A136:K136"/>
    <mergeCell ref="A43:B43"/>
    <mergeCell ref="A54:B54"/>
    <mergeCell ref="A55:B55"/>
    <mergeCell ref="A56:B56"/>
    <mergeCell ref="A57:B57"/>
    <mergeCell ref="A58:B58"/>
    <mergeCell ref="A41:K41"/>
    <mergeCell ref="A42:B42"/>
    <mergeCell ref="A82:K82"/>
    <mergeCell ref="A69:J69"/>
    <mergeCell ref="A70:H70"/>
    <mergeCell ref="A71:H71"/>
    <mergeCell ref="A81:J81"/>
    <mergeCell ref="A94:J94"/>
    <mergeCell ref="A95:K95"/>
    <mergeCell ref="A96:B96"/>
    <mergeCell ref="A74:H74"/>
    <mergeCell ref="A80:H80"/>
    <mergeCell ref="E91:J91"/>
    <mergeCell ref="A165:J165"/>
    <mergeCell ref="A93:D93"/>
    <mergeCell ref="A88:D88"/>
    <mergeCell ref="E88:J88"/>
    <mergeCell ref="A89:D89"/>
    <mergeCell ref="E87:J87"/>
    <mergeCell ref="B15:E15"/>
    <mergeCell ref="A68:J68"/>
    <mergeCell ref="A59:B59"/>
    <mergeCell ref="A60:B60"/>
    <mergeCell ref="A61:B61"/>
    <mergeCell ref="A62:B62"/>
    <mergeCell ref="A63:B63"/>
    <mergeCell ref="A64:B64"/>
    <mergeCell ref="B16:E16"/>
    <mergeCell ref="A40:K40"/>
    <mergeCell ref="A72:H72"/>
    <mergeCell ref="A73:H73"/>
    <mergeCell ref="A34:K34"/>
    <mergeCell ref="A79:H79"/>
    <mergeCell ref="E86:J86"/>
    <mergeCell ref="A87:D87"/>
    <mergeCell ref="A84:J84"/>
    <mergeCell ref="A85:K85"/>
    <mergeCell ref="A86:D86"/>
    <mergeCell ref="A100:K100"/>
    <mergeCell ref="A91:D91"/>
    <mergeCell ref="E89:J89"/>
    <mergeCell ref="A111:B111"/>
    <mergeCell ref="A112:B112"/>
    <mergeCell ref="A115:B115"/>
    <mergeCell ref="A116:B116"/>
    <mergeCell ref="A117:B117"/>
    <mergeCell ref="A92:D92"/>
    <mergeCell ref="E92:J92"/>
    <mergeCell ref="A106:K106"/>
    <mergeCell ref="A107:K107"/>
    <mergeCell ref="A108:B108"/>
    <mergeCell ref="A109:B109"/>
    <mergeCell ref="A110:B110"/>
    <mergeCell ref="A97:B97"/>
    <mergeCell ref="C97:J97"/>
    <mergeCell ref="A113:B113"/>
    <mergeCell ref="A114:B114"/>
    <mergeCell ref="C96:J96"/>
    <mergeCell ref="A98:J98"/>
    <mergeCell ref="A99:J99"/>
    <mergeCell ref="E93:J93"/>
    <mergeCell ref="A90:D90"/>
    <mergeCell ref="A132:B132"/>
    <mergeCell ref="A120:B120"/>
    <mergeCell ref="A121:B121"/>
    <mergeCell ref="A122:B122"/>
    <mergeCell ref="A123:B123"/>
    <mergeCell ref="A124:B124"/>
    <mergeCell ref="A125:B125"/>
    <mergeCell ref="A126:B126"/>
    <mergeCell ref="A127:B127"/>
    <mergeCell ref="A128:B128"/>
    <mergeCell ref="A129:B129"/>
    <mergeCell ref="A131:B131"/>
    <mergeCell ref="A151:J151"/>
    <mergeCell ref="A152:K152"/>
    <mergeCell ref="A133:B133"/>
    <mergeCell ref="A135:J135"/>
    <mergeCell ref="A140:H140"/>
    <mergeCell ref="A141:H141"/>
    <mergeCell ref="A147:H147"/>
    <mergeCell ref="A143:H143"/>
    <mergeCell ref="A144:H144"/>
    <mergeCell ref="A145:H145"/>
    <mergeCell ref="A146:H146"/>
    <mergeCell ref="A142:H142"/>
    <mergeCell ref="A163:B163"/>
    <mergeCell ref="A159:D159"/>
    <mergeCell ref="E159:J159"/>
    <mergeCell ref="A160:D160"/>
    <mergeCell ref="E160:J160"/>
    <mergeCell ref="A161:J161"/>
    <mergeCell ref="A162:K162"/>
    <mergeCell ref="A134:H134"/>
    <mergeCell ref="A149:K149"/>
    <mergeCell ref="A138:H138"/>
    <mergeCell ref="A139:H139"/>
    <mergeCell ref="A137:H137"/>
    <mergeCell ref="A148:J148"/>
    <mergeCell ref="A156:D156"/>
    <mergeCell ref="E156:J156"/>
    <mergeCell ref="A157:D157"/>
    <mergeCell ref="E157:J157"/>
    <mergeCell ref="E153:J153"/>
    <mergeCell ref="A154:D154"/>
    <mergeCell ref="E154:J154"/>
    <mergeCell ref="A155:D155"/>
    <mergeCell ref="E155:J155"/>
    <mergeCell ref="A150:K150"/>
    <mergeCell ref="C163:J163"/>
    <mergeCell ref="D9:E9"/>
    <mergeCell ref="D10:E10"/>
    <mergeCell ref="A158:D158"/>
    <mergeCell ref="E158:J158"/>
    <mergeCell ref="B5:C5"/>
    <mergeCell ref="B6:C6"/>
    <mergeCell ref="B7:C7"/>
    <mergeCell ref="B8:C8"/>
    <mergeCell ref="A164:B164"/>
    <mergeCell ref="C164:J164"/>
    <mergeCell ref="D101:K101"/>
    <mergeCell ref="A83:K83"/>
    <mergeCell ref="B17:E17"/>
    <mergeCell ref="A65:B65"/>
    <mergeCell ref="A66:B66"/>
    <mergeCell ref="A67:H67"/>
    <mergeCell ref="C27:I28"/>
    <mergeCell ref="A118:B118"/>
    <mergeCell ref="A119:B119"/>
    <mergeCell ref="A130:B130"/>
    <mergeCell ref="A75:H75"/>
    <mergeCell ref="A76:H76"/>
    <mergeCell ref="A77:H77"/>
    <mergeCell ref="A78:H78"/>
    <mergeCell ref="A153:D153"/>
    <mergeCell ref="A101:C101"/>
    <mergeCell ref="A105:K105"/>
    <mergeCell ref="A2:K3"/>
    <mergeCell ref="C22:J22"/>
    <mergeCell ref="A1:K1"/>
    <mergeCell ref="A19:K20"/>
    <mergeCell ref="A25:K26"/>
    <mergeCell ref="B9:C9"/>
    <mergeCell ref="B10:C10"/>
    <mergeCell ref="B11:C11"/>
    <mergeCell ref="B12:C12"/>
    <mergeCell ref="F12:G12"/>
    <mergeCell ref="F8:K9"/>
    <mergeCell ref="A14:K14"/>
    <mergeCell ref="F4:J4"/>
    <mergeCell ref="B4:E4"/>
    <mergeCell ref="D5:E5"/>
    <mergeCell ref="D6:E6"/>
    <mergeCell ref="D7:E7"/>
    <mergeCell ref="D8:E8"/>
    <mergeCell ref="G5:H5"/>
    <mergeCell ref="G6:H6"/>
    <mergeCell ref="E90:J90"/>
    <mergeCell ref="D11:E11"/>
    <mergeCell ref="D12:E12"/>
    <mergeCell ref="F35:K35"/>
    <mergeCell ref="A35:E35"/>
    <mergeCell ref="A53:B53"/>
    <mergeCell ref="A44:B44"/>
    <mergeCell ref="A45:B45"/>
    <mergeCell ref="A46:B46"/>
    <mergeCell ref="A47:B47"/>
    <mergeCell ref="A48:B48"/>
    <mergeCell ref="A50:B50"/>
    <mergeCell ref="A51:B51"/>
    <mergeCell ref="A52:B52"/>
    <mergeCell ref="A39:K39"/>
    <mergeCell ref="F17:K17"/>
    <mergeCell ref="A49:B49"/>
    <mergeCell ref="F11:G11"/>
    <mergeCell ref="A30:A31"/>
  </mergeCells>
  <conditionalFormatting sqref="C22:J22">
    <cfRule type="expression" dxfId="0" priority="1">
      <formula>$B$23&lt;&gt;$I$23</formula>
    </cfRule>
  </conditionalFormatting>
  <dataValidations count="6">
    <dataValidation type="list" allowBlank="1" showInputMessage="1" showErrorMessage="1" sqref="A5">
      <formula1>Districts</formula1>
    </dataValidation>
    <dataValidation type="list" allowBlank="1" showInputMessage="1" showErrorMessage="1" sqref="A7">
      <formula1>INDIRECT(A5)</formula1>
    </dataValidation>
    <dataValidation type="list" allowBlank="1" showInputMessage="1" showErrorMessage="1" sqref="C185 B23">
      <formula1>$B$181:$B$182</formula1>
    </dataValidation>
    <dataValidation type="list" allowBlank="1" showInputMessage="1" showErrorMessage="1" sqref="C37">
      <formula1>$D$181:$D$182</formula1>
    </dataValidation>
    <dataValidation type="list" allowBlank="1" showInputMessage="1" showErrorMessage="1" sqref="H11:H12">
      <formula1>$F$181:$F$182</formula1>
    </dataValidation>
    <dataValidation type="list" allowBlank="1" showInputMessage="1" showErrorMessage="1" sqref="A11">
      <formula1>$F$181:$F$182</formula1>
    </dataValidation>
  </dataValidations>
  <pageMargins left="0.45" right="0.05" top="0.75" bottom="0.75" header="0.3" footer="0.3"/>
  <pageSetup scale="52" fitToHeight="0" orientation="portrait" r:id="rId1"/>
  <headerFooter>
    <oddFooter xml:space="preserve">&amp;L&amp;18All documentation will be submitted via e-mail to:&amp;C&amp;"-,Bold"&amp;22KthreeP.Literacy@state.nm.us&amp;18&amp;K00+000jjj&amp;K01+000                         </oddFooter>
  </headerFooter>
  <rowBreaks count="2" manualBreakCount="2">
    <brk id="33" max="10" man="1"/>
    <brk id="9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80" zoomScaleNormal="80" zoomScaleSheetLayoutView="80" workbookViewId="0">
      <selection activeCell="E12" sqref="E12"/>
    </sheetView>
  </sheetViews>
  <sheetFormatPr defaultRowHeight="15" x14ac:dyDescent="0.25"/>
  <cols>
    <col min="1" max="1" width="39.42578125" customWidth="1"/>
    <col min="2" max="2" width="12.5703125" customWidth="1"/>
    <col min="3" max="17" width="17.5703125" customWidth="1"/>
  </cols>
  <sheetData>
    <row r="1" spans="1:17" ht="46.5" customHeight="1" x14ac:dyDescent="0.25">
      <c r="A1" s="435" t="s">
        <v>841</v>
      </c>
      <c r="B1" s="436"/>
      <c r="C1" s="436"/>
      <c r="D1" s="436"/>
      <c r="E1" s="436"/>
      <c r="F1" s="436"/>
      <c r="G1" s="436"/>
      <c r="H1" s="436"/>
      <c r="I1" s="436"/>
      <c r="J1" s="436"/>
      <c r="K1" s="436"/>
      <c r="L1" s="436"/>
      <c r="M1" s="436"/>
      <c r="N1" s="436"/>
      <c r="O1" s="436"/>
      <c r="P1" s="436"/>
      <c r="Q1" s="437"/>
    </row>
    <row r="2" spans="1:17" ht="46.5" customHeight="1" thickBot="1" x14ac:dyDescent="0.4">
      <c r="A2" s="445" t="s">
        <v>25</v>
      </c>
      <c r="B2" s="446"/>
      <c r="C2" s="438"/>
      <c r="D2" s="438"/>
      <c r="E2" s="449" t="s">
        <v>736</v>
      </c>
      <c r="F2" s="450"/>
      <c r="G2" s="450"/>
      <c r="H2" s="450"/>
      <c r="I2" s="450"/>
      <c r="J2" s="450"/>
      <c r="K2" s="450"/>
      <c r="L2" s="450"/>
      <c r="M2" s="450"/>
      <c r="N2" s="450"/>
      <c r="O2" s="450"/>
      <c r="P2" s="450"/>
      <c r="Q2" s="450"/>
    </row>
    <row r="3" spans="1:17" ht="21.75" customHeight="1" thickBot="1" x14ac:dyDescent="0.4">
      <c r="A3" s="102" t="s">
        <v>0</v>
      </c>
      <c r="B3" s="103"/>
      <c r="C3" s="433" t="s">
        <v>775</v>
      </c>
      <c r="D3" s="434"/>
      <c r="E3" s="434"/>
      <c r="F3" s="434"/>
      <c r="G3" s="434"/>
      <c r="H3" s="434"/>
      <c r="I3" s="444"/>
      <c r="J3" s="433" t="s">
        <v>768</v>
      </c>
      <c r="K3" s="434"/>
      <c r="L3" s="434"/>
      <c r="M3" s="434"/>
      <c r="N3" s="434"/>
      <c r="O3" s="442" t="s">
        <v>728</v>
      </c>
      <c r="P3" s="443"/>
      <c r="Q3" s="15"/>
    </row>
    <row r="4" spans="1:17" s="119" customFormat="1" ht="112.5" x14ac:dyDescent="0.25">
      <c r="A4" s="120" t="s">
        <v>2</v>
      </c>
      <c r="B4" s="121" t="s">
        <v>716</v>
      </c>
      <c r="C4" s="122" t="s">
        <v>3</v>
      </c>
      <c r="D4" s="123" t="s">
        <v>833</v>
      </c>
      <c r="E4" s="123" t="s">
        <v>849</v>
      </c>
      <c r="F4" s="123" t="s">
        <v>759</v>
      </c>
      <c r="G4" s="123" t="s">
        <v>766</v>
      </c>
      <c r="H4" s="123" t="s">
        <v>848</v>
      </c>
      <c r="I4" s="124" t="s">
        <v>767</v>
      </c>
      <c r="J4" s="125" t="s">
        <v>847</v>
      </c>
      <c r="K4" s="123" t="s">
        <v>846</v>
      </c>
      <c r="L4" s="123" t="s">
        <v>845</v>
      </c>
      <c r="M4" s="123" t="s">
        <v>844</v>
      </c>
      <c r="N4" s="124" t="s">
        <v>769</v>
      </c>
      <c r="O4" s="126" t="s">
        <v>770</v>
      </c>
      <c r="P4" s="127" t="s">
        <v>850</v>
      </c>
      <c r="Q4" s="128"/>
    </row>
    <row r="5" spans="1:17" ht="16.5" customHeight="1" thickBot="1" x14ac:dyDescent="0.3">
      <c r="A5" s="72">
        <f>'JUNE Schools Funding &amp; Budget'!A7</f>
        <v>0</v>
      </c>
      <c r="B5" s="73" t="str">
        <f>RIGHT(A5,3)</f>
        <v>0</v>
      </c>
      <c r="C5" s="82">
        <f>'JUNE Schools Funding &amp; Budget'!B37</f>
        <v>0</v>
      </c>
      <c r="D5" s="106">
        <f>'JUNE Schools Funding &amp; Budget'!C37</f>
        <v>0</v>
      </c>
      <c r="E5" s="107">
        <f>'JUNE Schools Funding &amp; Budget'!D37</f>
        <v>0</v>
      </c>
      <c r="F5" s="108">
        <f>C5*D5*E5</f>
        <v>0</v>
      </c>
      <c r="G5" s="108">
        <f>F5*0.02</f>
        <v>0</v>
      </c>
      <c r="H5" s="108">
        <f>'JUNE Schools Funding &amp; Budget'!H37</f>
        <v>0</v>
      </c>
      <c r="I5" s="104">
        <f>SUM(F5+H5)</f>
        <v>0</v>
      </c>
      <c r="J5" s="109">
        <f>'JUNE Schools Funding &amp; Budget'!D103</f>
        <v>0</v>
      </c>
      <c r="K5" s="108">
        <f>'JUNE Schools Funding &amp; Budget'!E103</f>
        <v>0</v>
      </c>
      <c r="L5" s="108">
        <f>'JUNE Schools Funding &amp; Budget'!F103</f>
        <v>0</v>
      </c>
      <c r="M5" s="108">
        <f>'JUNE Schools Funding &amp; Budget'!I134</f>
        <v>0</v>
      </c>
      <c r="N5" s="104">
        <f>SUM(K5+M5)</f>
        <v>0</v>
      </c>
      <c r="O5" s="105">
        <f>I5+N5</f>
        <v>0</v>
      </c>
      <c r="P5" s="144">
        <f>SUM(O5-Q9)</f>
        <v>0</v>
      </c>
      <c r="Q5" s="15"/>
    </row>
    <row r="6" spans="1:17" ht="15.75" thickBot="1" x14ac:dyDescent="0.3">
      <c r="A6" s="15"/>
      <c r="B6" s="15"/>
      <c r="C6" s="15"/>
      <c r="D6" s="15"/>
      <c r="E6" s="15"/>
      <c r="F6" s="15"/>
      <c r="G6" s="15"/>
      <c r="H6" s="15"/>
      <c r="I6" s="15"/>
      <c r="J6" s="15"/>
      <c r="K6" s="15"/>
      <c r="L6" s="15"/>
      <c r="M6" s="15"/>
      <c r="N6" s="15"/>
      <c r="O6" s="15"/>
      <c r="P6" s="15"/>
      <c r="Q6" s="15"/>
    </row>
    <row r="7" spans="1:17" ht="21.75" thickBot="1" x14ac:dyDescent="0.4">
      <c r="A7" s="98" t="s">
        <v>1</v>
      </c>
      <c r="B7" s="99"/>
      <c r="C7" s="439" t="s">
        <v>776</v>
      </c>
      <c r="D7" s="440"/>
      <c r="E7" s="440"/>
      <c r="F7" s="440"/>
      <c r="G7" s="440"/>
      <c r="H7" s="440"/>
      <c r="I7" s="441"/>
      <c r="J7" s="447" t="s">
        <v>773</v>
      </c>
      <c r="K7" s="448"/>
      <c r="L7" s="448"/>
      <c r="M7" s="448"/>
      <c r="N7" s="448"/>
      <c r="O7" s="448"/>
      <c r="P7" s="448"/>
      <c r="Q7" s="94"/>
    </row>
    <row r="8" spans="1:17" s="119" customFormat="1" ht="105" x14ac:dyDescent="0.25">
      <c r="A8" s="120" t="s">
        <v>2</v>
      </c>
      <c r="B8" s="129" t="s">
        <v>716</v>
      </c>
      <c r="C8" s="130" t="s">
        <v>6</v>
      </c>
      <c r="D8" s="131" t="s">
        <v>22</v>
      </c>
      <c r="E8" s="132" t="s">
        <v>4</v>
      </c>
      <c r="F8" s="131" t="s">
        <v>734</v>
      </c>
      <c r="G8" s="131" t="s">
        <v>5</v>
      </c>
      <c r="H8" s="132" t="s">
        <v>21</v>
      </c>
      <c r="I8" s="133" t="s">
        <v>774</v>
      </c>
      <c r="J8" s="134" t="s">
        <v>6</v>
      </c>
      <c r="K8" s="135" t="s">
        <v>22</v>
      </c>
      <c r="L8" s="135" t="s">
        <v>4</v>
      </c>
      <c r="M8" s="136" t="s">
        <v>735</v>
      </c>
      <c r="N8" s="135" t="s">
        <v>5</v>
      </c>
      <c r="O8" s="137" t="s">
        <v>21</v>
      </c>
      <c r="P8" s="138" t="s">
        <v>772</v>
      </c>
      <c r="Q8" s="139" t="s">
        <v>771</v>
      </c>
    </row>
    <row r="9" spans="1:17" ht="16.5" thickBot="1" x14ac:dyDescent="0.3">
      <c r="A9" s="74">
        <f>'JUNE Schools Funding &amp; Budget'!A7</f>
        <v>0</v>
      </c>
      <c r="B9" s="74" t="str">
        <f>RIGHT(A9,3)</f>
        <v>0</v>
      </c>
      <c r="C9" s="83">
        <f>'JUNE Schools Funding &amp; Budget'!K68</f>
        <v>0</v>
      </c>
      <c r="D9" s="84">
        <f>'JUNE Schools Funding &amp; Budget'!I67</f>
        <v>0</v>
      </c>
      <c r="E9" s="84">
        <f>'JUNE Schools Funding &amp; Budget'!K81</f>
        <v>0</v>
      </c>
      <c r="F9" s="85">
        <f>'JUNE Schools Funding &amp; Budget'!K84</f>
        <v>0</v>
      </c>
      <c r="G9" s="85">
        <f>'JUNE Schools Funding &amp; Budget'!K98</f>
        <v>0</v>
      </c>
      <c r="H9" s="84">
        <f>'JUNE Schools Funding &amp; Budget'!K94</f>
        <v>0</v>
      </c>
      <c r="I9" s="100">
        <f>SUM(C9:H9)</f>
        <v>0</v>
      </c>
      <c r="J9" s="75">
        <f>'JUNE Schools Funding &amp; Budget'!K135</f>
        <v>0</v>
      </c>
      <c r="K9" s="76">
        <f>'JUNE Schools Funding &amp; Budget'!I134</f>
        <v>0</v>
      </c>
      <c r="L9" s="76">
        <f>'JUNE Schools Funding &amp; Budget'!K148</f>
        <v>0</v>
      </c>
      <c r="M9" s="76">
        <f>'JUNE Schools Funding &amp; Budget'!K151</f>
        <v>0</v>
      </c>
      <c r="N9" s="76">
        <f>'JUNE Schools Funding &amp; Budget'!K165</f>
        <v>0</v>
      </c>
      <c r="O9" s="77">
        <f>'JUNE Schools Funding &amp; Budget'!K161</f>
        <v>0</v>
      </c>
      <c r="P9" s="93">
        <f>SUM(J9:O9)</f>
        <v>0</v>
      </c>
      <c r="Q9" s="81">
        <f>I9+P9</f>
        <v>0</v>
      </c>
    </row>
    <row r="10" spans="1:17" ht="15.75" thickBot="1" x14ac:dyDescent="0.3">
      <c r="A10" s="15"/>
      <c r="B10" s="15"/>
      <c r="C10" s="15"/>
      <c r="D10" s="15"/>
      <c r="E10" s="15"/>
      <c r="F10" s="15"/>
      <c r="G10" s="15"/>
      <c r="H10" s="15"/>
      <c r="I10" s="15"/>
      <c r="J10" s="15"/>
      <c r="K10" s="15"/>
      <c r="L10" s="15"/>
      <c r="M10" s="15"/>
      <c r="N10" s="15"/>
      <c r="O10" s="15"/>
      <c r="P10" s="15"/>
      <c r="Q10" s="15"/>
    </row>
    <row r="11" spans="1:17" s="117" customFormat="1" ht="56.25" x14ac:dyDescent="0.25">
      <c r="A11" s="140" t="s">
        <v>2</v>
      </c>
      <c r="B11" s="141" t="s">
        <v>716</v>
      </c>
      <c r="C11" s="141" t="s">
        <v>777</v>
      </c>
      <c r="D11" s="142" t="s">
        <v>778</v>
      </c>
      <c r="E11" s="143"/>
      <c r="F11" s="143"/>
      <c r="G11" s="143"/>
      <c r="H11" s="143"/>
      <c r="I11" s="143"/>
      <c r="J11" s="143"/>
      <c r="K11" s="143"/>
      <c r="L11" s="143"/>
      <c r="M11" s="143"/>
      <c r="N11" s="143"/>
      <c r="O11" s="143"/>
      <c r="P11" s="143"/>
      <c r="Q11" s="143"/>
    </row>
    <row r="12" spans="1:17" ht="27" customHeight="1" thickBot="1" x14ac:dyDescent="0.4">
      <c r="A12" s="78">
        <f>'JUNE Schools Funding &amp; Budget'!A7</f>
        <v>0</v>
      </c>
      <c r="B12" s="78" t="str">
        <f>RIGHT(A12,3)</f>
        <v>0</v>
      </c>
      <c r="C12" s="79">
        <f>'JUNE Schools Funding &amp; Budget'!B27</f>
        <v>0</v>
      </c>
      <c r="D12" s="80">
        <f>'JUNE Schools Funding &amp; Budget'!B28</f>
        <v>0</v>
      </c>
      <c r="E12" s="110"/>
      <c r="F12" s="111"/>
      <c r="G12" s="111"/>
      <c r="H12" s="111"/>
      <c r="I12" s="111"/>
      <c r="J12" s="111"/>
      <c r="K12" s="111"/>
      <c r="L12" s="111"/>
      <c r="M12" s="112"/>
      <c r="N12" s="101"/>
      <c r="O12" s="101"/>
      <c r="P12" s="15"/>
      <c r="Q12" s="15"/>
    </row>
    <row r="13" spans="1:17" ht="24.75" customHeight="1" x14ac:dyDescent="0.4">
      <c r="A13" s="15" t="s">
        <v>827</v>
      </c>
      <c r="B13" s="15"/>
      <c r="C13" s="15"/>
      <c r="D13" s="15"/>
      <c r="E13" s="15"/>
      <c r="F13" s="15"/>
      <c r="G13" s="15"/>
      <c r="H13" s="15"/>
      <c r="I13" s="15"/>
      <c r="J13" s="15"/>
      <c r="K13" s="15"/>
      <c r="L13" s="15"/>
      <c r="M13" s="15"/>
      <c r="N13" s="15"/>
      <c r="O13" s="15"/>
      <c r="P13" s="15"/>
      <c r="Q13" s="15"/>
    </row>
  </sheetData>
  <sheetProtection password="EEAC" sheet="1" objects="1" scenarios="1"/>
  <mergeCells count="9">
    <mergeCell ref="J3:N3"/>
    <mergeCell ref="A1:Q1"/>
    <mergeCell ref="C2:D2"/>
    <mergeCell ref="C7:I7"/>
    <mergeCell ref="O3:P3"/>
    <mergeCell ref="C3:I3"/>
    <mergeCell ref="A2:B2"/>
    <mergeCell ref="J7:P7"/>
    <mergeCell ref="E2:Q2"/>
  </mergeCells>
  <printOptions horizontalCentered="1"/>
  <pageMargins left="0.25" right="0.25" top="0.5" bottom="0.5" header="0.25" footer="0.25"/>
  <pageSetup paperSize="5" scale="54" fitToHeight="0" orientation="landscape" r:id="rId1"/>
  <headerFooter>
    <oddFooter>&amp;C&amp;P of &amp;N&amp;RRevised: 01/19/2017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14"/>
  <sheetViews>
    <sheetView topLeftCell="L1" workbookViewId="0">
      <selection activeCell="M1" sqref="M1"/>
    </sheetView>
  </sheetViews>
  <sheetFormatPr defaultRowHeight="15" x14ac:dyDescent="0.25"/>
  <cols>
    <col min="1" max="1" width="13.140625" customWidth="1"/>
    <col min="2" max="2" width="33.85546875" customWidth="1"/>
    <col min="3" max="3" width="35.42578125" customWidth="1"/>
    <col min="4" max="6" width="38.42578125" customWidth="1"/>
    <col min="7" max="27" width="37.5703125" customWidth="1"/>
    <col min="34" max="113" width="36.85546875" customWidth="1"/>
  </cols>
  <sheetData>
    <row r="1" spans="1:135" s="20" customFormat="1" ht="35.25" customHeight="1" x14ac:dyDescent="0.25">
      <c r="A1" s="18" t="s">
        <v>26</v>
      </c>
      <c r="B1" s="18" t="s">
        <v>27</v>
      </c>
      <c r="C1" s="16" t="s">
        <v>671</v>
      </c>
      <c r="D1" s="16" t="s">
        <v>141</v>
      </c>
      <c r="E1" s="16" t="s">
        <v>29</v>
      </c>
      <c r="F1" s="16" t="s">
        <v>117</v>
      </c>
      <c r="G1" s="16" t="s">
        <v>105</v>
      </c>
      <c r="H1" s="16" t="s">
        <v>160</v>
      </c>
      <c r="I1" s="16" t="s">
        <v>181</v>
      </c>
      <c r="J1" s="16" t="s">
        <v>157</v>
      </c>
      <c r="K1" s="16" t="s">
        <v>162</v>
      </c>
      <c r="L1" s="16" t="s">
        <v>134</v>
      </c>
      <c r="M1" t="s">
        <v>751</v>
      </c>
      <c r="N1" s="16" t="s">
        <v>99</v>
      </c>
      <c r="O1" s="16" t="s">
        <v>129</v>
      </c>
      <c r="P1" s="16" t="s">
        <v>699</v>
      </c>
      <c r="Q1" s="16" t="s">
        <v>148</v>
      </c>
      <c r="R1" s="16" t="s">
        <v>704</v>
      </c>
      <c r="S1" s="16" t="s">
        <v>53</v>
      </c>
      <c r="T1" s="16" t="s">
        <v>180</v>
      </c>
      <c r="U1" s="16" t="s">
        <v>143</v>
      </c>
      <c r="V1" s="16" t="s">
        <v>66</v>
      </c>
      <c r="W1" s="16" t="s">
        <v>663</v>
      </c>
      <c r="X1" s="16" t="s">
        <v>675</v>
      </c>
      <c r="Y1" s="16" t="s">
        <v>130</v>
      </c>
      <c r="Z1" s="16" t="s">
        <v>158</v>
      </c>
      <c r="AA1" s="16" t="s">
        <v>135</v>
      </c>
      <c r="AB1" s="16" t="s">
        <v>673</v>
      </c>
      <c r="AC1" s="16" t="s">
        <v>48</v>
      </c>
      <c r="AD1" s="16" t="s">
        <v>156</v>
      </c>
      <c r="AE1" s="16" t="s">
        <v>676</v>
      </c>
      <c r="AF1" s="16" t="s">
        <v>149</v>
      </c>
      <c r="AG1" s="16" t="s">
        <v>153</v>
      </c>
      <c r="AH1" s="16" t="s">
        <v>150</v>
      </c>
      <c r="AI1" s="16" t="s">
        <v>175</v>
      </c>
      <c r="AJ1" s="16" t="s">
        <v>121</v>
      </c>
      <c r="AK1" s="16" t="s">
        <v>161</v>
      </c>
      <c r="AL1" s="16" t="s">
        <v>154</v>
      </c>
      <c r="AM1" s="16" t="s">
        <v>661</v>
      </c>
      <c r="AN1" s="16" t="s">
        <v>93</v>
      </c>
      <c r="AO1" s="16" t="s">
        <v>136</v>
      </c>
      <c r="AP1" s="16" t="s">
        <v>78</v>
      </c>
      <c r="AQ1" s="16" t="s">
        <v>183</v>
      </c>
      <c r="AR1" s="16" t="s">
        <v>45</v>
      </c>
      <c r="AS1" s="16" t="s">
        <v>90</v>
      </c>
      <c r="AT1" s="16" t="s">
        <v>122</v>
      </c>
      <c r="AU1" s="16" t="s">
        <v>133</v>
      </c>
      <c r="AV1" s="16" t="s">
        <v>677</v>
      </c>
      <c r="AW1" s="16" t="s">
        <v>146</v>
      </c>
      <c r="AX1" s="16" t="s">
        <v>678</v>
      </c>
      <c r="AY1" s="16" t="s">
        <v>679</v>
      </c>
      <c r="AZ1" s="16" t="s">
        <v>125</v>
      </c>
      <c r="BA1" s="16" t="s">
        <v>669</v>
      </c>
      <c r="BB1" s="16" t="s">
        <v>682</v>
      </c>
      <c r="BC1" s="16" t="s">
        <v>680</v>
      </c>
      <c r="BD1" s="16" t="s">
        <v>681</v>
      </c>
      <c r="BE1" s="16" t="s">
        <v>700</v>
      </c>
      <c r="BF1" s="16" t="s">
        <v>660</v>
      </c>
      <c r="BG1" s="16" t="s">
        <v>662</v>
      </c>
      <c r="BH1" s="16" t="s">
        <v>683</v>
      </c>
      <c r="BI1" s="16" t="s">
        <v>147</v>
      </c>
      <c r="BJ1" s="16" t="s">
        <v>116</v>
      </c>
      <c r="BK1" s="16" t="s">
        <v>701</v>
      </c>
      <c r="BL1" s="16" t="s">
        <v>672</v>
      </c>
      <c r="BM1" s="16" t="s">
        <v>102</v>
      </c>
      <c r="BN1" s="16" t="s">
        <v>119</v>
      </c>
      <c r="BO1" s="16" t="s">
        <v>171</v>
      </c>
      <c r="BP1" s="16" t="s">
        <v>64</v>
      </c>
      <c r="BQ1" s="16" t="s">
        <v>76</v>
      </c>
      <c r="BR1" s="16" t="s">
        <v>684</v>
      </c>
      <c r="BS1" s="16" t="s">
        <v>685</v>
      </c>
      <c r="BT1" s="16" t="s">
        <v>140</v>
      </c>
      <c r="BU1" s="16" t="s">
        <v>686</v>
      </c>
      <c r="BV1" s="16" t="s">
        <v>114</v>
      </c>
      <c r="BW1" s="16" t="s">
        <v>178</v>
      </c>
      <c r="BX1" s="16" t="s">
        <v>687</v>
      </c>
      <c r="BY1" s="16" t="s">
        <v>688</v>
      </c>
      <c r="BZ1" s="16" t="s">
        <v>166</v>
      </c>
      <c r="CA1" s="16" t="s">
        <v>173</v>
      </c>
      <c r="CB1" s="16" t="s">
        <v>168</v>
      </c>
      <c r="CC1" s="16" t="s">
        <v>152</v>
      </c>
      <c r="CD1" s="16" t="s">
        <v>35</v>
      </c>
      <c r="CE1" s="16" t="s">
        <v>174</v>
      </c>
      <c r="CF1" s="16" t="s">
        <v>57</v>
      </c>
      <c r="CG1" s="16" t="s">
        <v>689</v>
      </c>
      <c r="CH1" s="16" t="s">
        <v>32</v>
      </c>
      <c r="CI1" s="16" t="s">
        <v>690</v>
      </c>
      <c r="CJ1" s="16" t="s">
        <v>38</v>
      </c>
      <c r="CK1" s="16" t="s">
        <v>113</v>
      </c>
      <c r="CL1" s="16" t="s">
        <v>128</v>
      </c>
      <c r="CM1" s="16" t="s">
        <v>691</v>
      </c>
      <c r="CN1" s="16" t="s">
        <v>668</v>
      </c>
      <c r="CO1" s="16" t="s">
        <v>692</v>
      </c>
      <c r="CP1" s="16" t="s">
        <v>665</v>
      </c>
      <c r="CQ1" s="16" t="s">
        <v>664</v>
      </c>
      <c r="CR1" s="16" t="s">
        <v>170</v>
      </c>
      <c r="CS1" s="16" t="s">
        <v>693</v>
      </c>
      <c r="CT1" s="16" t="s">
        <v>60</v>
      </c>
      <c r="CU1" s="16" t="s">
        <v>172</v>
      </c>
      <c r="CV1" s="19" t="s">
        <v>698</v>
      </c>
      <c r="CW1" s="16" t="s">
        <v>697</v>
      </c>
      <c r="CX1" s="16" t="s">
        <v>127</v>
      </c>
      <c r="CY1" s="16" t="s">
        <v>74</v>
      </c>
      <c r="CZ1" s="16" t="s">
        <v>696</v>
      </c>
      <c r="DA1" s="16" t="s">
        <v>145</v>
      </c>
      <c r="DB1" s="16" t="s">
        <v>142</v>
      </c>
      <c r="DC1" s="16" t="s">
        <v>738</v>
      </c>
      <c r="DD1" s="16" t="s">
        <v>695</v>
      </c>
      <c r="DE1" s="16" t="s">
        <v>111</v>
      </c>
      <c r="DF1" s="16" t="s">
        <v>667</v>
      </c>
      <c r="DG1" s="16" t="s">
        <v>674</v>
      </c>
      <c r="DH1" s="16" t="s">
        <v>694</v>
      </c>
      <c r="DI1" s="16" t="s">
        <v>185</v>
      </c>
      <c r="DJ1" s="23" t="s">
        <v>706</v>
      </c>
      <c r="DK1" s="23" t="s">
        <v>709</v>
      </c>
      <c r="DL1" s="23" t="s">
        <v>710</v>
      </c>
      <c r="DM1"/>
      <c r="DN1"/>
      <c r="DO1"/>
      <c r="DP1"/>
      <c r="DQ1"/>
      <c r="DR1"/>
      <c r="DS1"/>
      <c r="DT1"/>
      <c r="DU1"/>
      <c r="DV1"/>
      <c r="DW1"/>
      <c r="DX1"/>
      <c r="DY1"/>
      <c r="DZ1"/>
      <c r="EA1"/>
      <c r="EB1"/>
      <c r="EC1"/>
      <c r="ED1"/>
      <c r="EE1"/>
    </row>
    <row r="2" spans="1:135" x14ac:dyDescent="0.25">
      <c r="A2" s="16" t="s">
        <v>190</v>
      </c>
      <c r="B2" s="16" t="s">
        <v>671</v>
      </c>
      <c r="C2" t="s">
        <v>644</v>
      </c>
      <c r="D2" t="s">
        <v>466</v>
      </c>
      <c r="E2" t="s">
        <v>206</v>
      </c>
      <c r="F2" t="s">
        <v>409</v>
      </c>
      <c r="G2" t="s">
        <v>387</v>
      </c>
      <c r="H2" t="s">
        <v>517</v>
      </c>
      <c r="I2" t="s">
        <v>344</v>
      </c>
      <c r="J2" t="s">
        <v>508</v>
      </c>
      <c r="K2" t="s">
        <v>531</v>
      </c>
      <c r="L2" t="s">
        <v>434</v>
      </c>
      <c r="M2" t="s">
        <v>488</v>
      </c>
      <c r="N2" t="s">
        <v>377</v>
      </c>
      <c r="O2" t="s">
        <v>432</v>
      </c>
      <c r="P2" t="s">
        <v>535</v>
      </c>
      <c r="Q2" t="s">
        <v>483</v>
      </c>
      <c r="R2" t="s">
        <v>642</v>
      </c>
      <c r="S2" t="s">
        <v>320</v>
      </c>
      <c r="T2" t="s">
        <v>610</v>
      </c>
      <c r="U2" t="s">
        <v>478</v>
      </c>
      <c r="V2" t="s">
        <v>326</v>
      </c>
      <c r="W2" t="s">
        <v>399</v>
      </c>
      <c r="X2" t="s">
        <v>652</v>
      </c>
      <c r="Y2" t="s">
        <v>131</v>
      </c>
      <c r="Z2" t="s">
        <v>514</v>
      </c>
      <c r="AA2" t="s">
        <v>440</v>
      </c>
      <c r="AB2" t="s">
        <v>612</v>
      </c>
      <c r="AC2" t="s">
        <v>318</v>
      </c>
      <c r="AD2" t="s">
        <v>507</v>
      </c>
      <c r="AE2" t="s">
        <v>659</v>
      </c>
      <c r="AF2" t="s">
        <v>485</v>
      </c>
      <c r="AG2" t="s">
        <v>505</v>
      </c>
      <c r="AH2" t="s">
        <v>486</v>
      </c>
      <c r="AI2" t="s">
        <v>593</v>
      </c>
      <c r="AJ2" t="s">
        <v>415</v>
      </c>
      <c r="AK2" t="s">
        <v>521</v>
      </c>
      <c r="AL2" t="s">
        <v>506</v>
      </c>
      <c r="AM2" t="s">
        <v>341</v>
      </c>
      <c r="AN2" t="s">
        <v>737</v>
      </c>
      <c r="AO2" t="s">
        <v>446</v>
      </c>
      <c r="AP2" t="s">
        <v>340</v>
      </c>
      <c r="AQ2" t="s">
        <v>631</v>
      </c>
      <c r="AR2" t="s">
        <v>317</v>
      </c>
      <c r="AS2" t="s">
        <v>360</v>
      </c>
      <c r="AT2" t="s">
        <v>416</v>
      </c>
      <c r="AU2" t="s">
        <v>433</v>
      </c>
      <c r="AV2" t="s">
        <v>640</v>
      </c>
      <c r="AW2" t="s">
        <v>480</v>
      </c>
      <c r="AX2" t="s">
        <v>643</v>
      </c>
      <c r="AY2" t="s">
        <v>650</v>
      </c>
      <c r="AZ2" t="s">
        <v>666</v>
      </c>
      <c r="BA2" t="s">
        <v>498</v>
      </c>
      <c r="BB2" t="s">
        <v>515</v>
      </c>
      <c r="BC2" t="s">
        <v>657</v>
      </c>
      <c r="BD2" t="s">
        <v>646</v>
      </c>
      <c r="BE2" t="s">
        <v>655</v>
      </c>
      <c r="BF2" t="s">
        <v>319</v>
      </c>
      <c r="BG2" t="s">
        <v>342</v>
      </c>
      <c r="BH2" t="s">
        <v>547</v>
      </c>
      <c r="BI2" t="s">
        <v>481</v>
      </c>
      <c r="BJ2" t="s">
        <v>344</v>
      </c>
      <c r="BK2" t="s">
        <v>435</v>
      </c>
      <c r="BL2" t="s">
        <v>613</v>
      </c>
      <c r="BM2" t="s">
        <v>386</v>
      </c>
      <c r="BN2" t="s">
        <v>410</v>
      </c>
      <c r="BO2" t="s">
        <v>581</v>
      </c>
      <c r="BP2" t="s">
        <v>325</v>
      </c>
      <c r="BQ2" t="s">
        <v>339</v>
      </c>
      <c r="BR2" t="s">
        <v>588</v>
      </c>
      <c r="BS2" t="s">
        <v>647</v>
      </c>
      <c r="BT2" t="s">
        <v>463</v>
      </c>
      <c r="BU2" t="s">
        <v>596</v>
      </c>
      <c r="BV2" t="s">
        <v>407</v>
      </c>
      <c r="BW2" t="s">
        <v>599</v>
      </c>
      <c r="BX2" t="s">
        <v>649</v>
      </c>
      <c r="BY2" t="s">
        <v>641</v>
      </c>
      <c r="BZ2" t="s">
        <v>553</v>
      </c>
      <c r="CA2" t="s">
        <v>587</v>
      </c>
      <c r="CB2" t="s">
        <v>571</v>
      </c>
      <c r="CC2" t="s">
        <v>501</v>
      </c>
      <c r="CD2" t="s">
        <v>303</v>
      </c>
      <c r="CE2" t="s">
        <v>590</v>
      </c>
      <c r="CF2" t="s">
        <v>322</v>
      </c>
      <c r="CG2" t="s">
        <v>651</v>
      </c>
      <c r="CH2" t="s">
        <v>301</v>
      </c>
      <c r="CI2" t="s">
        <v>600</v>
      </c>
      <c r="CJ2" t="s">
        <v>305</v>
      </c>
      <c r="CK2" t="s">
        <v>406</v>
      </c>
      <c r="CL2" t="s">
        <v>429</v>
      </c>
      <c r="CM2" t="s">
        <v>653</v>
      </c>
      <c r="CN2" t="s">
        <v>482</v>
      </c>
      <c r="CO2" t="s">
        <v>554</v>
      </c>
      <c r="CP2" t="s">
        <v>403</v>
      </c>
      <c r="CQ2" t="s">
        <v>394</v>
      </c>
      <c r="CR2" t="s">
        <v>576</v>
      </c>
      <c r="CS2" t="s">
        <v>648</v>
      </c>
      <c r="CT2" t="s">
        <v>323</v>
      </c>
      <c r="CU2" t="s">
        <v>582</v>
      </c>
      <c r="CV2" t="s">
        <v>645</v>
      </c>
      <c r="CW2" t="s">
        <v>658</v>
      </c>
      <c r="CX2" t="s">
        <v>428</v>
      </c>
      <c r="CY2" t="s">
        <v>338</v>
      </c>
      <c r="CZ2" t="s">
        <v>573</v>
      </c>
      <c r="DA2" t="s">
        <v>479</v>
      </c>
      <c r="DB2" t="s">
        <v>476</v>
      </c>
      <c r="DC2" t="s">
        <v>739</v>
      </c>
      <c r="DD2" t="s">
        <v>656</v>
      </c>
      <c r="DE2" t="s">
        <v>405</v>
      </c>
      <c r="DF2" t="s">
        <v>465</v>
      </c>
      <c r="DG2" t="s">
        <v>542</v>
      </c>
      <c r="DH2" t="s">
        <v>654</v>
      </c>
      <c r="DI2" t="s">
        <v>638</v>
      </c>
      <c r="DJ2" t="s">
        <v>707</v>
      </c>
      <c r="DK2">
        <v>0</v>
      </c>
      <c r="DL2" t="s">
        <v>711</v>
      </c>
    </row>
    <row r="3" spans="1:135" x14ac:dyDescent="0.25">
      <c r="A3" s="16" t="s">
        <v>123</v>
      </c>
      <c r="B3" s="16" t="s">
        <v>141</v>
      </c>
      <c r="C3" s="17"/>
      <c r="D3" t="s">
        <v>467</v>
      </c>
      <c r="E3" t="s">
        <v>207</v>
      </c>
      <c r="G3" t="s">
        <v>388</v>
      </c>
      <c r="H3" t="s">
        <v>518</v>
      </c>
      <c r="I3" t="s">
        <v>624</v>
      </c>
      <c r="J3" t="s">
        <v>509</v>
      </c>
      <c r="K3" t="s">
        <v>532</v>
      </c>
      <c r="N3" t="s">
        <v>378</v>
      </c>
      <c r="P3" s="22" t="s">
        <v>705</v>
      </c>
      <c r="Q3" t="s">
        <v>484</v>
      </c>
      <c r="S3" t="s">
        <v>321</v>
      </c>
      <c r="T3" t="s">
        <v>611</v>
      </c>
      <c r="V3" t="s">
        <v>327</v>
      </c>
      <c r="W3" t="s">
        <v>400</v>
      </c>
      <c r="AA3" t="s">
        <v>441</v>
      </c>
      <c r="AH3" t="s">
        <v>487</v>
      </c>
      <c r="AI3" t="s">
        <v>594</v>
      </c>
      <c r="AK3" t="s">
        <v>522</v>
      </c>
      <c r="AN3" t="s">
        <v>363</v>
      </c>
      <c r="AO3" t="s">
        <v>447</v>
      </c>
      <c r="AQ3" t="s">
        <v>632</v>
      </c>
      <c r="AS3" t="s">
        <v>361</v>
      </c>
      <c r="AT3" t="s">
        <v>417</v>
      </c>
      <c r="BA3" t="s">
        <v>499</v>
      </c>
      <c r="BB3" t="s">
        <v>516</v>
      </c>
      <c r="BG3" t="s">
        <v>343</v>
      </c>
      <c r="BH3" t="s">
        <v>548</v>
      </c>
      <c r="BJ3" t="s">
        <v>408</v>
      </c>
      <c r="BK3" t="s">
        <v>436</v>
      </c>
      <c r="BL3" t="s">
        <v>614</v>
      </c>
      <c r="BN3" t="s">
        <v>411</v>
      </c>
      <c r="BR3" t="s">
        <v>589</v>
      </c>
      <c r="BT3" t="s">
        <v>464</v>
      </c>
      <c r="BU3" t="s">
        <v>597</v>
      </c>
      <c r="CB3" t="s">
        <v>572</v>
      </c>
      <c r="CC3" t="s">
        <v>502</v>
      </c>
      <c r="CD3" t="s">
        <v>304</v>
      </c>
      <c r="CE3" t="s">
        <v>591</v>
      </c>
      <c r="CH3" t="s">
        <v>302</v>
      </c>
      <c r="CI3" t="s">
        <v>601</v>
      </c>
      <c r="CJ3" t="s">
        <v>306</v>
      </c>
      <c r="CL3" t="s">
        <v>430</v>
      </c>
      <c r="CO3" t="s">
        <v>555</v>
      </c>
      <c r="CP3" t="s">
        <v>404</v>
      </c>
      <c r="CQ3" t="s">
        <v>395</v>
      </c>
      <c r="CR3" t="s">
        <v>577</v>
      </c>
      <c r="CT3" t="s">
        <v>324</v>
      </c>
      <c r="CU3" t="s">
        <v>583</v>
      </c>
      <c r="CZ3" t="s">
        <v>574</v>
      </c>
      <c r="DB3" t="s">
        <v>477</v>
      </c>
      <c r="DG3" t="s">
        <v>543</v>
      </c>
      <c r="DI3" t="s">
        <v>639</v>
      </c>
      <c r="DJ3" t="s">
        <v>708</v>
      </c>
      <c r="DK3">
        <v>1</v>
      </c>
      <c r="DL3" t="s">
        <v>712</v>
      </c>
    </row>
    <row r="4" spans="1:135" x14ac:dyDescent="0.25">
      <c r="A4" s="16" t="s">
        <v>28</v>
      </c>
      <c r="B4" s="16" t="s">
        <v>29</v>
      </c>
      <c r="C4" s="17"/>
      <c r="D4" t="s">
        <v>468</v>
      </c>
      <c r="E4" t="s">
        <v>208</v>
      </c>
      <c r="G4" t="s">
        <v>389</v>
      </c>
      <c r="H4" t="s">
        <v>519</v>
      </c>
      <c r="I4" t="s">
        <v>625</v>
      </c>
      <c r="J4" t="s">
        <v>510</v>
      </c>
      <c r="K4" t="s">
        <v>533</v>
      </c>
      <c r="N4" t="s">
        <v>379</v>
      </c>
      <c r="P4" t="s">
        <v>536</v>
      </c>
      <c r="V4" t="s">
        <v>328</v>
      </c>
      <c r="W4" t="s">
        <v>401</v>
      </c>
      <c r="AA4" t="s">
        <v>442</v>
      </c>
      <c r="AI4" t="s">
        <v>595</v>
      </c>
      <c r="AK4" t="s">
        <v>523</v>
      </c>
      <c r="AN4" t="s">
        <v>364</v>
      </c>
      <c r="AO4" t="s">
        <v>448</v>
      </c>
      <c r="AQ4" t="s">
        <v>633</v>
      </c>
      <c r="AS4" t="s">
        <v>362</v>
      </c>
      <c r="AT4" t="s">
        <v>418</v>
      </c>
      <c r="BA4" t="s">
        <v>500</v>
      </c>
      <c r="BG4" t="s">
        <v>344</v>
      </c>
      <c r="BH4" t="s">
        <v>549</v>
      </c>
      <c r="BK4" t="s">
        <v>437</v>
      </c>
      <c r="BL4" t="s">
        <v>615</v>
      </c>
      <c r="BN4" t="s">
        <v>412</v>
      </c>
      <c r="BU4" t="s">
        <v>598</v>
      </c>
      <c r="CC4" t="s">
        <v>503</v>
      </c>
      <c r="CE4" t="s">
        <v>592</v>
      </c>
      <c r="CI4" t="s">
        <v>602</v>
      </c>
      <c r="CJ4" t="s">
        <v>307</v>
      </c>
      <c r="CL4" t="s">
        <v>431</v>
      </c>
      <c r="CO4" t="s">
        <v>556</v>
      </c>
      <c r="CQ4" t="s">
        <v>396</v>
      </c>
      <c r="CR4" t="s">
        <v>578</v>
      </c>
      <c r="CU4" t="s">
        <v>584</v>
      </c>
      <c r="CZ4" t="s">
        <v>575</v>
      </c>
      <c r="DG4" t="s">
        <v>544</v>
      </c>
      <c r="DI4" t="s">
        <v>750</v>
      </c>
      <c r="DK4">
        <v>2</v>
      </c>
      <c r="DL4" t="s">
        <v>713</v>
      </c>
    </row>
    <row r="5" spans="1:135" x14ac:dyDescent="0.25">
      <c r="A5" s="16" t="s">
        <v>95</v>
      </c>
      <c r="B5" s="16" t="s">
        <v>117</v>
      </c>
      <c r="C5" s="17"/>
      <c r="D5" t="s">
        <v>469</v>
      </c>
      <c r="E5" t="s">
        <v>209</v>
      </c>
      <c r="G5" t="s">
        <v>390</v>
      </c>
      <c r="H5" t="s">
        <v>520</v>
      </c>
      <c r="I5" t="s">
        <v>626</v>
      </c>
      <c r="J5" t="s">
        <v>511</v>
      </c>
      <c r="K5" t="s">
        <v>534</v>
      </c>
      <c r="N5" t="s">
        <v>380</v>
      </c>
      <c r="P5" t="s">
        <v>537</v>
      </c>
      <c r="V5" t="s">
        <v>329</v>
      </c>
      <c r="W5" t="s">
        <v>402</v>
      </c>
      <c r="AA5" t="s">
        <v>443</v>
      </c>
      <c r="AH5" t="s">
        <v>489</v>
      </c>
      <c r="AK5" t="s">
        <v>524</v>
      </c>
      <c r="AN5" t="s">
        <v>365</v>
      </c>
      <c r="AO5" t="s">
        <v>449</v>
      </c>
      <c r="AQ5" t="s">
        <v>634</v>
      </c>
      <c r="AT5" t="s">
        <v>419</v>
      </c>
      <c r="BG5" t="s">
        <v>345</v>
      </c>
      <c r="BH5" t="s">
        <v>550</v>
      </c>
      <c r="BK5" t="s">
        <v>438</v>
      </c>
      <c r="BL5" t="s">
        <v>616</v>
      </c>
      <c r="BN5" t="s">
        <v>413</v>
      </c>
      <c r="CC5" t="s">
        <v>504</v>
      </c>
      <c r="CI5" t="s">
        <v>603</v>
      </c>
      <c r="CJ5" t="s">
        <v>308</v>
      </c>
      <c r="CO5" t="s">
        <v>557</v>
      </c>
      <c r="CQ5" t="s">
        <v>397</v>
      </c>
      <c r="CR5" t="s">
        <v>579</v>
      </c>
      <c r="CU5" t="s">
        <v>585</v>
      </c>
      <c r="DG5" t="s">
        <v>545</v>
      </c>
      <c r="DK5">
        <v>3</v>
      </c>
    </row>
    <row r="6" spans="1:135" x14ac:dyDescent="0.25">
      <c r="A6" s="16" t="s">
        <v>104</v>
      </c>
      <c r="B6" s="16" t="s">
        <v>105</v>
      </c>
      <c r="D6" t="s">
        <v>470</v>
      </c>
      <c r="E6" t="s">
        <v>210</v>
      </c>
      <c r="G6" t="s">
        <v>391</v>
      </c>
      <c r="I6" t="s">
        <v>627</v>
      </c>
      <c r="J6" t="s">
        <v>512</v>
      </c>
      <c r="N6" t="s">
        <v>381</v>
      </c>
      <c r="P6" t="s">
        <v>538</v>
      </c>
      <c r="V6" t="s">
        <v>330</v>
      </c>
      <c r="AA6" t="s">
        <v>444</v>
      </c>
      <c r="AH6" t="s">
        <v>490</v>
      </c>
      <c r="AK6" t="s">
        <v>525</v>
      </c>
      <c r="AN6" t="s">
        <v>366</v>
      </c>
      <c r="AO6" t="s">
        <v>450</v>
      </c>
      <c r="AQ6" t="s">
        <v>635</v>
      </c>
      <c r="AT6" t="s">
        <v>420</v>
      </c>
      <c r="BG6" t="s">
        <v>346</v>
      </c>
      <c r="BH6" t="s">
        <v>551</v>
      </c>
      <c r="BK6" t="s">
        <v>439</v>
      </c>
      <c r="BL6" t="s">
        <v>617</v>
      </c>
      <c r="BN6" t="s">
        <v>414</v>
      </c>
      <c r="CI6" t="s">
        <v>604</v>
      </c>
      <c r="CJ6" t="s">
        <v>309</v>
      </c>
      <c r="CO6" t="s">
        <v>558</v>
      </c>
      <c r="CQ6" t="s">
        <v>398</v>
      </c>
      <c r="CR6" t="s">
        <v>580</v>
      </c>
      <c r="CU6" t="s">
        <v>586</v>
      </c>
      <c r="DG6" t="s">
        <v>546</v>
      </c>
      <c r="DK6">
        <v>4</v>
      </c>
    </row>
    <row r="7" spans="1:135" x14ac:dyDescent="0.25">
      <c r="A7" s="16" t="s">
        <v>126</v>
      </c>
      <c r="B7" s="16" t="s">
        <v>160</v>
      </c>
      <c r="D7" t="s">
        <v>471</v>
      </c>
      <c r="E7" t="s">
        <v>211</v>
      </c>
      <c r="G7" t="s">
        <v>392</v>
      </c>
      <c r="I7" t="s">
        <v>628</v>
      </c>
      <c r="J7" t="s">
        <v>513</v>
      </c>
      <c r="N7" t="s">
        <v>382</v>
      </c>
      <c r="P7" t="s">
        <v>539</v>
      </c>
      <c r="V7" t="s">
        <v>331</v>
      </c>
      <c r="AA7" t="s">
        <v>445</v>
      </c>
      <c r="AH7" t="s">
        <v>491</v>
      </c>
      <c r="AK7" t="s">
        <v>526</v>
      </c>
      <c r="AN7" t="s">
        <v>367</v>
      </c>
      <c r="AO7" t="s">
        <v>421</v>
      </c>
      <c r="AQ7" t="s">
        <v>636</v>
      </c>
      <c r="AT7" t="s">
        <v>421</v>
      </c>
      <c r="BG7" t="s">
        <v>347</v>
      </c>
      <c r="BH7" t="s">
        <v>552</v>
      </c>
      <c r="BL7" t="s">
        <v>618</v>
      </c>
      <c r="CI7" t="s">
        <v>605</v>
      </c>
      <c r="CJ7" t="s">
        <v>310</v>
      </c>
      <c r="CO7" t="s">
        <v>559</v>
      </c>
      <c r="DK7">
        <v>5</v>
      </c>
    </row>
    <row r="8" spans="1:135" x14ac:dyDescent="0.25">
      <c r="A8" s="16" t="s">
        <v>151</v>
      </c>
      <c r="B8" s="16" t="s">
        <v>181</v>
      </c>
      <c r="D8" t="s">
        <v>472</v>
      </c>
      <c r="E8" t="s">
        <v>212</v>
      </c>
      <c r="G8" t="s">
        <v>393</v>
      </c>
      <c r="I8" t="s">
        <v>629</v>
      </c>
      <c r="N8" t="s">
        <v>383</v>
      </c>
      <c r="P8" t="s">
        <v>540</v>
      </c>
      <c r="V8" t="s">
        <v>332</v>
      </c>
      <c r="AH8" t="s">
        <v>492</v>
      </c>
      <c r="AK8" t="s">
        <v>527</v>
      </c>
      <c r="AN8" t="s">
        <v>368</v>
      </c>
      <c r="AO8" t="s">
        <v>451</v>
      </c>
      <c r="AQ8" t="s">
        <v>637</v>
      </c>
      <c r="AT8" t="s">
        <v>422</v>
      </c>
      <c r="BG8" t="s">
        <v>348</v>
      </c>
      <c r="BL8" t="s">
        <v>619</v>
      </c>
      <c r="CI8" t="s">
        <v>606</v>
      </c>
      <c r="CJ8" t="s">
        <v>311</v>
      </c>
      <c r="CO8" t="s">
        <v>560</v>
      </c>
      <c r="DK8">
        <v>6</v>
      </c>
    </row>
    <row r="9" spans="1:135" x14ac:dyDescent="0.25">
      <c r="A9" s="16" t="s">
        <v>87</v>
      </c>
      <c r="B9" s="16" t="s">
        <v>157</v>
      </c>
      <c r="D9" t="s">
        <v>473</v>
      </c>
      <c r="E9" t="s">
        <v>213</v>
      </c>
      <c r="I9" t="s">
        <v>630</v>
      </c>
      <c r="N9" t="s">
        <v>384</v>
      </c>
      <c r="P9" t="s">
        <v>541</v>
      </c>
      <c r="V9" t="s">
        <v>333</v>
      </c>
      <c r="AH9" t="s">
        <v>493</v>
      </c>
      <c r="AK9" t="s">
        <v>528</v>
      </c>
      <c r="AN9" t="s">
        <v>369</v>
      </c>
      <c r="AO9" t="s">
        <v>452</v>
      </c>
      <c r="AT9" t="s">
        <v>423</v>
      </c>
      <c r="BG9" t="s">
        <v>349</v>
      </c>
      <c r="BL9" t="s">
        <v>620</v>
      </c>
      <c r="CI9" t="s">
        <v>607</v>
      </c>
      <c r="CJ9" t="s">
        <v>312</v>
      </c>
      <c r="CO9" s="22" t="s">
        <v>702</v>
      </c>
      <c r="DK9">
        <v>7</v>
      </c>
    </row>
    <row r="10" spans="1:135" x14ac:dyDescent="0.25">
      <c r="A10" s="16" t="s">
        <v>70</v>
      </c>
      <c r="B10" s="16" t="s">
        <v>162</v>
      </c>
      <c r="D10" t="s">
        <v>474</v>
      </c>
      <c r="E10" t="s">
        <v>214</v>
      </c>
      <c r="N10" t="s">
        <v>385</v>
      </c>
      <c r="P10" s="22"/>
      <c r="V10" t="s">
        <v>334</v>
      </c>
      <c r="AH10" t="s">
        <v>494</v>
      </c>
      <c r="AK10" t="s">
        <v>529</v>
      </c>
      <c r="AN10" t="s">
        <v>370</v>
      </c>
      <c r="AO10" t="s">
        <v>453</v>
      </c>
      <c r="AT10" t="s">
        <v>424</v>
      </c>
      <c r="BG10" t="s">
        <v>350</v>
      </c>
      <c r="BL10" t="s">
        <v>621</v>
      </c>
      <c r="CI10" t="s">
        <v>608</v>
      </c>
      <c r="CJ10" t="s">
        <v>313</v>
      </c>
      <c r="CO10" t="s">
        <v>561</v>
      </c>
      <c r="DK10">
        <v>8</v>
      </c>
    </row>
    <row r="11" spans="1:135" x14ac:dyDescent="0.25">
      <c r="A11" s="16" t="s">
        <v>68</v>
      </c>
      <c r="B11" s="16" t="s">
        <v>134</v>
      </c>
      <c r="D11" t="s">
        <v>475</v>
      </c>
      <c r="E11" t="s">
        <v>215</v>
      </c>
      <c r="N11" t="s">
        <v>748</v>
      </c>
      <c r="V11" t="s">
        <v>335</v>
      </c>
      <c r="AH11" t="s">
        <v>495</v>
      </c>
      <c r="AK11" t="s">
        <v>530</v>
      </c>
      <c r="AN11" t="s">
        <v>371</v>
      </c>
      <c r="AO11" t="s">
        <v>454</v>
      </c>
      <c r="AT11" t="s">
        <v>425</v>
      </c>
      <c r="BG11" t="s">
        <v>351</v>
      </c>
      <c r="BL11" t="s">
        <v>622</v>
      </c>
      <c r="CI11" t="s">
        <v>609</v>
      </c>
      <c r="CJ11" t="s">
        <v>314</v>
      </c>
      <c r="CO11" t="s">
        <v>562</v>
      </c>
      <c r="DK11">
        <v>9</v>
      </c>
    </row>
    <row r="12" spans="1:135" x14ac:dyDescent="0.25">
      <c r="A12" s="16" t="s">
        <v>94</v>
      </c>
      <c r="B12" s="16" t="s">
        <v>99</v>
      </c>
      <c r="E12" t="s">
        <v>216</v>
      </c>
      <c r="N12" t="s">
        <v>749</v>
      </c>
      <c r="V12" t="s">
        <v>336</v>
      </c>
      <c r="AH12" t="s">
        <v>496</v>
      </c>
      <c r="AN12" t="s">
        <v>372</v>
      </c>
      <c r="AO12" t="s">
        <v>455</v>
      </c>
      <c r="AT12" t="s">
        <v>426</v>
      </c>
      <c r="BG12" t="s">
        <v>352</v>
      </c>
      <c r="BL12" t="s">
        <v>623</v>
      </c>
      <c r="CJ12" t="s">
        <v>315</v>
      </c>
      <c r="CO12" t="s">
        <v>563</v>
      </c>
    </row>
    <row r="13" spans="1:135" x14ac:dyDescent="0.25">
      <c r="A13" s="16" t="s">
        <v>108</v>
      </c>
      <c r="B13" s="16" t="s">
        <v>129</v>
      </c>
      <c r="E13" t="s">
        <v>217</v>
      </c>
      <c r="V13" t="s">
        <v>337</v>
      </c>
      <c r="AH13" t="s">
        <v>497</v>
      </c>
      <c r="AN13" t="s">
        <v>373</v>
      </c>
      <c r="AO13" t="s">
        <v>456</v>
      </c>
      <c r="AT13" t="s">
        <v>427</v>
      </c>
      <c r="BG13" t="s">
        <v>353</v>
      </c>
      <c r="CJ13" t="s">
        <v>316</v>
      </c>
      <c r="CO13" t="s">
        <v>564</v>
      </c>
    </row>
    <row r="14" spans="1:135" x14ac:dyDescent="0.25">
      <c r="A14" s="16" t="s">
        <v>163</v>
      </c>
      <c r="B14" s="16" t="s">
        <v>699</v>
      </c>
      <c r="E14" t="s">
        <v>218</v>
      </c>
      <c r="AN14" t="s">
        <v>374</v>
      </c>
      <c r="AO14" t="s">
        <v>457</v>
      </c>
      <c r="BG14" t="s">
        <v>354</v>
      </c>
      <c r="CO14" s="22" t="s">
        <v>703</v>
      </c>
    </row>
    <row r="15" spans="1:135" x14ac:dyDescent="0.25">
      <c r="A15" s="16" t="s">
        <v>86</v>
      </c>
      <c r="B15" s="16" t="s">
        <v>148</v>
      </c>
      <c r="E15" t="s">
        <v>219</v>
      </c>
      <c r="AN15" t="s">
        <v>375</v>
      </c>
      <c r="AO15" t="s">
        <v>458</v>
      </c>
      <c r="BG15" t="s">
        <v>355</v>
      </c>
      <c r="CO15" t="s">
        <v>565</v>
      </c>
    </row>
    <row r="16" spans="1:135" x14ac:dyDescent="0.25">
      <c r="A16" s="16" t="s">
        <v>188</v>
      </c>
      <c r="B16" s="16" t="s">
        <v>704</v>
      </c>
      <c r="E16" t="s">
        <v>220</v>
      </c>
      <c r="AN16" t="s">
        <v>376</v>
      </c>
      <c r="AO16" t="s">
        <v>459</v>
      </c>
      <c r="BG16" t="s">
        <v>356</v>
      </c>
      <c r="CO16" t="s">
        <v>566</v>
      </c>
    </row>
    <row r="17" spans="1:93" x14ac:dyDescent="0.25">
      <c r="A17" s="16" t="s">
        <v>52</v>
      </c>
      <c r="B17" s="16" t="s">
        <v>53</v>
      </c>
      <c r="E17" t="s">
        <v>221</v>
      </c>
      <c r="AO17" t="s">
        <v>460</v>
      </c>
      <c r="BG17" t="s">
        <v>357</v>
      </c>
      <c r="CO17" t="s">
        <v>567</v>
      </c>
    </row>
    <row r="18" spans="1:93" x14ac:dyDescent="0.25">
      <c r="A18" s="16" t="s">
        <v>72</v>
      </c>
      <c r="B18" s="16" t="s">
        <v>180</v>
      </c>
      <c r="C18" s="17"/>
      <c r="E18" t="s">
        <v>222</v>
      </c>
      <c r="AO18" t="s">
        <v>461</v>
      </c>
      <c r="BG18" t="s">
        <v>358</v>
      </c>
      <c r="CO18" t="s">
        <v>568</v>
      </c>
    </row>
    <row r="19" spans="1:93" x14ac:dyDescent="0.25">
      <c r="A19" s="16" t="s">
        <v>84</v>
      </c>
      <c r="B19" s="16" t="s">
        <v>143</v>
      </c>
      <c r="C19" s="17"/>
      <c r="E19" t="s">
        <v>223</v>
      </c>
      <c r="AO19" t="s">
        <v>462</v>
      </c>
      <c r="BG19" t="s">
        <v>359</v>
      </c>
      <c r="CO19" t="s">
        <v>569</v>
      </c>
    </row>
    <row r="20" spans="1:93" x14ac:dyDescent="0.25">
      <c r="A20" s="16" t="s">
        <v>65</v>
      </c>
      <c r="B20" s="16" t="s">
        <v>66</v>
      </c>
      <c r="C20" s="17"/>
      <c r="E20" t="s">
        <v>224</v>
      </c>
      <c r="F20" s="17"/>
      <c r="BG20" t="s">
        <v>742</v>
      </c>
      <c r="CO20" t="s">
        <v>570</v>
      </c>
    </row>
    <row r="21" spans="1:93" x14ac:dyDescent="0.25">
      <c r="A21" s="16" t="s">
        <v>39</v>
      </c>
      <c r="B21" s="16" t="s">
        <v>663</v>
      </c>
      <c r="C21" s="17"/>
      <c r="E21" t="s">
        <v>225</v>
      </c>
      <c r="F21" s="17"/>
      <c r="BG21" t="s">
        <v>743</v>
      </c>
    </row>
    <row r="22" spans="1:93" x14ac:dyDescent="0.25">
      <c r="A22" s="16" t="s">
        <v>197</v>
      </c>
      <c r="B22" s="16" t="s">
        <v>675</v>
      </c>
      <c r="C22" s="17"/>
      <c r="E22" t="s">
        <v>226</v>
      </c>
      <c r="F22" s="17"/>
      <c r="BG22" t="s">
        <v>744</v>
      </c>
    </row>
    <row r="23" spans="1:93" x14ac:dyDescent="0.25">
      <c r="A23" s="16" t="s">
        <v>100</v>
      </c>
      <c r="B23" s="16" t="s">
        <v>130</v>
      </c>
      <c r="C23" s="17"/>
      <c r="E23" t="s">
        <v>227</v>
      </c>
      <c r="F23" s="17"/>
      <c r="BG23" t="s">
        <v>745</v>
      </c>
    </row>
    <row r="24" spans="1:93" x14ac:dyDescent="0.25">
      <c r="A24" s="16" t="s">
        <v>137</v>
      </c>
      <c r="B24" s="16" t="s">
        <v>158</v>
      </c>
      <c r="C24" s="17"/>
      <c r="E24" t="s">
        <v>228</v>
      </c>
      <c r="F24" s="17"/>
      <c r="BG24" t="s">
        <v>746</v>
      </c>
    </row>
    <row r="25" spans="1:93" x14ac:dyDescent="0.25">
      <c r="A25" s="16" t="s">
        <v>67</v>
      </c>
      <c r="B25" s="16" t="s">
        <v>135</v>
      </c>
      <c r="C25" s="17"/>
      <c r="E25" t="s">
        <v>229</v>
      </c>
      <c r="F25" s="17"/>
      <c r="BG25" t="s">
        <v>747</v>
      </c>
    </row>
    <row r="26" spans="1:93" x14ac:dyDescent="0.25">
      <c r="A26" s="16" t="s">
        <v>103</v>
      </c>
      <c r="B26" s="16" t="s">
        <v>673</v>
      </c>
      <c r="C26" s="17"/>
      <c r="E26" t="s">
        <v>230</v>
      </c>
      <c r="F26" s="17"/>
    </row>
    <row r="27" spans="1:93" x14ac:dyDescent="0.25">
      <c r="A27" s="16" t="s">
        <v>47</v>
      </c>
      <c r="B27" s="16" t="s">
        <v>48</v>
      </c>
      <c r="C27" s="17"/>
      <c r="E27" t="s">
        <v>231</v>
      </c>
      <c r="F27" s="17"/>
    </row>
    <row r="28" spans="1:93" x14ac:dyDescent="0.25">
      <c r="A28" s="16" t="s">
        <v>155</v>
      </c>
      <c r="B28" s="16" t="s">
        <v>156</v>
      </c>
      <c r="C28" s="17"/>
      <c r="E28" t="s">
        <v>232</v>
      </c>
      <c r="F28" s="17"/>
    </row>
    <row r="29" spans="1:93" x14ac:dyDescent="0.25">
      <c r="A29" s="16" t="s">
        <v>205</v>
      </c>
      <c r="B29" s="16" t="s">
        <v>676</v>
      </c>
      <c r="C29" s="17"/>
      <c r="E29" t="s">
        <v>233</v>
      </c>
      <c r="F29" s="17"/>
    </row>
    <row r="30" spans="1:93" x14ac:dyDescent="0.25">
      <c r="A30" s="16" t="s">
        <v>46</v>
      </c>
      <c r="B30" s="16" t="s">
        <v>149</v>
      </c>
      <c r="C30" s="17"/>
      <c r="E30" t="s">
        <v>234</v>
      </c>
      <c r="F30" s="17"/>
    </row>
    <row r="31" spans="1:93" x14ac:dyDescent="0.25">
      <c r="A31" s="16" t="s">
        <v>62</v>
      </c>
      <c r="B31" s="16" t="s">
        <v>153</v>
      </c>
      <c r="C31" s="17"/>
      <c r="E31" t="s">
        <v>235</v>
      </c>
      <c r="F31" s="17"/>
    </row>
    <row r="32" spans="1:93" x14ac:dyDescent="0.25">
      <c r="A32" s="16" t="s">
        <v>33</v>
      </c>
      <c r="B32" s="16" t="s">
        <v>150</v>
      </c>
      <c r="C32" s="17"/>
      <c r="E32" t="s">
        <v>236</v>
      </c>
      <c r="F32" s="17"/>
    </row>
    <row r="33" spans="1:6" x14ac:dyDescent="0.25">
      <c r="A33" s="16" t="s">
        <v>58</v>
      </c>
      <c r="B33" s="16" t="s">
        <v>175</v>
      </c>
      <c r="C33" s="17"/>
      <c r="E33" t="s">
        <v>237</v>
      </c>
      <c r="F33" s="17"/>
    </row>
    <row r="34" spans="1:6" x14ac:dyDescent="0.25">
      <c r="A34" s="16" t="s">
        <v>106</v>
      </c>
      <c r="B34" s="16" t="s">
        <v>121</v>
      </c>
      <c r="C34" s="17"/>
      <c r="E34" t="s">
        <v>238</v>
      </c>
      <c r="F34" s="17"/>
    </row>
    <row r="35" spans="1:6" x14ac:dyDescent="0.25">
      <c r="A35" s="16" t="s">
        <v>88</v>
      </c>
      <c r="B35" s="16" t="s">
        <v>161</v>
      </c>
      <c r="C35" s="17"/>
      <c r="E35" t="s">
        <v>239</v>
      </c>
      <c r="F35" s="17"/>
    </row>
    <row r="36" spans="1:6" x14ac:dyDescent="0.25">
      <c r="A36" s="16" t="s">
        <v>85</v>
      </c>
      <c r="B36" s="16" t="s">
        <v>154</v>
      </c>
      <c r="C36" s="17"/>
      <c r="E36" t="s">
        <v>670</v>
      </c>
      <c r="F36" s="17"/>
    </row>
    <row r="37" spans="1:6" x14ac:dyDescent="0.25">
      <c r="A37" s="16" t="s">
        <v>79</v>
      </c>
      <c r="B37" s="16" t="s">
        <v>661</v>
      </c>
      <c r="C37" s="17"/>
      <c r="E37" t="s">
        <v>240</v>
      </c>
      <c r="F37" s="17"/>
    </row>
    <row r="38" spans="1:6" x14ac:dyDescent="0.25">
      <c r="A38" s="16" t="s">
        <v>92</v>
      </c>
      <c r="B38" s="16" t="s">
        <v>93</v>
      </c>
      <c r="C38" s="17"/>
      <c r="E38" t="s">
        <v>241</v>
      </c>
      <c r="F38" s="17"/>
    </row>
    <row r="39" spans="1:6" x14ac:dyDescent="0.25">
      <c r="A39" s="16" t="s">
        <v>49</v>
      </c>
      <c r="B39" s="16" t="s">
        <v>136</v>
      </c>
      <c r="C39" s="17"/>
      <c r="E39" t="s">
        <v>242</v>
      </c>
      <c r="F39" s="17"/>
    </row>
    <row r="40" spans="1:6" x14ac:dyDescent="0.25">
      <c r="A40" s="16" t="s">
        <v>77</v>
      </c>
      <c r="B40" s="16" t="s">
        <v>78</v>
      </c>
      <c r="C40" s="17"/>
      <c r="E40" t="s">
        <v>243</v>
      </c>
      <c r="F40" s="17"/>
    </row>
    <row r="41" spans="1:6" x14ac:dyDescent="0.25">
      <c r="A41" s="16" t="s">
        <v>182</v>
      </c>
      <c r="B41" s="16" t="s">
        <v>183</v>
      </c>
      <c r="C41" s="17"/>
      <c r="E41" t="s">
        <v>244</v>
      </c>
      <c r="F41" s="17"/>
    </row>
    <row r="42" spans="1:6" x14ac:dyDescent="0.25">
      <c r="A42" s="16" t="s">
        <v>44</v>
      </c>
      <c r="B42" s="16" t="s">
        <v>45</v>
      </c>
      <c r="C42" s="17"/>
      <c r="E42" t="s">
        <v>245</v>
      </c>
      <c r="F42" s="17"/>
    </row>
    <row r="43" spans="1:6" x14ac:dyDescent="0.25">
      <c r="A43" s="16" t="s">
        <v>89</v>
      </c>
      <c r="B43" s="16" t="s">
        <v>90</v>
      </c>
      <c r="C43" s="17"/>
      <c r="E43" t="s">
        <v>246</v>
      </c>
      <c r="F43" s="17"/>
    </row>
    <row r="44" spans="1:6" x14ac:dyDescent="0.25">
      <c r="A44" s="16" t="s">
        <v>54</v>
      </c>
      <c r="B44" s="16" t="s">
        <v>122</v>
      </c>
      <c r="C44" s="17"/>
      <c r="E44" t="s">
        <v>247</v>
      </c>
      <c r="F44" s="17"/>
    </row>
    <row r="45" spans="1:6" x14ac:dyDescent="0.25">
      <c r="A45" s="16" t="s">
        <v>132</v>
      </c>
      <c r="B45" s="16" t="s">
        <v>133</v>
      </c>
      <c r="C45" s="17"/>
      <c r="E45" t="s">
        <v>248</v>
      </c>
      <c r="F45" s="17"/>
    </row>
    <row r="46" spans="1:6" x14ac:dyDescent="0.25">
      <c r="A46" s="16" t="s">
        <v>186</v>
      </c>
      <c r="B46" s="16" t="s">
        <v>677</v>
      </c>
      <c r="C46" s="17"/>
      <c r="E46" t="s">
        <v>249</v>
      </c>
      <c r="F46" s="17"/>
    </row>
    <row r="47" spans="1:6" x14ac:dyDescent="0.25">
      <c r="A47" s="16" t="s">
        <v>42</v>
      </c>
      <c r="B47" s="16" t="s">
        <v>146</v>
      </c>
      <c r="C47" s="17"/>
      <c r="E47" t="s">
        <v>250</v>
      </c>
      <c r="F47" s="17"/>
    </row>
    <row r="48" spans="1:6" ht="30" x14ac:dyDescent="0.25">
      <c r="A48" s="16" t="s">
        <v>189</v>
      </c>
      <c r="B48" s="16" t="s">
        <v>678</v>
      </c>
      <c r="C48" s="17"/>
      <c r="E48" t="s">
        <v>251</v>
      </c>
      <c r="F48" s="17"/>
    </row>
    <row r="49" spans="1:6" x14ac:dyDescent="0.25">
      <c r="A49" s="16" t="s">
        <v>195</v>
      </c>
      <c r="B49" s="16" t="s">
        <v>679</v>
      </c>
      <c r="C49" s="17"/>
      <c r="E49" t="s">
        <v>252</v>
      </c>
      <c r="F49" s="17"/>
    </row>
    <row r="50" spans="1:6" x14ac:dyDescent="0.25">
      <c r="A50" s="16" t="s">
        <v>82</v>
      </c>
      <c r="B50" s="16" t="s">
        <v>125</v>
      </c>
      <c r="C50" s="17"/>
      <c r="E50" t="s">
        <v>253</v>
      </c>
      <c r="F50" s="17"/>
    </row>
    <row r="51" spans="1:6" x14ac:dyDescent="0.25">
      <c r="A51" s="16" t="s">
        <v>61</v>
      </c>
      <c r="B51" s="16" t="s">
        <v>669</v>
      </c>
      <c r="C51" s="17"/>
      <c r="E51" t="s">
        <v>254</v>
      </c>
      <c r="F51" s="17"/>
    </row>
    <row r="52" spans="1:6" x14ac:dyDescent="0.25">
      <c r="A52" s="16" t="s">
        <v>159</v>
      </c>
      <c r="B52" s="16" t="s">
        <v>682</v>
      </c>
      <c r="C52" s="17"/>
      <c r="E52" t="s">
        <v>255</v>
      </c>
      <c r="F52" s="17"/>
    </row>
    <row r="53" spans="1:6" x14ac:dyDescent="0.25">
      <c r="A53" s="16" t="s">
        <v>203</v>
      </c>
      <c r="B53" s="16" t="s">
        <v>680</v>
      </c>
      <c r="C53" s="17"/>
      <c r="E53" t="s">
        <v>256</v>
      </c>
      <c r="F53" s="17"/>
    </row>
    <row r="54" spans="1:6" x14ac:dyDescent="0.25">
      <c r="A54" s="16" t="s">
        <v>191</v>
      </c>
      <c r="B54" s="16" t="s">
        <v>681</v>
      </c>
      <c r="C54" s="17"/>
      <c r="E54" t="s">
        <v>257</v>
      </c>
      <c r="F54" s="17"/>
    </row>
    <row r="55" spans="1:6" x14ac:dyDescent="0.25">
      <c r="A55" s="16" t="s">
        <v>200</v>
      </c>
      <c r="B55" s="16" t="s">
        <v>201</v>
      </c>
      <c r="C55" s="17"/>
      <c r="E55" t="s">
        <v>258</v>
      </c>
      <c r="F55" s="17"/>
    </row>
    <row r="56" spans="1:6" x14ac:dyDescent="0.25">
      <c r="A56" s="16" t="s">
        <v>50</v>
      </c>
      <c r="B56" s="16" t="s">
        <v>660</v>
      </c>
      <c r="C56" s="17"/>
      <c r="E56" t="s">
        <v>259</v>
      </c>
      <c r="F56" s="17"/>
    </row>
    <row r="57" spans="1:6" x14ac:dyDescent="0.25">
      <c r="A57" s="16" t="s">
        <v>81</v>
      </c>
      <c r="B57" s="16" t="s">
        <v>662</v>
      </c>
      <c r="C57" s="17"/>
      <c r="E57" t="s">
        <v>260</v>
      </c>
      <c r="F57" s="17"/>
    </row>
    <row r="58" spans="1:6" x14ac:dyDescent="0.25">
      <c r="A58" s="16" t="s">
        <v>164</v>
      </c>
      <c r="B58" s="16" t="s">
        <v>683</v>
      </c>
      <c r="C58" s="17"/>
      <c r="E58" t="s">
        <v>261</v>
      </c>
      <c r="F58" s="17"/>
    </row>
    <row r="59" spans="1:6" x14ac:dyDescent="0.25">
      <c r="A59" s="16" t="s">
        <v>80</v>
      </c>
      <c r="B59" s="16" t="s">
        <v>147</v>
      </c>
      <c r="C59" s="17"/>
      <c r="E59" t="s">
        <v>262</v>
      </c>
      <c r="F59" s="17"/>
    </row>
    <row r="60" spans="1:6" x14ac:dyDescent="0.25">
      <c r="A60" s="16" t="s">
        <v>115</v>
      </c>
      <c r="B60" s="16" t="s">
        <v>116</v>
      </c>
      <c r="C60" s="17"/>
      <c r="E60" t="s">
        <v>263</v>
      </c>
      <c r="F60" s="17"/>
    </row>
    <row r="61" spans="1:6" x14ac:dyDescent="0.25">
      <c r="A61" s="16" t="s">
        <v>40</v>
      </c>
      <c r="B61" s="16" t="s">
        <v>701</v>
      </c>
      <c r="C61" s="17"/>
      <c r="E61" t="s">
        <v>264</v>
      </c>
      <c r="F61" s="17"/>
    </row>
    <row r="62" spans="1:6" x14ac:dyDescent="0.25">
      <c r="A62" s="16" t="s">
        <v>98</v>
      </c>
      <c r="B62" s="16" t="s">
        <v>672</v>
      </c>
      <c r="C62" s="17"/>
      <c r="E62" t="s">
        <v>265</v>
      </c>
      <c r="F62" s="17"/>
    </row>
    <row r="63" spans="1:6" x14ac:dyDescent="0.25">
      <c r="A63" s="16" t="s">
        <v>101</v>
      </c>
      <c r="B63" s="16" t="s">
        <v>102</v>
      </c>
      <c r="C63" s="17"/>
      <c r="E63" t="s">
        <v>266</v>
      </c>
      <c r="F63" s="17"/>
    </row>
    <row r="64" spans="1:6" x14ac:dyDescent="0.25">
      <c r="A64" s="16" t="s">
        <v>118</v>
      </c>
      <c r="B64" s="16" t="s">
        <v>119</v>
      </c>
      <c r="C64" s="17"/>
      <c r="E64" t="s">
        <v>267</v>
      </c>
      <c r="F64" s="17"/>
    </row>
    <row r="65" spans="1:6" x14ac:dyDescent="0.25">
      <c r="A65" s="16" t="s">
        <v>124</v>
      </c>
      <c r="B65" s="16" t="s">
        <v>171</v>
      </c>
      <c r="C65" s="17"/>
      <c r="E65" t="s">
        <v>268</v>
      </c>
      <c r="F65" s="17"/>
    </row>
    <row r="66" spans="1:6" x14ac:dyDescent="0.25">
      <c r="A66" s="16" t="s">
        <v>63</v>
      </c>
      <c r="B66" s="16" t="s">
        <v>64</v>
      </c>
      <c r="C66" s="17"/>
      <c r="E66" t="s">
        <v>269</v>
      </c>
      <c r="F66" s="17"/>
    </row>
    <row r="67" spans="1:6" x14ac:dyDescent="0.25">
      <c r="A67" s="16" t="s">
        <v>75</v>
      </c>
      <c r="B67" s="16" t="s">
        <v>76</v>
      </c>
      <c r="C67" s="17"/>
      <c r="E67" t="s">
        <v>270</v>
      </c>
      <c r="F67" s="17"/>
    </row>
    <row r="68" spans="1:6" x14ac:dyDescent="0.25">
      <c r="A68" s="16" t="s">
        <v>120</v>
      </c>
      <c r="B68" s="16" t="s">
        <v>684</v>
      </c>
      <c r="C68" s="17"/>
      <c r="E68" t="s">
        <v>271</v>
      </c>
      <c r="F68" s="17"/>
    </row>
    <row r="69" spans="1:6" ht="30" x14ac:dyDescent="0.25">
      <c r="A69" s="16" t="s">
        <v>192</v>
      </c>
      <c r="B69" s="16" t="s">
        <v>685</v>
      </c>
      <c r="C69" s="17"/>
      <c r="E69" t="s">
        <v>272</v>
      </c>
      <c r="F69" s="17"/>
    </row>
    <row r="70" spans="1:6" x14ac:dyDescent="0.25">
      <c r="A70" s="16" t="s">
        <v>41</v>
      </c>
      <c r="B70" s="16" t="s">
        <v>140</v>
      </c>
      <c r="C70" s="17"/>
      <c r="E70" t="s">
        <v>273</v>
      </c>
      <c r="F70" s="17"/>
    </row>
    <row r="71" spans="1:6" x14ac:dyDescent="0.25">
      <c r="A71" s="16" t="s">
        <v>176</v>
      </c>
      <c r="B71" s="16" t="s">
        <v>686</v>
      </c>
      <c r="C71" s="17"/>
      <c r="E71" t="s">
        <v>274</v>
      </c>
      <c r="F71" s="17"/>
    </row>
    <row r="72" spans="1:6" x14ac:dyDescent="0.25">
      <c r="A72" s="16" t="s">
        <v>30</v>
      </c>
      <c r="B72" s="16" t="s">
        <v>114</v>
      </c>
      <c r="C72" s="17"/>
      <c r="E72" t="s">
        <v>740</v>
      </c>
      <c r="F72" s="17"/>
    </row>
    <row r="73" spans="1:6" x14ac:dyDescent="0.25">
      <c r="A73" s="16" t="s">
        <v>177</v>
      </c>
      <c r="B73" s="16" t="s">
        <v>178</v>
      </c>
      <c r="C73" s="17"/>
      <c r="E73" s="115" t="s">
        <v>275</v>
      </c>
      <c r="F73" s="17"/>
    </row>
    <row r="74" spans="1:6" ht="30" x14ac:dyDescent="0.25">
      <c r="A74" s="16" t="s">
        <v>194</v>
      </c>
      <c r="B74" s="16" t="s">
        <v>687</v>
      </c>
      <c r="C74" s="17"/>
      <c r="E74" t="s">
        <v>276</v>
      </c>
      <c r="F74" s="17"/>
    </row>
    <row r="75" spans="1:6" x14ac:dyDescent="0.25">
      <c r="A75" s="16" t="s">
        <v>187</v>
      </c>
      <c r="B75" s="16" t="s">
        <v>688</v>
      </c>
      <c r="C75" s="17"/>
      <c r="E75" t="s">
        <v>277</v>
      </c>
      <c r="F75" s="17"/>
    </row>
    <row r="76" spans="1:6" x14ac:dyDescent="0.25">
      <c r="A76" s="16" t="s">
        <v>165</v>
      </c>
      <c r="B76" s="16" t="s">
        <v>166</v>
      </c>
      <c r="C76" s="17"/>
      <c r="E76" t="s">
        <v>278</v>
      </c>
      <c r="F76" s="17"/>
    </row>
    <row r="77" spans="1:6" x14ac:dyDescent="0.25">
      <c r="A77" s="16" t="s">
        <v>138</v>
      </c>
      <c r="B77" s="16" t="s">
        <v>173</v>
      </c>
      <c r="C77" s="17"/>
      <c r="E77" t="s">
        <v>279</v>
      </c>
      <c r="F77" s="17"/>
    </row>
    <row r="78" spans="1:6" x14ac:dyDescent="0.25">
      <c r="A78" s="16" t="s">
        <v>71</v>
      </c>
      <c r="B78" s="16" t="s">
        <v>168</v>
      </c>
      <c r="C78" s="17"/>
      <c r="E78" t="s">
        <v>280</v>
      </c>
      <c r="F78" s="17"/>
    </row>
    <row r="79" spans="1:6" x14ac:dyDescent="0.25">
      <c r="A79" s="16" t="s">
        <v>91</v>
      </c>
      <c r="B79" s="16" t="s">
        <v>152</v>
      </c>
      <c r="C79" s="17"/>
      <c r="E79" t="s">
        <v>281</v>
      </c>
      <c r="F79" s="17"/>
    </row>
    <row r="80" spans="1:6" x14ac:dyDescent="0.25">
      <c r="A80" s="16" t="s">
        <v>34</v>
      </c>
      <c r="B80" s="16" t="s">
        <v>35</v>
      </c>
      <c r="C80" s="17"/>
      <c r="E80" t="s">
        <v>282</v>
      </c>
      <c r="F80" s="17"/>
    </row>
    <row r="81" spans="1:6" x14ac:dyDescent="0.25">
      <c r="A81" s="16" t="s">
        <v>139</v>
      </c>
      <c r="B81" s="16" t="s">
        <v>174</v>
      </c>
      <c r="C81" s="17"/>
      <c r="E81" t="s">
        <v>283</v>
      </c>
      <c r="F81" s="17"/>
    </row>
    <row r="82" spans="1:6" x14ac:dyDescent="0.25">
      <c r="A82" s="16" t="s">
        <v>56</v>
      </c>
      <c r="B82" s="16" t="s">
        <v>57</v>
      </c>
      <c r="C82" s="17"/>
      <c r="E82" t="s">
        <v>284</v>
      </c>
      <c r="F82" s="17"/>
    </row>
    <row r="83" spans="1:6" ht="30" x14ac:dyDescent="0.25">
      <c r="A83" s="16" t="s">
        <v>196</v>
      </c>
      <c r="B83" s="16" t="s">
        <v>689</v>
      </c>
      <c r="C83" s="17"/>
      <c r="E83" t="s">
        <v>285</v>
      </c>
      <c r="F83" s="17"/>
    </row>
    <row r="84" spans="1:6" x14ac:dyDescent="0.25">
      <c r="A84" s="16" t="s">
        <v>31</v>
      </c>
      <c r="B84" s="16" t="s">
        <v>32</v>
      </c>
      <c r="C84" s="17"/>
      <c r="E84" t="s">
        <v>286</v>
      </c>
      <c r="F84" s="17"/>
    </row>
    <row r="85" spans="1:6" x14ac:dyDescent="0.25">
      <c r="A85" s="16" t="s">
        <v>179</v>
      </c>
      <c r="B85" s="16" t="s">
        <v>690</v>
      </c>
      <c r="C85" s="17"/>
      <c r="E85" t="s">
        <v>287</v>
      </c>
      <c r="F85" s="17"/>
    </row>
    <row r="86" spans="1:6" x14ac:dyDescent="0.25">
      <c r="A86" s="16" t="s">
        <v>37</v>
      </c>
      <c r="B86" s="16" t="s">
        <v>38</v>
      </c>
      <c r="C86" s="17"/>
      <c r="E86" t="s">
        <v>288</v>
      </c>
      <c r="F86" s="17"/>
    </row>
    <row r="87" spans="1:6" x14ac:dyDescent="0.25">
      <c r="A87" s="16" t="s">
        <v>37</v>
      </c>
      <c r="B87" s="16" t="s">
        <v>38</v>
      </c>
      <c r="C87" s="17"/>
      <c r="E87" t="s">
        <v>289</v>
      </c>
      <c r="F87" s="17"/>
    </row>
    <row r="88" spans="1:6" x14ac:dyDescent="0.25">
      <c r="A88" s="16" t="s">
        <v>112</v>
      </c>
      <c r="B88" s="16" t="s">
        <v>113</v>
      </c>
      <c r="C88" s="17"/>
      <c r="E88" t="s">
        <v>290</v>
      </c>
      <c r="F88" s="17"/>
    </row>
    <row r="89" spans="1:6" x14ac:dyDescent="0.25">
      <c r="A89" s="16" t="s">
        <v>83</v>
      </c>
      <c r="B89" s="16" t="s">
        <v>128</v>
      </c>
      <c r="C89" s="17"/>
      <c r="E89" t="s">
        <v>291</v>
      </c>
      <c r="F89" s="17"/>
    </row>
    <row r="90" spans="1:6" ht="30" x14ac:dyDescent="0.25">
      <c r="A90" s="16" t="s">
        <v>198</v>
      </c>
      <c r="B90" s="16" t="s">
        <v>691</v>
      </c>
      <c r="C90" s="17"/>
      <c r="E90" t="s">
        <v>292</v>
      </c>
      <c r="F90" s="17"/>
    </row>
    <row r="91" spans="1:6" x14ac:dyDescent="0.25">
      <c r="A91" s="16" t="s">
        <v>43</v>
      </c>
      <c r="B91" s="16" t="s">
        <v>668</v>
      </c>
      <c r="C91" s="17"/>
      <c r="E91" t="s">
        <v>293</v>
      </c>
      <c r="F91" s="17"/>
    </row>
    <row r="92" spans="1:6" x14ac:dyDescent="0.25">
      <c r="A92" s="16" t="s">
        <v>167</v>
      </c>
      <c r="B92" s="16" t="s">
        <v>692</v>
      </c>
      <c r="C92" s="17"/>
      <c r="E92" t="s">
        <v>294</v>
      </c>
      <c r="F92" s="17"/>
    </row>
    <row r="93" spans="1:6" x14ac:dyDescent="0.25">
      <c r="A93" s="16" t="s">
        <v>109</v>
      </c>
      <c r="B93" s="16" t="s">
        <v>665</v>
      </c>
      <c r="C93" s="17"/>
      <c r="E93" t="s">
        <v>295</v>
      </c>
      <c r="F93" s="17"/>
    </row>
    <row r="94" spans="1:6" x14ac:dyDescent="0.25">
      <c r="A94" s="16" t="s">
        <v>107</v>
      </c>
      <c r="B94" s="16" t="s">
        <v>664</v>
      </c>
      <c r="C94" s="17"/>
      <c r="E94" t="s">
        <v>296</v>
      </c>
      <c r="F94" s="17"/>
    </row>
    <row r="95" spans="1:6" x14ac:dyDescent="0.25">
      <c r="A95" s="16" t="s">
        <v>169</v>
      </c>
      <c r="B95" s="16" t="s">
        <v>170</v>
      </c>
      <c r="C95" s="17"/>
      <c r="E95" t="s">
        <v>297</v>
      </c>
      <c r="F95" s="17"/>
    </row>
    <row r="96" spans="1:6" ht="30" x14ac:dyDescent="0.25">
      <c r="A96" s="16" t="s">
        <v>193</v>
      </c>
      <c r="B96" s="16" t="s">
        <v>693</v>
      </c>
      <c r="C96" s="17"/>
      <c r="E96" t="s">
        <v>298</v>
      </c>
      <c r="F96" s="17"/>
    </row>
    <row r="97" spans="1:6" x14ac:dyDescent="0.25">
      <c r="A97" s="16" t="s">
        <v>59</v>
      </c>
      <c r="B97" s="16" t="s">
        <v>60</v>
      </c>
      <c r="C97" s="17"/>
      <c r="E97" t="s">
        <v>299</v>
      </c>
      <c r="F97" s="17"/>
    </row>
    <row r="98" spans="1:6" x14ac:dyDescent="0.25">
      <c r="A98" s="16" t="s">
        <v>97</v>
      </c>
      <c r="B98" s="16" t="s">
        <v>172</v>
      </c>
      <c r="C98" s="17"/>
      <c r="E98" t="s">
        <v>300</v>
      </c>
      <c r="F98" s="17"/>
    </row>
    <row r="99" spans="1:6" ht="30" x14ac:dyDescent="0.25">
      <c r="A99" s="21">
        <v>521</v>
      </c>
      <c r="B99" s="19" t="s">
        <v>698</v>
      </c>
      <c r="E99" t="s">
        <v>741</v>
      </c>
      <c r="F99" s="17"/>
    </row>
    <row r="100" spans="1:6" x14ac:dyDescent="0.25">
      <c r="A100" s="16" t="s">
        <v>204</v>
      </c>
      <c r="B100" s="16" t="s">
        <v>697</v>
      </c>
      <c r="C100" s="17"/>
      <c r="F100" s="17"/>
    </row>
    <row r="101" spans="1:6" x14ac:dyDescent="0.25">
      <c r="A101" s="16" t="s">
        <v>96</v>
      </c>
      <c r="B101" s="16" t="s">
        <v>127</v>
      </c>
      <c r="C101" s="17"/>
      <c r="F101" s="17"/>
    </row>
    <row r="102" spans="1:6" x14ac:dyDescent="0.25">
      <c r="A102" s="16" t="s">
        <v>73</v>
      </c>
      <c r="B102" s="16" t="s">
        <v>74</v>
      </c>
      <c r="C102" s="17"/>
      <c r="F102" s="17"/>
    </row>
    <row r="103" spans="1:6" x14ac:dyDescent="0.25">
      <c r="A103" s="16" t="s">
        <v>51</v>
      </c>
      <c r="B103" s="16" t="s">
        <v>696</v>
      </c>
      <c r="C103" s="17"/>
      <c r="F103" s="17"/>
    </row>
    <row r="104" spans="1:6" x14ac:dyDescent="0.25">
      <c r="A104" s="16" t="s">
        <v>144</v>
      </c>
      <c r="B104" s="16" t="s">
        <v>145</v>
      </c>
      <c r="C104" s="17"/>
      <c r="F104" s="17"/>
    </row>
    <row r="105" spans="1:6" x14ac:dyDescent="0.25">
      <c r="A105" s="16" t="s">
        <v>55</v>
      </c>
      <c r="B105" s="16" t="s">
        <v>142</v>
      </c>
      <c r="C105" s="17"/>
      <c r="F105" s="17"/>
    </row>
    <row r="106" spans="1:6" x14ac:dyDescent="0.25">
      <c r="A106" s="16">
        <v>566</v>
      </c>
      <c r="B106" s="17" t="s">
        <v>738</v>
      </c>
      <c r="C106" s="17"/>
      <c r="F106" s="17"/>
    </row>
    <row r="107" spans="1:6" x14ac:dyDescent="0.25">
      <c r="A107" s="16" t="s">
        <v>202</v>
      </c>
      <c r="B107" s="16" t="s">
        <v>695</v>
      </c>
      <c r="C107" s="17"/>
      <c r="F107" s="17"/>
    </row>
    <row r="108" spans="1:6" x14ac:dyDescent="0.25">
      <c r="A108" s="16" t="s">
        <v>110</v>
      </c>
      <c r="B108" s="16" t="s">
        <v>111</v>
      </c>
      <c r="C108" s="17"/>
      <c r="F108" s="17"/>
    </row>
    <row r="109" spans="1:6" x14ac:dyDescent="0.25">
      <c r="A109" s="16" t="s">
        <v>36</v>
      </c>
      <c r="B109" s="16" t="s">
        <v>667</v>
      </c>
      <c r="C109" s="17"/>
      <c r="F109" s="17"/>
    </row>
    <row r="110" spans="1:6" x14ac:dyDescent="0.25">
      <c r="A110" s="16" t="s">
        <v>69</v>
      </c>
      <c r="B110" s="16" t="s">
        <v>674</v>
      </c>
      <c r="C110" s="17"/>
      <c r="F110" s="17"/>
    </row>
    <row r="111" spans="1:6" ht="30" x14ac:dyDescent="0.25">
      <c r="A111" s="16" t="s">
        <v>199</v>
      </c>
      <c r="B111" s="16" t="s">
        <v>694</v>
      </c>
      <c r="C111" s="17"/>
      <c r="F111" s="17"/>
    </row>
    <row r="112" spans="1:6" x14ac:dyDescent="0.25">
      <c r="A112" s="16" t="s">
        <v>184</v>
      </c>
      <c r="B112" s="16" t="s">
        <v>185</v>
      </c>
      <c r="C112" s="17"/>
      <c r="F112" s="17"/>
    </row>
    <row r="113" spans="3:6" x14ac:dyDescent="0.25">
      <c r="C113" s="17"/>
      <c r="F113" s="17"/>
    </row>
    <row r="114" spans="3:6" x14ac:dyDescent="0.25">
      <c r="C114" s="17"/>
      <c r="F114" s="17"/>
    </row>
  </sheetData>
  <sheetProtection password="CF77"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119</vt:i4>
      </vt:variant>
    </vt:vector>
  </HeadingPairs>
  <TitlesOfParts>
    <vt:vector size="122" baseType="lpstr">
      <vt:lpstr>JUNE Schools Funding &amp; Budget</vt:lpstr>
      <vt:lpstr>School Funding &amp; Budget Summary</vt:lpstr>
      <vt:lpstr>lists</vt:lpstr>
      <vt:lpstr>ABQ_SIGN_LANGUAGE_ACADEMY</vt:lpstr>
      <vt:lpstr>Alamogordo</vt:lpstr>
      <vt:lpstr>ALBUQUERQUE</vt:lpstr>
      <vt:lpstr>Albuquerque1</vt:lpstr>
      <vt:lpstr>Animas</vt:lpstr>
      <vt:lpstr>Artesia</vt:lpstr>
      <vt:lpstr>Aztec</vt:lpstr>
      <vt:lpstr>Belen</vt:lpstr>
      <vt:lpstr>BERNALILLO</vt:lpstr>
      <vt:lpstr>BLOOMFIELD</vt:lpstr>
      <vt:lpstr>CAPITAN</vt:lpstr>
      <vt:lpstr>CARINOS_DE_LOS_NINOS</vt:lpstr>
      <vt:lpstr>CARLSBAD</vt:lpstr>
      <vt:lpstr>CARRIZOZO</vt:lpstr>
      <vt:lpstr>CENTRAL</vt:lpstr>
      <vt:lpstr>CHAMA</vt:lpstr>
      <vt:lpstr>CIEN_AGUAS</vt:lpstr>
      <vt:lpstr>CIMARRON</vt:lpstr>
      <vt:lpstr>CLAYTON</vt:lpstr>
      <vt:lpstr>CLOUDCROFT</vt:lpstr>
      <vt:lpstr>CLOVIS</vt:lpstr>
      <vt:lpstr>COBRE</vt:lpstr>
      <vt:lpstr>CORAL_COMMUNITY_CHARTER</vt:lpstr>
      <vt:lpstr>CORONA</vt:lpstr>
      <vt:lpstr>CUBA</vt:lpstr>
      <vt:lpstr>DEMING</vt:lpstr>
      <vt:lpstr>DES_MOINES</vt:lpstr>
      <vt:lpstr>DEXTER</vt:lpstr>
      <vt:lpstr>Districts</vt:lpstr>
      <vt:lpstr>DORA</vt:lpstr>
      <vt:lpstr>DREAM_DINE</vt:lpstr>
      <vt:lpstr>DULCE</vt:lpstr>
      <vt:lpstr>ELIDA</vt:lpstr>
      <vt:lpstr>ESPANOLA</vt:lpstr>
      <vt:lpstr>ESTANCIA</vt:lpstr>
      <vt:lpstr>EUNICE</vt:lpstr>
      <vt:lpstr>FARMINGTON</vt:lpstr>
      <vt:lpstr>FLOYD</vt:lpstr>
      <vt:lpstr>FT_SUMNER</vt:lpstr>
      <vt:lpstr>GADSDEN</vt:lpstr>
      <vt:lpstr>GALLUP</vt:lpstr>
      <vt:lpstr>GALLUP\</vt:lpstr>
      <vt:lpstr>GRADY</vt:lpstr>
      <vt:lpstr>GRANTS</vt:lpstr>
      <vt:lpstr>HAGERMAN</vt:lpstr>
      <vt:lpstr>HATCH</vt:lpstr>
      <vt:lpstr>HOBBS</vt:lpstr>
      <vt:lpstr>HONDO</vt:lpstr>
      <vt:lpstr>HORIZON_ACADEMY_WEST</vt:lpstr>
      <vt:lpstr>HOUSE</vt:lpstr>
      <vt:lpstr>INTERNATIONAL_SCHOOL_AT_MESA_DEL_SOL</vt:lpstr>
      <vt:lpstr>J_PAUL_TAYLOR_ACADEMY</vt:lpstr>
      <vt:lpstr>JAL</vt:lpstr>
      <vt:lpstr>JEMEZ_MOUNTAIN</vt:lpstr>
      <vt:lpstr>JEMEZ_VALLEY</vt:lpstr>
      <vt:lpstr>LA_JICARITA_COMMUNITY_SCHOOL</vt:lpstr>
      <vt:lpstr>LA_PROMESA_EARLY_LEARNING</vt:lpstr>
      <vt:lpstr>LA_TIERRA_MONTESSORI_SCHOOL</vt:lpstr>
      <vt:lpstr>LAKE_ARTHUR</vt:lpstr>
      <vt:lpstr>LAS_CRUCES</vt:lpstr>
      <vt:lpstr>LAS_VEGAS_CITY</vt:lpstr>
      <vt:lpstr>LOGAN</vt:lpstr>
      <vt:lpstr>LORDSBURG</vt:lpstr>
      <vt:lpstr>LOS_ALAMOS</vt:lpstr>
      <vt:lpstr>LOS_LUNAS</vt:lpstr>
      <vt:lpstr>LOVING</vt:lpstr>
      <vt:lpstr>LOVINGTON</vt:lpstr>
      <vt:lpstr>MAGDALENA</vt:lpstr>
      <vt:lpstr>MAXWELL</vt:lpstr>
      <vt:lpstr>MELROSE</vt:lpstr>
      <vt:lpstr>MESA_VISTA</vt:lpstr>
      <vt:lpstr>MONTESSORI_ELEMENTARY_SCHOOL</vt:lpstr>
      <vt:lpstr>MORA</vt:lpstr>
      <vt:lpstr>MORIARTY_EDGEWOOD</vt:lpstr>
      <vt:lpstr>MOSQUERO</vt:lpstr>
      <vt:lpstr>MOUNTAINAIR</vt:lpstr>
      <vt:lpstr>NEW_MEXICO_INTERNATIONAL_SCHOOL</vt:lpstr>
      <vt:lpstr>NORTH_VALLEY_CHARTER</vt:lpstr>
      <vt:lpstr>NumYrs</vt:lpstr>
      <vt:lpstr>PECOS</vt:lpstr>
      <vt:lpstr>PENASCO</vt:lpstr>
      <vt:lpstr>POJOAQUE</vt:lpstr>
      <vt:lpstr>PORTALES</vt:lpstr>
      <vt:lpstr>'JUNE Schools Funding &amp; Budget'!Print_Area</vt:lpstr>
      <vt:lpstr>'School Funding &amp; Budget Summary'!Print_Area</vt:lpstr>
      <vt:lpstr>QUEMADO</vt:lpstr>
      <vt:lpstr>QUESTA</vt:lpstr>
      <vt:lpstr>RATON</vt:lpstr>
      <vt:lpstr>RED_RIVER_VALLEY_CHARTER_SCHOOL</vt:lpstr>
      <vt:lpstr>RESERVE</vt:lpstr>
      <vt:lpstr>RIO_RANCHO</vt:lpstr>
      <vt:lpstr>ROSWELL</vt:lpstr>
      <vt:lpstr>ROY</vt:lpstr>
      <vt:lpstr>RUIDOSO</vt:lpstr>
      <vt:lpstr>SAGE_MONTESSORI_CHARTER_SCHOOL</vt:lpstr>
      <vt:lpstr>SAN_JON</vt:lpstr>
      <vt:lpstr>SANTA_FE</vt:lpstr>
      <vt:lpstr>SANTA_ROSA</vt:lpstr>
      <vt:lpstr>SILVER_CITY</vt:lpstr>
      <vt:lpstr>SOCORRO</vt:lpstr>
      <vt:lpstr>SOUTHWEST_PRIMARY_LEARNING_CENTER</vt:lpstr>
      <vt:lpstr>SPRINGER</vt:lpstr>
      <vt:lpstr>TAOS</vt:lpstr>
      <vt:lpstr>TAOS_INTEGRATED_SCHOOL_OF_THE_ARTS</vt:lpstr>
      <vt:lpstr>TAOS_INTERNATIONAL_SCHOOL</vt:lpstr>
      <vt:lpstr>TATUM</vt:lpstr>
      <vt:lpstr>TEXICO</vt:lpstr>
      <vt:lpstr>Tier</vt:lpstr>
      <vt:lpstr>TRUTH_OR_CONSEQUENCES</vt:lpstr>
      <vt:lpstr>TUCUMCARI</vt:lpstr>
      <vt:lpstr>TULAROSA</vt:lpstr>
      <vt:lpstr>TURQUOISE_TRAIL_CHARTER</vt:lpstr>
      <vt:lpstr>UPLIFT_COMMUNITY_SCHOOL</vt:lpstr>
      <vt:lpstr>VAUGHN</vt:lpstr>
      <vt:lpstr>WAGON_MOUND</vt:lpstr>
      <vt:lpstr>WEST_LAS_VEGAS</vt:lpstr>
      <vt:lpstr>WILLIAM_W_JOSEPHINE_DORN_CHARTER</vt:lpstr>
      <vt:lpstr>YesNo</vt:lpstr>
      <vt:lpstr>ZUNI</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Davidge</dc:creator>
  <cp:lastModifiedBy>Connor Boyle</cp:lastModifiedBy>
  <cp:lastPrinted>2018-02-22T16:10:20Z</cp:lastPrinted>
  <dcterms:created xsi:type="dcterms:W3CDTF">2015-12-14T18:00:19Z</dcterms:created>
  <dcterms:modified xsi:type="dcterms:W3CDTF">2018-03-12T22:33:40Z</dcterms:modified>
</cp:coreProperties>
</file>