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ce and Operations\School Budget and Finance Analysis Bureau\Employees\Pamela.Bowker\Pamela\SEG\2017-2018\Final SEG\Districts\"/>
    </mc:Choice>
  </mc:AlternateContent>
  <bookViews>
    <workbookView xWindow="0" yWindow="170" windowWidth="19140" windowHeight="7280"/>
  </bookViews>
  <sheets>
    <sheet name="DISTRICT 17-18" sheetId="1" r:id="rId1"/>
  </sheets>
  <definedNames>
    <definedName name="_xlnm.Print_Area" localSheetId="0">'DISTRICT 17-18'!$A$1:$K$272</definedName>
    <definedName name="_xlnm.Print_Titles" localSheetId="0">'DISTRICT 17-18'!$6:$9</definedName>
  </definedNames>
  <calcPr calcId="152511"/>
</workbook>
</file>

<file path=xl/calcChain.xml><?xml version="1.0" encoding="utf-8"?>
<calcChain xmlns="http://schemas.openxmlformats.org/spreadsheetml/2006/main">
  <c r="J270" i="1" l="1"/>
  <c r="F270" i="1"/>
  <c r="E270" i="1"/>
  <c r="D270" i="1"/>
  <c r="G269" i="1"/>
  <c r="I269" i="1" s="1"/>
  <c r="G268" i="1"/>
  <c r="I268" i="1" s="1"/>
  <c r="G267" i="1"/>
  <c r="I267" i="1" s="1"/>
  <c r="G266" i="1"/>
  <c r="I266" i="1" s="1"/>
  <c r="G265" i="1"/>
  <c r="I265" i="1" s="1"/>
  <c r="G264" i="1"/>
  <c r="I264" i="1" s="1"/>
  <c r="G263" i="1"/>
  <c r="I263" i="1" s="1"/>
  <c r="G262" i="1"/>
  <c r="I262" i="1" s="1"/>
  <c r="G261" i="1"/>
  <c r="H261" i="1" s="1"/>
  <c r="G258" i="1"/>
  <c r="I258" i="1" s="1"/>
  <c r="G257" i="1"/>
  <c r="I257" i="1" s="1"/>
  <c r="G256" i="1"/>
  <c r="I256" i="1" s="1"/>
  <c r="G255" i="1"/>
  <c r="I255" i="1" s="1"/>
  <c r="G254" i="1"/>
  <c r="I254" i="1" s="1"/>
  <c r="J252" i="1"/>
  <c r="J259" i="1" s="1"/>
  <c r="F252" i="1"/>
  <c r="F259" i="1" s="1"/>
  <c r="E252" i="1"/>
  <c r="E259" i="1" s="1"/>
  <c r="D252" i="1"/>
  <c r="D259" i="1" s="1"/>
  <c r="G251" i="1"/>
  <c r="I251" i="1" s="1"/>
  <c r="G250" i="1"/>
  <c r="H250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H244" i="1" s="1"/>
  <c r="J242" i="1"/>
  <c r="F242" i="1"/>
  <c r="E242" i="1"/>
  <c r="D242" i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J232" i="1"/>
  <c r="F232" i="1"/>
  <c r="E232" i="1"/>
  <c r="D232" i="1"/>
  <c r="G231" i="1"/>
  <c r="I231" i="1" s="1"/>
  <c r="G230" i="1"/>
  <c r="I230" i="1" s="1"/>
  <c r="G229" i="1"/>
  <c r="J227" i="1"/>
  <c r="F227" i="1"/>
  <c r="E227" i="1"/>
  <c r="D227" i="1"/>
  <c r="G226" i="1"/>
  <c r="I226" i="1" s="1"/>
  <c r="G225" i="1"/>
  <c r="I225" i="1" s="1"/>
  <c r="G224" i="1"/>
  <c r="I224" i="1" s="1"/>
  <c r="G223" i="1"/>
  <c r="J220" i="1"/>
  <c r="F220" i="1"/>
  <c r="E220" i="1"/>
  <c r="D220" i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J212" i="1"/>
  <c r="F212" i="1"/>
  <c r="E212" i="1"/>
  <c r="D212" i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H204" i="1" s="1"/>
  <c r="J202" i="1"/>
  <c r="F202" i="1"/>
  <c r="E202" i="1"/>
  <c r="D202" i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H194" i="1" s="1"/>
  <c r="K194" i="1" s="1"/>
  <c r="J192" i="1"/>
  <c r="F192" i="1"/>
  <c r="E192" i="1"/>
  <c r="D192" i="1"/>
  <c r="G191" i="1"/>
  <c r="H191" i="1" s="1"/>
  <c r="K191" i="1" s="1"/>
  <c r="G190" i="1"/>
  <c r="I190" i="1" s="1"/>
  <c r="G189" i="1"/>
  <c r="H189" i="1" s="1"/>
  <c r="K189" i="1" s="1"/>
  <c r="G188" i="1"/>
  <c r="I188" i="1" s="1"/>
  <c r="G187" i="1"/>
  <c r="H187" i="1" s="1"/>
  <c r="K187" i="1" s="1"/>
  <c r="G186" i="1"/>
  <c r="I186" i="1" s="1"/>
  <c r="G185" i="1"/>
  <c r="H185" i="1" s="1"/>
  <c r="K185" i="1" s="1"/>
  <c r="G184" i="1"/>
  <c r="H184" i="1" s="1"/>
  <c r="J182" i="1"/>
  <c r="F182" i="1"/>
  <c r="E182" i="1"/>
  <c r="D182" i="1"/>
  <c r="G181" i="1"/>
  <c r="H181" i="1" s="1"/>
  <c r="K181" i="1" s="1"/>
  <c r="G180" i="1"/>
  <c r="H180" i="1" s="1"/>
  <c r="K180" i="1" s="1"/>
  <c r="G179" i="1"/>
  <c r="H179" i="1" s="1"/>
  <c r="K179" i="1" s="1"/>
  <c r="G178" i="1"/>
  <c r="H178" i="1" s="1"/>
  <c r="K178" i="1" s="1"/>
  <c r="G177" i="1"/>
  <c r="H177" i="1" s="1"/>
  <c r="K177" i="1" s="1"/>
  <c r="G176" i="1"/>
  <c r="H176" i="1" s="1"/>
  <c r="K176" i="1" s="1"/>
  <c r="G175" i="1"/>
  <c r="H175" i="1" s="1"/>
  <c r="K175" i="1" s="1"/>
  <c r="G174" i="1"/>
  <c r="H174" i="1" s="1"/>
  <c r="J172" i="1"/>
  <c r="F172" i="1"/>
  <c r="E172" i="1"/>
  <c r="D172" i="1"/>
  <c r="G171" i="1"/>
  <c r="H171" i="1" s="1"/>
  <c r="K171" i="1" s="1"/>
  <c r="G170" i="1"/>
  <c r="H170" i="1" s="1"/>
  <c r="K170" i="1" s="1"/>
  <c r="G169" i="1"/>
  <c r="H169" i="1" s="1"/>
  <c r="K169" i="1" s="1"/>
  <c r="G168" i="1"/>
  <c r="H168" i="1" s="1"/>
  <c r="K168" i="1" s="1"/>
  <c r="G167" i="1"/>
  <c r="H167" i="1" s="1"/>
  <c r="K167" i="1" s="1"/>
  <c r="G166" i="1"/>
  <c r="H166" i="1" s="1"/>
  <c r="K166" i="1" s="1"/>
  <c r="G165" i="1"/>
  <c r="H165" i="1" s="1"/>
  <c r="K165" i="1" s="1"/>
  <c r="G164" i="1"/>
  <c r="H164" i="1" s="1"/>
  <c r="J162" i="1"/>
  <c r="F162" i="1"/>
  <c r="E162" i="1"/>
  <c r="D162" i="1"/>
  <c r="G161" i="1"/>
  <c r="G160" i="1"/>
  <c r="H160" i="1" s="1"/>
  <c r="K160" i="1" s="1"/>
  <c r="G159" i="1"/>
  <c r="G158" i="1"/>
  <c r="J156" i="1"/>
  <c r="F156" i="1"/>
  <c r="E156" i="1"/>
  <c r="D156" i="1"/>
  <c r="G155" i="1"/>
  <c r="H155" i="1" s="1"/>
  <c r="K155" i="1" s="1"/>
  <c r="G154" i="1"/>
  <c r="H154" i="1" s="1"/>
  <c r="K154" i="1" s="1"/>
  <c r="G153" i="1"/>
  <c r="H153" i="1" s="1"/>
  <c r="K153" i="1" s="1"/>
  <c r="G152" i="1"/>
  <c r="H152" i="1" s="1"/>
  <c r="K152" i="1" s="1"/>
  <c r="G151" i="1"/>
  <c r="H151" i="1" s="1"/>
  <c r="K151" i="1" s="1"/>
  <c r="G150" i="1"/>
  <c r="H150" i="1" s="1"/>
  <c r="K150" i="1" s="1"/>
  <c r="G149" i="1"/>
  <c r="H149" i="1" s="1"/>
  <c r="K149" i="1" s="1"/>
  <c r="G148" i="1"/>
  <c r="J146" i="1"/>
  <c r="F146" i="1"/>
  <c r="E146" i="1"/>
  <c r="D146" i="1"/>
  <c r="G145" i="1"/>
  <c r="H145" i="1" s="1"/>
  <c r="K145" i="1" s="1"/>
  <c r="G144" i="1"/>
  <c r="G143" i="1"/>
  <c r="H143" i="1" s="1"/>
  <c r="K143" i="1" s="1"/>
  <c r="G142" i="1"/>
  <c r="G141" i="1"/>
  <c r="I141" i="1" s="1"/>
  <c r="G140" i="1"/>
  <c r="H140" i="1" s="1"/>
  <c r="K140" i="1" s="1"/>
  <c r="G139" i="1"/>
  <c r="H139" i="1" s="1"/>
  <c r="K139" i="1" s="1"/>
  <c r="G138" i="1"/>
  <c r="J136" i="1"/>
  <c r="F136" i="1"/>
  <c r="E136" i="1"/>
  <c r="D136" i="1"/>
  <c r="G135" i="1"/>
  <c r="H135" i="1" s="1"/>
  <c r="K135" i="1" s="1"/>
  <c r="G134" i="1"/>
  <c r="G133" i="1"/>
  <c r="I133" i="1" s="1"/>
  <c r="G132" i="1"/>
  <c r="H132" i="1" s="1"/>
  <c r="K132" i="1" s="1"/>
  <c r="G131" i="1"/>
  <c r="I131" i="1" s="1"/>
  <c r="G130" i="1"/>
  <c r="G129" i="1"/>
  <c r="I129" i="1" s="1"/>
  <c r="G128" i="1"/>
  <c r="I128" i="1" s="1"/>
  <c r="J126" i="1"/>
  <c r="F126" i="1"/>
  <c r="E126" i="1"/>
  <c r="D126" i="1"/>
  <c r="G125" i="1"/>
  <c r="I125" i="1" s="1"/>
  <c r="G124" i="1"/>
  <c r="H124" i="1" s="1"/>
  <c r="K124" i="1" s="1"/>
  <c r="G123" i="1"/>
  <c r="I123" i="1" s="1"/>
  <c r="G122" i="1"/>
  <c r="G121" i="1"/>
  <c r="I121" i="1" s="1"/>
  <c r="G120" i="1"/>
  <c r="H120" i="1" s="1"/>
  <c r="K120" i="1" s="1"/>
  <c r="G119" i="1"/>
  <c r="H119" i="1" s="1"/>
  <c r="K119" i="1" s="1"/>
  <c r="G118" i="1"/>
  <c r="J116" i="1"/>
  <c r="F116" i="1"/>
  <c r="E116" i="1"/>
  <c r="D116" i="1"/>
  <c r="G115" i="1"/>
  <c r="H115" i="1" s="1"/>
  <c r="K115" i="1" s="1"/>
  <c r="G114" i="1"/>
  <c r="G113" i="1"/>
  <c r="G112" i="1"/>
  <c r="G111" i="1"/>
  <c r="G110" i="1"/>
  <c r="G109" i="1"/>
  <c r="G108" i="1"/>
  <c r="G107" i="1"/>
  <c r="J105" i="1"/>
  <c r="F105" i="1"/>
  <c r="E105" i="1"/>
  <c r="D105" i="1"/>
  <c r="G104" i="1"/>
  <c r="G103" i="1"/>
  <c r="G102" i="1"/>
  <c r="G101" i="1"/>
  <c r="G100" i="1"/>
  <c r="G99" i="1"/>
  <c r="G98" i="1"/>
  <c r="J96" i="1"/>
  <c r="F96" i="1"/>
  <c r="E96" i="1"/>
  <c r="D96" i="1"/>
  <c r="G95" i="1"/>
  <c r="G94" i="1"/>
  <c r="G93" i="1"/>
  <c r="G92" i="1"/>
  <c r="G91" i="1"/>
  <c r="G90" i="1"/>
  <c r="G89" i="1"/>
  <c r="G88" i="1"/>
  <c r="J86" i="1"/>
  <c r="F86" i="1"/>
  <c r="E86" i="1"/>
  <c r="D86" i="1"/>
  <c r="G85" i="1"/>
  <c r="G84" i="1"/>
  <c r="G83" i="1"/>
  <c r="G82" i="1"/>
  <c r="G81" i="1"/>
  <c r="G80" i="1"/>
  <c r="G79" i="1"/>
  <c r="J77" i="1"/>
  <c r="F77" i="1"/>
  <c r="E77" i="1"/>
  <c r="D77" i="1"/>
  <c r="G76" i="1"/>
  <c r="I76" i="1" s="1"/>
  <c r="G75" i="1"/>
  <c r="I75" i="1" s="1"/>
  <c r="G74" i="1"/>
  <c r="I74" i="1" s="1"/>
  <c r="G73" i="1"/>
  <c r="H73" i="1" s="1"/>
  <c r="K73" i="1" s="1"/>
  <c r="G72" i="1"/>
  <c r="I72" i="1" s="1"/>
  <c r="G71" i="1"/>
  <c r="I71" i="1" s="1"/>
  <c r="G70" i="1"/>
  <c r="J68" i="1"/>
  <c r="I68" i="1"/>
  <c r="H68" i="1"/>
  <c r="F68" i="1"/>
  <c r="E68" i="1"/>
  <c r="D68" i="1"/>
  <c r="G67" i="1"/>
  <c r="K67" i="1" s="1"/>
  <c r="G66" i="1"/>
  <c r="K66" i="1" s="1"/>
  <c r="G65" i="1"/>
  <c r="K65" i="1" s="1"/>
  <c r="G64" i="1"/>
  <c r="J62" i="1"/>
  <c r="F62" i="1"/>
  <c r="E62" i="1"/>
  <c r="D62" i="1"/>
  <c r="G61" i="1"/>
  <c r="I61" i="1" s="1"/>
  <c r="G60" i="1"/>
  <c r="I60" i="1" s="1"/>
  <c r="G59" i="1"/>
  <c r="H59" i="1" s="1"/>
  <c r="K59" i="1" s="1"/>
  <c r="G58" i="1"/>
  <c r="H58" i="1" s="1"/>
  <c r="K58" i="1" s="1"/>
  <c r="J56" i="1"/>
  <c r="F56" i="1"/>
  <c r="E56" i="1"/>
  <c r="D56" i="1"/>
  <c r="G55" i="1"/>
  <c r="H55" i="1" s="1"/>
  <c r="K55" i="1" s="1"/>
  <c r="G54" i="1"/>
  <c r="I54" i="1" s="1"/>
  <c r="G53" i="1"/>
  <c r="I53" i="1" s="1"/>
  <c r="G52" i="1"/>
  <c r="I52" i="1" s="1"/>
  <c r="G51" i="1"/>
  <c r="H51" i="1" s="1"/>
  <c r="K51" i="1" s="1"/>
  <c r="J49" i="1"/>
  <c r="F49" i="1"/>
  <c r="E49" i="1"/>
  <c r="D49" i="1"/>
  <c r="G48" i="1"/>
  <c r="I48" i="1" s="1"/>
  <c r="G47" i="1"/>
  <c r="H47" i="1" s="1"/>
  <c r="K47" i="1" s="1"/>
  <c r="G46" i="1"/>
  <c r="I46" i="1" s="1"/>
  <c r="G45" i="1"/>
  <c r="H45" i="1" s="1"/>
  <c r="K45" i="1" s="1"/>
  <c r="G44" i="1"/>
  <c r="I44" i="1" s="1"/>
  <c r="J42" i="1"/>
  <c r="F42" i="1"/>
  <c r="E42" i="1"/>
  <c r="D42" i="1"/>
  <c r="G41" i="1"/>
  <c r="I41" i="1" s="1"/>
  <c r="G40" i="1"/>
  <c r="H40" i="1" s="1"/>
  <c r="K40" i="1" s="1"/>
  <c r="G39" i="1"/>
  <c r="I39" i="1" s="1"/>
  <c r="G38" i="1"/>
  <c r="H38" i="1" s="1"/>
  <c r="K38" i="1" s="1"/>
  <c r="G37" i="1"/>
  <c r="I37" i="1" s="1"/>
  <c r="J35" i="1"/>
  <c r="F35" i="1"/>
  <c r="E35" i="1"/>
  <c r="D35" i="1"/>
  <c r="G34" i="1"/>
  <c r="I34" i="1" s="1"/>
  <c r="G33" i="1"/>
  <c r="H33" i="1" s="1"/>
  <c r="K33" i="1" s="1"/>
  <c r="G32" i="1"/>
  <c r="I32" i="1" s="1"/>
  <c r="G31" i="1"/>
  <c r="H31" i="1" s="1"/>
  <c r="K31" i="1" s="1"/>
  <c r="G30" i="1"/>
  <c r="I30" i="1" s="1"/>
  <c r="J28" i="1"/>
  <c r="F28" i="1"/>
  <c r="E28" i="1"/>
  <c r="D28" i="1"/>
  <c r="G27" i="1"/>
  <c r="I27" i="1" s="1"/>
  <c r="G26" i="1"/>
  <c r="H26" i="1" s="1"/>
  <c r="K26" i="1" s="1"/>
  <c r="G25" i="1"/>
  <c r="H25" i="1" s="1"/>
  <c r="K25" i="1" s="1"/>
  <c r="G24" i="1"/>
  <c r="H24" i="1" s="1"/>
  <c r="K24" i="1" s="1"/>
  <c r="G23" i="1"/>
  <c r="I23" i="1" s="1"/>
  <c r="J21" i="1"/>
  <c r="F21" i="1"/>
  <c r="E21" i="1"/>
  <c r="D21" i="1"/>
  <c r="G20" i="1"/>
  <c r="I20" i="1" s="1"/>
  <c r="G19" i="1"/>
  <c r="H19" i="1" s="1"/>
  <c r="K19" i="1" s="1"/>
  <c r="G18" i="1"/>
  <c r="I18" i="1" s="1"/>
  <c r="G17" i="1"/>
  <c r="I17" i="1" s="1"/>
  <c r="J15" i="1"/>
  <c r="F15" i="1"/>
  <c r="E15" i="1"/>
  <c r="D15" i="1"/>
  <c r="G14" i="1"/>
  <c r="H14" i="1" s="1"/>
  <c r="K14" i="1" s="1"/>
  <c r="G13" i="1"/>
  <c r="I13" i="1" s="1"/>
  <c r="G12" i="1"/>
  <c r="H12" i="1" s="1"/>
  <c r="K12" i="1" s="1"/>
  <c r="G11" i="1"/>
  <c r="I11" i="1" s="1"/>
  <c r="G10" i="1"/>
  <c r="I10" i="1" s="1"/>
  <c r="H263" i="1" l="1"/>
  <c r="K263" i="1" s="1"/>
  <c r="I58" i="1"/>
  <c r="H188" i="1"/>
  <c r="K188" i="1" s="1"/>
  <c r="H190" i="1"/>
  <c r="K190" i="1" s="1"/>
  <c r="H34" i="1"/>
  <c r="K34" i="1" s="1"/>
  <c r="H246" i="1"/>
  <c r="K246" i="1" s="1"/>
  <c r="G232" i="1"/>
  <c r="I120" i="1"/>
  <c r="H123" i="1"/>
  <c r="K123" i="1" s="1"/>
  <c r="H131" i="1"/>
  <c r="K131" i="1" s="1"/>
  <c r="G227" i="1"/>
  <c r="I14" i="1"/>
  <c r="I24" i="1"/>
  <c r="I45" i="1"/>
  <c r="H267" i="1"/>
  <c r="K267" i="1" s="1"/>
  <c r="H20" i="1"/>
  <c r="K20" i="1" s="1"/>
  <c r="H30" i="1"/>
  <c r="K30" i="1" s="1"/>
  <c r="I38" i="1"/>
  <c r="H41" i="1"/>
  <c r="K41" i="1" s="1"/>
  <c r="I59" i="1"/>
  <c r="H254" i="1"/>
  <c r="K254" i="1" s="1"/>
  <c r="H265" i="1"/>
  <c r="K265" i="1" s="1"/>
  <c r="H186" i="1"/>
  <c r="K186" i="1" s="1"/>
  <c r="H72" i="1"/>
  <c r="K72" i="1" s="1"/>
  <c r="H32" i="1"/>
  <c r="K32" i="1" s="1"/>
  <c r="H256" i="1"/>
  <c r="K256" i="1" s="1"/>
  <c r="H18" i="1"/>
  <c r="K18" i="1" s="1"/>
  <c r="H11" i="1"/>
  <c r="K11" i="1" s="1"/>
  <c r="H13" i="1"/>
  <c r="K13" i="1" s="1"/>
  <c r="H23" i="1"/>
  <c r="H27" i="1"/>
  <c r="K27" i="1" s="1"/>
  <c r="I31" i="1"/>
  <c r="H54" i="1"/>
  <c r="K54" i="1" s="1"/>
  <c r="I73" i="1"/>
  <c r="H76" i="1"/>
  <c r="K76" i="1" s="1"/>
  <c r="I140" i="1"/>
  <c r="I25" i="1"/>
  <c r="H44" i="1"/>
  <c r="K44" i="1" s="1"/>
  <c r="H46" i="1"/>
  <c r="K46" i="1" s="1"/>
  <c r="I153" i="1"/>
  <c r="I187" i="1"/>
  <c r="H248" i="1"/>
  <c r="K248" i="1" s="1"/>
  <c r="H258" i="1"/>
  <c r="K258" i="1" s="1"/>
  <c r="H262" i="1"/>
  <c r="K262" i="1" s="1"/>
  <c r="H264" i="1"/>
  <c r="K264" i="1" s="1"/>
  <c r="H266" i="1"/>
  <c r="K266" i="1" s="1"/>
  <c r="E272" i="1"/>
  <c r="H37" i="1"/>
  <c r="H39" i="1"/>
  <c r="K39" i="1" s="1"/>
  <c r="I149" i="1"/>
  <c r="G220" i="1"/>
  <c r="G242" i="1"/>
  <c r="G270" i="1"/>
  <c r="G15" i="1"/>
  <c r="I12" i="1"/>
  <c r="G21" i="1"/>
  <c r="I26" i="1"/>
  <c r="I28" i="1" s="1"/>
  <c r="I33" i="1"/>
  <c r="I40" i="1"/>
  <c r="I47" i="1"/>
  <c r="I55" i="1"/>
  <c r="I115" i="1"/>
  <c r="I119" i="1"/>
  <c r="I135" i="1"/>
  <c r="I139" i="1"/>
  <c r="I185" i="1"/>
  <c r="I189" i="1"/>
  <c r="G252" i="1"/>
  <c r="G259" i="1" s="1"/>
  <c r="I19" i="1"/>
  <c r="I21" i="1" s="1"/>
  <c r="I51" i="1"/>
  <c r="I132" i="1"/>
  <c r="I155" i="1"/>
  <c r="I165" i="1"/>
  <c r="I167" i="1"/>
  <c r="I169" i="1"/>
  <c r="I171" i="1"/>
  <c r="I175" i="1"/>
  <c r="I177" i="1"/>
  <c r="I179" i="1"/>
  <c r="I181" i="1"/>
  <c r="H195" i="1"/>
  <c r="K195" i="1" s="1"/>
  <c r="H197" i="1"/>
  <c r="K197" i="1" s="1"/>
  <c r="H199" i="1"/>
  <c r="K199" i="1" s="1"/>
  <c r="H201" i="1"/>
  <c r="K201" i="1" s="1"/>
  <c r="H205" i="1"/>
  <c r="K205" i="1" s="1"/>
  <c r="H207" i="1"/>
  <c r="K207" i="1" s="1"/>
  <c r="H209" i="1"/>
  <c r="K209" i="1" s="1"/>
  <c r="H211" i="1"/>
  <c r="K211" i="1" s="1"/>
  <c r="H215" i="1"/>
  <c r="K215" i="1" s="1"/>
  <c r="H217" i="1"/>
  <c r="K217" i="1" s="1"/>
  <c r="H219" i="1"/>
  <c r="K219" i="1" s="1"/>
  <c r="H223" i="1"/>
  <c r="K223" i="1" s="1"/>
  <c r="H225" i="1"/>
  <c r="K225" i="1" s="1"/>
  <c r="H229" i="1"/>
  <c r="K229" i="1" s="1"/>
  <c r="H231" i="1"/>
  <c r="K231" i="1" s="1"/>
  <c r="H235" i="1"/>
  <c r="K235" i="1" s="1"/>
  <c r="H237" i="1"/>
  <c r="K237" i="1" s="1"/>
  <c r="H239" i="1"/>
  <c r="K239" i="1" s="1"/>
  <c r="H241" i="1"/>
  <c r="K241" i="1" s="1"/>
  <c r="H245" i="1"/>
  <c r="K245" i="1" s="1"/>
  <c r="H247" i="1"/>
  <c r="K247" i="1" s="1"/>
  <c r="H249" i="1"/>
  <c r="K249" i="1" s="1"/>
  <c r="H251" i="1"/>
  <c r="K251" i="1" s="1"/>
  <c r="H255" i="1"/>
  <c r="K255" i="1" s="1"/>
  <c r="H257" i="1"/>
  <c r="K257" i="1" s="1"/>
  <c r="H269" i="1"/>
  <c r="K269" i="1" s="1"/>
  <c r="I191" i="1"/>
  <c r="H10" i="1"/>
  <c r="K10" i="1" s="1"/>
  <c r="H17" i="1"/>
  <c r="G28" i="1"/>
  <c r="G35" i="1"/>
  <c r="G42" i="1"/>
  <c r="I124" i="1"/>
  <c r="I151" i="1"/>
  <c r="I164" i="1"/>
  <c r="I166" i="1"/>
  <c r="I168" i="1"/>
  <c r="I170" i="1"/>
  <c r="I174" i="1"/>
  <c r="I176" i="1"/>
  <c r="I178" i="1"/>
  <c r="I180" i="1"/>
  <c r="I184" i="1"/>
  <c r="H196" i="1"/>
  <c r="K196" i="1" s="1"/>
  <c r="H198" i="1"/>
  <c r="K198" i="1" s="1"/>
  <c r="H200" i="1"/>
  <c r="K200" i="1" s="1"/>
  <c r="H206" i="1"/>
  <c r="K206" i="1" s="1"/>
  <c r="H208" i="1"/>
  <c r="K208" i="1" s="1"/>
  <c r="H210" i="1"/>
  <c r="K210" i="1" s="1"/>
  <c r="H214" i="1"/>
  <c r="K214" i="1" s="1"/>
  <c r="H216" i="1"/>
  <c r="K216" i="1" s="1"/>
  <c r="H218" i="1"/>
  <c r="K218" i="1" s="1"/>
  <c r="H224" i="1"/>
  <c r="K224" i="1" s="1"/>
  <c r="H226" i="1"/>
  <c r="K226" i="1" s="1"/>
  <c r="H230" i="1"/>
  <c r="K230" i="1" s="1"/>
  <c r="H234" i="1"/>
  <c r="K234" i="1" s="1"/>
  <c r="H236" i="1"/>
  <c r="K236" i="1" s="1"/>
  <c r="H238" i="1"/>
  <c r="K238" i="1" s="1"/>
  <c r="H240" i="1"/>
  <c r="K240" i="1" s="1"/>
  <c r="H268" i="1"/>
  <c r="K268" i="1" s="1"/>
  <c r="G86" i="1"/>
  <c r="H79" i="1"/>
  <c r="I91" i="1"/>
  <c r="H91" i="1"/>
  <c r="K91" i="1" s="1"/>
  <c r="I104" i="1"/>
  <c r="H104" i="1"/>
  <c r="K104" i="1" s="1"/>
  <c r="I113" i="1"/>
  <c r="H113" i="1"/>
  <c r="K113" i="1" s="1"/>
  <c r="F272" i="1"/>
  <c r="J272" i="1"/>
  <c r="H53" i="1"/>
  <c r="K53" i="1" s="1"/>
  <c r="H61" i="1"/>
  <c r="K61" i="1" s="1"/>
  <c r="G68" i="1"/>
  <c r="G77" i="1"/>
  <c r="H71" i="1"/>
  <c r="K71" i="1" s="1"/>
  <c r="H75" i="1"/>
  <c r="K75" i="1" s="1"/>
  <c r="I79" i="1"/>
  <c r="I83" i="1"/>
  <c r="H83" i="1"/>
  <c r="K83" i="1" s="1"/>
  <c r="G96" i="1"/>
  <c r="I88" i="1"/>
  <c r="H88" i="1"/>
  <c r="I92" i="1"/>
  <c r="H92" i="1"/>
  <c r="K92" i="1" s="1"/>
  <c r="I101" i="1"/>
  <c r="H101" i="1"/>
  <c r="K101" i="1" s="1"/>
  <c r="I110" i="1"/>
  <c r="H110" i="1"/>
  <c r="K110" i="1" s="1"/>
  <c r="I114" i="1"/>
  <c r="H114" i="1"/>
  <c r="K114" i="1" s="1"/>
  <c r="G126" i="1"/>
  <c r="I118" i="1"/>
  <c r="H118" i="1"/>
  <c r="H142" i="1"/>
  <c r="K142" i="1" s="1"/>
  <c r="I142" i="1"/>
  <c r="H161" i="1"/>
  <c r="K161" i="1" s="1"/>
  <c r="I161" i="1"/>
  <c r="I122" i="1"/>
  <c r="H122" i="1"/>
  <c r="K122" i="1" s="1"/>
  <c r="H48" i="1"/>
  <c r="K48" i="1" s="1"/>
  <c r="G56" i="1"/>
  <c r="H52" i="1"/>
  <c r="H60" i="1"/>
  <c r="K60" i="1" s="1"/>
  <c r="K64" i="1"/>
  <c r="K68" i="1" s="1"/>
  <c r="H70" i="1"/>
  <c r="H74" i="1"/>
  <c r="K74" i="1" s="1"/>
  <c r="I80" i="1"/>
  <c r="H80" i="1"/>
  <c r="K80" i="1" s="1"/>
  <c r="I84" i="1"/>
  <c r="H84" i="1"/>
  <c r="K84" i="1" s="1"/>
  <c r="I89" i="1"/>
  <c r="H89" i="1"/>
  <c r="K89" i="1" s="1"/>
  <c r="I93" i="1"/>
  <c r="H93" i="1"/>
  <c r="K93" i="1" s="1"/>
  <c r="G105" i="1"/>
  <c r="I98" i="1"/>
  <c r="H98" i="1"/>
  <c r="I102" i="1"/>
  <c r="H102" i="1"/>
  <c r="K102" i="1" s="1"/>
  <c r="G116" i="1"/>
  <c r="I107" i="1"/>
  <c r="H107" i="1"/>
  <c r="I111" i="1"/>
  <c r="H111" i="1"/>
  <c r="K111" i="1" s="1"/>
  <c r="I134" i="1"/>
  <c r="H134" i="1"/>
  <c r="K134" i="1" s="1"/>
  <c r="G146" i="1"/>
  <c r="I138" i="1"/>
  <c r="H138" i="1"/>
  <c r="I82" i="1"/>
  <c r="H82" i="1"/>
  <c r="K82" i="1" s="1"/>
  <c r="I95" i="1"/>
  <c r="H95" i="1"/>
  <c r="K95" i="1" s="1"/>
  <c r="I100" i="1"/>
  <c r="H100" i="1"/>
  <c r="K100" i="1" s="1"/>
  <c r="I109" i="1"/>
  <c r="H109" i="1"/>
  <c r="K109" i="1" s="1"/>
  <c r="D272" i="1"/>
  <c r="G49" i="1"/>
  <c r="G62" i="1"/>
  <c r="I70" i="1"/>
  <c r="I81" i="1"/>
  <c r="H81" i="1"/>
  <c r="K81" i="1" s="1"/>
  <c r="I85" i="1"/>
  <c r="H85" i="1"/>
  <c r="K85" i="1" s="1"/>
  <c r="I90" i="1"/>
  <c r="H90" i="1"/>
  <c r="K90" i="1" s="1"/>
  <c r="I94" i="1"/>
  <c r="H94" i="1"/>
  <c r="K94" i="1" s="1"/>
  <c r="I99" i="1"/>
  <c r="H99" i="1"/>
  <c r="K99" i="1" s="1"/>
  <c r="I103" i="1"/>
  <c r="H103" i="1"/>
  <c r="K103" i="1" s="1"/>
  <c r="I108" i="1"/>
  <c r="H108" i="1"/>
  <c r="K108" i="1" s="1"/>
  <c r="I112" i="1"/>
  <c r="H112" i="1"/>
  <c r="K112" i="1" s="1"/>
  <c r="I130" i="1"/>
  <c r="H130" i="1"/>
  <c r="K130" i="1" s="1"/>
  <c r="H144" i="1"/>
  <c r="K144" i="1" s="1"/>
  <c r="I144" i="1"/>
  <c r="H159" i="1"/>
  <c r="K159" i="1" s="1"/>
  <c r="I159" i="1"/>
  <c r="H148" i="1"/>
  <c r="G156" i="1"/>
  <c r="H121" i="1"/>
  <c r="K121" i="1" s="1"/>
  <c r="H125" i="1"/>
  <c r="K125" i="1" s="1"/>
  <c r="G136" i="1"/>
  <c r="H129" i="1"/>
  <c r="K129" i="1" s="1"/>
  <c r="H133" i="1"/>
  <c r="K133" i="1" s="1"/>
  <c r="H141" i="1"/>
  <c r="K141" i="1" s="1"/>
  <c r="I148" i="1"/>
  <c r="I150" i="1"/>
  <c r="I152" i="1"/>
  <c r="I154" i="1"/>
  <c r="H158" i="1"/>
  <c r="G162" i="1"/>
  <c r="H128" i="1"/>
  <c r="I143" i="1"/>
  <c r="I145" i="1"/>
  <c r="I158" i="1"/>
  <c r="I160" i="1"/>
  <c r="H172" i="1"/>
  <c r="K164" i="1"/>
  <c r="K172" i="1" s="1"/>
  <c r="H182" i="1"/>
  <c r="K174" i="1"/>
  <c r="K182" i="1" s="1"/>
  <c r="K184" i="1"/>
  <c r="K244" i="1"/>
  <c r="K250" i="1"/>
  <c r="G172" i="1"/>
  <c r="G182" i="1"/>
  <c r="G192" i="1"/>
  <c r="G212" i="1"/>
  <c r="I204" i="1"/>
  <c r="I212" i="1" s="1"/>
  <c r="K261" i="1"/>
  <c r="G202" i="1"/>
  <c r="I194" i="1"/>
  <c r="I202" i="1" s="1"/>
  <c r="K204" i="1"/>
  <c r="I214" i="1"/>
  <c r="I220" i="1" s="1"/>
  <c r="I223" i="1"/>
  <c r="I227" i="1" s="1"/>
  <c r="I229" i="1"/>
  <c r="I232" i="1" s="1"/>
  <c r="I234" i="1"/>
  <c r="I242" i="1" s="1"/>
  <c r="I244" i="1"/>
  <c r="I250" i="1"/>
  <c r="I261" i="1"/>
  <c r="I270" i="1" s="1"/>
  <c r="K62" i="1" l="1"/>
  <c r="I62" i="1"/>
  <c r="H15" i="1"/>
  <c r="K15" i="1"/>
  <c r="H42" i="1"/>
  <c r="K37" i="1"/>
  <c r="K42" i="1" s="1"/>
  <c r="H232" i="1"/>
  <c r="I192" i="1"/>
  <c r="I56" i="1"/>
  <c r="I49" i="1"/>
  <c r="H21" i="1"/>
  <c r="I42" i="1"/>
  <c r="I15" i="1"/>
  <c r="K259" i="1"/>
  <c r="H28" i="1"/>
  <c r="K17" i="1"/>
  <c r="K21" i="1" s="1"/>
  <c r="H220" i="1"/>
  <c r="K192" i="1"/>
  <c r="H192" i="1"/>
  <c r="K35" i="1"/>
  <c r="H35" i="1"/>
  <c r="H242" i="1"/>
  <c r="K232" i="1"/>
  <c r="I35" i="1"/>
  <c r="K227" i="1"/>
  <c r="K270" i="1"/>
  <c r="I182" i="1"/>
  <c r="K242" i="1"/>
  <c r="K220" i="1"/>
  <c r="H202" i="1"/>
  <c r="K23" i="1"/>
  <c r="K28" i="1" s="1"/>
  <c r="K202" i="1"/>
  <c r="K212" i="1"/>
  <c r="I77" i="1"/>
  <c r="I172" i="1"/>
  <c r="H227" i="1"/>
  <c r="H212" i="1"/>
  <c r="H270" i="1"/>
  <c r="H252" i="1"/>
  <c r="H259" i="1" s="1"/>
  <c r="I136" i="1"/>
  <c r="H62" i="1"/>
  <c r="I146" i="1"/>
  <c r="G272" i="1"/>
  <c r="K128" i="1"/>
  <c r="K136" i="1" s="1"/>
  <c r="H136" i="1"/>
  <c r="I96" i="1"/>
  <c r="I252" i="1"/>
  <c r="I259" i="1" s="1"/>
  <c r="I162" i="1"/>
  <c r="I126" i="1"/>
  <c r="H49" i="1"/>
  <c r="K148" i="1"/>
  <c r="K156" i="1" s="1"/>
  <c r="H156" i="1"/>
  <c r="K79" i="1"/>
  <c r="K86" i="1" s="1"/>
  <c r="H86" i="1"/>
  <c r="K158" i="1"/>
  <c r="K162" i="1" s="1"/>
  <c r="H162" i="1"/>
  <c r="I156" i="1"/>
  <c r="K107" i="1"/>
  <c r="K116" i="1" s="1"/>
  <c r="H116" i="1"/>
  <c r="K49" i="1"/>
  <c r="I105" i="1"/>
  <c r="K118" i="1"/>
  <c r="K126" i="1" s="1"/>
  <c r="H126" i="1"/>
  <c r="I86" i="1"/>
  <c r="K252" i="1"/>
  <c r="K138" i="1"/>
  <c r="K146" i="1" s="1"/>
  <c r="H146" i="1"/>
  <c r="I116" i="1"/>
  <c r="K98" i="1"/>
  <c r="K105" i="1" s="1"/>
  <c r="H105" i="1"/>
  <c r="K70" i="1"/>
  <c r="K77" i="1" s="1"/>
  <c r="H77" i="1"/>
  <c r="K52" i="1"/>
  <c r="K56" i="1" s="1"/>
  <c r="H56" i="1"/>
  <c r="K88" i="1"/>
  <c r="K96" i="1" s="1"/>
  <c r="H96" i="1"/>
  <c r="K272" i="1" l="1"/>
  <c r="I272" i="1"/>
  <c r="H272" i="1"/>
</calcChain>
</file>

<file path=xl/sharedStrings.xml><?xml version="1.0" encoding="utf-8"?>
<sst xmlns="http://schemas.openxmlformats.org/spreadsheetml/2006/main" count="292" uniqueCount="58">
  <si>
    <t>SCHOOL BUDGET and FINANCE ANALYSIS UNIT</t>
  </si>
  <si>
    <t>IMPACT AID PAYMENTS BY DISTRICT</t>
  </si>
  <si>
    <t>June 1, 2017 through May 31, 2018 Credits</t>
  </si>
  <si>
    <t>REVISED:</t>
  </si>
  <si>
    <t>25147.44301</t>
  </si>
  <si>
    <t>25145.44301</t>
  </si>
  <si>
    <t>11000.44103</t>
  </si>
  <si>
    <t>STATE CREDIT</t>
  </si>
  <si>
    <t>31500.44306</t>
  </si>
  <si>
    <t>TOTAL</t>
  </si>
  <si>
    <t>SCHOOL</t>
  </si>
  <si>
    <t>VOUCHER</t>
  </si>
  <si>
    <t>PAYMENT</t>
  </si>
  <si>
    <t>INDIAN</t>
  </si>
  <si>
    <t>SPED</t>
  </si>
  <si>
    <t>OPERATIONAL</t>
  </si>
  <si>
    <t>NOT CONSIDERED</t>
  </si>
  <si>
    <t>DISTRICT</t>
  </si>
  <si>
    <t>DATE</t>
  </si>
  <si>
    <t>YR</t>
  </si>
  <si>
    <t>ADD-ON</t>
  </si>
  <si>
    <t>@ 100%</t>
  </si>
  <si>
    <t>@ 25%</t>
  </si>
  <si>
    <t>@ 75%</t>
  </si>
  <si>
    <t>CONSTRUCTION</t>
  </si>
  <si>
    <t>FOR SEG</t>
  </si>
  <si>
    <t>ALAMOGORDO</t>
  </si>
  <si>
    <t>ALBUQUERQUE</t>
  </si>
  <si>
    <t>BERNALILLO</t>
  </si>
  <si>
    <t>BLOOMFIELD</t>
  </si>
  <si>
    <t>CENTRAL</t>
  </si>
  <si>
    <t>CLOVIS</t>
  </si>
  <si>
    <t>CUBA</t>
  </si>
  <si>
    <t>DULCE</t>
  </si>
  <si>
    <t>EAST MOUNTAIN</t>
  </si>
  <si>
    <t>ESPANOLA</t>
  </si>
  <si>
    <t>GALLUP</t>
  </si>
  <si>
    <t>GRANTS</t>
  </si>
  <si>
    <t>JEMEZ MOUNTAIN</t>
  </si>
  <si>
    <t>JEMEZ VALLEY</t>
  </si>
  <si>
    <t>LOS ALAMOS</t>
  </si>
  <si>
    <t>LOS LUNAS</t>
  </si>
  <si>
    <t>MAGDALENA</t>
  </si>
  <si>
    <t>MAXWELL</t>
  </si>
  <si>
    <t>MCCURDY CHARTER</t>
  </si>
  <si>
    <t>PENASCO</t>
  </si>
  <si>
    <t>POJOAQUE</t>
  </si>
  <si>
    <t>PORTALES</t>
  </si>
  <si>
    <t>RATON</t>
  </si>
  <si>
    <t>RUIDOSO</t>
  </si>
  <si>
    <t>SAMS</t>
  </si>
  <si>
    <t>SW PRIMARY</t>
  </si>
  <si>
    <t>SW SECONDARY</t>
  </si>
  <si>
    <t>TAOS</t>
  </si>
  <si>
    <t>TULAROSA</t>
  </si>
  <si>
    <t>WALATOWA HIGH</t>
  </si>
  <si>
    <t>ZUNI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</si>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</sst>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General_)"/>
  </numFmts>
  <fonts count="10" x14ac:knownFonts="1">
    <font>
      <sz val="7"/>
      <name val="Helv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7"/>
      <name val="Helv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gray125">
        <bgColor indexed="43"/>
      </patternFill>
    </fill>
    <fill>
      <patternFill patternType="gray125">
        <bgColor indexed="42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164" fontId="0" fillId="0" borderId="0"/>
  </cellStyleXfs>
  <cellXfs count="181">
    <xf numFmtId="164" fontId="0" fillId="0" borderId="0" xfId="0"/>
    <xf numFmtId="164" fontId="1" fillId="0" borderId="0" xfId="0" applyFont="1" applyBorder="1"/>
    <xf numFmtId="164" fontId="2" fillId="0" borderId="0" xfId="0" applyFont="1" applyBorder="1"/>
    <xf numFmtId="164" fontId="3" fillId="0" borderId="0" xfId="0" applyFont="1" applyBorder="1"/>
    <xf numFmtId="164" fontId="4" fillId="0" borderId="0" xfId="0" applyFont="1" applyBorder="1"/>
    <xf numFmtId="14" fontId="4" fillId="0" borderId="0" xfId="0" applyNumberFormat="1" applyFont="1" applyBorder="1"/>
    <xf numFmtId="164" fontId="4" fillId="0" borderId="0" xfId="0" applyFont="1" applyBorder="1" applyAlignment="1">
      <alignment horizontal="right"/>
    </xf>
    <xf numFmtId="164" fontId="4" fillId="0" borderId="0" xfId="0" applyFont="1" applyFill="1" applyBorder="1"/>
    <xf numFmtId="8" fontId="5" fillId="0" borderId="0" xfId="0" applyNumberFormat="1" applyFont="1" applyBorder="1" applyAlignment="1">
      <alignment horizontal="right"/>
    </xf>
    <xf numFmtId="14" fontId="6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left"/>
    </xf>
    <xf numFmtId="164" fontId="4" fillId="2" borderId="1" xfId="0" applyFont="1" applyFill="1" applyBorder="1"/>
    <xf numFmtId="14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3" fontId="7" fillId="2" borderId="2" xfId="0" quotePrefix="1" applyNumberFormat="1" applyFont="1" applyFill="1" applyBorder="1" applyAlignment="1">
      <alignment horizontal="center"/>
    </xf>
    <xf numFmtId="40" fontId="7" fillId="2" borderId="2" xfId="0" quotePrefix="1" applyNumberFormat="1" applyFont="1" applyFill="1" applyBorder="1" applyAlignment="1">
      <alignment horizontal="center"/>
    </xf>
    <xf numFmtId="40" fontId="7" fillId="3" borderId="2" xfId="0" applyNumberFormat="1" applyFont="1" applyFill="1" applyBorder="1" applyAlignment="1">
      <alignment horizontal="center"/>
    </xf>
    <xf numFmtId="8" fontId="8" fillId="2" borderId="2" xfId="0" quotePrefix="1" applyNumberFormat="1" applyFont="1" applyFill="1" applyBorder="1" applyAlignment="1">
      <alignment horizontal="center"/>
    </xf>
    <xf numFmtId="8" fontId="7" fillId="4" borderId="3" xfId="0" applyNumberFormat="1" applyFont="1" applyFill="1" applyBorder="1" applyAlignment="1">
      <alignment horizontal="center"/>
    </xf>
    <xf numFmtId="164" fontId="8" fillId="5" borderId="4" xfId="0" applyNumberFormat="1" applyFont="1" applyFill="1" applyBorder="1" applyAlignment="1" applyProtection="1">
      <alignment horizontal="left"/>
    </xf>
    <xf numFmtId="14" fontId="8" fillId="5" borderId="0" xfId="0" applyNumberFormat="1" applyFont="1" applyFill="1" applyBorder="1" applyAlignment="1" applyProtection="1">
      <alignment horizontal="center"/>
    </xf>
    <xf numFmtId="49" fontId="8" fillId="5" borderId="0" xfId="0" applyNumberFormat="1" applyFont="1" applyFill="1" applyBorder="1" applyAlignment="1">
      <alignment horizontal="right"/>
    </xf>
    <xf numFmtId="4" fontId="8" fillId="5" borderId="0" xfId="0" applyNumberFormat="1" applyFont="1" applyFill="1" applyBorder="1" applyAlignment="1" applyProtection="1">
      <alignment horizontal="center"/>
    </xf>
    <xf numFmtId="3" fontId="8" fillId="5" borderId="0" xfId="0" applyNumberFormat="1" applyFont="1" applyFill="1" applyBorder="1" applyAlignment="1" applyProtection="1">
      <alignment horizontal="center"/>
    </xf>
    <xf numFmtId="40" fontId="8" fillId="5" borderId="0" xfId="0" applyNumberFormat="1" applyFont="1" applyFill="1" applyBorder="1" applyAlignment="1" applyProtection="1">
      <alignment horizontal="center"/>
    </xf>
    <xf numFmtId="8" fontId="8" fillId="5" borderId="0" xfId="0" applyNumberFormat="1" applyFont="1" applyFill="1" applyBorder="1" applyAlignment="1" applyProtection="1">
      <alignment horizontal="center"/>
    </xf>
    <xf numFmtId="8" fontId="8" fillId="6" borderId="0" xfId="0" applyNumberFormat="1" applyFont="1" applyFill="1" applyBorder="1" applyAlignment="1" applyProtection="1">
      <alignment horizontal="center"/>
    </xf>
    <xf numFmtId="8" fontId="8" fillId="5" borderId="0" xfId="0" quotePrefix="1" applyNumberFormat="1" applyFont="1" applyFill="1" applyBorder="1" applyAlignment="1" applyProtection="1">
      <alignment horizontal="center"/>
    </xf>
    <xf numFmtId="8" fontId="8" fillId="7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left"/>
    </xf>
    <xf numFmtId="14" fontId="8" fillId="5" borderId="7" xfId="0" applyNumberFormat="1" applyFont="1" applyFill="1" applyBorder="1" applyAlignment="1" applyProtection="1">
      <alignment horizontal="center"/>
    </xf>
    <xf numFmtId="49" fontId="8" fillId="5" borderId="7" xfId="0" applyNumberFormat="1" applyFont="1" applyFill="1" applyBorder="1" applyAlignment="1" applyProtection="1">
      <alignment horizontal="right"/>
    </xf>
    <xf numFmtId="4" fontId="8" fillId="5" borderId="7" xfId="0" applyNumberFormat="1" applyFont="1" applyFill="1" applyBorder="1" applyAlignment="1" applyProtection="1">
      <alignment horizontal="center"/>
    </xf>
    <xf numFmtId="3" fontId="8" fillId="5" borderId="7" xfId="0" applyNumberFormat="1" applyFont="1" applyFill="1" applyBorder="1" applyAlignment="1" applyProtection="1">
      <alignment horizontal="center"/>
    </xf>
    <xf numFmtId="40" fontId="8" fillId="5" borderId="7" xfId="0" applyNumberFormat="1" applyFont="1" applyFill="1" applyBorder="1" applyAlignment="1" applyProtection="1">
      <alignment horizontal="center"/>
    </xf>
    <xf numFmtId="8" fontId="8" fillId="5" borderId="7" xfId="0" quotePrefix="1" applyNumberFormat="1" applyFont="1" applyFill="1" applyBorder="1" applyAlignment="1" applyProtection="1">
      <alignment horizontal="center"/>
    </xf>
    <xf numFmtId="8" fontId="8" fillId="6" borderId="7" xfId="0" quotePrefix="1" applyNumberFormat="1" applyFont="1" applyFill="1" applyBorder="1" applyAlignment="1" applyProtection="1">
      <alignment horizontal="center"/>
    </xf>
    <xf numFmtId="8" fontId="8" fillId="5" borderId="7" xfId="0" applyNumberFormat="1" applyFont="1" applyFill="1" applyBorder="1" applyAlignment="1" applyProtection="1">
      <alignment horizontal="center"/>
    </xf>
    <xf numFmtId="8" fontId="8" fillId="7" borderId="8" xfId="0" applyNumberFormat="1" applyFont="1" applyFill="1" applyBorder="1" applyAlignment="1" applyProtection="1">
      <alignment horizontal="center"/>
    </xf>
    <xf numFmtId="164" fontId="4" fillId="3" borderId="0" xfId="0" applyFont="1" applyFill="1" applyBorder="1"/>
    <xf numFmtId="8" fontId="4" fillId="0" borderId="0" xfId="0" applyNumberFormat="1" applyFont="1" applyBorder="1"/>
    <xf numFmtId="164" fontId="4" fillId="4" borderId="0" xfId="0" applyFont="1" applyFill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Fill="1" applyBorder="1"/>
    <xf numFmtId="8" fontId="4" fillId="3" borderId="0" xfId="0" applyNumberFormat="1" applyFont="1" applyFill="1" applyBorder="1"/>
    <xf numFmtId="8" fontId="4" fillId="4" borderId="0" xfId="0" applyNumberFormat="1" applyFont="1" applyFill="1" applyBorder="1"/>
    <xf numFmtId="164" fontId="8" fillId="0" borderId="9" xfId="0" applyFont="1" applyBorder="1"/>
    <xf numFmtId="14" fontId="8" fillId="0" borderId="9" xfId="0" applyNumberFormat="1" applyFont="1" applyFill="1" applyBorder="1"/>
    <xf numFmtId="164" fontId="8" fillId="0" borderId="9" xfId="0" applyFont="1" applyBorder="1" applyAlignment="1">
      <alignment horizontal="right"/>
    </xf>
    <xf numFmtId="8" fontId="8" fillId="0" borderId="9" xfId="0" applyNumberFormat="1" applyFont="1" applyBorder="1"/>
    <xf numFmtId="8" fontId="8" fillId="0" borderId="9" xfId="0" applyNumberFormat="1" applyFont="1" applyFill="1" applyBorder="1"/>
    <xf numFmtId="8" fontId="8" fillId="3" borderId="9" xfId="0" applyNumberFormat="1" applyFont="1" applyFill="1" applyBorder="1"/>
    <xf numFmtId="8" fontId="8" fillId="4" borderId="9" xfId="0" applyNumberFormat="1" applyFont="1" applyFill="1" applyBorder="1"/>
    <xf numFmtId="164" fontId="8" fillId="0" borderId="0" xfId="0" applyFont="1" applyBorder="1"/>
    <xf numFmtId="164" fontId="4" fillId="1" borderId="0" xfId="0" applyFont="1" applyFill="1" applyBorder="1"/>
    <xf numFmtId="14" fontId="4" fillId="1" borderId="0" xfId="0" applyNumberFormat="1" applyFont="1" applyFill="1" applyBorder="1"/>
    <xf numFmtId="164" fontId="4" fillId="1" borderId="0" xfId="0" applyFont="1" applyFill="1" applyBorder="1" applyAlignment="1">
      <alignment horizontal="right"/>
    </xf>
    <xf numFmtId="8" fontId="4" fillId="1" borderId="0" xfId="0" applyNumberFormat="1" applyFont="1" applyFill="1" applyBorder="1"/>
    <xf numFmtId="8" fontId="4" fillId="8" borderId="0" xfId="0" applyNumberFormat="1" applyFont="1" applyFill="1" applyBorder="1"/>
    <xf numFmtId="8" fontId="4" fillId="9" borderId="0" xfId="0" applyNumberFormat="1" applyFont="1" applyFill="1" applyBorder="1"/>
    <xf numFmtId="164" fontId="4" fillId="0" borderId="10" xfId="0" applyFont="1" applyBorder="1"/>
    <xf numFmtId="14" fontId="4" fillId="0" borderId="10" xfId="0" applyNumberFormat="1" applyFont="1" applyFill="1" applyBorder="1"/>
    <xf numFmtId="164" fontId="4" fillId="0" borderId="10" xfId="0" quotePrefix="1" applyFont="1" applyBorder="1" applyAlignment="1">
      <alignment horizontal="right"/>
    </xf>
    <xf numFmtId="8" fontId="4" fillId="0" borderId="10" xfId="0" applyNumberFormat="1" applyFont="1" applyBorder="1"/>
    <xf numFmtId="8" fontId="4" fillId="3" borderId="10" xfId="0" applyNumberFormat="1" applyFont="1" applyFill="1" applyBorder="1"/>
    <xf numFmtId="8" fontId="4" fillId="4" borderId="10" xfId="0" applyNumberFormat="1" applyFont="1" applyFill="1" applyBorder="1"/>
    <xf numFmtId="14" fontId="8" fillId="0" borderId="0" xfId="0" applyNumberFormat="1" applyFont="1" applyFill="1" applyBorder="1"/>
    <xf numFmtId="164" fontId="8" fillId="0" borderId="0" xfId="0" applyFont="1" applyBorder="1" applyAlignment="1">
      <alignment horizontal="right"/>
    </xf>
    <xf numFmtId="8" fontId="8" fillId="0" borderId="0" xfId="0" applyNumberFormat="1" applyFont="1" applyBorder="1"/>
    <xf numFmtId="8" fontId="8" fillId="3" borderId="0" xfId="0" applyNumberFormat="1" applyFont="1" applyFill="1" applyBorder="1"/>
    <xf numFmtId="8" fontId="8" fillId="4" borderId="0" xfId="0" applyNumberFormat="1" applyFont="1" applyFill="1" applyBorder="1"/>
    <xf numFmtId="164" fontId="4" fillId="0" borderId="0" xfId="0" applyFont="1" applyFill="1" applyBorder="1" applyAlignment="1">
      <alignment horizontal="right"/>
    </xf>
    <xf numFmtId="8" fontId="8" fillId="10" borderId="9" xfId="0" applyNumberFormat="1" applyFont="1" applyFill="1" applyBorder="1"/>
    <xf numFmtId="8" fontId="8" fillId="0" borderId="0" xfId="0" applyNumberFormat="1" applyFont="1" applyFill="1" applyBorder="1"/>
    <xf numFmtId="8" fontId="4" fillId="11" borderId="0" xfId="0" applyNumberFormat="1" applyFont="1" applyFill="1" applyBorder="1"/>
    <xf numFmtId="164" fontId="8" fillId="0" borderId="9" xfId="0" quotePrefix="1" applyFont="1" applyBorder="1" applyAlignment="1">
      <alignment horizontal="right"/>
    </xf>
    <xf numFmtId="14" fontId="4" fillId="0" borderId="0" xfId="0" quotePrefix="1" applyNumberFormat="1" applyFont="1" applyFill="1" applyBorder="1"/>
    <xf numFmtId="164" fontId="4" fillId="0" borderId="0" xfId="0" quotePrefix="1" applyFont="1" applyFill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12" borderId="0" xfId="0" applyNumberFormat="1" applyFont="1" applyFill="1" applyBorder="1"/>
    <xf numFmtId="14" fontId="4" fillId="12" borderId="10" xfId="0" applyNumberFormat="1" applyFont="1" applyFill="1" applyBorder="1"/>
    <xf numFmtId="164" fontId="4" fillId="12" borderId="10" xfId="0" quotePrefix="1" applyFont="1" applyFill="1" applyBorder="1" applyAlignment="1">
      <alignment horizontal="right"/>
    </xf>
    <xf numFmtId="8" fontId="4" fillId="12" borderId="10" xfId="0" applyNumberFormat="1" applyFont="1" applyFill="1" applyBorder="1"/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64" fontId="4" fillId="0" borderId="0" xfId="0" quotePrefix="1" applyFont="1" applyBorder="1" applyAlignment="1">
      <alignment horizontal="right"/>
    </xf>
    <xf numFmtId="14" fontId="4" fillId="0" borderId="0" xfId="0" applyNumberFormat="1" applyFont="1" applyFill="1" applyBorder="1" applyAlignment="1">
      <alignment horizontal="right" vertical="center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8" fontId="4" fillId="0" borderId="0" xfId="0" applyNumberFormat="1" applyFont="1" applyFill="1" applyBorder="1"/>
    <xf numFmtId="14" fontId="4" fillId="0" borderId="0" xfId="0" applyNumberFormat="1" applyFont="1" applyFill="1" applyBorder="1"/>
    <xf numFmtId="164" fontId="4" fillId="0" borderId="0" xfId="0" quotePrefix="1" applyFont="1" applyFill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8" fontId="4" fillId="0" borderId="0" xfId="0" applyNumberFormat="1" applyFont="1" applyBorder="1"/>
    <xf numFmtId="8" fontId="4" fillId="0" borderId="0" xfId="0" applyNumberFormat="1" applyFont="1" applyFill="1" applyBorder="1"/>
    <xf numFmtId="14" fontId="4" fillId="0" borderId="0" xfId="0" applyNumberFormat="1" applyFont="1" applyFill="1" applyBorder="1"/>
    <xf numFmtId="164" fontId="4" fillId="0" borderId="0" xfId="0" quotePrefix="1" applyFont="1" applyFill="1" applyBorder="1" applyAlignment="1">
      <alignment horizontal="right"/>
    </xf>
    <xf numFmtId="8" fontId="4" fillId="0" borderId="0" xfId="0" applyNumberFormat="1" applyFont="1" applyBorder="1"/>
    <xf numFmtId="14" fontId="4" fillId="0" borderId="0" xfId="0" applyNumberFormat="1" applyFont="1" applyFill="1" applyBorder="1"/>
    <xf numFmtId="164" fontId="4" fillId="0" borderId="0" xfId="0" quotePrefix="1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 wrapText="1"/>
    </xf>
    <xf numFmtId="164" fontId="9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abSelected="1" view="pageBreakPreview" zoomScale="120" zoomScaleNormal="100" zoomScaleSheetLayoutView="120" workbookViewId="0">
      <pane xSplit="1" ySplit="9" topLeftCell="C136" activePane="bottomRight" state="frozen"/>
      <selection pane="topRight" activeCell="B1" sqref="B1"/>
      <selection pane="bottomLeft" activeCell="A10" sqref="A10"/>
      <selection pane="bottomRight" activeCell="A139" sqref="A139"/>
    </sheetView>
  </sheetViews>
  <sheetFormatPr defaultColWidth="9.6640625" defaultRowHeight="11.5" x14ac:dyDescent="0.25"/>
  <cols>
    <col min="1" max="1" width="33.33203125" style="4" bestFit="1" customWidth="1"/>
    <col min="2" max="2" width="17.33203125" style="5" bestFit="1" customWidth="1"/>
    <col min="3" max="3" width="8.83203125" style="6" customWidth="1"/>
    <col min="4" max="4" width="23.6640625" style="4" customWidth="1"/>
    <col min="5" max="5" width="22.83203125" style="4" customWidth="1"/>
    <col min="6" max="6" width="21.33203125" style="4" customWidth="1"/>
    <col min="7" max="8" width="24.1640625" style="4" bestFit="1" customWidth="1"/>
    <col min="9" max="9" width="24.33203125" style="40" bestFit="1" customWidth="1"/>
    <col min="10" max="10" width="24.6640625" style="41" customWidth="1"/>
    <col min="11" max="11" width="28" style="42" customWidth="1"/>
    <col min="12" max="16384" width="9.6640625" style="4"/>
  </cols>
  <sheetData>
    <row r="1" spans="1:11" s="1" customFormat="1" ht="18" x14ac:dyDescent="0.4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2" customFormat="1" ht="15.5" x14ac:dyDescent="0.3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s="3" customFormat="1" ht="13" x14ac:dyDescent="0.3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x14ac:dyDescent="0.25">
      <c r="I4" s="7"/>
      <c r="J4" s="8"/>
      <c r="K4" s="9"/>
    </row>
    <row r="5" spans="1:11" ht="12" thickBot="1" x14ac:dyDescent="0.3">
      <c r="I5" s="7"/>
      <c r="J5" s="8" t="s">
        <v>3</v>
      </c>
      <c r="K5" s="10">
        <v>43182</v>
      </c>
    </row>
    <row r="6" spans="1:11" ht="12" thickTop="1" x14ac:dyDescent="0.25">
      <c r="A6" s="11"/>
      <c r="B6" s="12"/>
      <c r="C6" s="13"/>
      <c r="D6" s="14"/>
      <c r="E6" s="15" t="s">
        <v>4</v>
      </c>
      <c r="F6" s="15" t="s">
        <v>5</v>
      </c>
      <c r="G6" s="16" t="s">
        <v>6</v>
      </c>
      <c r="H6" s="16"/>
      <c r="I6" s="17" t="s">
        <v>7</v>
      </c>
      <c r="J6" s="18" t="s">
        <v>8</v>
      </c>
      <c r="K6" s="19" t="s">
        <v>9</v>
      </c>
    </row>
    <row r="7" spans="1:11" x14ac:dyDescent="0.25">
      <c r="A7" s="20" t="s">
        <v>10</v>
      </c>
      <c r="B7" s="21" t="s">
        <v>11</v>
      </c>
      <c r="C7" s="22"/>
      <c r="D7" s="23" t="s">
        <v>12</v>
      </c>
      <c r="E7" s="24" t="s">
        <v>13</v>
      </c>
      <c r="F7" s="24" t="s">
        <v>14</v>
      </c>
      <c r="G7" s="25" t="s">
        <v>15</v>
      </c>
      <c r="H7" s="26" t="s">
        <v>15</v>
      </c>
      <c r="I7" s="27" t="s">
        <v>15</v>
      </c>
      <c r="J7" s="28"/>
      <c r="K7" s="29" t="s">
        <v>16</v>
      </c>
    </row>
    <row r="8" spans="1:11" ht="12" thickBot="1" x14ac:dyDescent="0.3">
      <c r="A8" s="30" t="s">
        <v>17</v>
      </c>
      <c r="B8" s="31" t="s">
        <v>18</v>
      </c>
      <c r="C8" s="32" t="s">
        <v>19</v>
      </c>
      <c r="D8" s="33" t="s">
        <v>9</v>
      </c>
      <c r="E8" s="34" t="s">
        <v>20</v>
      </c>
      <c r="F8" s="34" t="s">
        <v>20</v>
      </c>
      <c r="G8" s="35" t="s">
        <v>21</v>
      </c>
      <c r="H8" s="36" t="s">
        <v>22</v>
      </c>
      <c r="I8" s="37" t="s">
        <v>23</v>
      </c>
      <c r="J8" s="38" t="s">
        <v>24</v>
      </c>
      <c r="K8" s="39" t="s">
        <v>25</v>
      </c>
    </row>
    <row r="9" spans="1:11" ht="5.15" customHeight="1" thickTop="1" x14ac:dyDescent="0.25"/>
    <row r="10" spans="1:11" x14ac:dyDescent="0.25">
      <c r="A10" s="4" t="s">
        <v>26</v>
      </c>
      <c r="B10" s="43">
        <v>42963</v>
      </c>
      <c r="C10" s="44">
        <v>2016</v>
      </c>
      <c r="D10" s="41">
        <v>168379.78</v>
      </c>
      <c r="E10" s="41">
        <v>0</v>
      </c>
      <c r="F10" s="41">
        <v>22047.75</v>
      </c>
      <c r="G10" s="45">
        <f>D10-SUM(E10+F10+J10)</f>
        <v>146332.03</v>
      </c>
      <c r="H10" s="41">
        <f>G10*0.25</f>
        <v>36583.0075</v>
      </c>
      <c r="I10" s="46">
        <f>G10*0.75</f>
        <v>109749.02249999999</v>
      </c>
      <c r="J10" s="41">
        <v>0</v>
      </c>
      <c r="K10" s="47">
        <f>E10+F10+H10+J10</f>
        <v>58630.7575</v>
      </c>
    </row>
    <row r="11" spans="1:11" x14ac:dyDescent="0.25">
      <c r="A11" s="4" t="s">
        <v>26</v>
      </c>
      <c r="B11" s="43">
        <v>43108</v>
      </c>
      <c r="C11" s="44">
        <v>2018</v>
      </c>
      <c r="D11" s="41">
        <v>470193.36</v>
      </c>
      <c r="E11" s="41">
        <v>0</v>
      </c>
      <c r="F11" s="41">
        <v>33075</v>
      </c>
      <c r="G11" s="45">
        <f>D11-SUM(E11+F11+J11)</f>
        <v>437118.36</v>
      </c>
      <c r="H11" s="41">
        <f>G11*0.25</f>
        <v>109279.59</v>
      </c>
      <c r="I11" s="46">
        <f>G11*0.75</f>
        <v>327838.77</v>
      </c>
      <c r="J11" s="41">
        <v>0</v>
      </c>
      <c r="K11" s="47">
        <f>E11+F11+H11+J11</f>
        <v>142354.59</v>
      </c>
    </row>
    <row r="12" spans="1:11" x14ac:dyDescent="0.25">
      <c r="A12" s="4" t="s">
        <v>26</v>
      </c>
      <c r="B12" s="81">
        <v>43171</v>
      </c>
      <c r="C12" s="82">
        <v>2018</v>
      </c>
      <c r="D12" s="80">
        <v>262271.02</v>
      </c>
      <c r="E12" s="41">
        <v>0</v>
      </c>
      <c r="F12" s="41">
        <v>0</v>
      </c>
      <c r="G12" s="45">
        <f>D12-SUM(E12+F12+J12)</f>
        <v>262271.02</v>
      </c>
      <c r="H12" s="41">
        <f>G12*0.25</f>
        <v>65567.755000000005</v>
      </c>
      <c r="I12" s="46">
        <f>G12*0.75</f>
        <v>196703.26500000001</v>
      </c>
      <c r="J12" s="41">
        <v>0</v>
      </c>
      <c r="K12" s="47">
        <f>E12+F12+H12+J12</f>
        <v>65567.755000000005</v>
      </c>
    </row>
    <row r="13" spans="1:11" x14ac:dyDescent="0.25">
      <c r="A13" s="4" t="s">
        <v>26</v>
      </c>
      <c r="B13" s="43"/>
      <c r="C13" s="44"/>
      <c r="D13" s="41"/>
      <c r="E13" s="41">
        <v>0</v>
      </c>
      <c r="F13" s="41">
        <v>0</v>
      </c>
      <c r="G13" s="45">
        <f>D13-SUM(E13+F13+J13)</f>
        <v>0</v>
      </c>
      <c r="H13" s="41">
        <f>G13*0.25</f>
        <v>0</v>
      </c>
      <c r="I13" s="46">
        <f>G13*0.75</f>
        <v>0</v>
      </c>
      <c r="J13" s="41">
        <v>0</v>
      </c>
      <c r="K13" s="47">
        <f>E13+F13+H13+J13</f>
        <v>0</v>
      </c>
    </row>
    <row r="14" spans="1:11" ht="12" thickBot="1" x14ac:dyDescent="0.3">
      <c r="A14" s="4" t="s">
        <v>26</v>
      </c>
      <c r="B14" s="43"/>
      <c r="C14" s="44"/>
      <c r="D14" s="41"/>
      <c r="E14" s="41">
        <v>0</v>
      </c>
      <c r="F14" s="41">
        <v>0</v>
      </c>
      <c r="G14" s="45">
        <f>D14-SUM(E14+F14+J14)</f>
        <v>0</v>
      </c>
      <c r="H14" s="41">
        <f>G14*0.25</f>
        <v>0</v>
      </c>
      <c r="I14" s="46">
        <f>G14*0.75</f>
        <v>0</v>
      </c>
      <c r="J14" s="41">
        <v>0</v>
      </c>
      <c r="K14" s="47">
        <f>E14+F14+H14+J14</f>
        <v>0</v>
      </c>
    </row>
    <row r="15" spans="1:11" s="55" customFormat="1" ht="12" thickTop="1" x14ac:dyDescent="0.25">
      <c r="A15" s="48" t="s">
        <v>26</v>
      </c>
      <c r="B15" s="49" t="s">
        <v>9</v>
      </c>
      <c r="C15" s="50"/>
      <c r="D15" s="51">
        <f t="shared" ref="D15:I15" si="0">SUBTOTAL(9,D10:D14)</f>
        <v>900844.16</v>
      </c>
      <c r="E15" s="51">
        <f t="shared" si="0"/>
        <v>0</v>
      </c>
      <c r="F15" s="51">
        <f t="shared" si="0"/>
        <v>55122.75</v>
      </c>
      <c r="G15" s="52">
        <f t="shared" si="0"/>
        <v>845721.41</v>
      </c>
      <c r="H15" s="51">
        <f t="shared" si="0"/>
        <v>211430.35250000001</v>
      </c>
      <c r="I15" s="53">
        <f t="shared" si="0"/>
        <v>634291.0575</v>
      </c>
      <c r="J15" s="51">
        <f>SUBTOTAL(9,J10:J14)</f>
        <v>0</v>
      </c>
      <c r="K15" s="54">
        <f>SUBTOTAL(9,K10:K14)</f>
        <v>266553.10250000004</v>
      </c>
    </row>
    <row r="16" spans="1:11" s="56" customFormat="1" ht="20.149999999999999" customHeight="1" x14ac:dyDescent="0.25">
      <c r="B16" s="57"/>
      <c r="C16" s="58"/>
      <c r="D16" s="59"/>
      <c r="E16" s="59"/>
      <c r="F16" s="59"/>
      <c r="G16" s="59"/>
      <c r="H16" s="59"/>
      <c r="I16" s="60"/>
      <c r="J16" s="59"/>
      <c r="K16" s="61"/>
    </row>
    <row r="17" spans="1:11" x14ac:dyDescent="0.25">
      <c r="A17" s="4" t="s">
        <v>27</v>
      </c>
      <c r="B17" s="43">
        <v>42963</v>
      </c>
      <c r="C17" s="44">
        <v>2016</v>
      </c>
      <c r="D17" s="41">
        <v>37361.870000000003</v>
      </c>
      <c r="E17" s="41">
        <v>903.7</v>
      </c>
      <c r="F17" s="41">
        <v>10055.25</v>
      </c>
      <c r="G17" s="45">
        <f>D17-SUM(E17+F17+J17)</f>
        <v>26402.920000000002</v>
      </c>
      <c r="H17" s="41">
        <f>G17*0.25</f>
        <v>6600.7300000000005</v>
      </c>
      <c r="I17" s="46">
        <f>G17*0.75</f>
        <v>19802.190000000002</v>
      </c>
      <c r="J17" s="41">
        <v>0</v>
      </c>
      <c r="K17" s="47">
        <f>E17+F17+H17+J17</f>
        <v>17559.68</v>
      </c>
    </row>
    <row r="18" spans="1:11" x14ac:dyDescent="0.25">
      <c r="A18" s="4" t="s">
        <v>27</v>
      </c>
      <c r="B18" s="43">
        <v>43108</v>
      </c>
      <c r="C18" s="44">
        <v>2018</v>
      </c>
      <c r="D18" s="41">
        <v>74654.350000000006</v>
      </c>
      <c r="E18" s="41">
        <v>1520.56</v>
      </c>
      <c r="F18" s="41">
        <v>13500</v>
      </c>
      <c r="G18" s="45">
        <f>D18-SUM(E18+F18+J18)</f>
        <v>59633.790000000008</v>
      </c>
      <c r="H18" s="41">
        <f>G18*0.25</f>
        <v>14908.447500000002</v>
      </c>
      <c r="I18" s="46">
        <f>G18*0.75</f>
        <v>44725.342500000006</v>
      </c>
      <c r="J18" s="41">
        <v>0</v>
      </c>
      <c r="K18" s="47">
        <f>E18+F18+H18+J18</f>
        <v>29929.0075</v>
      </c>
    </row>
    <row r="19" spans="1:11" x14ac:dyDescent="0.25">
      <c r="A19" s="4" t="s">
        <v>27</v>
      </c>
      <c r="B19" s="84">
        <v>43171</v>
      </c>
      <c r="C19" s="85">
        <v>2018</v>
      </c>
      <c r="D19" s="83">
        <v>36692.620000000003</v>
      </c>
      <c r="E19" s="83">
        <v>912.34</v>
      </c>
      <c r="F19" s="41">
        <v>0</v>
      </c>
      <c r="G19" s="45">
        <f>D19-SUM(E19+F19+J19)</f>
        <v>35780.280000000006</v>
      </c>
      <c r="H19" s="41">
        <f>G19*0.25</f>
        <v>8945.0700000000015</v>
      </c>
      <c r="I19" s="46">
        <f>G19*0.75</f>
        <v>26835.210000000006</v>
      </c>
      <c r="J19" s="41">
        <v>0</v>
      </c>
      <c r="K19" s="47">
        <f>E19+F19+H19+J19</f>
        <v>9857.4100000000017</v>
      </c>
    </row>
    <row r="20" spans="1:11" ht="12" thickBot="1" x14ac:dyDescent="0.3">
      <c r="A20" s="4" t="s">
        <v>27</v>
      </c>
      <c r="B20" s="43"/>
      <c r="C20" s="44"/>
      <c r="D20" s="41"/>
      <c r="E20" s="41">
        <v>0</v>
      </c>
      <c r="F20" s="41">
        <v>0</v>
      </c>
      <c r="G20" s="45">
        <f>D20-SUM(E20+F20+J20)</f>
        <v>0</v>
      </c>
      <c r="H20" s="41">
        <f>G20*0.25</f>
        <v>0</v>
      </c>
      <c r="I20" s="46">
        <f>G20*0.75</f>
        <v>0</v>
      </c>
      <c r="J20" s="41">
        <v>0</v>
      </c>
      <c r="K20" s="47">
        <f>E20+F20+H20+J20</f>
        <v>0</v>
      </c>
    </row>
    <row r="21" spans="1:11" s="55" customFormat="1" ht="12" thickTop="1" x14ac:dyDescent="0.25">
      <c r="A21" s="48" t="s">
        <v>27</v>
      </c>
      <c r="B21" s="49" t="s">
        <v>9</v>
      </c>
      <c r="C21" s="50"/>
      <c r="D21" s="51">
        <f t="shared" ref="D21:I21" si="1">SUBTOTAL(9,D17:D20)</f>
        <v>148708.84</v>
      </c>
      <c r="E21" s="51">
        <f t="shared" si="1"/>
        <v>3336.6000000000004</v>
      </c>
      <c r="F21" s="51">
        <f t="shared" si="1"/>
        <v>23555.25</v>
      </c>
      <c r="G21" s="52">
        <f t="shared" si="1"/>
        <v>121816.99000000002</v>
      </c>
      <c r="H21" s="51">
        <f t="shared" si="1"/>
        <v>30454.247500000005</v>
      </c>
      <c r="I21" s="53">
        <f t="shared" si="1"/>
        <v>91362.742500000022</v>
      </c>
      <c r="J21" s="51">
        <f>SUBTOTAL(9,J17:J20)</f>
        <v>0</v>
      </c>
      <c r="K21" s="54">
        <f>SUBTOTAL(9,K17:K20)</f>
        <v>57346.097500000003</v>
      </c>
    </row>
    <row r="22" spans="1:11" s="56" customFormat="1" ht="20.149999999999999" customHeight="1" x14ac:dyDescent="0.25">
      <c r="B22" s="57"/>
      <c r="C22" s="58"/>
      <c r="D22" s="59"/>
      <c r="E22" s="59"/>
      <c r="F22" s="59"/>
      <c r="G22" s="59"/>
      <c r="H22" s="59"/>
      <c r="I22" s="60"/>
      <c r="J22" s="59"/>
      <c r="K22" s="61"/>
    </row>
    <row r="23" spans="1:11" x14ac:dyDescent="0.25">
      <c r="A23" s="4" t="s">
        <v>28</v>
      </c>
      <c r="B23" s="43">
        <v>42963</v>
      </c>
      <c r="C23" s="44">
        <v>2016</v>
      </c>
      <c r="D23" s="41">
        <v>909929.21</v>
      </c>
      <c r="E23" s="41">
        <v>174708.37</v>
      </c>
      <c r="F23" s="41">
        <v>32472</v>
      </c>
      <c r="G23" s="45">
        <f>D23-SUM(E23+F23+J23)</f>
        <v>702748.84</v>
      </c>
      <c r="H23" s="41">
        <f>G23*0.25</f>
        <v>175687.21</v>
      </c>
      <c r="I23" s="46">
        <f>G23*0.75</f>
        <v>527061.63</v>
      </c>
      <c r="J23" s="41">
        <v>0</v>
      </c>
      <c r="K23" s="47">
        <f>E23+F23+H23+J23</f>
        <v>382867.57999999996</v>
      </c>
    </row>
    <row r="24" spans="1:11" x14ac:dyDescent="0.25">
      <c r="A24" s="4" t="s">
        <v>28</v>
      </c>
      <c r="B24" s="43">
        <v>42989</v>
      </c>
      <c r="C24" s="44">
        <v>2017</v>
      </c>
      <c r="D24" s="41">
        <v>306915.42</v>
      </c>
      <c r="E24" s="41">
        <v>51568.15</v>
      </c>
      <c r="F24" s="41">
        <v>48510</v>
      </c>
      <c r="G24" s="45">
        <f>D24-SUM(E24+F24+J24)</f>
        <v>206837.27</v>
      </c>
      <c r="H24" s="41">
        <f>G24*0.25</f>
        <v>51709.317499999997</v>
      </c>
      <c r="I24" s="46">
        <f>G24*0.75</f>
        <v>155127.95249999998</v>
      </c>
      <c r="J24" s="41">
        <v>0</v>
      </c>
      <c r="K24" s="47">
        <f>E24+F24+H24+J24</f>
        <v>151787.4675</v>
      </c>
    </row>
    <row r="25" spans="1:11" x14ac:dyDescent="0.25">
      <c r="A25" s="4" t="s">
        <v>28</v>
      </c>
      <c r="B25" s="43">
        <v>43012</v>
      </c>
      <c r="C25" s="44">
        <v>2018</v>
      </c>
      <c r="D25" s="41">
        <v>2740904.63</v>
      </c>
      <c r="E25" s="41">
        <v>532350.81999999995</v>
      </c>
      <c r="F25" s="41">
        <v>74700</v>
      </c>
      <c r="G25" s="45">
        <f>D25-SUM(E25+F25+J25)</f>
        <v>2133853.81</v>
      </c>
      <c r="H25" s="41">
        <f>G25*0.25</f>
        <v>533463.45250000001</v>
      </c>
      <c r="I25" s="46">
        <f>G25*0.75</f>
        <v>1600390.3574999999</v>
      </c>
      <c r="J25" s="41">
        <v>0</v>
      </c>
      <c r="K25" s="47">
        <f>E25+F25+H25+J25</f>
        <v>1140514.2725</v>
      </c>
    </row>
    <row r="26" spans="1:11" x14ac:dyDescent="0.25">
      <c r="A26" s="7" t="s">
        <v>28</v>
      </c>
      <c r="B26" s="87">
        <v>43171</v>
      </c>
      <c r="C26" s="88">
        <v>2018</v>
      </c>
      <c r="D26" s="86">
        <v>1591922.55</v>
      </c>
      <c r="E26" s="86">
        <v>317853.06</v>
      </c>
      <c r="F26" s="41">
        <v>0</v>
      </c>
      <c r="G26" s="45">
        <f>D26-SUM(E26+F26+J26)</f>
        <v>1274069.49</v>
      </c>
      <c r="H26" s="41">
        <f>G26*0.25</f>
        <v>318517.3725</v>
      </c>
      <c r="I26" s="46">
        <f>G26*0.75</f>
        <v>955552.11749999993</v>
      </c>
      <c r="J26" s="41">
        <v>0</v>
      </c>
      <c r="K26" s="47">
        <f>E26+F26+H26+J26</f>
        <v>636370.4325</v>
      </c>
    </row>
    <row r="27" spans="1:11" ht="12" thickBot="1" x14ac:dyDescent="0.3">
      <c r="A27" s="62" t="s">
        <v>28</v>
      </c>
      <c r="B27" s="63"/>
      <c r="C27" s="64"/>
      <c r="D27" s="65"/>
      <c r="E27" s="41">
        <v>0</v>
      </c>
      <c r="F27" s="41">
        <v>0</v>
      </c>
      <c r="G27" s="45">
        <f>D27-SUM(E27+F27+J27)</f>
        <v>0</v>
      </c>
      <c r="H27" s="65">
        <f>G27*0.25</f>
        <v>0</v>
      </c>
      <c r="I27" s="66">
        <f>G27*0.75</f>
        <v>0</v>
      </c>
      <c r="J27" s="65">
        <v>0</v>
      </c>
      <c r="K27" s="67">
        <f>E27+F27+H27+J27</f>
        <v>0</v>
      </c>
    </row>
    <row r="28" spans="1:11" s="55" customFormat="1" ht="12" thickTop="1" x14ac:dyDescent="0.25">
      <c r="A28" s="55" t="s">
        <v>28</v>
      </c>
      <c r="B28" s="68" t="s">
        <v>9</v>
      </c>
      <c r="C28" s="69"/>
      <c r="D28" s="70">
        <f t="shared" ref="D28:I28" si="2">SUBTOTAL(9,D23:D27)</f>
        <v>5549671.8099999996</v>
      </c>
      <c r="E28" s="51">
        <f t="shared" si="2"/>
        <v>1076480.3999999999</v>
      </c>
      <c r="F28" s="51">
        <f t="shared" si="2"/>
        <v>155682</v>
      </c>
      <c r="G28" s="52">
        <f t="shared" si="2"/>
        <v>4317509.41</v>
      </c>
      <c r="H28" s="70">
        <f t="shared" si="2"/>
        <v>1079377.3525</v>
      </c>
      <c r="I28" s="71">
        <f t="shared" si="2"/>
        <v>3238132.0575000001</v>
      </c>
      <c r="J28" s="70">
        <f>SUBTOTAL(9,J23:J27)</f>
        <v>0</v>
      </c>
      <c r="K28" s="72">
        <f>SUBTOTAL(9,K23:K27)</f>
        <v>2311539.7524999999</v>
      </c>
    </row>
    <row r="29" spans="1:11" s="56" customFormat="1" ht="20.149999999999999" customHeight="1" x14ac:dyDescent="0.25">
      <c r="B29" s="57"/>
      <c r="C29" s="58"/>
      <c r="D29" s="59"/>
      <c r="E29" s="59"/>
      <c r="F29" s="59"/>
      <c r="G29" s="59"/>
      <c r="H29" s="59"/>
      <c r="I29" s="60"/>
      <c r="J29" s="59"/>
      <c r="K29" s="61"/>
    </row>
    <row r="30" spans="1:11" x14ac:dyDescent="0.25">
      <c r="A30" s="4" t="s">
        <v>29</v>
      </c>
      <c r="B30" s="43">
        <v>42963</v>
      </c>
      <c r="C30" s="44">
        <v>2016</v>
      </c>
      <c r="D30" s="41">
        <v>167215.17000000001</v>
      </c>
      <c r="E30" s="41">
        <v>30638.639999999999</v>
      </c>
      <c r="F30" s="41">
        <v>14022</v>
      </c>
      <c r="G30" s="45">
        <f>D30-SUM(E30+F30+J30)</f>
        <v>122554.53000000001</v>
      </c>
      <c r="H30" s="41">
        <f>G30*0.25</f>
        <v>30638.632500000003</v>
      </c>
      <c r="I30" s="46">
        <f>G30*0.75</f>
        <v>91915.897500000006</v>
      </c>
      <c r="J30" s="41">
        <v>0</v>
      </c>
      <c r="K30" s="47">
        <f>E30+F30+H30+J30</f>
        <v>75299.272500000006</v>
      </c>
    </row>
    <row r="31" spans="1:11" x14ac:dyDescent="0.25">
      <c r="A31" s="4" t="s">
        <v>29</v>
      </c>
      <c r="B31" s="43">
        <v>43108</v>
      </c>
      <c r="C31" s="44">
        <v>2018</v>
      </c>
      <c r="D31" s="41">
        <v>473020.54</v>
      </c>
      <c r="E31" s="41">
        <v>87584.11</v>
      </c>
      <c r="F31" s="41">
        <v>35100</v>
      </c>
      <c r="G31" s="45">
        <f>D31-SUM(E31+F31+J31)</f>
        <v>350336.43</v>
      </c>
      <c r="H31" s="41">
        <f>G31*0.25</f>
        <v>87584.107499999998</v>
      </c>
      <c r="I31" s="46">
        <f>G31*0.75</f>
        <v>262752.32250000001</v>
      </c>
      <c r="J31" s="41">
        <v>0</v>
      </c>
      <c r="K31" s="47">
        <f>E31+F31+H31+J31</f>
        <v>210268.2175</v>
      </c>
    </row>
    <row r="32" spans="1:11" x14ac:dyDescent="0.25">
      <c r="A32" s="4" t="s">
        <v>29</v>
      </c>
      <c r="B32" s="90">
        <v>43171</v>
      </c>
      <c r="C32" s="91">
        <v>2018</v>
      </c>
      <c r="D32" s="89">
        <v>261282.97</v>
      </c>
      <c r="E32" s="89">
        <v>52256.59</v>
      </c>
      <c r="F32" s="89">
        <v>0</v>
      </c>
      <c r="G32" s="45">
        <f>D32-SUM(E32+F32+J32)</f>
        <v>209026.38</v>
      </c>
      <c r="H32" s="41">
        <f>G32*0.25</f>
        <v>52256.595000000001</v>
      </c>
      <c r="I32" s="46">
        <f>G32*0.75</f>
        <v>156769.785</v>
      </c>
      <c r="J32" s="41">
        <v>0</v>
      </c>
      <c r="K32" s="47">
        <f>E32+F32+H32+J32</f>
        <v>104513.185</v>
      </c>
    </row>
    <row r="33" spans="1:11" x14ac:dyDescent="0.25">
      <c r="A33" s="4" t="s">
        <v>29</v>
      </c>
      <c r="B33" s="43"/>
      <c r="C33" s="44"/>
      <c r="D33" s="41"/>
      <c r="E33" s="41">
        <v>0</v>
      </c>
      <c r="F33" s="41">
        <v>0</v>
      </c>
      <c r="G33" s="45">
        <f>D33-SUM(E33+F33+J33)</f>
        <v>0</v>
      </c>
      <c r="H33" s="41">
        <f>G33*0.25</f>
        <v>0</v>
      </c>
      <c r="I33" s="46">
        <f>G33*0.75</f>
        <v>0</v>
      </c>
      <c r="J33" s="41">
        <v>0</v>
      </c>
      <c r="K33" s="47">
        <f>E33+F33+H33+J33</f>
        <v>0</v>
      </c>
    </row>
    <row r="34" spans="1:11" ht="12" thickBot="1" x14ac:dyDescent="0.3">
      <c r="A34" s="62" t="s">
        <v>29</v>
      </c>
      <c r="B34" s="63"/>
      <c r="C34" s="64"/>
      <c r="D34" s="65"/>
      <c r="E34" s="41">
        <v>0</v>
      </c>
      <c r="F34" s="41">
        <v>0</v>
      </c>
      <c r="G34" s="45">
        <f>D34-SUM(E34+F34+J34)</f>
        <v>0</v>
      </c>
      <c r="H34" s="65">
        <f>G34*0.25</f>
        <v>0</v>
      </c>
      <c r="I34" s="66">
        <f>G34*0.75</f>
        <v>0</v>
      </c>
      <c r="J34" s="65">
        <v>0</v>
      </c>
      <c r="K34" s="67">
        <f>E34+F34+H34+J34</f>
        <v>0</v>
      </c>
    </row>
    <row r="35" spans="1:11" s="55" customFormat="1" ht="12" thickTop="1" x14ac:dyDescent="0.25">
      <c r="A35" s="55" t="s">
        <v>29</v>
      </c>
      <c r="B35" s="68" t="s">
        <v>9</v>
      </c>
      <c r="C35" s="69"/>
      <c r="D35" s="70">
        <f t="shared" ref="D35:I35" si="3">SUBTOTAL(9,D30:D34)</f>
        <v>901518.67999999993</v>
      </c>
      <c r="E35" s="51">
        <f t="shared" si="3"/>
        <v>170479.34</v>
      </c>
      <c r="F35" s="51">
        <f t="shared" si="3"/>
        <v>49122</v>
      </c>
      <c r="G35" s="52">
        <f t="shared" si="3"/>
        <v>681917.34000000008</v>
      </c>
      <c r="H35" s="70">
        <f t="shared" si="3"/>
        <v>170479.33500000002</v>
      </c>
      <c r="I35" s="71">
        <f t="shared" si="3"/>
        <v>511438.005</v>
      </c>
      <c r="J35" s="70">
        <f>SUBTOTAL(9,J30:J34)</f>
        <v>0</v>
      </c>
      <c r="K35" s="72">
        <f>SUBTOTAL(9,K30:K34)</f>
        <v>390080.67499999999</v>
      </c>
    </row>
    <row r="36" spans="1:11" s="56" customFormat="1" ht="20.149999999999999" customHeight="1" x14ac:dyDescent="0.25">
      <c r="B36" s="57"/>
      <c r="C36" s="58"/>
      <c r="D36" s="59"/>
      <c r="E36" s="59"/>
      <c r="F36" s="59"/>
      <c r="G36" s="59"/>
      <c r="H36" s="59"/>
      <c r="I36" s="60"/>
      <c r="J36" s="59"/>
      <c r="K36" s="61"/>
    </row>
    <row r="37" spans="1:11" x14ac:dyDescent="0.25">
      <c r="A37" s="4" t="s">
        <v>30</v>
      </c>
      <c r="B37" s="43">
        <v>42963</v>
      </c>
      <c r="C37" s="44">
        <v>2016</v>
      </c>
      <c r="D37" s="41">
        <v>5617268.25</v>
      </c>
      <c r="E37" s="41">
        <v>1099251.76</v>
      </c>
      <c r="F37" s="41">
        <v>121009.45</v>
      </c>
      <c r="G37" s="45">
        <f>D37-SUM(E37+F37+J37)</f>
        <v>4397007.04</v>
      </c>
      <c r="H37" s="41">
        <f>G37*0.25</f>
        <v>1099251.76</v>
      </c>
      <c r="I37" s="46">
        <f>G37*0.75</f>
        <v>3297755.2800000003</v>
      </c>
      <c r="J37" s="41">
        <v>0</v>
      </c>
      <c r="K37" s="47">
        <f>E37+F37+H37+J37</f>
        <v>2319512.9699999997</v>
      </c>
    </row>
    <row r="38" spans="1:11" x14ac:dyDescent="0.25">
      <c r="A38" s="4" t="s">
        <v>30</v>
      </c>
      <c r="B38" s="43">
        <v>42978</v>
      </c>
      <c r="C38" s="44">
        <v>2016</v>
      </c>
      <c r="D38" s="41">
        <v>27056</v>
      </c>
      <c r="E38" s="41">
        <v>0</v>
      </c>
      <c r="F38" s="41">
        <v>0</v>
      </c>
      <c r="G38" s="45">
        <f>D38-SUM(E38+F38+J38)</f>
        <v>0</v>
      </c>
      <c r="H38" s="41">
        <f>G38*0.25</f>
        <v>0</v>
      </c>
      <c r="I38" s="46">
        <f>G38*0.75</f>
        <v>0</v>
      </c>
      <c r="J38" s="41">
        <v>27056</v>
      </c>
      <c r="K38" s="47">
        <f>E38+F38+H38+J38</f>
        <v>27056</v>
      </c>
    </row>
    <row r="39" spans="1:11" x14ac:dyDescent="0.25">
      <c r="A39" s="4" t="s">
        <v>30</v>
      </c>
      <c r="B39" s="43">
        <v>43020</v>
      </c>
      <c r="C39" s="44">
        <v>2018</v>
      </c>
      <c r="D39" s="41">
        <v>13899314.810000001</v>
      </c>
      <c r="E39" s="41">
        <v>2722622.96</v>
      </c>
      <c r="F39" s="41">
        <v>286200</v>
      </c>
      <c r="G39" s="45">
        <f>D39-SUM(E39+F39+J39)</f>
        <v>10890491.850000001</v>
      </c>
      <c r="H39" s="41">
        <f>G39*0.25</f>
        <v>2722622.9625000004</v>
      </c>
      <c r="I39" s="46">
        <f>G39*0.75</f>
        <v>8167868.8875000011</v>
      </c>
      <c r="J39" s="41">
        <v>0</v>
      </c>
      <c r="K39" s="47">
        <f>E39+F39+H39+J39</f>
        <v>5731445.9225000003</v>
      </c>
    </row>
    <row r="40" spans="1:11" x14ac:dyDescent="0.25">
      <c r="A40" s="4" t="s">
        <v>30</v>
      </c>
      <c r="B40" s="93">
        <v>43171</v>
      </c>
      <c r="C40" s="94">
        <v>2018</v>
      </c>
      <c r="D40" s="92">
        <v>8138075.29</v>
      </c>
      <c r="E40" s="92">
        <v>1627615.06</v>
      </c>
      <c r="F40" s="92">
        <v>0</v>
      </c>
      <c r="G40" s="45">
        <f>D40-SUM(E40+F40+J40)</f>
        <v>6510460.2300000004</v>
      </c>
      <c r="H40" s="41">
        <f>G40*0.25</f>
        <v>1627615.0575000001</v>
      </c>
      <c r="I40" s="46">
        <f>G40*0.75</f>
        <v>4882845.1725000003</v>
      </c>
      <c r="J40" s="41">
        <v>0</v>
      </c>
      <c r="K40" s="47">
        <f>E40+F40+H40+J40</f>
        <v>3255230.1175000002</v>
      </c>
    </row>
    <row r="41" spans="1:11" ht="12" thickBot="1" x14ac:dyDescent="0.3">
      <c r="A41" s="62" t="s">
        <v>30</v>
      </c>
      <c r="B41" s="96">
        <v>43172</v>
      </c>
      <c r="C41" s="97">
        <v>2017</v>
      </c>
      <c r="D41" s="98">
        <v>1486218.51</v>
      </c>
      <c r="E41" s="95">
        <v>261522.42</v>
      </c>
      <c r="F41" s="92">
        <v>178605</v>
      </c>
      <c r="G41" s="45">
        <f>D41-SUM(E41+F41+J41)</f>
        <v>1046091.09</v>
      </c>
      <c r="H41" s="65">
        <f>G41*0.25</f>
        <v>261522.77249999999</v>
      </c>
      <c r="I41" s="66">
        <f>G41*0.75</f>
        <v>784568.3175</v>
      </c>
      <c r="J41" s="65">
        <v>0</v>
      </c>
      <c r="K41" s="67">
        <f>E41+F41+H41+J41</f>
        <v>701650.1925</v>
      </c>
    </row>
    <row r="42" spans="1:11" s="55" customFormat="1" ht="12" thickTop="1" x14ac:dyDescent="0.25">
      <c r="A42" s="55" t="s">
        <v>30</v>
      </c>
      <c r="B42" s="68" t="s">
        <v>9</v>
      </c>
      <c r="C42" s="69"/>
      <c r="D42" s="70">
        <f t="shared" ref="D42:I42" si="4">SUBTOTAL(9,D37:D41)</f>
        <v>29167932.860000003</v>
      </c>
      <c r="E42" s="51">
        <f t="shared" si="4"/>
        <v>5711012.1999999993</v>
      </c>
      <c r="F42" s="51">
        <f t="shared" si="4"/>
        <v>585814.44999999995</v>
      </c>
      <c r="G42" s="52">
        <f t="shared" si="4"/>
        <v>22844050.210000001</v>
      </c>
      <c r="H42" s="70">
        <f t="shared" si="4"/>
        <v>5711012.5525000002</v>
      </c>
      <c r="I42" s="71">
        <f t="shared" si="4"/>
        <v>17133037.657499999</v>
      </c>
      <c r="J42" s="70">
        <f>SUBTOTAL(9,J37:J41)</f>
        <v>27056</v>
      </c>
      <c r="K42" s="72">
        <f>SUBTOTAL(9,K37:K41)</f>
        <v>12034895.202500001</v>
      </c>
    </row>
    <row r="43" spans="1:11" s="56" customFormat="1" ht="20.149999999999999" customHeight="1" x14ac:dyDescent="0.25">
      <c r="B43" s="57"/>
      <c r="C43" s="58"/>
      <c r="D43" s="59"/>
      <c r="E43" s="59"/>
      <c r="F43" s="59"/>
      <c r="G43" s="59"/>
      <c r="H43" s="59"/>
      <c r="I43" s="60"/>
      <c r="J43" s="59"/>
      <c r="K43" s="61"/>
    </row>
    <row r="44" spans="1:11" x14ac:dyDescent="0.25">
      <c r="A44" s="4" t="s">
        <v>31</v>
      </c>
      <c r="B44" s="43">
        <v>42963</v>
      </c>
      <c r="C44" s="44">
        <v>2016</v>
      </c>
      <c r="D44" s="41">
        <v>25462.84</v>
      </c>
      <c r="E44" s="41">
        <v>0</v>
      </c>
      <c r="F44" s="41">
        <v>9225</v>
      </c>
      <c r="G44" s="45">
        <f>D44-SUM(E44+F44+J44)</f>
        <v>16237.84</v>
      </c>
      <c r="H44" s="41">
        <f>G44*0.25</f>
        <v>4059.46</v>
      </c>
      <c r="I44" s="46">
        <f>G44*0.75</f>
        <v>12178.380000000001</v>
      </c>
      <c r="J44" s="41">
        <v>0</v>
      </c>
      <c r="K44" s="47">
        <f>E44+F44+H44+J44</f>
        <v>13284.46</v>
      </c>
    </row>
    <row r="45" spans="1:11" x14ac:dyDescent="0.25">
      <c r="A45" s="4" t="s">
        <v>31</v>
      </c>
      <c r="B45" s="43">
        <v>43072</v>
      </c>
      <c r="C45" s="44">
        <v>2018</v>
      </c>
      <c r="D45" s="41">
        <v>157806.39000000001</v>
      </c>
      <c r="E45" s="41">
        <v>0</v>
      </c>
      <c r="F45" s="41">
        <v>26100</v>
      </c>
      <c r="G45" s="45">
        <f>D45-SUM(E45+F45+J45)</f>
        <v>131706.39000000001</v>
      </c>
      <c r="H45" s="41">
        <f>G45*0.25</f>
        <v>32926.597500000003</v>
      </c>
      <c r="I45" s="46">
        <f>G45*0.75</f>
        <v>98779.79250000001</v>
      </c>
      <c r="J45" s="41">
        <v>0</v>
      </c>
      <c r="K45" s="47">
        <f>E45+F45+H45+J45</f>
        <v>59026.597500000003</v>
      </c>
    </row>
    <row r="46" spans="1:11" x14ac:dyDescent="0.25">
      <c r="A46" s="4" t="s">
        <v>31</v>
      </c>
      <c r="B46" s="100">
        <v>43171</v>
      </c>
      <c r="C46" s="101">
        <v>2018</v>
      </c>
      <c r="D46" s="99">
        <v>78570.53</v>
      </c>
      <c r="E46" s="99">
        <v>0</v>
      </c>
      <c r="F46" s="99">
        <v>0</v>
      </c>
      <c r="G46" s="45">
        <f>D46-SUM(E46+F46+J46)</f>
        <v>78570.53</v>
      </c>
      <c r="H46" s="41">
        <f>G46*0.25</f>
        <v>19642.6325</v>
      </c>
      <c r="I46" s="46">
        <f>G46*0.75</f>
        <v>58927.897499999999</v>
      </c>
      <c r="J46" s="41">
        <v>0</v>
      </c>
      <c r="K46" s="47">
        <f>E46+F46+H46+J46</f>
        <v>19642.6325</v>
      </c>
    </row>
    <row r="47" spans="1:11" x14ac:dyDescent="0.25">
      <c r="A47" s="4" t="s">
        <v>31</v>
      </c>
      <c r="B47" s="43"/>
      <c r="C47" s="44"/>
      <c r="D47" s="41"/>
      <c r="E47" s="41">
        <v>0</v>
      </c>
      <c r="F47" s="41">
        <v>0</v>
      </c>
      <c r="G47" s="45">
        <f>D47-SUM(E47+F47+J47)</f>
        <v>0</v>
      </c>
      <c r="H47" s="41">
        <f>G47*0.25</f>
        <v>0</v>
      </c>
      <c r="I47" s="46">
        <f>G47*0.75</f>
        <v>0</v>
      </c>
      <c r="J47" s="41">
        <v>0</v>
      </c>
      <c r="K47" s="47">
        <f>E47+F47+H47+J47</f>
        <v>0</v>
      </c>
    </row>
    <row r="48" spans="1:11" ht="12" thickBot="1" x14ac:dyDescent="0.3">
      <c r="A48" s="62" t="s">
        <v>31</v>
      </c>
      <c r="B48" s="63"/>
      <c r="C48" s="64"/>
      <c r="D48" s="65"/>
      <c r="E48" s="41">
        <v>0</v>
      </c>
      <c r="F48" s="41">
        <v>0</v>
      </c>
      <c r="G48" s="45">
        <f>D48-SUM(E48+F48+J48)</f>
        <v>0</v>
      </c>
      <c r="H48" s="65">
        <f>G48*0.25</f>
        <v>0</v>
      </c>
      <c r="I48" s="66">
        <f>G48*0.75</f>
        <v>0</v>
      </c>
      <c r="J48" s="65">
        <v>0</v>
      </c>
      <c r="K48" s="67">
        <f>E48+F48+H48+J48</f>
        <v>0</v>
      </c>
    </row>
    <row r="49" spans="1:11" s="55" customFormat="1" ht="12" thickTop="1" x14ac:dyDescent="0.25">
      <c r="A49" s="55" t="s">
        <v>31</v>
      </c>
      <c r="B49" s="68" t="s">
        <v>9</v>
      </c>
      <c r="C49" s="69"/>
      <c r="D49" s="70">
        <f t="shared" ref="D49:J49" si="5">SUBTOTAL(9,D44:D48)</f>
        <v>261839.76</v>
      </c>
      <c r="E49" s="51">
        <f t="shared" si="5"/>
        <v>0</v>
      </c>
      <c r="F49" s="51">
        <f t="shared" si="5"/>
        <v>35325</v>
      </c>
      <c r="G49" s="52">
        <f t="shared" si="5"/>
        <v>226514.76</v>
      </c>
      <c r="H49" s="70">
        <f t="shared" si="5"/>
        <v>56628.69</v>
      </c>
      <c r="I49" s="71">
        <f t="shared" si="5"/>
        <v>169886.07</v>
      </c>
      <c r="J49" s="70">
        <f t="shared" si="5"/>
        <v>0</v>
      </c>
      <c r="K49" s="72">
        <f>SUBTOTAL(9,K44:K48)</f>
        <v>91953.69</v>
      </c>
    </row>
    <row r="50" spans="1:11" s="56" customFormat="1" ht="20.149999999999999" customHeight="1" x14ac:dyDescent="0.25">
      <c r="B50" s="57"/>
      <c r="C50" s="58"/>
      <c r="D50" s="59"/>
      <c r="E50" s="59"/>
      <c r="F50" s="59"/>
      <c r="G50" s="59"/>
      <c r="H50" s="59"/>
      <c r="I50" s="60"/>
      <c r="J50" s="59"/>
      <c r="K50" s="61"/>
    </row>
    <row r="51" spans="1:11" x14ac:dyDescent="0.25">
      <c r="A51" s="4" t="s">
        <v>32</v>
      </c>
      <c r="B51" s="43">
        <v>42963</v>
      </c>
      <c r="C51" s="44">
        <v>2016</v>
      </c>
      <c r="D51" s="41">
        <v>220857.91</v>
      </c>
      <c r="E51" s="41">
        <v>42652.62</v>
      </c>
      <c r="F51" s="41">
        <v>7011</v>
      </c>
      <c r="G51" s="45">
        <f>D51-SUM(E51+F51+J51)</f>
        <v>171194.29</v>
      </c>
      <c r="H51" s="41">
        <f>G51*0.25</f>
        <v>42798.572500000002</v>
      </c>
      <c r="I51" s="46">
        <f>G51*0.75</f>
        <v>128395.7175</v>
      </c>
      <c r="J51" s="41">
        <v>0</v>
      </c>
      <c r="K51" s="47">
        <f>E51+F51+H51+J51</f>
        <v>92462.192500000005</v>
      </c>
    </row>
    <row r="52" spans="1:11" x14ac:dyDescent="0.25">
      <c r="A52" s="4" t="s">
        <v>32</v>
      </c>
      <c r="B52" s="43">
        <v>43129</v>
      </c>
      <c r="C52" s="44">
        <v>2018</v>
      </c>
      <c r="D52" s="41">
        <v>733777.72</v>
      </c>
      <c r="E52" s="41">
        <v>143214.73000000001</v>
      </c>
      <c r="F52" s="41">
        <v>14850</v>
      </c>
      <c r="G52" s="45">
        <f>D52-SUM(E52+F52+J52)</f>
        <v>575712.99</v>
      </c>
      <c r="H52" s="41">
        <f>G52*0.25</f>
        <v>143928.2475</v>
      </c>
      <c r="I52" s="46">
        <f>G52*0.75</f>
        <v>431784.74249999999</v>
      </c>
      <c r="J52" s="41">
        <v>0</v>
      </c>
      <c r="K52" s="47">
        <f>E52+F52+H52+J52</f>
        <v>301992.97750000004</v>
      </c>
    </row>
    <row r="53" spans="1:11" x14ac:dyDescent="0.25">
      <c r="A53" s="4" t="s">
        <v>32</v>
      </c>
      <c r="B53" s="103">
        <v>43171</v>
      </c>
      <c r="C53" s="104">
        <v>2018</v>
      </c>
      <c r="D53" s="102">
        <v>429338.3</v>
      </c>
      <c r="E53" s="102">
        <v>85526.78</v>
      </c>
      <c r="F53" s="102">
        <v>0</v>
      </c>
      <c r="G53" s="45">
        <f>D53-SUM(E53+F53+J53)</f>
        <v>343811.52</v>
      </c>
      <c r="H53" s="41">
        <f>G53*0.25</f>
        <v>85952.88</v>
      </c>
      <c r="I53" s="46">
        <f>G53*0.75</f>
        <v>257858.64</v>
      </c>
      <c r="J53" s="41">
        <v>0</v>
      </c>
      <c r="K53" s="47">
        <f>E53+F53+H53+J53</f>
        <v>171479.66</v>
      </c>
    </row>
    <row r="54" spans="1:11" x14ac:dyDescent="0.25">
      <c r="A54" s="4" t="s">
        <v>32</v>
      </c>
      <c r="B54" s="43"/>
      <c r="C54" s="44"/>
      <c r="D54" s="41"/>
      <c r="E54" s="41">
        <v>0</v>
      </c>
      <c r="F54" s="41">
        <v>0</v>
      </c>
      <c r="G54" s="45">
        <f>D54-SUM(E54+F54+J54)</f>
        <v>0</v>
      </c>
      <c r="H54" s="41">
        <f>G54*0.25</f>
        <v>0</v>
      </c>
      <c r="I54" s="46">
        <f>G54*0.75</f>
        <v>0</v>
      </c>
      <c r="J54" s="41">
        <v>0</v>
      </c>
      <c r="K54" s="47">
        <f>E54+F54+H54+J54</f>
        <v>0</v>
      </c>
    </row>
    <row r="55" spans="1:11" ht="12" thickBot="1" x14ac:dyDescent="0.3">
      <c r="A55" s="4" t="s">
        <v>32</v>
      </c>
      <c r="B55" s="43"/>
      <c r="C55" s="44"/>
      <c r="D55" s="41"/>
      <c r="E55" s="41">
        <v>0</v>
      </c>
      <c r="F55" s="41">
        <v>0</v>
      </c>
      <c r="G55" s="45">
        <f>D55-SUM(E55+F55+J55)</f>
        <v>0</v>
      </c>
      <c r="H55" s="41">
        <f>G55*0.25</f>
        <v>0</v>
      </c>
      <c r="I55" s="46">
        <f>G55*0.75</f>
        <v>0</v>
      </c>
      <c r="J55" s="41">
        <v>0</v>
      </c>
      <c r="K55" s="47">
        <f>E55+F55+H55+J55</f>
        <v>0</v>
      </c>
    </row>
    <row r="56" spans="1:11" s="55" customFormat="1" ht="12" thickTop="1" x14ac:dyDescent="0.25">
      <c r="A56" s="48" t="s">
        <v>32</v>
      </c>
      <c r="B56" s="49" t="s">
        <v>9</v>
      </c>
      <c r="C56" s="50"/>
      <c r="D56" s="51">
        <f t="shared" ref="D56:J56" si="6">SUBTOTAL(9,D51:D55)</f>
        <v>1383973.93</v>
      </c>
      <c r="E56" s="51">
        <f t="shared" si="6"/>
        <v>271394.13</v>
      </c>
      <c r="F56" s="51">
        <f t="shared" si="6"/>
        <v>21861</v>
      </c>
      <c r="G56" s="52">
        <f t="shared" si="6"/>
        <v>1090718.8</v>
      </c>
      <c r="H56" s="51">
        <f t="shared" si="6"/>
        <v>272679.7</v>
      </c>
      <c r="I56" s="53">
        <f t="shared" si="6"/>
        <v>818039.1</v>
      </c>
      <c r="J56" s="51">
        <f t="shared" si="6"/>
        <v>0</v>
      </c>
      <c r="K56" s="54">
        <f>SUBTOTAL(9,K51:K55)</f>
        <v>565934.83000000007</v>
      </c>
    </row>
    <row r="57" spans="1:11" s="56" customFormat="1" ht="20.149999999999999" customHeight="1" x14ac:dyDescent="0.25">
      <c r="B57" s="57"/>
      <c r="C57" s="58"/>
      <c r="D57" s="59"/>
      <c r="E57" s="59"/>
      <c r="F57" s="59"/>
      <c r="G57" s="59"/>
      <c r="H57" s="59"/>
      <c r="I57" s="60"/>
      <c r="J57" s="59"/>
      <c r="K57" s="61"/>
    </row>
    <row r="58" spans="1:11" x14ac:dyDescent="0.25">
      <c r="A58" s="4" t="s">
        <v>33</v>
      </c>
      <c r="B58" s="43">
        <v>42963</v>
      </c>
      <c r="C58" s="44">
        <v>2016</v>
      </c>
      <c r="D58" s="41">
        <v>785516.8</v>
      </c>
      <c r="E58" s="41">
        <v>153597.85999999999</v>
      </c>
      <c r="F58" s="41">
        <v>17527.5</v>
      </c>
      <c r="G58" s="45">
        <f>D58-SUM(E58+F58+J58)</f>
        <v>614391.44000000006</v>
      </c>
      <c r="H58" s="41">
        <f>G58*0.25</f>
        <v>153597.86000000002</v>
      </c>
      <c r="I58" s="46">
        <f>G58*0.75</f>
        <v>460793.58000000007</v>
      </c>
      <c r="J58" s="41">
        <v>0</v>
      </c>
      <c r="K58" s="47">
        <f>E58+F58+H58+J58</f>
        <v>324723.21999999997</v>
      </c>
    </row>
    <row r="59" spans="1:11" x14ac:dyDescent="0.25">
      <c r="A59" s="4" t="s">
        <v>33</v>
      </c>
      <c r="B59" s="43">
        <v>42978</v>
      </c>
      <c r="C59" s="44">
        <v>2016</v>
      </c>
      <c r="D59" s="41">
        <v>4757</v>
      </c>
      <c r="E59" s="41">
        <v>0</v>
      </c>
      <c r="F59" s="41">
        <v>0</v>
      </c>
      <c r="G59" s="45">
        <f>D59-SUM(E59+F59+J59)</f>
        <v>0</v>
      </c>
      <c r="H59" s="41">
        <f>G59*0.25</f>
        <v>0</v>
      </c>
      <c r="I59" s="46">
        <f>G59*0.75</f>
        <v>0</v>
      </c>
      <c r="J59" s="41">
        <v>4757</v>
      </c>
      <c r="K59" s="47">
        <f>E59+F59+H59+J59</f>
        <v>4757</v>
      </c>
    </row>
    <row r="60" spans="1:11" x14ac:dyDescent="0.25">
      <c r="A60" s="4" t="s">
        <v>33</v>
      </c>
      <c r="B60" s="43">
        <v>43129</v>
      </c>
      <c r="C60" s="44">
        <v>2018</v>
      </c>
      <c r="D60" s="41">
        <v>2260387.4</v>
      </c>
      <c r="E60" s="41">
        <v>442804.56</v>
      </c>
      <c r="F60" s="41">
        <v>46350</v>
      </c>
      <c r="G60" s="45">
        <f>D60-SUM(E60+F60+J60)</f>
        <v>1771232.8399999999</v>
      </c>
      <c r="H60" s="41">
        <f>G60*0.25</f>
        <v>442808.20999999996</v>
      </c>
      <c r="I60" s="46">
        <f>G60*0.75</f>
        <v>1328424.6299999999</v>
      </c>
      <c r="J60" s="41">
        <v>0</v>
      </c>
      <c r="K60" s="47">
        <f>E60+F60+H60+J60</f>
        <v>931962.77</v>
      </c>
    </row>
    <row r="61" spans="1:11" ht="12" thickBot="1" x14ac:dyDescent="0.3">
      <c r="A61" s="4" t="s">
        <v>33</v>
      </c>
      <c r="B61" s="107">
        <v>43171</v>
      </c>
      <c r="C61" s="106">
        <v>2018</v>
      </c>
      <c r="D61" s="105">
        <v>1323576.81</v>
      </c>
      <c r="E61" s="105">
        <v>264713.61</v>
      </c>
      <c r="F61" s="105">
        <v>0</v>
      </c>
      <c r="G61" s="45">
        <f>D61-SUM(E61+F61+J61)</f>
        <v>1058863.2000000002</v>
      </c>
      <c r="H61" s="41">
        <f>G61*0.25</f>
        <v>264715.80000000005</v>
      </c>
      <c r="I61" s="46">
        <f>G61*0.75</f>
        <v>794147.40000000014</v>
      </c>
      <c r="J61" s="41">
        <v>0</v>
      </c>
      <c r="K61" s="47">
        <f>E61+F61+H61+J61</f>
        <v>529429.41</v>
      </c>
    </row>
    <row r="62" spans="1:11" s="55" customFormat="1" ht="12" thickTop="1" x14ac:dyDescent="0.25">
      <c r="A62" s="48" t="s">
        <v>33</v>
      </c>
      <c r="B62" s="49" t="s">
        <v>9</v>
      </c>
      <c r="C62" s="50"/>
      <c r="D62" s="51">
        <f t="shared" ref="D62:I62" si="7">SUBTOTAL(9,D58:D61)</f>
        <v>4374238.01</v>
      </c>
      <c r="E62" s="51">
        <f t="shared" si="7"/>
        <v>861116.02999999991</v>
      </c>
      <c r="F62" s="51">
        <f t="shared" si="7"/>
        <v>63877.5</v>
      </c>
      <c r="G62" s="52">
        <f t="shared" si="7"/>
        <v>3444487.48</v>
      </c>
      <c r="H62" s="51">
        <f t="shared" si="7"/>
        <v>861121.87</v>
      </c>
      <c r="I62" s="53">
        <f t="shared" si="7"/>
        <v>2583365.6100000003</v>
      </c>
      <c r="J62" s="51">
        <f>SUBTOTAL(9,J58:J61)</f>
        <v>4757</v>
      </c>
      <c r="K62" s="54">
        <f>SUBTOTAL(9,K58:K61)</f>
        <v>1790872.4</v>
      </c>
    </row>
    <row r="63" spans="1:11" s="56" customFormat="1" ht="20.149999999999999" customHeight="1" x14ac:dyDescent="0.25">
      <c r="B63" s="57"/>
      <c r="C63" s="58"/>
      <c r="D63" s="59"/>
      <c r="E63" s="59"/>
      <c r="F63" s="59"/>
      <c r="G63" s="59"/>
      <c r="H63" s="59"/>
      <c r="I63" s="60"/>
      <c r="J63" s="59"/>
      <c r="K63" s="61"/>
    </row>
    <row r="64" spans="1:11" x14ac:dyDescent="0.25">
      <c r="A64" s="4" t="s">
        <v>34</v>
      </c>
      <c r="B64" s="43"/>
      <c r="C64" s="44"/>
      <c r="D64" s="41">
        <v>0</v>
      </c>
      <c r="E64" s="41">
        <v>0</v>
      </c>
      <c r="F64" s="41">
        <v>0</v>
      </c>
      <c r="G64" s="45">
        <f>D64-SUM(E64+F64+J64)</f>
        <v>0</v>
      </c>
      <c r="H64" s="41">
        <v>0</v>
      </c>
      <c r="I64" s="46">
        <v>0</v>
      </c>
      <c r="J64" s="41">
        <v>0</v>
      </c>
      <c r="K64" s="47">
        <f>G64+J64</f>
        <v>0</v>
      </c>
    </row>
    <row r="65" spans="1:11" x14ac:dyDescent="0.25">
      <c r="A65" s="4" t="s">
        <v>34</v>
      </c>
      <c r="B65" s="43"/>
      <c r="C65" s="44"/>
      <c r="D65" s="41">
        <v>0</v>
      </c>
      <c r="E65" s="41">
        <v>0</v>
      </c>
      <c r="F65" s="41">
        <v>0</v>
      </c>
      <c r="G65" s="45">
        <f>D65-SUM(E65+F65+J65)</f>
        <v>0</v>
      </c>
      <c r="H65" s="41">
        <v>0</v>
      </c>
      <c r="I65" s="46">
        <v>0</v>
      </c>
      <c r="J65" s="41">
        <v>0</v>
      </c>
      <c r="K65" s="47">
        <f>G65+J65</f>
        <v>0</v>
      </c>
    </row>
    <row r="66" spans="1:11" x14ac:dyDescent="0.25">
      <c r="A66" s="4" t="s">
        <v>34</v>
      </c>
      <c r="B66" s="43"/>
      <c r="C66" s="44"/>
      <c r="D66" s="41">
        <v>0</v>
      </c>
      <c r="E66" s="41">
        <v>0</v>
      </c>
      <c r="F66" s="41">
        <v>0</v>
      </c>
      <c r="G66" s="45">
        <f>D66-SUM(E66+F66+J66)</f>
        <v>0</v>
      </c>
      <c r="H66" s="41">
        <v>0</v>
      </c>
      <c r="I66" s="46">
        <v>0</v>
      </c>
      <c r="J66" s="41">
        <v>0</v>
      </c>
      <c r="K66" s="47">
        <f>G66+J66</f>
        <v>0</v>
      </c>
    </row>
    <row r="67" spans="1:11" ht="12" thickBot="1" x14ac:dyDescent="0.3">
      <c r="A67" s="4" t="s">
        <v>34</v>
      </c>
      <c r="B67" s="43"/>
      <c r="C67" s="44"/>
      <c r="D67" s="41"/>
      <c r="E67" s="41">
        <v>0</v>
      </c>
      <c r="F67" s="41">
        <v>0</v>
      </c>
      <c r="G67" s="45">
        <f>D67-SUM(E67+F67+J67)</f>
        <v>0</v>
      </c>
      <c r="H67" s="41">
        <v>0</v>
      </c>
      <c r="I67" s="46">
        <v>0</v>
      </c>
      <c r="J67" s="41">
        <v>0</v>
      </c>
      <c r="K67" s="47">
        <f>G67+J67</f>
        <v>0</v>
      </c>
    </row>
    <row r="68" spans="1:11" s="55" customFormat="1" ht="12" thickTop="1" x14ac:dyDescent="0.25">
      <c r="A68" s="48" t="s">
        <v>34</v>
      </c>
      <c r="B68" s="49" t="s">
        <v>9</v>
      </c>
      <c r="C68" s="50"/>
      <c r="D68" s="51">
        <f>SUBTOTAL(9,D64:D67)</f>
        <v>0</v>
      </c>
      <c r="E68" s="51">
        <f t="shared" ref="E68:J68" si="8">SUBTOTAL(9,E64:E67)</f>
        <v>0</v>
      </c>
      <c r="F68" s="51">
        <f t="shared" si="8"/>
        <v>0</v>
      </c>
      <c r="G68" s="52">
        <f t="shared" si="8"/>
        <v>0</v>
      </c>
      <c r="H68" s="51">
        <f t="shared" si="8"/>
        <v>0</v>
      </c>
      <c r="I68" s="53">
        <f t="shared" si="8"/>
        <v>0</v>
      </c>
      <c r="J68" s="51">
        <f t="shared" si="8"/>
        <v>0</v>
      </c>
      <c r="K68" s="54">
        <f>SUBTOTAL(9,K64:K67)</f>
        <v>0</v>
      </c>
    </row>
    <row r="69" spans="1:11" s="56" customFormat="1" ht="20.149999999999999" customHeight="1" x14ac:dyDescent="0.25">
      <c r="B69" s="57"/>
      <c r="C69" s="58"/>
      <c r="D69" s="59"/>
      <c r="E69" s="59"/>
      <c r="F69" s="59"/>
      <c r="G69" s="59"/>
      <c r="H69" s="59"/>
      <c r="I69" s="60"/>
      <c r="J69" s="59"/>
      <c r="K69" s="61"/>
    </row>
    <row r="70" spans="1:11" x14ac:dyDescent="0.25">
      <c r="A70" s="4" t="s">
        <v>35</v>
      </c>
      <c r="B70" s="43">
        <v>42963</v>
      </c>
      <c r="C70" s="44">
        <v>2016</v>
      </c>
      <c r="D70" s="41">
        <v>62629.04</v>
      </c>
      <c r="E70" s="41">
        <v>11049.11</v>
      </c>
      <c r="F70" s="41">
        <v>3690</v>
      </c>
      <c r="G70" s="45">
        <f t="shared" ref="G70:G76" si="9">D70-SUM(E70+F70+J70)</f>
        <v>47889.93</v>
      </c>
      <c r="H70" s="41">
        <f t="shared" ref="H70:H76" si="10">G70*0.25</f>
        <v>11972.4825</v>
      </c>
      <c r="I70" s="46">
        <f t="shared" ref="I70:I76" si="11">G70*0.75</f>
        <v>35917.447500000002</v>
      </c>
      <c r="J70" s="41">
        <v>0</v>
      </c>
      <c r="K70" s="47">
        <f t="shared" ref="K70:K76" si="12">E70+F70+H70+J70</f>
        <v>26711.592499999999</v>
      </c>
    </row>
    <row r="71" spans="1:11" x14ac:dyDescent="0.25">
      <c r="A71" s="4" t="s">
        <v>35</v>
      </c>
      <c r="B71" s="43">
        <v>43072</v>
      </c>
      <c r="C71" s="44">
        <v>2018</v>
      </c>
      <c r="D71" s="41">
        <v>47665.75</v>
      </c>
      <c r="E71" s="41">
        <v>8363.15</v>
      </c>
      <c r="F71" s="41">
        <v>5850</v>
      </c>
      <c r="G71" s="45">
        <f t="shared" si="9"/>
        <v>33452.6</v>
      </c>
      <c r="H71" s="41">
        <f t="shared" si="10"/>
        <v>8363.15</v>
      </c>
      <c r="I71" s="46">
        <f t="shared" si="11"/>
        <v>25089.449999999997</v>
      </c>
      <c r="J71" s="41">
        <v>0</v>
      </c>
      <c r="K71" s="47">
        <f t="shared" si="12"/>
        <v>22576.3</v>
      </c>
    </row>
    <row r="72" spans="1:11" x14ac:dyDescent="0.25">
      <c r="A72" s="4" t="s">
        <v>35</v>
      </c>
      <c r="B72" s="109">
        <v>43171</v>
      </c>
      <c r="C72" s="110">
        <v>2018</v>
      </c>
      <c r="D72" s="108">
        <v>24907.52</v>
      </c>
      <c r="E72" s="108">
        <v>4981.5</v>
      </c>
      <c r="F72" s="108">
        <v>0</v>
      </c>
      <c r="G72" s="45">
        <f t="shared" si="9"/>
        <v>19926.02</v>
      </c>
      <c r="H72" s="41">
        <f t="shared" si="10"/>
        <v>4981.5050000000001</v>
      </c>
      <c r="I72" s="46">
        <f t="shared" si="11"/>
        <v>14944.514999999999</v>
      </c>
      <c r="J72" s="41">
        <v>0</v>
      </c>
      <c r="K72" s="47">
        <f t="shared" si="12"/>
        <v>9963.005000000001</v>
      </c>
    </row>
    <row r="73" spans="1:11" x14ac:dyDescent="0.25">
      <c r="A73" s="4" t="s">
        <v>35</v>
      </c>
      <c r="B73" s="43"/>
      <c r="C73" s="44"/>
      <c r="D73" s="41"/>
      <c r="E73" s="41">
        <v>0</v>
      </c>
      <c r="F73" s="41">
        <v>0</v>
      </c>
      <c r="G73" s="45">
        <f t="shared" si="9"/>
        <v>0</v>
      </c>
      <c r="H73" s="41">
        <f t="shared" si="10"/>
        <v>0</v>
      </c>
      <c r="I73" s="46">
        <f t="shared" si="11"/>
        <v>0</v>
      </c>
      <c r="J73" s="41">
        <v>0</v>
      </c>
      <c r="K73" s="47">
        <f t="shared" si="12"/>
        <v>0</v>
      </c>
    </row>
    <row r="74" spans="1:11" x14ac:dyDescent="0.25">
      <c r="A74" s="4" t="s">
        <v>35</v>
      </c>
      <c r="B74" s="43"/>
      <c r="C74" s="44"/>
      <c r="D74" s="41"/>
      <c r="E74" s="41">
        <v>0</v>
      </c>
      <c r="F74" s="41">
        <v>0</v>
      </c>
      <c r="G74" s="45">
        <f t="shared" si="9"/>
        <v>0</v>
      </c>
      <c r="H74" s="41">
        <f t="shared" si="10"/>
        <v>0</v>
      </c>
      <c r="I74" s="46">
        <f t="shared" si="11"/>
        <v>0</v>
      </c>
      <c r="J74" s="41">
        <v>0</v>
      </c>
      <c r="K74" s="47">
        <f t="shared" si="12"/>
        <v>0</v>
      </c>
    </row>
    <row r="75" spans="1:11" x14ac:dyDescent="0.25">
      <c r="A75" s="4" t="s">
        <v>35</v>
      </c>
      <c r="B75" s="43"/>
      <c r="C75" s="44"/>
      <c r="D75" s="41"/>
      <c r="E75" s="41">
        <v>0</v>
      </c>
      <c r="F75" s="41">
        <v>0</v>
      </c>
      <c r="G75" s="45">
        <f t="shared" si="9"/>
        <v>0</v>
      </c>
      <c r="H75" s="41">
        <f>G75*0.25</f>
        <v>0</v>
      </c>
      <c r="I75" s="46">
        <f>G75*0.75</f>
        <v>0</v>
      </c>
      <c r="J75" s="41">
        <v>0</v>
      </c>
      <c r="K75" s="47">
        <f t="shared" si="12"/>
        <v>0</v>
      </c>
    </row>
    <row r="76" spans="1:11" ht="12" thickBot="1" x14ac:dyDescent="0.3">
      <c r="A76" s="4" t="s">
        <v>35</v>
      </c>
      <c r="B76" s="43"/>
      <c r="C76" s="44"/>
      <c r="D76" s="41"/>
      <c r="E76" s="41">
        <v>0</v>
      </c>
      <c r="F76" s="41">
        <v>0</v>
      </c>
      <c r="G76" s="45">
        <f t="shared" si="9"/>
        <v>0</v>
      </c>
      <c r="H76" s="41">
        <f t="shared" si="10"/>
        <v>0</v>
      </c>
      <c r="I76" s="46">
        <f t="shared" si="11"/>
        <v>0</v>
      </c>
      <c r="J76" s="41">
        <v>0</v>
      </c>
      <c r="K76" s="47">
        <f t="shared" si="12"/>
        <v>0</v>
      </c>
    </row>
    <row r="77" spans="1:11" s="55" customFormat="1" ht="12" thickTop="1" x14ac:dyDescent="0.25">
      <c r="A77" s="48" t="s">
        <v>35</v>
      </c>
      <c r="B77" s="49" t="s">
        <v>9</v>
      </c>
      <c r="C77" s="50"/>
      <c r="D77" s="51">
        <f>SUBTOTAL(9,D70:D76)</f>
        <v>135202.31</v>
      </c>
      <c r="E77" s="51">
        <f t="shared" ref="E77:J77" si="13">SUBTOTAL(9,E70:E76)</f>
        <v>24393.760000000002</v>
      </c>
      <c r="F77" s="51">
        <f>SUBTOTAL(9,F70:F76)</f>
        <v>9540</v>
      </c>
      <c r="G77" s="52">
        <f t="shared" si="13"/>
        <v>101268.55</v>
      </c>
      <c r="H77" s="51">
        <f t="shared" si="13"/>
        <v>25317.137500000001</v>
      </c>
      <c r="I77" s="53">
        <f t="shared" si="13"/>
        <v>75951.412500000006</v>
      </c>
      <c r="J77" s="51">
        <f t="shared" si="13"/>
        <v>0</v>
      </c>
      <c r="K77" s="54">
        <f>SUBTOTAL(9,K70:K76)</f>
        <v>59250.897500000006</v>
      </c>
    </row>
    <row r="78" spans="1:11" s="56" customFormat="1" ht="20.149999999999999" customHeight="1" x14ac:dyDescent="0.25">
      <c r="B78" s="57"/>
      <c r="C78" s="58"/>
      <c r="D78" s="59"/>
      <c r="E78" s="59"/>
      <c r="F78" s="59"/>
      <c r="G78" s="59"/>
      <c r="H78" s="59"/>
      <c r="I78" s="60"/>
      <c r="J78" s="59"/>
      <c r="K78" s="61"/>
    </row>
    <row r="79" spans="1:11" x14ac:dyDescent="0.25">
      <c r="A79" s="4" t="s">
        <v>36</v>
      </c>
      <c r="B79" s="43">
        <v>42963</v>
      </c>
      <c r="C79" s="44">
        <v>2016</v>
      </c>
      <c r="D79" s="41">
        <v>7302061.5199999996</v>
      </c>
      <c r="E79" s="41">
        <v>1426080.31</v>
      </c>
      <c r="F79" s="41">
        <v>149814</v>
      </c>
      <c r="G79" s="45">
        <f>D79-SUM(E79+F79+J79)</f>
        <v>5726167.209999999</v>
      </c>
      <c r="H79" s="41">
        <f t="shared" ref="H79:H85" si="14">G79*0.25</f>
        <v>1431541.8024999998</v>
      </c>
      <c r="I79" s="46">
        <f t="shared" ref="I79:I85" si="15">G79*0.75</f>
        <v>4294625.4074999988</v>
      </c>
      <c r="J79" s="41">
        <v>0</v>
      </c>
      <c r="K79" s="47">
        <f t="shared" ref="K79:K85" si="16">E79+F79+H79+J79</f>
        <v>3007436.1124999998</v>
      </c>
    </row>
    <row r="80" spans="1:11" x14ac:dyDescent="0.25">
      <c r="A80" s="4" t="s">
        <v>36</v>
      </c>
      <c r="B80" s="43">
        <v>42978</v>
      </c>
      <c r="C80" s="44">
        <v>2016</v>
      </c>
      <c r="D80" s="41">
        <v>46705</v>
      </c>
      <c r="E80" s="41">
        <v>0</v>
      </c>
      <c r="F80" s="41">
        <v>0</v>
      </c>
      <c r="G80" s="45">
        <f t="shared" ref="G80:G85" si="17">D80-SUM(E80+F80+J80)</f>
        <v>0</v>
      </c>
      <c r="H80" s="41">
        <f t="shared" si="14"/>
        <v>0</v>
      </c>
      <c r="I80" s="46">
        <f t="shared" si="15"/>
        <v>0</v>
      </c>
      <c r="J80" s="41">
        <v>46705</v>
      </c>
      <c r="K80" s="47">
        <f t="shared" si="16"/>
        <v>46705</v>
      </c>
    </row>
    <row r="81" spans="1:11" x14ac:dyDescent="0.25">
      <c r="A81" s="4" t="s">
        <v>36</v>
      </c>
      <c r="B81" s="43">
        <v>43020</v>
      </c>
      <c r="C81" s="44">
        <v>2017</v>
      </c>
      <c r="D81" s="41">
        <v>2184822.16</v>
      </c>
      <c r="E81" s="41">
        <v>381548.69</v>
      </c>
      <c r="F81" s="41">
        <v>272160</v>
      </c>
      <c r="G81" s="45">
        <f t="shared" si="17"/>
        <v>1531113.4700000002</v>
      </c>
      <c r="H81" s="41">
        <f t="shared" si="14"/>
        <v>382778.36750000005</v>
      </c>
      <c r="I81" s="46">
        <f t="shared" si="15"/>
        <v>1148335.1025</v>
      </c>
      <c r="J81" s="41">
        <v>0</v>
      </c>
      <c r="K81" s="47">
        <f t="shared" si="16"/>
        <v>1036487.0575</v>
      </c>
    </row>
    <row r="82" spans="1:11" x14ac:dyDescent="0.25">
      <c r="A82" s="7" t="s">
        <v>36</v>
      </c>
      <c r="B82" s="43">
        <v>43403</v>
      </c>
      <c r="C82" s="44">
        <v>2018</v>
      </c>
      <c r="D82" s="41">
        <v>17544900.670000002</v>
      </c>
      <c r="E82" s="41">
        <v>3426293.14</v>
      </c>
      <c r="F82" s="41">
        <v>360900</v>
      </c>
      <c r="G82" s="45">
        <f>D82-SUM(E82+F82+J82)</f>
        <v>13757707.530000001</v>
      </c>
      <c r="H82" s="41">
        <f>G82*0.25</f>
        <v>3439426.8825000003</v>
      </c>
      <c r="I82" s="46">
        <f t="shared" si="15"/>
        <v>10318280.647500001</v>
      </c>
      <c r="J82" s="41">
        <v>0</v>
      </c>
      <c r="K82" s="47">
        <f t="shared" si="16"/>
        <v>7226620.0225000009</v>
      </c>
    </row>
    <row r="83" spans="1:11" x14ac:dyDescent="0.25">
      <c r="A83" s="4" t="s">
        <v>36</v>
      </c>
      <c r="B83" s="112">
        <v>43171</v>
      </c>
      <c r="C83" s="113">
        <v>2018</v>
      </c>
      <c r="D83" s="111">
        <v>10310400.4</v>
      </c>
      <c r="E83" s="111">
        <v>2055775.89</v>
      </c>
      <c r="F83" s="111">
        <v>0</v>
      </c>
      <c r="G83" s="45">
        <f t="shared" si="17"/>
        <v>8254624.5100000007</v>
      </c>
      <c r="H83" s="41">
        <f>G83*0.25</f>
        <v>2063656.1275000002</v>
      </c>
      <c r="I83" s="46">
        <f>G83*0.75</f>
        <v>6190968.3825000003</v>
      </c>
      <c r="J83" s="41">
        <v>0</v>
      </c>
      <c r="K83" s="47">
        <f t="shared" si="16"/>
        <v>4119432.0175000001</v>
      </c>
    </row>
    <row r="84" spans="1:11" x14ac:dyDescent="0.25">
      <c r="A84" s="4" t="s">
        <v>36</v>
      </c>
      <c r="B84" s="43"/>
      <c r="C84" s="44"/>
      <c r="D84" s="41"/>
      <c r="E84" s="41">
        <v>0</v>
      </c>
      <c r="F84" s="41">
        <v>0</v>
      </c>
      <c r="G84" s="45">
        <f t="shared" si="17"/>
        <v>0</v>
      </c>
      <c r="H84" s="41">
        <f>G84*0.25</f>
        <v>0</v>
      </c>
      <c r="I84" s="46">
        <f>G84*0.75</f>
        <v>0</v>
      </c>
      <c r="J84" s="41">
        <v>0</v>
      </c>
      <c r="K84" s="47">
        <f t="shared" si="16"/>
        <v>0</v>
      </c>
    </row>
    <row r="85" spans="1:11" ht="12" thickBot="1" x14ac:dyDescent="0.3">
      <c r="A85" s="4" t="s">
        <v>36</v>
      </c>
      <c r="B85" s="43"/>
      <c r="C85" s="44"/>
      <c r="D85" s="41"/>
      <c r="E85" s="41">
        <v>0</v>
      </c>
      <c r="F85" s="41">
        <v>0</v>
      </c>
      <c r="G85" s="45">
        <f t="shared" si="17"/>
        <v>0</v>
      </c>
      <c r="H85" s="41">
        <f t="shared" si="14"/>
        <v>0</v>
      </c>
      <c r="I85" s="46">
        <f t="shared" si="15"/>
        <v>0</v>
      </c>
      <c r="J85" s="41">
        <v>0</v>
      </c>
      <c r="K85" s="47">
        <f t="shared" si="16"/>
        <v>0</v>
      </c>
    </row>
    <row r="86" spans="1:11" s="55" customFormat="1" ht="12" thickTop="1" x14ac:dyDescent="0.25">
      <c r="A86" s="48" t="s">
        <v>36</v>
      </c>
      <c r="B86" s="49" t="s">
        <v>9</v>
      </c>
      <c r="C86" s="50"/>
      <c r="D86" s="51">
        <f t="shared" ref="D86:I86" si="18">SUBTOTAL(9,D79:D85)</f>
        <v>37388889.75</v>
      </c>
      <c r="E86" s="51">
        <f t="shared" si="18"/>
        <v>7289698.0300000003</v>
      </c>
      <c r="F86" s="51">
        <f t="shared" si="18"/>
        <v>782874</v>
      </c>
      <c r="G86" s="52">
        <f t="shared" si="18"/>
        <v>29269612.720000003</v>
      </c>
      <c r="H86" s="51">
        <f t="shared" si="18"/>
        <v>7317403.1800000006</v>
      </c>
      <c r="I86" s="53">
        <f t="shared" si="18"/>
        <v>21952209.539999999</v>
      </c>
      <c r="J86" s="51">
        <f>SUBTOTAL(9,J79:J85)</f>
        <v>46705</v>
      </c>
      <c r="K86" s="54">
        <f>SUBTOTAL(9,K79:K85)</f>
        <v>15436680.210000001</v>
      </c>
    </row>
    <row r="87" spans="1:11" s="56" customFormat="1" ht="20.149999999999999" customHeight="1" x14ac:dyDescent="0.25">
      <c r="B87" s="57"/>
      <c r="C87" s="58"/>
      <c r="D87" s="59"/>
      <c r="E87" s="59"/>
      <c r="F87" s="59"/>
      <c r="G87" s="59"/>
      <c r="H87" s="59"/>
      <c r="I87" s="60"/>
      <c r="J87" s="59"/>
      <c r="K87" s="61"/>
    </row>
    <row r="88" spans="1:11" x14ac:dyDescent="0.25">
      <c r="A88" s="4" t="s">
        <v>37</v>
      </c>
      <c r="B88" s="43">
        <v>42963</v>
      </c>
      <c r="C88" s="44">
        <v>2016</v>
      </c>
      <c r="D88" s="41">
        <v>440385.59</v>
      </c>
      <c r="E88" s="41">
        <v>84128.4</v>
      </c>
      <c r="F88" s="41">
        <v>19741.5</v>
      </c>
      <c r="G88" s="45">
        <f t="shared" ref="G88:G95" si="19">D88-SUM(E88+F88+J88)</f>
        <v>336515.69000000006</v>
      </c>
      <c r="H88" s="41">
        <f t="shared" ref="H88:H95" si="20">G88*0.25</f>
        <v>84128.922500000015</v>
      </c>
      <c r="I88" s="46">
        <f t="shared" ref="I88:I95" si="21">G88*0.75</f>
        <v>252386.76750000005</v>
      </c>
      <c r="J88" s="41">
        <v>0</v>
      </c>
      <c r="K88" s="47">
        <f t="shared" ref="K88:K95" si="22">E88+F88+H88+J88</f>
        <v>187998.82250000001</v>
      </c>
    </row>
    <row r="89" spans="1:11" x14ac:dyDescent="0.25">
      <c r="A89" s="4" t="s">
        <v>37</v>
      </c>
      <c r="B89" s="43">
        <v>43129</v>
      </c>
      <c r="C89" s="44">
        <v>2018</v>
      </c>
      <c r="D89" s="41">
        <v>2450311.23</v>
      </c>
      <c r="E89" s="41">
        <v>474402.25</v>
      </c>
      <c r="F89" s="41">
        <v>78300</v>
      </c>
      <c r="G89" s="45">
        <f t="shared" si="19"/>
        <v>1897608.98</v>
      </c>
      <c r="H89" s="41">
        <f t="shared" si="20"/>
        <v>474402.245</v>
      </c>
      <c r="I89" s="46">
        <f t="shared" si="21"/>
        <v>1423206.7349999999</v>
      </c>
      <c r="J89" s="41">
        <v>0</v>
      </c>
      <c r="K89" s="47">
        <f t="shared" si="22"/>
        <v>1027104.495</v>
      </c>
    </row>
    <row r="90" spans="1:11" x14ac:dyDescent="0.25">
      <c r="A90" s="4" t="s">
        <v>37</v>
      </c>
      <c r="B90" s="115">
        <v>43171</v>
      </c>
      <c r="C90" s="116">
        <v>2018</v>
      </c>
      <c r="D90" s="114">
        <v>1415996.89</v>
      </c>
      <c r="E90" s="114">
        <v>283199.38</v>
      </c>
      <c r="F90" s="114">
        <v>0</v>
      </c>
      <c r="G90" s="45">
        <f t="shared" si="19"/>
        <v>1132797.5099999998</v>
      </c>
      <c r="H90" s="41">
        <f t="shared" si="20"/>
        <v>283199.37749999994</v>
      </c>
      <c r="I90" s="46">
        <f t="shared" si="21"/>
        <v>849598.13249999983</v>
      </c>
      <c r="J90" s="41">
        <v>0</v>
      </c>
      <c r="K90" s="47">
        <f t="shared" si="22"/>
        <v>566398.75749999995</v>
      </c>
    </row>
    <row r="91" spans="1:11" x14ac:dyDescent="0.25">
      <c r="A91" s="4" t="s">
        <v>37</v>
      </c>
      <c r="B91" s="43"/>
      <c r="C91" s="44"/>
      <c r="D91" s="41">
        <v>0</v>
      </c>
      <c r="E91" s="41">
        <v>0</v>
      </c>
      <c r="F91" s="41">
        <v>0</v>
      </c>
      <c r="G91" s="45">
        <f t="shared" si="19"/>
        <v>0</v>
      </c>
      <c r="H91" s="41">
        <f t="shared" si="20"/>
        <v>0</v>
      </c>
      <c r="I91" s="46">
        <f t="shared" si="21"/>
        <v>0</v>
      </c>
      <c r="J91" s="41">
        <v>0</v>
      </c>
      <c r="K91" s="47">
        <f t="shared" si="22"/>
        <v>0</v>
      </c>
    </row>
    <row r="92" spans="1:11" x14ac:dyDescent="0.25">
      <c r="A92" s="4" t="s">
        <v>37</v>
      </c>
      <c r="B92" s="43"/>
      <c r="C92" s="44"/>
      <c r="D92" s="41"/>
      <c r="E92" s="41">
        <v>0</v>
      </c>
      <c r="F92" s="41">
        <v>0</v>
      </c>
      <c r="G92" s="45">
        <f t="shared" si="19"/>
        <v>0</v>
      </c>
      <c r="H92" s="41">
        <f t="shared" si="20"/>
        <v>0</v>
      </c>
      <c r="I92" s="46">
        <f t="shared" si="21"/>
        <v>0</v>
      </c>
      <c r="J92" s="41">
        <v>0</v>
      </c>
      <c r="K92" s="47">
        <f t="shared" si="22"/>
        <v>0</v>
      </c>
    </row>
    <row r="93" spans="1:11" x14ac:dyDescent="0.25">
      <c r="A93" s="4" t="s">
        <v>37</v>
      </c>
      <c r="B93" s="43"/>
      <c r="C93" s="44"/>
      <c r="D93" s="41"/>
      <c r="E93" s="41">
        <v>0</v>
      </c>
      <c r="F93" s="41">
        <v>0</v>
      </c>
      <c r="G93" s="45">
        <f t="shared" si="19"/>
        <v>0</v>
      </c>
      <c r="H93" s="41">
        <f>G93*0.25</f>
        <v>0</v>
      </c>
      <c r="I93" s="46">
        <f>G93*0.75</f>
        <v>0</v>
      </c>
      <c r="J93" s="41">
        <v>0</v>
      </c>
      <c r="K93" s="47">
        <f t="shared" si="22"/>
        <v>0</v>
      </c>
    </row>
    <row r="94" spans="1:11" x14ac:dyDescent="0.25">
      <c r="A94" s="4" t="s">
        <v>37</v>
      </c>
      <c r="B94" s="43"/>
      <c r="C94" s="44"/>
      <c r="D94" s="41"/>
      <c r="E94" s="41">
        <v>0</v>
      </c>
      <c r="F94" s="41">
        <v>0</v>
      </c>
      <c r="G94" s="45">
        <f t="shared" si="19"/>
        <v>0</v>
      </c>
      <c r="H94" s="41">
        <f>G94*0.25</f>
        <v>0</v>
      </c>
      <c r="I94" s="46">
        <f>G94*0.75</f>
        <v>0</v>
      </c>
      <c r="J94" s="41">
        <v>0</v>
      </c>
      <c r="K94" s="47">
        <f t="shared" si="22"/>
        <v>0</v>
      </c>
    </row>
    <row r="95" spans="1:11" ht="12" thickBot="1" x14ac:dyDescent="0.3">
      <c r="A95" s="4" t="s">
        <v>37</v>
      </c>
      <c r="B95" s="43"/>
      <c r="C95" s="44"/>
      <c r="D95" s="41"/>
      <c r="E95" s="41">
        <v>0</v>
      </c>
      <c r="F95" s="41">
        <v>0</v>
      </c>
      <c r="G95" s="45">
        <f t="shared" si="19"/>
        <v>0</v>
      </c>
      <c r="H95" s="41">
        <f t="shared" si="20"/>
        <v>0</v>
      </c>
      <c r="I95" s="46">
        <f t="shared" si="21"/>
        <v>0</v>
      </c>
      <c r="J95" s="41">
        <v>0</v>
      </c>
      <c r="K95" s="47">
        <f t="shared" si="22"/>
        <v>0</v>
      </c>
    </row>
    <row r="96" spans="1:11" s="55" customFormat="1" ht="12" thickTop="1" x14ac:dyDescent="0.25">
      <c r="A96" s="48" t="s">
        <v>37</v>
      </c>
      <c r="B96" s="49" t="s">
        <v>9</v>
      </c>
      <c r="C96" s="50"/>
      <c r="D96" s="51">
        <f t="shared" ref="D96:J96" si="23">SUBTOTAL(9,D88:D95)</f>
        <v>4306693.71</v>
      </c>
      <c r="E96" s="51">
        <f t="shared" si="23"/>
        <v>841730.03</v>
      </c>
      <c r="F96" s="51">
        <f t="shared" si="23"/>
        <v>98041.5</v>
      </c>
      <c r="G96" s="52">
        <f t="shared" si="23"/>
        <v>3366922.1799999997</v>
      </c>
      <c r="H96" s="51">
        <f t="shared" si="23"/>
        <v>841730.54499999993</v>
      </c>
      <c r="I96" s="53">
        <f t="shared" si="23"/>
        <v>2525191.6349999998</v>
      </c>
      <c r="J96" s="51">
        <f t="shared" si="23"/>
        <v>0</v>
      </c>
      <c r="K96" s="54">
        <f>SUBTOTAL(9,K88:K95)</f>
        <v>1781502.0749999997</v>
      </c>
    </row>
    <row r="97" spans="1:11" s="56" customFormat="1" ht="20.149999999999999" customHeight="1" x14ac:dyDescent="0.25">
      <c r="B97" s="57"/>
      <c r="C97" s="58"/>
      <c r="D97" s="59"/>
      <c r="E97" s="59"/>
      <c r="F97" s="59"/>
      <c r="G97" s="59"/>
      <c r="H97" s="59"/>
      <c r="I97" s="60"/>
      <c r="J97" s="59"/>
      <c r="K97" s="61"/>
    </row>
    <row r="98" spans="1:11" x14ac:dyDescent="0.25">
      <c r="A98" s="4" t="s">
        <v>38</v>
      </c>
      <c r="B98" s="43">
        <v>42963</v>
      </c>
      <c r="C98" s="44">
        <v>2016</v>
      </c>
      <c r="D98" s="45">
        <v>66542.39</v>
      </c>
      <c r="E98" s="41">
        <v>12754.42</v>
      </c>
      <c r="F98" s="41">
        <v>2767.5</v>
      </c>
      <c r="G98" s="45">
        <f>D98-SUM(E98+F98+J98)</f>
        <v>51020.47</v>
      </c>
      <c r="H98" s="41">
        <f t="shared" ref="H98:H104" si="24">G98*0.25</f>
        <v>12755.1175</v>
      </c>
      <c r="I98" s="46">
        <f t="shared" ref="I98:I104" si="25">G98*0.75</f>
        <v>38265.352500000001</v>
      </c>
      <c r="J98" s="41">
        <v>0</v>
      </c>
      <c r="K98" s="47">
        <f t="shared" ref="K98:K104" si="26">E98+F98+H98+J98</f>
        <v>28277.037499999999</v>
      </c>
    </row>
    <row r="99" spans="1:11" x14ac:dyDescent="0.25">
      <c r="A99" s="4" t="s">
        <v>38</v>
      </c>
      <c r="B99" s="43">
        <v>43108</v>
      </c>
      <c r="C99" s="44">
        <v>2018</v>
      </c>
      <c r="D99" s="41">
        <v>153538.49</v>
      </c>
      <c r="E99" s="41">
        <v>29647.71</v>
      </c>
      <c r="F99" s="41">
        <v>3600</v>
      </c>
      <c r="G99" s="45">
        <f t="shared" ref="G99:G104" si="27">D99-SUM(E99+F99+J99)</f>
        <v>120290.78</v>
      </c>
      <c r="H99" s="41">
        <f t="shared" si="24"/>
        <v>30072.695</v>
      </c>
      <c r="I99" s="46">
        <f t="shared" si="25"/>
        <v>90218.084999999992</v>
      </c>
      <c r="J99" s="41">
        <v>0</v>
      </c>
      <c r="K99" s="47">
        <f t="shared" si="26"/>
        <v>63320.404999999999</v>
      </c>
    </row>
    <row r="100" spans="1:11" x14ac:dyDescent="0.25">
      <c r="A100" s="4" t="s">
        <v>38</v>
      </c>
      <c r="B100" s="118">
        <v>43171</v>
      </c>
      <c r="C100" s="119">
        <v>2018</v>
      </c>
      <c r="D100" s="117">
        <v>89591.88</v>
      </c>
      <c r="E100" s="117">
        <v>17715.22</v>
      </c>
      <c r="F100" s="117">
        <v>0</v>
      </c>
      <c r="G100" s="45">
        <f t="shared" si="27"/>
        <v>71876.66</v>
      </c>
      <c r="H100" s="41">
        <f t="shared" si="24"/>
        <v>17969.165000000001</v>
      </c>
      <c r="I100" s="46">
        <f t="shared" si="25"/>
        <v>53907.495000000003</v>
      </c>
      <c r="J100" s="41">
        <v>0</v>
      </c>
      <c r="K100" s="47">
        <f t="shared" si="26"/>
        <v>35684.385000000002</v>
      </c>
    </row>
    <row r="101" spans="1:11" x14ac:dyDescent="0.25">
      <c r="A101" s="4" t="s">
        <v>38</v>
      </c>
      <c r="B101" s="43"/>
      <c r="C101" s="44"/>
      <c r="D101" s="41">
        <v>0</v>
      </c>
      <c r="E101" s="41">
        <v>0</v>
      </c>
      <c r="F101" s="41">
        <v>0</v>
      </c>
      <c r="G101" s="45">
        <f t="shared" si="27"/>
        <v>0</v>
      </c>
      <c r="H101" s="41">
        <f t="shared" si="24"/>
        <v>0</v>
      </c>
      <c r="I101" s="46">
        <f t="shared" si="25"/>
        <v>0</v>
      </c>
      <c r="J101" s="41">
        <v>0</v>
      </c>
      <c r="K101" s="47">
        <f t="shared" si="26"/>
        <v>0</v>
      </c>
    </row>
    <row r="102" spans="1:11" x14ac:dyDescent="0.25">
      <c r="A102" s="4" t="s">
        <v>38</v>
      </c>
      <c r="B102" s="43"/>
      <c r="C102" s="44"/>
      <c r="D102" s="41"/>
      <c r="E102" s="41">
        <v>0</v>
      </c>
      <c r="F102" s="41">
        <v>0</v>
      </c>
      <c r="G102" s="45">
        <f t="shared" si="27"/>
        <v>0</v>
      </c>
      <c r="H102" s="41">
        <f t="shared" si="24"/>
        <v>0</v>
      </c>
      <c r="I102" s="46">
        <f t="shared" si="25"/>
        <v>0</v>
      </c>
      <c r="J102" s="41">
        <v>0</v>
      </c>
      <c r="K102" s="47">
        <f t="shared" si="26"/>
        <v>0</v>
      </c>
    </row>
    <row r="103" spans="1:11" x14ac:dyDescent="0.25">
      <c r="A103" s="4" t="s">
        <v>38</v>
      </c>
      <c r="B103" s="43"/>
      <c r="C103" s="44"/>
      <c r="D103" s="41"/>
      <c r="E103" s="41">
        <v>0</v>
      </c>
      <c r="F103" s="41">
        <v>0</v>
      </c>
      <c r="G103" s="45">
        <f t="shared" si="27"/>
        <v>0</v>
      </c>
      <c r="H103" s="41">
        <f>G103*0.25</f>
        <v>0</v>
      </c>
      <c r="I103" s="46">
        <f>G103*0.75</f>
        <v>0</v>
      </c>
      <c r="J103" s="41">
        <v>0</v>
      </c>
      <c r="K103" s="47">
        <f t="shared" si="26"/>
        <v>0</v>
      </c>
    </row>
    <row r="104" spans="1:11" ht="12" thickBot="1" x14ac:dyDescent="0.3">
      <c r="A104" s="4" t="s">
        <v>38</v>
      </c>
      <c r="B104" s="43"/>
      <c r="C104" s="44"/>
      <c r="D104" s="41"/>
      <c r="E104" s="41">
        <v>0</v>
      </c>
      <c r="F104" s="41">
        <v>0</v>
      </c>
      <c r="G104" s="45">
        <f t="shared" si="27"/>
        <v>0</v>
      </c>
      <c r="H104" s="41">
        <f t="shared" si="24"/>
        <v>0</v>
      </c>
      <c r="I104" s="46">
        <f t="shared" si="25"/>
        <v>0</v>
      </c>
      <c r="J104" s="41">
        <v>0</v>
      </c>
      <c r="K104" s="47">
        <f t="shared" si="26"/>
        <v>0</v>
      </c>
    </row>
    <row r="105" spans="1:11" s="55" customFormat="1" ht="12" thickTop="1" x14ac:dyDescent="0.25">
      <c r="A105" s="48" t="s">
        <v>38</v>
      </c>
      <c r="B105" s="49" t="s">
        <v>9</v>
      </c>
      <c r="C105" s="50"/>
      <c r="D105" s="51">
        <f>SUBTOTAL(9,D98:D104)</f>
        <v>309672.76</v>
      </c>
      <c r="E105" s="51">
        <f t="shared" ref="E105:J105" si="28">SUBTOTAL(9,E98:E104)</f>
        <v>60117.35</v>
      </c>
      <c r="F105" s="51">
        <f t="shared" si="28"/>
        <v>6367.5</v>
      </c>
      <c r="G105" s="52">
        <f t="shared" si="28"/>
        <v>243187.91</v>
      </c>
      <c r="H105" s="51">
        <f t="shared" si="28"/>
        <v>60796.977500000001</v>
      </c>
      <c r="I105" s="53">
        <f t="shared" si="28"/>
        <v>182390.9325</v>
      </c>
      <c r="J105" s="51">
        <f t="shared" si="28"/>
        <v>0</v>
      </c>
      <c r="K105" s="54">
        <f>SUBTOTAL(9,K98:K104)</f>
        <v>127281.82750000001</v>
      </c>
    </row>
    <row r="106" spans="1:11" s="56" customFormat="1" ht="20.149999999999999" customHeight="1" x14ac:dyDescent="0.25">
      <c r="B106" s="57"/>
      <c r="C106" s="58"/>
      <c r="D106" s="59"/>
      <c r="E106" s="59"/>
      <c r="F106" s="59"/>
      <c r="G106" s="59"/>
      <c r="H106" s="59"/>
      <c r="I106" s="60"/>
      <c r="J106" s="59"/>
      <c r="K106" s="61"/>
    </row>
    <row r="107" spans="1:11" x14ac:dyDescent="0.25">
      <c r="A107" s="4" t="s">
        <v>39</v>
      </c>
      <c r="B107" s="43">
        <v>42963</v>
      </c>
      <c r="C107" s="44">
        <v>2016</v>
      </c>
      <c r="D107" s="41">
        <v>290874.18</v>
      </c>
      <c r="E107" s="41">
        <v>56551.24</v>
      </c>
      <c r="F107" s="41">
        <v>8118</v>
      </c>
      <c r="G107" s="45">
        <f>D107-SUM(E107+F107+J107)</f>
        <v>226204.94</v>
      </c>
      <c r="H107" s="41">
        <f t="shared" ref="H107:H115" si="29">G107*0.25</f>
        <v>56551.235000000001</v>
      </c>
      <c r="I107" s="46">
        <f t="shared" ref="I107:I115" si="30">G107*0.75</f>
        <v>169653.70500000002</v>
      </c>
      <c r="J107" s="41">
        <v>0</v>
      </c>
      <c r="K107" s="47">
        <f t="shared" ref="K107:K115" si="31">E107+F107+H107+J107</f>
        <v>121220.47500000001</v>
      </c>
    </row>
    <row r="108" spans="1:11" x14ac:dyDescent="0.25">
      <c r="A108" s="4" t="s">
        <v>39</v>
      </c>
      <c r="B108" s="43">
        <v>42978</v>
      </c>
      <c r="C108" s="44">
        <v>2016</v>
      </c>
      <c r="D108" s="41">
        <v>1951</v>
      </c>
      <c r="E108" s="41">
        <v>0</v>
      </c>
      <c r="F108" s="41">
        <v>0</v>
      </c>
      <c r="G108" s="45">
        <f>D108-SUM(E108+F108+J108)</f>
        <v>0</v>
      </c>
      <c r="H108" s="41">
        <f t="shared" si="29"/>
        <v>0</v>
      </c>
      <c r="I108" s="46">
        <f t="shared" si="30"/>
        <v>0</v>
      </c>
      <c r="J108" s="41">
        <v>1951</v>
      </c>
      <c r="K108" s="47">
        <f t="shared" si="31"/>
        <v>1951</v>
      </c>
    </row>
    <row r="109" spans="1:11" x14ac:dyDescent="0.25">
      <c r="A109" s="4" t="s">
        <v>39</v>
      </c>
      <c r="B109" s="43">
        <v>43072</v>
      </c>
      <c r="C109" s="44">
        <v>2018</v>
      </c>
      <c r="D109" s="41">
        <v>687387.89</v>
      </c>
      <c r="E109" s="41">
        <v>149600.24</v>
      </c>
      <c r="F109" s="41">
        <v>15750</v>
      </c>
      <c r="G109" s="45">
        <f t="shared" ref="G109:G115" si="32">D109-SUM(E109+F109+J109)</f>
        <v>522037.65</v>
      </c>
      <c r="H109" s="41">
        <f t="shared" si="29"/>
        <v>130509.41250000001</v>
      </c>
      <c r="I109" s="46">
        <f t="shared" si="30"/>
        <v>391528.23750000005</v>
      </c>
      <c r="J109" s="41">
        <v>0</v>
      </c>
      <c r="K109" s="47">
        <f t="shared" si="31"/>
        <v>295859.65249999997</v>
      </c>
    </row>
    <row r="110" spans="1:11" x14ac:dyDescent="0.25">
      <c r="A110" s="4" t="s">
        <v>39</v>
      </c>
      <c r="B110" s="121">
        <v>43171</v>
      </c>
      <c r="C110" s="122">
        <v>2018</v>
      </c>
      <c r="D110" s="120">
        <v>402095.27</v>
      </c>
      <c r="E110" s="120">
        <v>89352.93</v>
      </c>
      <c r="F110" s="120">
        <v>0</v>
      </c>
      <c r="G110" s="45">
        <f t="shared" si="32"/>
        <v>312742.34000000003</v>
      </c>
      <c r="H110" s="41">
        <f t="shared" si="29"/>
        <v>78185.585000000006</v>
      </c>
      <c r="I110" s="46">
        <f t="shared" si="30"/>
        <v>234556.755</v>
      </c>
      <c r="J110" s="41">
        <v>0</v>
      </c>
      <c r="K110" s="47">
        <f t="shared" si="31"/>
        <v>167538.51500000001</v>
      </c>
    </row>
    <row r="111" spans="1:11" x14ac:dyDescent="0.25">
      <c r="A111" s="4" t="s">
        <v>39</v>
      </c>
      <c r="B111" s="43"/>
      <c r="C111" s="44"/>
      <c r="D111" s="41">
        <v>0</v>
      </c>
      <c r="E111" s="41">
        <v>0</v>
      </c>
      <c r="F111" s="41">
        <v>0</v>
      </c>
      <c r="G111" s="45">
        <f t="shared" si="32"/>
        <v>0</v>
      </c>
      <c r="H111" s="41">
        <f t="shared" si="29"/>
        <v>0</v>
      </c>
      <c r="I111" s="46">
        <f t="shared" si="30"/>
        <v>0</v>
      </c>
      <c r="J111" s="41">
        <v>0</v>
      </c>
      <c r="K111" s="47">
        <f t="shared" si="31"/>
        <v>0</v>
      </c>
    </row>
    <row r="112" spans="1:11" x14ac:dyDescent="0.25">
      <c r="A112" s="4" t="s">
        <v>39</v>
      </c>
      <c r="B112" s="43"/>
      <c r="C112" s="44"/>
      <c r="D112" s="41">
        <v>0</v>
      </c>
      <c r="E112" s="41">
        <v>0</v>
      </c>
      <c r="F112" s="41">
        <v>0</v>
      </c>
      <c r="G112" s="45">
        <f t="shared" si="32"/>
        <v>0</v>
      </c>
      <c r="H112" s="41">
        <f>G112*0.25</f>
        <v>0</v>
      </c>
      <c r="I112" s="46">
        <f>G112*0.75</f>
        <v>0</v>
      </c>
      <c r="J112" s="41">
        <v>0</v>
      </c>
      <c r="K112" s="47">
        <f t="shared" si="31"/>
        <v>0</v>
      </c>
    </row>
    <row r="113" spans="1:11" x14ac:dyDescent="0.25">
      <c r="A113" s="4" t="s">
        <v>39</v>
      </c>
      <c r="B113" s="43"/>
      <c r="C113" s="44"/>
      <c r="D113" s="41"/>
      <c r="E113" s="41">
        <v>0</v>
      </c>
      <c r="F113" s="41">
        <v>0</v>
      </c>
      <c r="G113" s="45">
        <f t="shared" si="32"/>
        <v>0</v>
      </c>
      <c r="H113" s="41">
        <f>G113*0.25</f>
        <v>0</v>
      </c>
      <c r="I113" s="46">
        <f>G113*0.75</f>
        <v>0</v>
      </c>
      <c r="J113" s="41">
        <v>0</v>
      </c>
      <c r="K113" s="47">
        <f t="shared" si="31"/>
        <v>0</v>
      </c>
    </row>
    <row r="114" spans="1:11" x14ac:dyDescent="0.25">
      <c r="A114" s="4" t="s">
        <v>39</v>
      </c>
      <c r="B114" s="43"/>
      <c r="C114" s="44"/>
      <c r="D114" s="41"/>
      <c r="E114" s="41">
        <v>0</v>
      </c>
      <c r="F114" s="41">
        <v>0</v>
      </c>
      <c r="G114" s="45">
        <f t="shared" si="32"/>
        <v>0</v>
      </c>
      <c r="H114" s="41">
        <f>G114*0.25</f>
        <v>0</v>
      </c>
      <c r="I114" s="46">
        <f>G114*0.75</f>
        <v>0</v>
      </c>
      <c r="J114" s="41">
        <v>0</v>
      </c>
      <c r="K114" s="47">
        <f t="shared" si="31"/>
        <v>0</v>
      </c>
    </row>
    <row r="115" spans="1:11" ht="12" thickBot="1" x14ac:dyDescent="0.3">
      <c r="A115" s="4" t="s">
        <v>39</v>
      </c>
      <c r="B115" s="43"/>
      <c r="C115" s="44"/>
      <c r="D115" s="41"/>
      <c r="E115" s="41">
        <v>0</v>
      </c>
      <c r="F115" s="41">
        <v>0</v>
      </c>
      <c r="G115" s="45">
        <f t="shared" si="32"/>
        <v>0</v>
      </c>
      <c r="H115" s="41">
        <f t="shared" si="29"/>
        <v>0</v>
      </c>
      <c r="I115" s="46">
        <f t="shared" si="30"/>
        <v>0</v>
      </c>
      <c r="J115" s="41">
        <v>0</v>
      </c>
      <c r="K115" s="47">
        <f t="shared" si="31"/>
        <v>0</v>
      </c>
    </row>
    <row r="116" spans="1:11" s="55" customFormat="1" ht="12" thickTop="1" x14ac:dyDescent="0.25">
      <c r="A116" s="48" t="s">
        <v>39</v>
      </c>
      <c r="B116" s="49" t="s">
        <v>9</v>
      </c>
      <c r="C116" s="50"/>
      <c r="D116" s="51">
        <f t="shared" ref="D116:K116" si="33">SUBTOTAL(9,D107:D115)</f>
        <v>1382308.34</v>
      </c>
      <c r="E116" s="51">
        <f t="shared" si="33"/>
        <v>295504.40999999997</v>
      </c>
      <c r="F116" s="51">
        <f t="shared" si="33"/>
        <v>23868</v>
      </c>
      <c r="G116" s="52">
        <f t="shared" si="33"/>
        <v>1060984.9300000002</v>
      </c>
      <c r="H116" s="51">
        <f t="shared" si="33"/>
        <v>265246.23250000004</v>
      </c>
      <c r="I116" s="53">
        <f t="shared" si="33"/>
        <v>795738.69750000013</v>
      </c>
      <c r="J116" s="51">
        <f t="shared" si="33"/>
        <v>1951</v>
      </c>
      <c r="K116" s="54">
        <f t="shared" si="33"/>
        <v>586569.64249999996</v>
      </c>
    </row>
    <row r="117" spans="1:11" s="56" customFormat="1" ht="20.149999999999999" customHeight="1" x14ac:dyDescent="0.25">
      <c r="B117" s="57"/>
      <c r="C117" s="58"/>
      <c r="D117" s="59"/>
      <c r="E117" s="59"/>
      <c r="F117" s="59"/>
      <c r="G117" s="59"/>
      <c r="H117" s="59"/>
      <c r="I117" s="60"/>
      <c r="J117" s="59"/>
      <c r="K117" s="61"/>
    </row>
    <row r="118" spans="1:11" x14ac:dyDescent="0.25">
      <c r="A118" s="4" t="s">
        <v>40</v>
      </c>
      <c r="B118" s="43">
        <v>42963</v>
      </c>
      <c r="C118" s="44">
        <v>2016</v>
      </c>
      <c r="D118" s="41">
        <v>42474.74</v>
      </c>
      <c r="E118" s="41">
        <v>0</v>
      </c>
      <c r="F118" s="41">
        <v>0</v>
      </c>
      <c r="G118" s="45">
        <f t="shared" ref="G118:G125" si="34">D118-SUM(E118+F118+J118)</f>
        <v>42474.74</v>
      </c>
      <c r="H118" s="41">
        <f t="shared" ref="H118:H125" si="35">G118*0.25</f>
        <v>10618.684999999999</v>
      </c>
      <c r="I118" s="46">
        <f t="shared" ref="I118:I125" si="36">G118*0.75</f>
        <v>31856.055</v>
      </c>
      <c r="J118" s="41">
        <v>0</v>
      </c>
      <c r="K118" s="47">
        <f t="shared" ref="K118:K125" si="37">E118+F118+H118+J118</f>
        <v>10618.684999999999</v>
      </c>
    </row>
    <row r="119" spans="1:11" x14ac:dyDescent="0.25">
      <c r="A119" s="4" t="s">
        <v>40</v>
      </c>
      <c r="B119" s="43">
        <v>43108</v>
      </c>
      <c r="C119" s="44">
        <v>2018</v>
      </c>
      <c r="D119" s="41">
        <v>242390.98</v>
      </c>
      <c r="E119" s="41">
        <v>20712.84</v>
      </c>
      <c r="F119" s="41">
        <v>0</v>
      </c>
      <c r="G119" s="45">
        <f t="shared" si="34"/>
        <v>221678.14</v>
      </c>
      <c r="H119" s="41">
        <f t="shared" si="35"/>
        <v>55419.535000000003</v>
      </c>
      <c r="I119" s="46">
        <f t="shared" si="36"/>
        <v>166258.60500000001</v>
      </c>
      <c r="J119" s="41">
        <v>0</v>
      </c>
      <c r="K119" s="47">
        <f t="shared" si="37"/>
        <v>76132.375</v>
      </c>
    </row>
    <row r="120" spans="1:11" x14ac:dyDescent="0.25">
      <c r="A120" s="4" t="s">
        <v>40</v>
      </c>
      <c r="B120" s="124">
        <v>43171</v>
      </c>
      <c r="C120" s="125">
        <v>2018</v>
      </c>
      <c r="D120" s="123">
        <v>145434.59</v>
      </c>
      <c r="E120" s="123">
        <v>12427.71</v>
      </c>
      <c r="F120" s="123">
        <v>0</v>
      </c>
      <c r="G120" s="45">
        <f t="shared" si="34"/>
        <v>133006.88</v>
      </c>
      <c r="H120" s="41">
        <f t="shared" si="35"/>
        <v>33251.72</v>
      </c>
      <c r="I120" s="46">
        <f t="shared" si="36"/>
        <v>99755.16</v>
      </c>
      <c r="J120" s="41">
        <v>0</v>
      </c>
      <c r="K120" s="47">
        <f t="shared" si="37"/>
        <v>45679.43</v>
      </c>
    </row>
    <row r="121" spans="1:11" x14ac:dyDescent="0.25">
      <c r="A121" s="4" t="s">
        <v>40</v>
      </c>
      <c r="B121" s="43"/>
      <c r="C121" s="44"/>
      <c r="D121" s="41">
        <v>0</v>
      </c>
      <c r="E121" s="41">
        <v>0</v>
      </c>
      <c r="F121" s="41">
        <v>0</v>
      </c>
      <c r="G121" s="45">
        <f t="shared" si="34"/>
        <v>0</v>
      </c>
      <c r="H121" s="41">
        <f t="shared" si="35"/>
        <v>0</v>
      </c>
      <c r="I121" s="46">
        <f t="shared" si="36"/>
        <v>0</v>
      </c>
      <c r="J121" s="41">
        <v>0</v>
      </c>
      <c r="K121" s="47">
        <f t="shared" si="37"/>
        <v>0</v>
      </c>
    </row>
    <row r="122" spans="1:11" x14ac:dyDescent="0.25">
      <c r="A122" s="4" t="s">
        <v>40</v>
      </c>
      <c r="B122" s="43"/>
      <c r="C122" s="44"/>
      <c r="D122" s="41"/>
      <c r="E122" s="41">
        <v>0</v>
      </c>
      <c r="F122" s="41">
        <v>0</v>
      </c>
      <c r="G122" s="45">
        <f t="shared" si="34"/>
        <v>0</v>
      </c>
      <c r="H122" s="41">
        <f t="shared" si="35"/>
        <v>0</v>
      </c>
      <c r="I122" s="46">
        <f t="shared" si="36"/>
        <v>0</v>
      </c>
      <c r="J122" s="41">
        <v>0</v>
      </c>
      <c r="K122" s="47">
        <f t="shared" si="37"/>
        <v>0</v>
      </c>
    </row>
    <row r="123" spans="1:11" x14ac:dyDescent="0.25">
      <c r="A123" s="4" t="s">
        <v>40</v>
      </c>
      <c r="B123" s="43"/>
      <c r="C123" s="44"/>
      <c r="D123" s="41"/>
      <c r="E123" s="41">
        <v>0</v>
      </c>
      <c r="F123" s="41">
        <v>0</v>
      </c>
      <c r="G123" s="45">
        <f t="shared" si="34"/>
        <v>0</v>
      </c>
      <c r="H123" s="41">
        <f>G123*0.25</f>
        <v>0</v>
      </c>
      <c r="I123" s="46">
        <f>G123*0.75</f>
        <v>0</v>
      </c>
      <c r="J123" s="41">
        <v>0</v>
      </c>
      <c r="K123" s="47">
        <f t="shared" si="37"/>
        <v>0</v>
      </c>
    </row>
    <row r="124" spans="1:11" x14ac:dyDescent="0.25">
      <c r="A124" s="4" t="s">
        <v>40</v>
      </c>
      <c r="B124" s="43"/>
      <c r="C124" s="44"/>
      <c r="D124" s="41"/>
      <c r="E124" s="41">
        <v>0</v>
      </c>
      <c r="F124" s="41">
        <v>0</v>
      </c>
      <c r="G124" s="45">
        <f t="shared" si="34"/>
        <v>0</v>
      </c>
      <c r="H124" s="41">
        <f>G124*0.25</f>
        <v>0</v>
      </c>
      <c r="I124" s="46">
        <f>G124*0.75</f>
        <v>0</v>
      </c>
      <c r="J124" s="41">
        <v>0</v>
      </c>
      <c r="K124" s="47">
        <f t="shared" si="37"/>
        <v>0</v>
      </c>
    </row>
    <row r="125" spans="1:11" ht="12" thickBot="1" x14ac:dyDescent="0.3">
      <c r="A125" s="4" t="s">
        <v>40</v>
      </c>
      <c r="B125" s="43"/>
      <c r="C125" s="44"/>
      <c r="D125" s="41"/>
      <c r="E125" s="41">
        <v>0</v>
      </c>
      <c r="F125" s="41">
        <v>0</v>
      </c>
      <c r="G125" s="45">
        <f t="shared" si="34"/>
        <v>0</v>
      </c>
      <c r="H125" s="41">
        <f t="shared" si="35"/>
        <v>0</v>
      </c>
      <c r="I125" s="46">
        <f t="shared" si="36"/>
        <v>0</v>
      </c>
      <c r="J125" s="41">
        <v>0</v>
      </c>
      <c r="K125" s="47">
        <f t="shared" si="37"/>
        <v>0</v>
      </c>
    </row>
    <row r="126" spans="1:11" s="55" customFormat="1" ht="12" thickTop="1" x14ac:dyDescent="0.25">
      <c r="A126" s="48" t="s">
        <v>40</v>
      </c>
      <c r="B126" s="49" t="s">
        <v>9</v>
      </c>
      <c r="C126" s="50"/>
      <c r="D126" s="51">
        <f>SUBTOTAL(9,D118:D125)</f>
        <v>430300.31000000006</v>
      </c>
      <c r="E126" s="51">
        <f t="shared" ref="E126:J126" si="38">SUBTOTAL(9,E118:E125)</f>
        <v>33140.550000000003</v>
      </c>
      <c r="F126" s="51">
        <f t="shared" si="38"/>
        <v>0</v>
      </c>
      <c r="G126" s="52">
        <f t="shared" si="38"/>
        <v>397159.76</v>
      </c>
      <c r="H126" s="51">
        <f t="shared" si="38"/>
        <v>99289.94</v>
      </c>
      <c r="I126" s="53">
        <f t="shared" si="38"/>
        <v>297869.82</v>
      </c>
      <c r="J126" s="51">
        <f t="shared" si="38"/>
        <v>0</v>
      </c>
      <c r="K126" s="54">
        <f>SUBTOTAL(9,K118:K125)</f>
        <v>132430.49</v>
      </c>
    </row>
    <row r="127" spans="1:11" s="56" customFormat="1" ht="20.149999999999999" customHeight="1" x14ac:dyDescent="0.25">
      <c r="B127" s="57"/>
      <c r="C127" s="58"/>
      <c r="D127" s="59"/>
      <c r="E127" s="59"/>
      <c r="F127" s="59"/>
      <c r="G127" s="59"/>
      <c r="H127" s="59"/>
      <c r="I127" s="60"/>
      <c r="J127" s="59"/>
      <c r="K127" s="61"/>
    </row>
    <row r="128" spans="1:11" x14ac:dyDescent="0.25">
      <c r="A128" s="4" t="s">
        <v>41</v>
      </c>
      <c r="B128" s="43">
        <v>42963</v>
      </c>
      <c r="C128" s="44">
        <v>2016</v>
      </c>
      <c r="D128" s="41">
        <v>46336.83</v>
      </c>
      <c r="E128" s="41">
        <v>7828.18</v>
      </c>
      <c r="F128" s="41">
        <v>7195.5</v>
      </c>
      <c r="G128" s="45">
        <f t="shared" ref="G128:G135" si="39">D128-SUM(E128+F128+J128)</f>
        <v>31313.15</v>
      </c>
      <c r="H128" s="41">
        <f t="shared" ref="H128:H135" si="40">G128*0.25</f>
        <v>7828.2875000000004</v>
      </c>
      <c r="I128" s="46">
        <f t="shared" ref="I128:I135" si="41">G128*0.75</f>
        <v>23484.862500000003</v>
      </c>
      <c r="J128" s="41">
        <v>0</v>
      </c>
      <c r="K128" s="47">
        <f t="shared" ref="K128:K135" si="42">E128+F128+H128+J128</f>
        <v>22851.967499999999</v>
      </c>
    </row>
    <row r="129" spans="1:11" x14ac:dyDescent="0.25">
      <c r="A129" s="4" t="s">
        <v>41</v>
      </c>
      <c r="B129" s="43">
        <v>43108</v>
      </c>
      <c r="C129" s="44">
        <v>2018</v>
      </c>
      <c r="D129" s="41">
        <v>171890.36</v>
      </c>
      <c r="E129" s="41">
        <v>28320.95</v>
      </c>
      <c r="F129" s="41">
        <v>21600</v>
      </c>
      <c r="G129" s="45">
        <f t="shared" si="39"/>
        <v>121969.40999999999</v>
      </c>
      <c r="H129" s="41">
        <f t="shared" si="40"/>
        <v>30492.352499999997</v>
      </c>
      <c r="I129" s="46">
        <f t="shared" si="41"/>
        <v>91477.057499999995</v>
      </c>
      <c r="J129" s="41">
        <v>0</v>
      </c>
      <c r="K129" s="47">
        <f t="shared" si="42"/>
        <v>80413.302499999991</v>
      </c>
    </row>
    <row r="130" spans="1:11" x14ac:dyDescent="0.25">
      <c r="A130" s="4" t="s">
        <v>41</v>
      </c>
      <c r="B130" s="127">
        <v>43171</v>
      </c>
      <c r="C130" s="128">
        <v>2018</v>
      </c>
      <c r="D130" s="126">
        <v>89598.24</v>
      </c>
      <c r="E130" s="126">
        <v>19656.77</v>
      </c>
      <c r="F130" s="126">
        <v>0</v>
      </c>
      <c r="G130" s="45">
        <f t="shared" si="39"/>
        <v>69941.47</v>
      </c>
      <c r="H130" s="41">
        <f t="shared" si="40"/>
        <v>17485.3675</v>
      </c>
      <c r="I130" s="46">
        <f t="shared" si="41"/>
        <v>52456.102500000001</v>
      </c>
      <c r="J130" s="41">
        <v>0</v>
      </c>
      <c r="K130" s="47">
        <f t="shared" si="42"/>
        <v>37142.137499999997</v>
      </c>
    </row>
    <row r="131" spans="1:11" x14ac:dyDescent="0.25">
      <c r="A131" s="4" t="s">
        <v>41</v>
      </c>
      <c r="B131" s="43"/>
      <c r="C131" s="44"/>
      <c r="D131" s="41">
        <v>0</v>
      </c>
      <c r="E131" s="41">
        <v>0</v>
      </c>
      <c r="F131" s="41">
        <v>0</v>
      </c>
      <c r="G131" s="45">
        <f t="shared" si="39"/>
        <v>0</v>
      </c>
      <c r="H131" s="41">
        <f t="shared" si="40"/>
        <v>0</v>
      </c>
      <c r="I131" s="46">
        <f t="shared" si="41"/>
        <v>0</v>
      </c>
      <c r="J131" s="41">
        <v>0</v>
      </c>
      <c r="K131" s="47">
        <f t="shared" si="42"/>
        <v>0</v>
      </c>
    </row>
    <row r="132" spans="1:11" x14ac:dyDescent="0.25">
      <c r="A132" s="4" t="s">
        <v>41</v>
      </c>
      <c r="B132" s="43"/>
      <c r="C132" s="44"/>
      <c r="D132" s="41"/>
      <c r="E132" s="41">
        <v>0</v>
      </c>
      <c r="F132" s="41">
        <v>0</v>
      </c>
      <c r="G132" s="45">
        <f t="shared" si="39"/>
        <v>0</v>
      </c>
      <c r="H132" s="41">
        <f t="shared" si="40"/>
        <v>0</v>
      </c>
      <c r="I132" s="46">
        <f t="shared" si="41"/>
        <v>0</v>
      </c>
      <c r="J132" s="41">
        <v>0</v>
      </c>
      <c r="K132" s="47">
        <f t="shared" si="42"/>
        <v>0</v>
      </c>
    </row>
    <row r="133" spans="1:11" x14ac:dyDescent="0.25">
      <c r="A133" s="4" t="s">
        <v>41</v>
      </c>
      <c r="B133" s="43"/>
      <c r="C133" s="44"/>
      <c r="D133" s="41"/>
      <c r="E133" s="41">
        <v>0</v>
      </c>
      <c r="F133" s="41">
        <v>0</v>
      </c>
      <c r="G133" s="45">
        <f t="shared" si="39"/>
        <v>0</v>
      </c>
      <c r="H133" s="41">
        <f>G133*0.25</f>
        <v>0</v>
      </c>
      <c r="I133" s="46">
        <f>G133*0.75</f>
        <v>0</v>
      </c>
      <c r="J133" s="41">
        <v>0</v>
      </c>
      <c r="K133" s="47">
        <f t="shared" si="42"/>
        <v>0</v>
      </c>
    </row>
    <row r="134" spans="1:11" x14ac:dyDescent="0.25">
      <c r="A134" s="4" t="s">
        <v>41</v>
      </c>
      <c r="B134" s="43"/>
      <c r="C134" s="44"/>
      <c r="D134" s="41"/>
      <c r="E134" s="41">
        <v>0</v>
      </c>
      <c r="F134" s="41">
        <v>0</v>
      </c>
      <c r="G134" s="45">
        <f t="shared" si="39"/>
        <v>0</v>
      </c>
      <c r="H134" s="41">
        <f>G134*0.25</f>
        <v>0</v>
      </c>
      <c r="I134" s="46">
        <f>G134*0.75</f>
        <v>0</v>
      </c>
      <c r="J134" s="41">
        <v>0</v>
      </c>
      <c r="K134" s="47">
        <f t="shared" si="42"/>
        <v>0</v>
      </c>
    </row>
    <row r="135" spans="1:11" ht="12" thickBot="1" x14ac:dyDescent="0.3">
      <c r="A135" s="4" t="s">
        <v>41</v>
      </c>
      <c r="B135" s="43"/>
      <c r="C135" s="44"/>
      <c r="D135" s="41"/>
      <c r="E135" s="41">
        <v>0</v>
      </c>
      <c r="F135" s="41">
        <v>0</v>
      </c>
      <c r="G135" s="45">
        <f t="shared" si="39"/>
        <v>0</v>
      </c>
      <c r="H135" s="41">
        <f t="shared" si="40"/>
        <v>0</v>
      </c>
      <c r="I135" s="46">
        <f t="shared" si="41"/>
        <v>0</v>
      </c>
      <c r="J135" s="41">
        <v>0</v>
      </c>
      <c r="K135" s="47">
        <f t="shared" si="42"/>
        <v>0</v>
      </c>
    </row>
    <row r="136" spans="1:11" s="55" customFormat="1" ht="12" thickTop="1" x14ac:dyDescent="0.25">
      <c r="A136" s="48" t="s">
        <v>41</v>
      </c>
      <c r="B136" s="49" t="s">
        <v>9</v>
      </c>
      <c r="C136" s="50"/>
      <c r="D136" s="51">
        <f>SUBTOTAL(9,D128:D135)</f>
        <v>307825.43</v>
      </c>
      <c r="E136" s="51">
        <f t="shared" ref="E136:J136" si="43">SUBTOTAL(9,E128:E135)</f>
        <v>55805.900000000009</v>
      </c>
      <c r="F136" s="51">
        <f t="shared" si="43"/>
        <v>28795.5</v>
      </c>
      <c r="G136" s="52">
        <f t="shared" si="43"/>
        <v>223224.03</v>
      </c>
      <c r="H136" s="51">
        <f t="shared" si="43"/>
        <v>55806.0075</v>
      </c>
      <c r="I136" s="53">
        <f t="shared" si="43"/>
        <v>167418.02249999999</v>
      </c>
      <c r="J136" s="51">
        <f t="shared" si="43"/>
        <v>0</v>
      </c>
      <c r="K136" s="54">
        <f>SUBTOTAL(9,K128:K135)</f>
        <v>140407.40749999997</v>
      </c>
    </row>
    <row r="137" spans="1:11" s="56" customFormat="1" ht="20.149999999999999" customHeight="1" x14ac:dyDescent="0.25">
      <c r="B137" s="57"/>
      <c r="C137" s="58"/>
      <c r="D137" s="59"/>
      <c r="E137" s="59"/>
      <c r="F137" s="59"/>
      <c r="G137" s="59"/>
      <c r="H137" s="59"/>
      <c r="I137" s="60"/>
      <c r="J137" s="59"/>
      <c r="K137" s="61"/>
    </row>
    <row r="138" spans="1:11" x14ac:dyDescent="0.25">
      <c r="A138" s="4" t="s">
        <v>42</v>
      </c>
      <c r="B138" s="43">
        <v>42963</v>
      </c>
      <c r="C138" s="44">
        <v>2016</v>
      </c>
      <c r="D138" s="41">
        <v>120620.22</v>
      </c>
      <c r="E138" s="41">
        <v>22286.27</v>
      </c>
      <c r="F138" s="41">
        <v>18180</v>
      </c>
      <c r="G138" s="45">
        <f t="shared" ref="G138:G145" si="44">D138-SUM(E138+F138+J138)</f>
        <v>80153.95</v>
      </c>
      <c r="H138" s="41">
        <f t="shared" ref="H138:H145" si="45">G138*0.25</f>
        <v>20038.487499999999</v>
      </c>
      <c r="I138" s="46">
        <f t="shared" ref="I138:I145" si="46">G138*0.75</f>
        <v>60115.462499999994</v>
      </c>
      <c r="J138" s="41">
        <v>0</v>
      </c>
      <c r="K138" s="47">
        <f t="shared" ref="K138:K145" si="47">E138+F138+H138+J138</f>
        <v>60504.757500000007</v>
      </c>
    </row>
    <row r="139" spans="1:11" x14ac:dyDescent="0.25">
      <c r="A139" s="4" t="s">
        <v>42</v>
      </c>
      <c r="B139" s="43">
        <v>43108</v>
      </c>
      <c r="C139" s="44">
        <v>2018</v>
      </c>
      <c r="D139" s="41">
        <v>312745.40999999997</v>
      </c>
      <c r="E139" s="41">
        <v>58662.46</v>
      </c>
      <c r="F139" s="41">
        <v>13950</v>
      </c>
      <c r="G139" s="45">
        <f t="shared" si="44"/>
        <v>240132.94999999998</v>
      </c>
      <c r="H139" s="41">
        <f t="shared" si="45"/>
        <v>60033.237499999996</v>
      </c>
      <c r="I139" s="46">
        <f t="shared" si="46"/>
        <v>180099.71249999999</v>
      </c>
      <c r="J139" s="41">
        <v>0</v>
      </c>
      <c r="K139" s="47">
        <f t="shared" si="47"/>
        <v>132645.69749999998</v>
      </c>
    </row>
    <row r="140" spans="1:11" x14ac:dyDescent="0.25">
      <c r="A140" s="4" t="s">
        <v>42</v>
      </c>
      <c r="B140" s="130">
        <v>43171</v>
      </c>
      <c r="C140" s="131">
        <v>2018</v>
      </c>
      <c r="D140" s="129">
        <v>178483.01</v>
      </c>
      <c r="E140" s="129">
        <v>35044.720000000001</v>
      </c>
      <c r="F140" s="129">
        <v>0</v>
      </c>
      <c r="G140" s="45">
        <f t="shared" si="44"/>
        <v>143438.29</v>
      </c>
      <c r="H140" s="41">
        <f t="shared" si="45"/>
        <v>35859.572500000002</v>
      </c>
      <c r="I140" s="46">
        <f t="shared" si="46"/>
        <v>107578.7175</v>
      </c>
      <c r="J140" s="41">
        <v>0</v>
      </c>
      <c r="K140" s="47">
        <f t="shared" si="47"/>
        <v>70904.29250000001</v>
      </c>
    </row>
    <row r="141" spans="1:11" x14ac:dyDescent="0.25">
      <c r="A141" s="4" t="s">
        <v>42</v>
      </c>
      <c r="B141" s="43"/>
      <c r="C141" s="44"/>
      <c r="D141" s="41">
        <v>0</v>
      </c>
      <c r="E141" s="41">
        <v>0</v>
      </c>
      <c r="F141" s="41">
        <v>0</v>
      </c>
      <c r="G141" s="45">
        <f t="shared" si="44"/>
        <v>0</v>
      </c>
      <c r="H141" s="41">
        <f t="shared" si="45"/>
        <v>0</v>
      </c>
      <c r="I141" s="46">
        <f t="shared" si="46"/>
        <v>0</v>
      </c>
      <c r="J141" s="41">
        <v>0</v>
      </c>
      <c r="K141" s="47">
        <f t="shared" si="47"/>
        <v>0</v>
      </c>
    </row>
    <row r="142" spans="1:11" x14ac:dyDescent="0.25">
      <c r="A142" s="4" t="s">
        <v>42</v>
      </c>
      <c r="B142" s="43"/>
      <c r="C142" s="44"/>
      <c r="D142" s="41"/>
      <c r="E142" s="41">
        <v>0</v>
      </c>
      <c r="F142" s="41">
        <v>0</v>
      </c>
      <c r="G142" s="45">
        <f t="shared" si="44"/>
        <v>0</v>
      </c>
      <c r="H142" s="41">
        <f t="shared" si="45"/>
        <v>0</v>
      </c>
      <c r="I142" s="46">
        <f t="shared" si="46"/>
        <v>0</v>
      </c>
      <c r="J142" s="41">
        <v>0</v>
      </c>
      <c r="K142" s="47">
        <f t="shared" si="47"/>
        <v>0</v>
      </c>
    </row>
    <row r="143" spans="1:11" x14ac:dyDescent="0.25">
      <c r="A143" s="4" t="s">
        <v>42</v>
      </c>
      <c r="B143" s="43"/>
      <c r="C143" s="44"/>
      <c r="D143" s="41"/>
      <c r="E143" s="41">
        <v>0</v>
      </c>
      <c r="F143" s="41">
        <v>0</v>
      </c>
      <c r="G143" s="45">
        <f t="shared" si="44"/>
        <v>0</v>
      </c>
      <c r="H143" s="41">
        <f>G143*0.25</f>
        <v>0</v>
      </c>
      <c r="I143" s="46">
        <f>G143*0.75</f>
        <v>0</v>
      </c>
      <c r="J143" s="41">
        <v>0</v>
      </c>
      <c r="K143" s="47">
        <f t="shared" si="47"/>
        <v>0</v>
      </c>
    </row>
    <row r="144" spans="1:11" x14ac:dyDescent="0.25">
      <c r="A144" s="4" t="s">
        <v>42</v>
      </c>
      <c r="B144" s="43"/>
      <c r="C144" s="44"/>
      <c r="D144" s="41"/>
      <c r="E144" s="41">
        <v>0</v>
      </c>
      <c r="F144" s="41">
        <v>0</v>
      </c>
      <c r="G144" s="45">
        <f t="shared" si="44"/>
        <v>0</v>
      </c>
      <c r="H144" s="41">
        <f>G144*0.25</f>
        <v>0</v>
      </c>
      <c r="I144" s="46">
        <f>G144*0.75</f>
        <v>0</v>
      </c>
      <c r="J144" s="41">
        <v>0</v>
      </c>
      <c r="K144" s="47">
        <f t="shared" si="47"/>
        <v>0</v>
      </c>
    </row>
    <row r="145" spans="1:11" ht="12" thickBot="1" x14ac:dyDescent="0.3">
      <c r="A145" s="4" t="s">
        <v>42</v>
      </c>
      <c r="B145" s="43"/>
      <c r="C145" s="44"/>
      <c r="D145" s="41"/>
      <c r="E145" s="41">
        <v>0</v>
      </c>
      <c r="F145" s="41">
        <v>0</v>
      </c>
      <c r="G145" s="45">
        <f t="shared" si="44"/>
        <v>0</v>
      </c>
      <c r="H145" s="41">
        <f t="shared" si="45"/>
        <v>0</v>
      </c>
      <c r="I145" s="46">
        <f t="shared" si="46"/>
        <v>0</v>
      </c>
      <c r="J145" s="41">
        <v>0</v>
      </c>
      <c r="K145" s="47">
        <f t="shared" si="47"/>
        <v>0</v>
      </c>
    </row>
    <row r="146" spans="1:11" s="55" customFormat="1" ht="12" thickTop="1" x14ac:dyDescent="0.25">
      <c r="A146" s="48" t="s">
        <v>42</v>
      </c>
      <c r="B146" s="49" t="s">
        <v>9</v>
      </c>
      <c r="C146" s="50"/>
      <c r="D146" s="51">
        <f>SUBTOTAL(9,D138:D145)</f>
        <v>611848.64</v>
      </c>
      <c r="E146" s="51">
        <f t="shared" ref="E146:J146" si="48">SUBTOTAL(9,E138:E145)</f>
        <v>115993.45</v>
      </c>
      <c r="F146" s="51">
        <f t="shared" si="48"/>
        <v>32130</v>
      </c>
      <c r="G146" s="52">
        <f t="shared" si="48"/>
        <v>463725.18999999994</v>
      </c>
      <c r="H146" s="51">
        <f t="shared" si="48"/>
        <v>115931.29749999999</v>
      </c>
      <c r="I146" s="53">
        <f t="shared" si="48"/>
        <v>347793.89249999996</v>
      </c>
      <c r="J146" s="51">
        <f t="shared" si="48"/>
        <v>0</v>
      </c>
      <c r="K146" s="54">
        <f>SUBTOTAL(9,K138:K145)</f>
        <v>264054.7475</v>
      </c>
    </row>
    <row r="147" spans="1:11" s="56" customFormat="1" ht="20.149999999999999" customHeight="1" x14ac:dyDescent="0.25">
      <c r="B147" s="57"/>
      <c r="C147" s="58"/>
      <c r="D147" s="59"/>
      <c r="E147" s="59"/>
      <c r="F147" s="59"/>
      <c r="G147" s="59"/>
      <c r="H147" s="59"/>
      <c r="I147" s="60"/>
      <c r="J147" s="59"/>
      <c r="K147" s="61"/>
    </row>
    <row r="148" spans="1:11" ht="12.75" customHeight="1" x14ac:dyDescent="0.25">
      <c r="A148" s="4" t="s">
        <v>43</v>
      </c>
      <c r="B148" s="43">
        <v>42963</v>
      </c>
      <c r="C148" s="44">
        <v>2016</v>
      </c>
      <c r="D148" s="41">
        <v>70.36</v>
      </c>
      <c r="E148" s="41">
        <v>0</v>
      </c>
      <c r="F148" s="41">
        <v>0</v>
      </c>
      <c r="G148" s="45">
        <f t="shared" ref="G148:G155" si="49">D148-SUM(E148+F148+J148)</f>
        <v>70.36</v>
      </c>
      <c r="H148" s="41">
        <f t="shared" ref="H148:H155" si="50">G148*0.25</f>
        <v>17.59</v>
      </c>
      <c r="I148" s="46">
        <f t="shared" ref="I148:I155" si="51">G148*0.75</f>
        <v>52.769999999999996</v>
      </c>
      <c r="J148" s="41">
        <v>0</v>
      </c>
      <c r="K148" s="47">
        <f t="shared" ref="K148:K155" si="52">E148+F148+H148+J148</f>
        <v>17.59</v>
      </c>
    </row>
    <row r="149" spans="1:11" x14ac:dyDescent="0.25">
      <c r="A149" s="4" t="s">
        <v>43</v>
      </c>
      <c r="B149" s="43">
        <v>43108</v>
      </c>
      <c r="C149" s="44">
        <v>2018</v>
      </c>
      <c r="D149" s="41">
        <v>281.01</v>
      </c>
      <c r="E149" s="41">
        <v>0</v>
      </c>
      <c r="F149" s="41">
        <v>0</v>
      </c>
      <c r="G149" s="45">
        <f t="shared" si="49"/>
        <v>281.01</v>
      </c>
      <c r="H149" s="41">
        <f t="shared" si="50"/>
        <v>70.252499999999998</v>
      </c>
      <c r="I149" s="46">
        <f t="shared" si="51"/>
        <v>210.75749999999999</v>
      </c>
      <c r="J149" s="41">
        <v>0</v>
      </c>
      <c r="K149" s="47">
        <f t="shared" si="52"/>
        <v>70.252499999999998</v>
      </c>
    </row>
    <row r="150" spans="1:11" x14ac:dyDescent="0.25">
      <c r="A150" s="4" t="s">
        <v>43</v>
      </c>
      <c r="B150" s="133">
        <v>43171</v>
      </c>
      <c r="C150" s="134">
        <v>2018</v>
      </c>
      <c r="D150" s="132">
        <v>168.6</v>
      </c>
      <c r="E150" s="132">
        <v>0</v>
      </c>
      <c r="F150" s="132">
        <v>0</v>
      </c>
      <c r="G150" s="45">
        <f t="shared" si="49"/>
        <v>168.6</v>
      </c>
      <c r="H150" s="41">
        <f t="shared" si="50"/>
        <v>42.15</v>
      </c>
      <c r="I150" s="46">
        <f t="shared" si="51"/>
        <v>126.44999999999999</v>
      </c>
      <c r="J150" s="41">
        <v>0</v>
      </c>
      <c r="K150" s="47">
        <f t="shared" si="52"/>
        <v>42.15</v>
      </c>
    </row>
    <row r="151" spans="1:11" x14ac:dyDescent="0.25">
      <c r="A151" s="4" t="s">
        <v>43</v>
      </c>
      <c r="B151" s="43"/>
      <c r="C151" s="44"/>
      <c r="D151" s="41">
        <v>0</v>
      </c>
      <c r="E151" s="41">
        <v>0</v>
      </c>
      <c r="F151" s="41">
        <v>0</v>
      </c>
      <c r="G151" s="45">
        <f t="shared" si="49"/>
        <v>0</v>
      </c>
      <c r="H151" s="41">
        <f t="shared" si="50"/>
        <v>0</v>
      </c>
      <c r="I151" s="46">
        <f t="shared" si="51"/>
        <v>0</v>
      </c>
      <c r="J151" s="41">
        <v>0</v>
      </c>
      <c r="K151" s="47">
        <f t="shared" si="52"/>
        <v>0</v>
      </c>
    </row>
    <row r="152" spans="1:11" x14ac:dyDescent="0.25">
      <c r="A152" s="4" t="s">
        <v>43</v>
      </c>
      <c r="B152" s="43"/>
      <c r="C152" s="44"/>
      <c r="D152" s="41"/>
      <c r="E152" s="41">
        <v>0</v>
      </c>
      <c r="F152" s="41">
        <v>0</v>
      </c>
      <c r="G152" s="45">
        <f t="shared" si="49"/>
        <v>0</v>
      </c>
      <c r="H152" s="41">
        <f t="shared" si="50"/>
        <v>0</v>
      </c>
      <c r="I152" s="46">
        <f t="shared" si="51"/>
        <v>0</v>
      </c>
      <c r="J152" s="41">
        <v>0</v>
      </c>
      <c r="K152" s="47">
        <f t="shared" si="52"/>
        <v>0</v>
      </c>
    </row>
    <row r="153" spans="1:11" x14ac:dyDescent="0.25">
      <c r="A153" s="4" t="s">
        <v>43</v>
      </c>
      <c r="B153" s="43"/>
      <c r="C153" s="44"/>
      <c r="D153" s="41"/>
      <c r="E153" s="41">
        <v>0</v>
      </c>
      <c r="F153" s="41">
        <v>0</v>
      </c>
      <c r="G153" s="45">
        <f t="shared" si="49"/>
        <v>0</v>
      </c>
      <c r="H153" s="41">
        <f>G153*0.25</f>
        <v>0</v>
      </c>
      <c r="I153" s="46">
        <f>G153*0.75</f>
        <v>0</v>
      </c>
      <c r="J153" s="41">
        <v>0</v>
      </c>
      <c r="K153" s="47">
        <f t="shared" si="52"/>
        <v>0</v>
      </c>
    </row>
    <row r="154" spans="1:11" x14ac:dyDescent="0.25">
      <c r="A154" s="4" t="s">
        <v>43</v>
      </c>
      <c r="B154" s="43"/>
      <c r="C154" s="44"/>
      <c r="D154" s="41"/>
      <c r="E154" s="41">
        <v>0</v>
      </c>
      <c r="F154" s="41">
        <v>0</v>
      </c>
      <c r="G154" s="45">
        <f t="shared" si="49"/>
        <v>0</v>
      </c>
      <c r="H154" s="41">
        <f>G154*0.25</f>
        <v>0</v>
      </c>
      <c r="I154" s="46">
        <f>G154*0.75</f>
        <v>0</v>
      </c>
      <c r="J154" s="41">
        <v>0</v>
      </c>
      <c r="K154" s="47">
        <f t="shared" si="52"/>
        <v>0</v>
      </c>
    </row>
    <row r="155" spans="1:11" ht="12" thickBot="1" x14ac:dyDescent="0.3">
      <c r="A155" s="4" t="s">
        <v>43</v>
      </c>
      <c r="B155" s="43"/>
      <c r="C155" s="44"/>
      <c r="D155" s="41"/>
      <c r="E155" s="41">
        <v>0</v>
      </c>
      <c r="F155" s="41">
        <v>0</v>
      </c>
      <c r="G155" s="45">
        <f t="shared" si="49"/>
        <v>0</v>
      </c>
      <c r="H155" s="41">
        <f t="shared" si="50"/>
        <v>0</v>
      </c>
      <c r="I155" s="46">
        <f t="shared" si="51"/>
        <v>0</v>
      </c>
      <c r="J155" s="41">
        <v>0</v>
      </c>
      <c r="K155" s="47">
        <f t="shared" si="52"/>
        <v>0</v>
      </c>
    </row>
    <row r="156" spans="1:11" s="55" customFormat="1" ht="12" thickTop="1" x14ac:dyDescent="0.25">
      <c r="A156" s="48" t="s">
        <v>43</v>
      </c>
      <c r="B156" s="49" t="s">
        <v>9</v>
      </c>
      <c r="C156" s="50"/>
      <c r="D156" s="51">
        <f>SUBTOTAL(9,D148:D155)</f>
        <v>519.97</v>
      </c>
      <c r="E156" s="51">
        <f t="shared" ref="E156:J156" si="53">SUBTOTAL(9,E148:E155)</f>
        <v>0</v>
      </c>
      <c r="F156" s="51">
        <f t="shared" si="53"/>
        <v>0</v>
      </c>
      <c r="G156" s="52">
        <f t="shared" si="53"/>
        <v>519.97</v>
      </c>
      <c r="H156" s="51">
        <f t="shared" si="53"/>
        <v>129.99250000000001</v>
      </c>
      <c r="I156" s="53">
        <f t="shared" si="53"/>
        <v>389.97749999999996</v>
      </c>
      <c r="J156" s="51">
        <f t="shared" si="53"/>
        <v>0</v>
      </c>
      <c r="K156" s="54">
        <f>SUBTOTAL(9,K148:K155)</f>
        <v>129.99250000000001</v>
      </c>
    </row>
    <row r="157" spans="1:11" s="56" customFormat="1" ht="20.149999999999999" customHeight="1" x14ac:dyDescent="0.25">
      <c r="B157" s="57"/>
      <c r="C157" s="58"/>
      <c r="D157" s="59"/>
      <c r="E157" s="59"/>
      <c r="F157" s="59"/>
      <c r="G157" s="59"/>
      <c r="H157" s="59"/>
      <c r="I157" s="60"/>
      <c r="J157" s="59"/>
      <c r="K157" s="61"/>
    </row>
    <row r="158" spans="1:11" x14ac:dyDescent="0.25">
      <c r="A158" s="4" t="s">
        <v>44</v>
      </c>
      <c r="B158" s="43">
        <v>42963</v>
      </c>
      <c r="C158" s="44">
        <v>2016</v>
      </c>
      <c r="D158" s="41">
        <v>14773.18</v>
      </c>
      <c r="E158" s="41">
        <v>1953.36</v>
      </c>
      <c r="F158" s="41">
        <v>0</v>
      </c>
      <c r="G158" s="45">
        <f>D158-SUM(E158+F158+J158)</f>
        <v>12819.82</v>
      </c>
      <c r="H158" s="41">
        <f>G158*0.25</f>
        <v>3204.9549999999999</v>
      </c>
      <c r="I158" s="46">
        <f>G158*0.75</f>
        <v>9614.8649999999998</v>
      </c>
      <c r="J158" s="41">
        <v>0</v>
      </c>
      <c r="K158" s="47">
        <f>E158+F158+H158+J158</f>
        <v>5158.3149999999996</v>
      </c>
    </row>
    <row r="159" spans="1:11" x14ac:dyDescent="0.25">
      <c r="A159" s="4" t="s">
        <v>44</v>
      </c>
      <c r="B159" s="43">
        <v>43108</v>
      </c>
      <c r="C159" s="44">
        <v>2018</v>
      </c>
      <c r="D159" s="41">
        <v>48943.39</v>
      </c>
      <c r="E159" s="41">
        <v>5579.06</v>
      </c>
      <c r="F159" s="41">
        <v>0</v>
      </c>
      <c r="G159" s="45">
        <f>D159-SUM(E159+F159+J159)</f>
        <v>43364.33</v>
      </c>
      <c r="H159" s="41">
        <f>G159*0.25</f>
        <v>10841.0825</v>
      </c>
      <c r="I159" s="46">
        <f>G159*0.75</f>
        <v>32523.247500000001</v>
      </c>
      <c r="J159" s="41">
        <v>0</v>
      </c>
      <c r="K159" s="47">
        <f>E159+F159+H159+J159</f>
        <v>16420.142500000002</v>
      </c>
    </row>
    <row r="160" spans="1:11" x14ac:dyDescent="0.25">
      <c r="A160" s="4" t="s">
        <v>44</v>
      </c>
      <c r="B160" s="136">
        <v>43171</v>
      </c>
      <c r="C160" s="137">
        <v>2018</v>
      </c>
      <c r="D160" s="135">
        <v>29366.03</v>
      </c>
      <c r="E160" s="135">
        <v>3347.44</v>
      </c>
      <c r="F160" s="135">
        <v>0</v>
      </c>
      <c r="G160" s="45">
        <f>D160-SUM(E160+F160+J160)</f>
        <v>26018.59</v>
      </c>
      <c r="H160" s="41">
        <f>G160*0.25</f>
        <v>6504.6475</v>
      </c>
      <c r="I160" s="46">
        <f>G160*0.75</f>
        <v>19513.942500000001</v>
      </c>
      <c r="J160" s="41">
        <v>0</v>
      </c>
      <c r="K160" s="47">
        <f>E160+F160+H160+J160</f>
        <v>9852.0874999999996</v>
      </c>
    </row>
    <row r="161" spans="1:12" ht="12" thickBot="1" x14ac:dyDescent="0.3">
      <c r="A161" s="4" t="s">
        <v>44</v>
      </c>
      <c r="B161" s="43"/>
      <c r="C161" s="44"/>
      <c r="D161" s="41"/>
      <c r="E161" s="41">
        <v>0</v>
      </c>
      <c r="F161" s="41">
        <v>0</v>
      </c>
      <c r="G161" s="45">
        <f>D161-SUM(E161+F161+J161)</f>
        <v>0</v>
      </c>
      <c r="H161" s="41">
        <f>G161*0.25</f>
        <v>0</v>
      </c>
      <c r="I161" s="46">
        <f>G161*0.75</f>
        <v>0</v>
      </c>
      <c r="J161" s="41">
        <v>0</v>
      </c>
      <c r="K161" s="47">
        <f>E161+F161+H161+J161</f>
        <v>0</v>
      </c>
    </row>
    <row r="162" spans="1:12" s="55" customFormat="1" ht="12" thickTop="1" x14ac:dyDescent="0.25">
      <c r="A162" s="48" t="s">
        <v>44</v>
      </c>
      <c r="B162" s="49" t="s">
        <v>9</v>
      </c>
      <c r="C162" s="50"/>
      <c r="D162" s="51">
        <f>SUBTOTAL(9,D158:D161)</f>
        <v>93082.6</v>
      </c>
      <c r="E162" s="51">
        <f t="shared" ref="E162:J162" si="54">SUBTOTAL(9,E158:E161)</f>
        <v>10879.86</v>
      </c>
      <c r="F162" s="51">
        <f t="shared" si="54"/>
        <v>0</v>
      </c>
      <c r="G162" s="52">
        <f t="shared" si="54"/>
        <v>82202.740000000005</v>
      </c>
      <c r="H162" s="51">
        <f t="shared" si="54"/>
        <v>20550.685000000001</v>
      </c>
      <c r="I162" s="53">
        <f t="shared" si="54"/>
        <v>61652.055000000008</v>
      </c>
      <c r="J162" s="51">
        <f t="shared" si="54"/>
        <v>0</v>
      </c>
      <c r="K162" s="54">
        <f>SUBTOTAL(9,K158:K161)</f>
        <v>31430.544999999998</v>
      </c>
      <c r="L162" s="70"/>
    </row>
    <row r="163" spans="1:12" s="56" customFormat="1" ht="20.149999999999999" customHeight="1" x14ac:dyDescent="0.25">
      <c r="B163" s="57"/>
      <c r="C163" s="58"/>
      <c r="D163" s="59"/>
      <c r="E163" s="59"/>
      <c r="F163" s="59"/>
      <c r="G163" s="59"/>
      <c r="H163" s="59"/>
      <c r="I163" s="60"/>
      <c r="J163" s="59"/>
      <c r="K163" s="61"/>
    </row>
    <row r="164" spans="1:12" x14ac:dyDescent="0.25">
      <c r="A164" s="4" t="s">
        <v>45</v>
      </c>
      <c r="B164" s="43">
        <v>42963</v>
      </c>
      <c r="C164" s="44">
        <v>2016</v>
      </c>
      <c r="D164" s="41">
        <v>9008.9699999999993</v>
      </c>
      <c r="E164" s="41">
        <v>1614.71</v>
      </c>
      <c r="F164" s="41">
        <v>369</v>
      </c>
      <c r="G164" s="45">
        <f>D164-SUM(E164+F164+J164)</f>
        <v>7025.2599999999993</v>
      </c>
      <c r="H164" s="41">
        <f t="shared" ref="H164:H171" si="55">G164*0.25</f>
        <v>1756.3149999999998</v>
      </c>
      <c r="I164" s="46">
        <f t="shared" ref="I164:I171" si="56">G164*0.75</f>
        <v>5268.9449999999997</v>
      </c>
      <c r="J164" s="41">
        <v>0</v>
      </c>
      <c r="K164" s="47">
        <f t="shared" ref="K164:K171" si="57">E164+F164+H164+J164</f>
        <v>3740.0249999999996</v>
      </c>
    </row>
    <row r="165" spans="1:12" x14ac:dyDescent="0.25">
      <c r="A165" s="4" t="s">
        <v>45</v>
      </c>
      <c r="B165" s="139">
        <v>43108</v>
      </c>
      <c r="C165" s="140">
        <v>2018</v>
      </c>
      <c r="D165" s="138">
        <v>19463.78</v>
      </c>
      <c r="E165" s="138">
        <v>3516.24</v>
      </c>
      <c r="F165" s="138">
        <v>1800</v>
      </c>
      <c r="G165" s="45">
        <f t="shared" ref="G165:G171" si="58">D165-SUM(E165+F165+J165)</f>
        <v>14147.539999999999</v>
      </c>
      <c r="H165" s="41">
        <f t="shared" si="55"/>
        <v>3536.8849999999998</v>
      </c>
      <c r="I165" s="46">
        <f t="shared" si="56"/>
        <v>10610.654999999999</v>
      </c>
      <c r="J165" s="41">
        <v>0</v>
      </c>
      <c r="K165" s="47">
        <f t="shared" si="57"/>
        <v>8853.125</v>
      </c>
    </row>
    <row r="166" spans="1:12" x14ac:dyDescent="0.25">
      <c r="A166" s="4" t="s">
        <v>45</v>
      </c>
      <c r="B166" s="139">
        <v>43171</v>
      </c>
      <c r="C166" s="140">
        <v>2018</v>
      </c>
      <c r="D166" s="138">
        <v>10598.27</v>
      </c>
      <c r="E166" s="138">
        <v>2109.7399999999998</v>
      </c>
      <c r="F166" s="138">
        <v>0</v>
      </c>
      <c r="G166" s="45">
        <f>D166-SUM(E166+F166+J166)</f>
        <v>8488.5300000000007</v>
      </c>
      <c r="H166" s="41">
        <f t="shared" si="55"/>
        <v>2122.1325000000002</v>
      </c>
      <c r="I166" s="46">
        <f t="shared" si="56"/>
        <v>6366.3975000000009</v>
      </c>
      <c r="J166" s="41">
        <v>0</v>
      </c>
      <c r="K166" s="47">
        <f t="shared" si="57"/>
        <v>4231.8724999999995</v>
      </c>
    </row>
    <row r="167" spans="1:12" x14ac:dyDescent="0.25">
      <c r="A167" s="4" t="s">
        <v>45</v>
      </c>
      <c r="B167" s="43"/>
      <c r="C167" s="44"/>
      <c r="D167" s="41">
        <v>0</v>
      </c>
      <c r="E167" s="41">
        <v>0</v>
      </c>
      <c r="F167" s="41">
        <v>0</v>
      </c>
      <c r="G167" s="45">
        <f t="shared" si="58"/>
        <v>0</v>
      </c>
      <c r="H167" s="41">
        <f t="shared" si="55"/>
        <v>0</v>
      </c>
      <c r="I167" s="46">
        <f t="shared" si="56"/>
        <v>0</v>
      </c>
      <c r="J167" s="41">
        <v>0</v>
      </c>
      <c r="K167" s="47">
        <f t="shared" si="57"/>
        <v>0</v>
      </c>
    </row>
    <row r="168" spans="1:12" x14ac:dyDescent="0.25">
      <c r="A168" s="4" t="s">
        <v>45</v>
      </c>
      <c r="B168" s="43"/>
      <c r="C168" s="44"/>
      <c r="D168" s="41"/>
      <c r="E168" s="41">
        <v>0</v>
      </c>
      <c r="F168" s="41">
        <v>0</v>
      </c>
      <c r="G168" s="45">
        <f t="shared" si="58"/>
        <v>0</v>
      </c>
      <c r="H168" s="41">
        <f t="shared" si="55"/>
        <v>0</v>
      </c>
      <c r="I168" s="46">
        <f t="shared" si="56"/>
        <v>0</v>
      </c>
      <c r="J168" s="41">
        <v>0</v>
      </c>
      <c r="K168" s="47">
        <f t="shared" si="57"/>
        <v>0</v>
      </c>
    </row>
    <row r="169" spans="1:12" x14ac:dyDescent="0.25">
      <c r="A169" s="4" t="s">
        <v>45</v>
      </c>
      <c r="B169" s="43"/>
      <c r="C169" s="44"/>
      <c r="D169" s="41"/>
      <c r="E169" s="41">
        <v>0</v>
      </c>
      <c r="F169" s="41">
        <v>0</v>
      </c>
      <c r="G169" s="45">
        <f t="shared" si="58"/>
        <v>0</v>
      </c>
      <c r="H169" s="41">
        <f>G169*0.25</f>
        <v>0</v>
      </c>
      <c r="I169" s="46">
        <f>G169*0.75</f>
        <v>0</v>
      </c>
      <c r="J169" s="41">
        <v>0</v>
      </c>
      <c r="K169" s="47">
        <f t="shared" si="57"/>
        <v>0</v>
      </c>
    </row>
    <row r="170" spans="1:12" x14ac:dyDescent="0.25">
      <c r="A170" s="4" t="s">
        <v>45</v>
      </c>
      <c r="B170" s="43"/>
      <c r="C170" s="44"/>
      <c r="D170" s="41"/>
      <c r="E170" s="41">
        <v>0</v>
      </c>
      <c r="F170" s="41">
        <v>0</v>
      </c>
      <c r="G170" s="45">
        <f t="shared" si="58"/>
        <v>0</v>
      </c>
      <c r="H170" s="41">
        <f>G170*0.25</f>
        <v>0</v>
      </c>
      <c r="I170" s="46">
        <f>G170*0.75</f>
        <v>0</v>
      </c>
      <c r="J170" s="41">
        <v>0</v>
      </c>
      <c r="K170" s="47">
        <f t="shared" si="57"/>
        <v>0</v>
      </c>
    </row>
    <row r="171" spans="1:12" ht="12" thickBot="1" x14ac:dyDescent="0.3">
      <c r="A171" s="4" t="s">
        <v>45</v>
      </c>
      <c r="B171" s="43"/>
      <c r="C171" s="44"/>
      <c r="D171" s="41"/>
      <c r="E171" s="41">
        <v>0</v>
      </c>
      <c r="F171" s="41">
        <v>0</v>
      </c>
      <c r="G171" s="45">
        <f t="shared" si="58"/>
        <v>0</v>
      </c>
      <c r="H171" s="41">
        <f t="shared" si="55"/>
        <v>0</v>
      </c>
      <c r="I171" s="46">
        <f t="shared" si="56"/>
        <v>0</v>
      </c>
      <c r="J171" s="41">
        <v>0</v>
      </c>
      <c r="K171" s="47">
        <f t="shared" si="57"/>
        <v>0</v>
      </c>
    </row>
    <row r="172" spans="1:12" s="55" customFormat="1" ht="12" thickTop="1" x14ac:dyDescent="0.25">
      <c r="A172" s="48" t="s">
        <v>45</v>
      </c>
      <c r="B172" s="49" t="s">
        <v>9</v>
      </c>
      <c r="C172" s="50"/>
      <c r="D172" s="51">
        <f>SUBTOTAL(9,D164:D171)</f>
        <v>39071.020000000004</v>
      </c>
      <c r="E172" s="51">
        <f t="shared" ref="E172:J172" si="59">SUBTOTAL(9,E164:E171)</f>
        <v>7240.69</v>
      </c>
      <c r="F172" s="51">
        <f t="shared" si="59"/>
        <v>2169</v>
      </c>
      <c r="G172" s="52">
        <f t="shared" si="59"/>
        <v>29661.33</v>
      </c>
      <c r="H172" s="51">
        <f t="shared" si="59"/>
        <v>7415.3325000000004</v>
      </c>
      <c r="I172" s="53">
        <f t="shared" si="59"/>
        <v>22245.997499999998</v>
      </c>
      <c r="J172" s="51">
        <f t="shared" si="59"/>
        <v>0</v>
      </c>
      <c r="K172" s="54">
        <f>SUBTOTAL(9,K164:K171)</f>
        <v>16825.022499999999</v>
      </c>
    </row>
    <row r="173" spans="1:12" s="56" customFormat="1" ht="20.149999999999999" customHeight="1" x14ac:dyDescent="0.25">
      <c r="B173" s="57"/>
      <c r="C173" s="58"/>
      <c r="D173" s="59"/>
      <c r="E173" s="59"/>
      <c r="F173" s="59"/>
      <c r="G173" s="59"/>
      <c r="H173" s="59"/>
      <c r="I173" s="60"/>
      <c r="J173" s="59"/>
      <c r="K173" s="61"/>
    </row>
    <row r="174" spans="1:12" x14ac:dyDescent="0.25">
      <c r="A174" s="4" t="s">
        <v>46</v>
      </c>
      <c r="B174" s="43">
        <v>42963</v>
      </c>
      <c r="C174" s="44">
        <v>2016</v>
      </c>
      <c r="D174" s="41">
        <v>236692.85</v>
      </c>
      <c r="E174" s="41">
        <v>44161.87</v>
      </c>
      <c r="F174" s="41">
        <v>7380</v>
      </c>
      <c r="G174" s="45">
        <f>D174-SUM(E174+F174+J174)</f>
        <v>185150.98</v>
      </c>
      <c r="H174" s="41">
        <f t="shared" ref="H174:H181" si="60">G174*0.25</f>
        <v>46287.745000000003</v>
      </c>
      <c r="I174" s="46">
        <f t="shared" ref="I174:I181" si="61">G174*0.75</f>
        <v>138863.23500000002</v>
      </c>
      <c r="J174" s="41">
        <v>0</v>
      </c>
      <c r="K174" s="47">
        <f t="shared" ref="K174:K181" si="62">E174+F174+H174+J174</f>
        <v>97829.615000000005</v>
      </c>
    </row>
    <row r="175" spans="1:12" x14ac:dyDescent="0.25">
      <c r="A175" s="4" t="s">
        <v>46</v>
      </c>
      <c r="B175" s="43">
        <v>43072</v>
      </c>
      <c r="C175" s="44">
        <v>2018</v>
      </c>
      <c r="D175" s="41">
        <v>773231.01</v>
      </c>
      <c r="E175" s="41">
        <v>145921.41</v>
      </c>
      <c r="F175" s="41">
        <v>18450</v>
      </c>
      <c r="G175" s="45">
        <f t="shared" ref="G175:G181" si="63">D175-SUM(E175+F175+J175)</f>
        <v>608859.6</v>
      </c>
      <c r="H175" s="41">
        <f t="shared" si="60"/>
        <v>152214.9</v>
      </c>
      <c r="I175" s="46">
        <f t="shared" si="61"/>
        <v>456644.69999999995</v>
      </c>
      <c r="J175" s="41">
        <v>0</v>
      </c>
      <c r="K175" s="47">
        <f t="shared" si="62"/>
        <v>316586.31</v>
      </c>
    </row>
    <row r="176" spans="1:12" x14ac:dyDescent="0.25">
      <c r="A176" s="4" t="s">
        <v>46</v>
      </c>
      <c r="B176" s="142">
        <v>43171</v>
      </c>
      <c r="C176" s="143">
        <v>2018</v>
      </c>
      <c r="D176" s="141">
        <v>450541.32</v>
      </c>
      <c r="E176" s="141">
        <v>87102.91</v>
      </c>
      <c r="F176" s="141">
        <v>0</v>
      </c>
      <c r="G176" s="45">
        <f>D176-SUM(E176+F176+J176)</f>
        <v>363438.41000000003</v>
      </c>
      <c r="H176" s="41">
        <f t="shared" si="60"/>
        <v>90859.602500000008</v>
      </c>
      <c r="I176" s="46">
        <f t="shared" si="61"/>
        <v>272578.8075</v>
      </c>
      <c r="J176" s="41">
        <v>0</v>
      </c>
      <c r="K176" s="47">
        <f t="shared" si="62"/>
        <v>177962.51250000001</v>
      </c>
    </row>
    <row r="177" spans="1:11" x14ac:dyDescent="0.25">
      <c r="A177" s="4" t="s">
        <v>46</v>
      </c>
      <c r="B177" s="43"/>
      <c r="C177" s="44"/>
      <c r="D177" s="41">
        <v>0</v>
      </c>
      <c r="E177" s="41">
        <v>0</v>
      </c>
      <c r="F177" s="41">
        <v>0</v>
      </c>
      <c r="G177" s="45">
        <f t="shared" si="63"/>
        <v>0</v>
      </c>
      <c r="H177" s="41">
        <f t="shared" si="60"/>
        <v>0</v>
      </c>
      <c r="I177" s="46">
        <f t="shared" si="61"/>
        <v>0</v>
      </c>
      <c r="J177" s="41">
        <v>0</v>
      </c>
      <c r="K177" s="47">
        <f t="shared" si="62"/>
        <v>0</v>
      </c>
    </row>
    <row r="178" spans="1:11" x14ac:dyDescent="0.25">
      <c r="A178" s="4" t="s">
        <v>46</v>
      </c>
      <c r="B178" s="43"/>
      <c r="C178" s="44"/>
      <c r="D178" s="41"/>
      <c r="E178" s="41">
        <v>0</v>
      </c>
      <c r="F178" s="41">
        <v>0</v>
      </c>
      <c r="G178" s="45">
        <f t="shared" si="63"/>
        <v>0</v>
      </c>
      <c r="H178" s="41">
        <f t="shared" si="60"/>
        <v>0</v>
      </c>
      <c r="I178" s="46">
        <f t="shared" si="61"/>
        <v>0</v>
      </c>
      <c r="J178" s="41">
        <v>0</v>
      </c>
      <c r="K178" s="47">
        <f t="shared" si="62"/>
        <v>0</v>
      </c>
    </row>
    <row r="179" spans="1:11" x14ac:dyDescent="0.25">
      <c r="A179" s="4" t="s">
        <v>46</v>
      </c>
      <c r="B179" s="43"/>
      <c r="C179" s="44"/>
      <c r="D179" s="41"/>
      <c r="E179" s="41">
        <v>0</v>
      </c>
      <c r="F179" s="41">
        <v>0</v>
      </c>
      <c r="G179" s="45">
        <f t="shared" si="63"/>
        <v>0</v>
      </c>
      <c r="H179" s="41">
        <f>G179*0.25</f>
        <v>0</v>
      </c>
      <c r="I179" s="46">
        <f>G179*0.75</f>
        <v>0</v>
      </c>
      <c r="J179" s="41">
        <v>0</v>
      </c>
      <c r="K179" s="47">
        <f t="shared" si="62"/>
        <v>0</v>
      </c>
    </row>
    <row r="180" spans="1:11" x14ac:dyDescent="0.25">
      <c r="A180" s="4" t="s">
        <v>46</v>
      </c>
      <c r="B180" s="43"/>
      <c r="C180" s="44"/>
      <c r="D180" s="41"/>
      <c r="E180" s="41">
        <v>0</v>
      </c>
      <c r="F180" s="41">
        <v>0</v>
      </c>
      <c r="G180" s="45">
        <f t="shared" si="63"/>
        <v>0</v>
      </c>
      <c r="H180" s="41">
        <f>G180*0.25</f>
        <v>0</v>
      </c>
      <c r="I180" s="46">
        <f>G180*0.75</f>
        <v>0</v>
      </c>
      <c r="J180" s="41">
        <v>0</v>
      </c>
      <c r="K180" s="47">
        <f t="shared" si="62"/>
        <v>0</v>
      </c>
    </row>
    <row r="181" spans="1:11" ht="12" thickBot="1" x14ac:dyDescent="0.3">
      <c r="A181" s="4" t="s">
        <v>46</v>
      </c>
      <c r="B181" s="43"/>
      <c r="C181" s="44"/>
      <c r="D181" s="41"/>
      <c r="E181" s="41">
        <v>0</v>
      </c>
      <c r="F181" s="41">
        <v>0</v>
      </c>
      <c r="G181" s="45">
        <f t="shared" si="63"/>
        <v>0</v>
      </c>
      <c r="H181" s="41">
        <f t="shared" si="60"/>
        <v>0</v>
      </c>
      <c r="I181" s="46">
        <f t="shared" si="61"/>
        <v>0</v>
      </c>
      <c r="J181" s="41">
        <v>0</v>
      </c>
      <c r="K181" s="47">
        <f t="shared" si="62"/>
        <v>0</v>
      </c>
    </row>
    <row r="182" spans="1:11" s="55" customFormat="1" ht="12" thickTop="1" x14ac:dyDescent="0.25">
      <c r="A182" s="48" t="s">
        <v>46</v>
      </c>
      <c r="B182" s="49" t="s">
        <v>9</v>
      </c>
      <c r="C182" s="50"/>
      <c r="D182" s="51">
        <f>SUBTOTAL(9,D174:D181)</f>
        <v>1460465.18</v>
      </c>
      <c r="E182" s="51">
        <f t="shared" ref="E182:J182" si="64">SUBTOTAL(9,E174:E181)</f>
        <v>277186.19</v>
      </c>
      <c r="F182" s="51">
        <f t="shared" si="64"/>
        <v>25830</v>
      </c>
      <c r="G182" s="52">
        <f t="shared" si="64"/>
        <v>1157448.99</v>
      </c>
      <c r="H182" s="51">
        <f t="shared" si="64"/>
        <v>289362.2475</v>
      </c>
      <c r="I182" s="53">
        <f t="shared" si="64"/>
        <v>868086.74249999993</v>
      </c>
      <c r="J182" s="51">
        <f t="shared" si="64"/>
        <v>0</v>
      </c>
      <c r="K182" s="54">
        <f>SUBTOTAL(9,K174:K181)</f>
        <v>592378.4375</v>
      </c>
    </row>
    <row r="183" spans="1:11" s="56" customFormat="1" ht="20.149999999999999" customHeight="1" x14ac:dyDescent="0.25">
      <c r="B183" s="57"/>
      <c r="C183" s="58"/>
      <c r="D183" s="59"/>
      <c r="E183" s="59"/>
      <c r="F183" s="59"/>
      <c r="G183" s="59"/>
      <c r="H183" s="59"/>
      <c r="I183" s="60"/>
      <c r="J183" s="59"/>
      <c r="K183" s="61"/>
    </row>
    <row r="184" spans="1:11" x14ac:dyDescent="0.25">
      <c r="A184" s="4" t="s">
        <v>47</v>
      </c>
      <c r="B184" s="43">
        <v>42963</v>
      </c>
      <c r="C184" s="44">
        <v>2016</v>
      </c>
      <c r="D184" s="41">
        <v>3670.78</v>
      </c>
      <c r="E184" s="41">
        <v>0</v>
      </c>
      <c r="F184" s="41">
        <v>1937.25</v>
      </c>
      <c r="G184" s="45">
        <f t="shared" ref="G184:G191" si="65">D184-SUM(E184+F184+J184)</f>
        <v>1733.5300000000002</v>
      </c>
      <c r="H184" s="41">
        <f t="shared" ref="H184:H191" si="66">G184*0.25</f>
        <v>433.38250000000005</v>
      </c>
      <c r="I184" s="46">
        <f t="shared" ref="I184:I191" si="67">G184*0.75</f>
        <v>1300.1475</v>
      </c>
      <c r="J184" s="41">
        <v>0</v>
      </c>
      <c r="K184" s="47">
        <f t="shared" ref="K184:K191" si="68">E184+F184+H184+J184</f>
        <v>2370.6325000000002</v>
      </c>
    </row>
    <row r="185" spans="1:11" x14ac:dyDescent="0.25">
      <c r="A185" s="4" t="s">
        <v>47</v>
      </c>
      <c r="B185" s="43">
        <v>43108</v>
      </c>
      <c r="C185" s="44">
        <v>2018</v>
      </c>
      <c r="D185" s="41">
        <v>6440.56</v>
      </c>
      <c r="E185" s="41">
        <v>0</v>
      </c>
      <c r="F185" s="41">
        <v>3375</v>
      </c>
      <c r="G185" s="45">
        <f t="shared" si="65"/>
        <v>3065.5600000000004</v>
      </c>
      <c r="H185" s="41">
        <f t="shared" si="66"/>
        <v>766.3900000000001</v>
      </c>
      <c r="I185" s="46">
        <f t="shared" si="67"/>
        <v>2299.17</v>
      </c>
      <c r="J185" s="41">
        <v>0</v>
      </c>
      <c r="K185" s="47">
        <f t="shared" si="68"/>
        <v>4141.3900000000003</v>
      </c>
    </row>
    <row r="186" spans="1:11" x14ac:dyDescent="0.25">
      <c r="A186" s="4" t="s">
        <v>47</v>
      </c>
      <c r="B186" s="145">
        <v>43171</v>
      </c>
      <c r="C186" s="146">
        <v>2018</v>
      </c>
      <c r="D186" s="144">
        <v>1839.33</v>
      </c>
      <c r="E186" s="144">
        <v>0</v>
      </c>
      <c r="F186" s="144">
        <v>0</v>
      </c>
      <c r="G186" s="45">
        <f t="shared" si="65"/>
        <v>1839.33</v>
      </c>
      <c r="H186" s="41">
        <f t="shared" si="66"/>
        <v>459.83249999999998</v>
      </c>
      <c r="I186" s="46">
        <f t="shared" si="67"/>
        <v>1379.4974999999999</v>
      </c>
      <c r="J186" s="41">
        <v>0</v>
      </c>
      <c r="K186" s="47">
        <f t="shared" si="68"/>
        <v>459.83249999999998</v>
      </c>
    </row>
    <row r="187" spans="1:11" x14ac:dyDescent="0.25">
      <c r="A187" s="4" t="s">
        <v>47</v>
      </c>
      <c r="B187" s="43"/>
      <c r="C187" s="44"/>
      <c r="D187" s="41">
        <v>0</v>
      </c>
      <c r="E187" s="41">
        <v>0</v>
      </c>
      <c r="F187" s="41">
        <v>0</v>
      </c>
      <c r="G187" s="45">
        <f t="shared" si="65"/>
        <v>0</v>
      </c>
      <c r="H187" s="41">
        <f t="shared" si="66"/>
        <v>0</v>
      </c>
      <c r="I187" s="46">
        <f t="shared" si="67"/>
        <v>0</v>
      </c>
      <c r="J187" s="41">
        <v>0</v>
      </c>
      <c r="K187" s="47">
        <f t="shared" si="68"/>
        <v>0</v>
      </c>
    </row>
    <row r="188" spans="1:11" x14ac:dyDescent="0.25">
      <c r="A188" s="4" t="s">
        <v>47</v>
      </c>
      <c r="B188" s="43"/>
      <c r="C188" s="44"/>
      <c r="D188" s="41"/>
      <c r="E188" s="41">
        <v>0</v>
      </c>
      <c r="F188" s="41">
        <v>0</v>
      </c>
      <c r="G188" s="45">
        <f t="shared" si="65"/>
        <v>0</v>
      </c>
      <c r="H188" s="41">
        <f t="shared" si="66"/>
        <v>0</v>
      </c>
      <c r="I188" s="46">
        <f t="shared" si="67"/>
        <v>0</v>
      </c>
      <c r="J188" s="41">
        <v>0</v>
      </c>
      <c r="K188" s="47">
        <f t="shared" si="68"/>
        <v>0</v>
      </c>
    </row>
    <row r="189" spans="1:11" x14ac:dyDescent="0.25">
      <c r="A189" s="4" t="s">
        <v>47</v>
      </c>
      <c r="B189" s="43"/>
      <c r="C189" s="44"/>
      <c r="D189" s="41"/>
      <c r="E189" s="41">
        <v>0</v>
      </c>
      <c r="F189" s="41">
        <v>0</v>
      </c>
      <c r="G189" s="45">
        <f t="shared" si="65"/>
        <v>0</v>
      </c>
      <c r="H189" s="41">
        <f>G189*0.25</f>
        <v>0</v>
      </c>
      <c r="I189" s="46">
        <f>G189*0.75</f>
        <v>0</v>
      </c>
      <c r="J189" s="41">
        <v>0</v>
      </c>
      <c r="K189" s="47">
        <f t="shared" si="68"/>
        <v>0</v>
      </c>
    </row>
    <row r="190" spans="1:11" x14ac:dyDescent="0.25">
      <c r="A190" s="4" t="s">
        <v>47</v>
      </c>
      <c r="B190" s="43"/>
      <c r="C190" s="44"/>
      <c r="D190" s="41"/>
      <c r="E190" s="41">
        <v>0</v>
      </c>
      <c r="F190" s="41">
        <v>0</v>
      </c>
      <c r="G190" s="45">
        <f t="shared" si="65"/>
        <v>0</v>
      </c>
      <c r="H190" s="41">
        <f>G190*0.25</f>
        <v>0</v>
      </c>
      <c r="I190" s="46">
        <f>G190*0.75</f>
        <v>0</v>
      </c>
      <c r="J190" s="41">
        <v>0</v>
      </c>
      <c r="K190" s="47">
        <f t="shared" si="68"/>
        <v>0</v>
      </c>
    </row>
    <row r="191" spans="1:11" ht="12" thickBot="1" x14ac:dyDescent="0.3">
      <c r="A191" s="4" t="s">
        <v>47</v>
      </c>
      <c r="B191" s="43"/>
      <c r="C191" s="44"/>
      <c r="D191" s="41"/>
      <c r="E191" s="41">
        <v>0</v>
      </c>
      <c r="F191" s="41">
        <v>0</v>
      </c>
      <c r="G191" s="45">
        <f t="shared" si="65"/>
        <v>0</v>
      </c>
      <c r="H191" s="41">
        <f t="shared" si="66"/>
        <v>0</v>
      </c>
      <c r="I191" s="46">
        <f t="shared" si="67"/>
        <v>0</v>
      </c>
      <c r="J191" s="41">
        <v>0</v>
      </c>
      <c r="K191" s="47">
        <f t="shared" si="68"/>
        <v>0</v>
      </c>
    </row>
    <row r="192" spans="1:11" s="55" customFormat="1" ht="12" thickTop="1" x14ac:dyDescent="0.25">
      <c r="A192" s="48" t="s">
        <v>47</v>
      </c>
      <c r="B192" s="49" t="s">
        <v>9</v>
      </c>
      <c r="C192" s="50"/>
      <c r="D192" s="51">
        <f>SUBTOTAL(9,D184:D191)</f>
        <v>11950.67</v>
      </c>
      <c r="E192" s="51">
        <f t="shared" ref="E192:J192" si="69">SUBTOTAL(9,E184:E191)</f>
        <v>0</v>
      </c>
      <c r="F192" s="51">
        <f t="shared" si="69"/>
        <v>5312.25</v>
      </c>
      <c r="G192" s="52">
        <f t="shared" si="69"/>
        <v>6638.42</v>
      </c>
      <c r="H192" s="51">
        <f t="shared" si="69"/>
        <v>1659.605</v>
      </c>
      <c r="I192" s="53">
        <f t="shared" si="69"/>
        <v>4978.8150000000005</v>
      </c>
      <c r="J192" s="51">
        <f t="shared" si="69"/>
        <v>0</v>
      </c>
      <c r="K192" s="54">
        <f>SUBTOTAL(9,K184:K191)</f>
        <v>6971.8550000000014</v>
      </c>
    </row>
    <row r="193" spans="1:11" s="56" customFormat="1" ht="20.149999999999999" customHeight="1" x14ac:dyDescent="0.25">
      <c r="B193" s="57"/>
      <c r="C193" s="58"/>
      <c r="D193" s="59"/>
      <c r="E193" s="59"/>
      <c r="F193" s="59"/>
      <c r="G193" s="59"/>
      <c r="H193" s="59"/>
      <c r="I193" s="60"/>
      <c r="J193" s="59"/>
      <c r="K193" s="61"/>
    </row>
    <row r="194" spans="1:11" x14ac:dyDescent="0.25">
      <c r="A194" s="4" t="s">
        <v>48</v>
      </c>
      <c r="B194" s="43">
        <v>42963</v>
      </c>
      <c r="C194" s="44">
        <v>2016</v>
      </c>
      <c r="D194" s="41">
        <v>768.17</v>
      </c>
      <c r="E194" s="41">
        <v>0</v>
      </c>
      <c r="F194" s="41">
        <v>0</v>
      </c>
      <c r="G194" s="45">
        <f t="shared" ref="G194:G201" si="70">D194-SUM(E194+F194+J194)</f>
        <v>768.17</v>
      </c>
      <c r="H194" s="41">
        <f t="shared" ref="H194:H201" si="71">G194*0.25</f>
        <v>192.04249999999999</v>
      </c>
      <c r="I194" s="46">
        <f t="shared" ref="I194:I201" si="72">G194*0.75</f>
        <v>576.12749999999994</v>
      </c>
      <c r="J194" s="41">
        <v>0</v>
      </c>
      <c r="K194" s="47">
        <f t="shared" ref="K194:K201" si="73">E194+F194+H194+J194</f>
        <v>192.04249999999999</v>
      </c>
    </row>
    <row r="195" spans="1:11" x14ac:dyDescent="0.25">
      <c r="A195" s="4" t="s">
        <v>48</v>
      </c>
      <c r="B195" s="43">
        <v>43108</v>
      </c>
      <c r="C195" s="44">
        <v>2018</v>
      </c>
      <c r="D195" s="41">
        <v>7989.8</v>
      </c>
      <c r="E195" s="41">
        <v>0</v>
      </c>
      <c r="F195" s="41">
        <v>0</v>
      </c>
      <c r="G195" s="45">
        <f t="shared" si="70"/>
        <v>7989.8</v>
      </c>
      <c r="H195" s="41">
        <f t="shared" si="71"/>
        <v>1997.45</v>
      </c>
      <c r="I195" s="46">
        <f t="shared" si="72"/>
        <v>5992.35</v>
      </c>
      <c r="J195" s="41">
        <v>0</v>
      </c>
      <c r="K195" s="47">
        <f t="shared" si="73"/>
        <v>1997.45</v>
      </c>
    </row>
    <row r="196" spans="1:11" x14ac:dyDescent="0.25">
      <c r="A196" s="4" t="s">
        <v>48</v>
      </c>
      <c r="B196" s="148">
        <v>43171</v>
      </c>
      <c r="C196" s="149">
        <v>2018</v>
      </c>
      <c r="D196" s="147">
        <v>4793.88</v>
      </c>
      <c r="E196" s="147">
        <v>0</v>
      </c>
      <c r="F196" s="147">
        <v>0</v>
      </c>
      <c r="G196" s="45">
        <f t="shared" si="70"/>
        <v>4793.88</v>
      </c>
      <c r="H196" s="41">
        <f t="shared" si="71"/>
        <v>1198.47</v>
      </c>
      <c r="I196" s="46">
        <f t="shared" si="72"/>
        <v>3595.41</v>
      </c>
      <c r="J196" s="41">
        <v>0</v>
      </c>
      <c r="K196" s="47">
        <f t="shared" si="73"/>
        <v>1198.47</v>
      </c>
    </row>
    <row r="197" spans="1:11" x14ac:dyDescent="0.25">
      <c r="A197" s="4" t="s">
        <v>48</v>
      </c>
      <c r="B197" s="43"/>
      <c r="C197" s="44"/>
      <c r="D197" s="41">
        <v>0</v>
      </c>
      <c r="E197" s="41">
        <v>0</v>
      </c>
      <c r="F197" s="41">
        <v>0</v>
      </c>
      <c r="G197" s="45">
        <f t="shared" si="70"/>
        <v>0</v>
      </c>
      <c r="H197" s="41">
        <f t="shared" si="71"/>
        <v>0</v>
      </c>
      <c r="I197" s="46">
        <f t="shared" si="72"/>
        <v>0</v>
      </c>
      <c r="J197" s="41">
        <v>0</v>
      </c>
      <c r="K197" s="47">
        <f t="shared" si="73"/>
        <v>0</v>
      </c>
    </row>
    <row r="198" spans="1:11" x14ac:dyDescent="0.25">
      <c r="A198" s="4" t="s">
        <v>48</v>
      </c>
      <c r="B198" s="43"/>
      <c r="C198" s="44"/>
      <c r="D198" s="41">
        <v>0</v>
      </c>
      <c r="E198" s="41">
        <v>0</v>
      </c>
      <c r="F198" s="41">
        <v>0</v>
      </c>
      <c r="G198" s="45">
        <f t="shared" si="70"/>
        <v>0</v>
      </c>
      <c r="H198" s="41">
        <f t="shared" si="71"/>
        <v>0</v>
      </c>
      <c r="I198" s="46">
        <f t="shared" si="72"/>
        <v>0</v>
      </c>
      <c r="J198" s="41">
        <v>0</v>
      </c>
      <c r="K198" s="47">
        <f t="shared" si="73"/>
        <v>0</v>
      </c>
    </row>
    <row r="199" spans="1:11" x14ac:dyDescent="0.25">
      <c r="A199" s="4" t="s">
        <v>48</v>
      </c>
      <c r="B199" s="43"/>
      <c r="C199" s="44"/>
      <c r="D199" s="41"/>
      <c r="E199" s="41">
        <v>0</v>
      </c>
      <c r="F199" s="41">
        <v>0</v>
      </c>
      <c r="G199" s="45">
        <f t="shared" si="70"/>
        <v>0</v>
      </c>
      <c r="H199" s="41">
        <f>G199*0.25</f>
        <v>0</v>
      </c>
      <c r="I199" s="46">
        <f>G199*0.75</f>
        <v>0</v>
      </c>
      <c r="J199" s="41">
        <v>0</v>
      </c>
      <c r="K199" s="47">
        <f t="shared" si="73"/>
        <v>0</v>
      </c>
    </row>
    <row r="200" spans="1:11" x14ac:dyDescent="0.25">
      <c r="A200" s="4" t="s">
        <v>48</v>
      </c>
      <c r="B200" s="43"/>
      <c r="C200" s="44"/>
      <c r="D200" s="41"/>
      <c r="E200" s="41">
        <v>0</v>
      </c>
      <c r="F200" s="41">
        <v>0</v>
      </c>
      <c r="G200" s="45">
        <f t="shared" si="70"/>
        <v>0</v>
      </c>
      <c r="H200" s="41">
        <f>G200*0.25</f>
        <v>0</v>
      </c>
      <c r="I200" s="46">
        <f>G200*0.75</f>
        <v>0</v>
      </c>
      <c r="J200" s="41">
        <v>0</v>
      </c>
      <c r="K200" s="47">
        <f t="shared" si="73"/>
        <v>0</v>
      </c>
    </row>
    <row r="201" spans="1:11" ht="12" thickBot="1" x14ac:dyDescent="0.3">
      <c r="A201" s="4" t="s">
        <v>48</v>
      </c>
      <c r="B201" s="43"/>
      <c r="C201" s="44"/>
      <c r="D201" s="41"/>
      <c r="E201" s="41">
        <v>0</v>
      </c>
      <c r="F201" s="41">
        <v>0</v>
      </c>
      <c r="G201" s="45">
        <f t="shared" si="70"/>
        <v>0</v>
      </c>
      <c r="H201" s="41">
        <f t="shared" si="71"/>
        <v>0</v>
      </c>
      <c r="I201" s="46">
        <f t="shared" si="72"/>
        <v>0</v>
      </c>
      <c r="J201" s="41">
        <v>0</v>
      </c>
      <c r="K201" s="47">
        <f t="shared" si="73"/>
        <v>0</v>
      </c>
    </row>
    <row r="202" spans="1:11" s="55" customFormat="1" ht="12" thickTop="1" x14ac:dyDescent="0.25">
      <c r="A202" s="48" t="s">
        <v>48</v>
      </c>
      <c r="B202" s="49" t="s">
        <v>9</v>
      </c>
      <c r="C202" s="50"/>
      <c r="D202" s="51">
        <f>SUBTOTAL(9,D194:D201)</f>
        <v>13551.849999999999</v>
      </c>
      <c r="E202" s="51">
        <f t="shared" ref="E202:J202" si="74">SUBTOTAL(9,E194:E201)</f>
        <v>0</v>
      </c>
      <c r="F202" s="51">
        <f t="shared" si="74"/>
        <v>0</v>
      </c>
      <c r="G202" s="52">
        <f t="shared" si="74"/>
        <v>13551.849999999999</v>
      </c>
      <c r="H202" s="51">
        <f t="shared" si="74"/>
        <v>3387.9624999999996</v>
      </c>
      <c r="I202" s="53">
        <f t="shared" si="74"/>
        <v>10163.887500000001</v>
      </c>
      <c r="J202" s="51">
        <f t="shared" si="74"/>
        <v>0</v>
      </c>
      <c r="K202" s="54">
        <f>SUBTOTAL(9,K194:K201)</f>
        <v>3387.9624999999996</v>
      </c>
    </row>
    <row r="203" spans="1:11" s="56" customFormat="1" ht="20.149999999999999" customHeight="1" x14ac:dyDescent="0.25">
      <c r="B203" s="57"/>
      <c r="C203" s="58"/>
      <c r="D203" s="59"/>
      <c r="E203" s="59"/>
      <c r="F203" s="59"/>
      <c r="G203" s="59"/>
      <c r="H203" s="59"/>
      <c r="I203" s="60"/>
      <c r="J203" s="59"/>
      <c r="K203" s="61"/>
    </row>
    <row r="204" spans="1:11" s="7" customFormat="1" x14ac:dyDescent="0.25">
      <c r="A204" s="4" t="s">
        <v>49</v>
      </c>
      <c r="B204" s="43">
        <v>42963</v>
      </c>
      <c r="C204" s="73">
        <v>2016</v>
      </c>
      <c r="D204" s="45">
        <v>105794.1</v>
      </c>
      <c r="E204" s="41">
        <v>19609.02</v>
      </c>
      <c r="F204" s="41">
        <v>7749</v>
      </c>
      <c r="G204" s="45">
        <f t="shared" ref="G204:G211" si="75">D204-SUM(E204+F204+J204)</f>
        <v>78436.08</v>
      </c>
      <c r="H204" s="41">
        <f t="shared" ref="H204:H211" si="76">G204*0.25</f>
        <v>19609.02</v>
      </c>
      <c r="I204" s="46">
        <f t="shared" ref="I204:I211" si="77">G204*0.75</f>
        <v>58827.06</v>
      </c>
      <c r="J204" s="41">
        <v>0</v>
      </c>
      <c r="K204" s="47">
        <f t="shared" ref="K204:K211" si="78">E204+F204+H204+J204</f>
        <v>46967.040000000001</v>
      </c>
    </row>
    <row r="205" spans="1:11" x14ac:dyDescent="0.25">
      <c r="A205" s="4" t="s">
        <v>49</v>
      </c>
      <c r="B205" s="43">
        <v>43072</v>
      </c>
      <c r="C205" s="44">
        <v>2018</v>
      </c>
      <c r="D205" s="41">
        <v>198150.8</v>
      </c>
      <c r="E205" s="41">
        <v>35490</v>
      </c>
      <c r="F205" s="41">
        <v>20700</v>
      </c>
      <c r="G205" s="45">
        <f t="shared" si="75"/>
        <v>141960.79999999999</v>
      </c>
      <c r="H205" s="41">
        <f t="shared" si="76"/>
        <v>35490.199999999997</v>
      </c>
      <c r="I205" s="46">
        <f t="shared" si="77"/>
        <v>106470.59999999999</v>
      </c>
      <c r="J205" s="41">
        <v>0</v>
      </c>
      <c r="K205" s="47">
        <f t="shared" si="78"/>
        <v>91680.2</v>
      </c>
    </row>
    <row r="206" spans="1:11" x14ac:dyDescent="0.25">
      <c r="A206" s="4" t="s">
        <v>49</v>
      </c>
      <c r="B206" s="151">
        <v>43171</v>
      </c>
      <c r="C206" s="152">
        <v>2018</v>
      </c>
      <c r="D206" s="150">
        <v>105821.39</v>
      </c>
      <c r="E206" s="150">
        <v>21164.44</v>
      </c>
      <c r="F206" s="150">
        <v>0</v>
      </c>
      <c r="G206" s="45">
        <f t="shared" si="75"/>
        <v>84656.95</v>
      </c>
      <c r="H206" s="41">
        <f t="shared" si="76"/>
        <v>21164.237499999999</v>
      </c>
      <c r="I206" s="46">
        <f t="shared" si="77"/>
        <v>63492.712499999994</v>
      </c>
      <c r="J206" s="41">
        <v>0</v>
      </c>
      <c r="K206" s="47">
        <f t="shared" si="78"/>
        <v>42328.677499999998</v>
      </c>
    </row>
    <row r="207" spans="1:11" x14ac:dyDescent="0.25">
      <c r="A207" s="4" t="s">
        <v>49</v>
      </c>
      <c r="B207" s="43"/>
      <c r="C207" s="44"/>
      <c r="D207" s="41">
        <v>0</v>
      </c>
      <c r="E207" s="41">
        <v>0</v>
      </c>
      <c r="F207" s="41">
        <v>0</v>
      </c>
      <c r="G207" s="45">
        <f t="shared" si="75"/>
        <v>0</v>
      </c>
      <c r="H207" s="41">
        <f t="shared" si="76"/>
        <v>0</v>
      </c>
      <c r="I207" s="46">
        <f t="shared" si="77"/>
        <v>0</v>
      </c>
      <c r="J207" s="41">
        <v>0</v>
      </c>
      <c r="K207" s="47">
        <f t="shared" si="78"/>
        <v>0</v>
      </c>
    </row>
    <row r="208" spans="1:11" x14ac:dyDescent="0.25">
      <c r="A208" s="4" t="s">
        <v>49</v>
      </c>
      <c r="B208" s="43"/>
      <c r="C208" s="44"/>
      <c r="D208" s="41">
        <v>0</v>
      </c>
      <c r="E208" s="41">
        <v>0</v>
      </c>
      <c r="F208" s="41">
        <v>0</v>
      </c>
      <c r="G208" s="45">
        <f t="shared" si="75"/>
        <v>0</v>
      </c>
      <c r="H208" s="41">
        <f t="shared" si="76"/>
        <v>0</v>
      </c>
      <c r="I208" s="46">
        <f t="shared" si="77"/>
        <v>0</v>
      </c>
      <c r="J208" s="41">
        <v>0</v>
      </c>
      <c r="K208" s="47">
        <f t="shared" si="78"/>
        <v>0</v>
      </c>
    </row>
    <row r="209" spans="1:11" x14ac:dyDescent="0.25">
      <c r="A209" s="4" t="s">
        <v>49</v>
      </c>
      <c r="B209" s="43"/>
      <c r="D209" s="41"/>
      <c r="E209" s="41">
        <v>0</v>
      </c>
      <c r="F209" s="41">
        <v>0</v>
      </c>
      <c r="G209" s="45">
        <f t="shared" si="75"/>
        <v>0</v>
      </c>
      <c r="H209" s="41">
        <f>G209*0.25</f>
        <v>0</v>
      </c>
      <c r="I209" s="46">
        <f>G209*0.75</f>
        <v>0</v>
      </c>
      <c r="J209" s="41">
        <v>0</v>
      </c>
      <c r="K209" s="47">
        <f t="shared" si="78"/>
        <v>0</v>
      </c>
    </row>
    <row r="210" spans="1:11" x14ac:dyDescent="0.25">
      <c r="A210" s="4" t="s">
        <v>49</v>
      </c>
      <c r="B210" s="43"/>
      <c r="D210" s="41"/>
      <c r="E210" s="41">
        <v>0</v>
      </c>
      <c r="F210" s="41">
        <v>0</v>
      </c>
      <c r="G210" s="45">
        <f t="shared" si="75"/>
        <v>0</v>
      </c>
      <c r="H210" s="41">
        <f>G210*0.25</f>
        <v>0</v>
      </c>
      <c r="I210" s="46">
        <f>G210*0.75</f>
        <v>0</v>
      </c>
      <c r="J210" s="41">
        <v>0</v>
      </c>
      <c r="K210" s="47">
        <f t="shared" si="78"/>
        <v>0</v>
      </c>
    </row>
    <row r="211" spans="1:11" ht="12" thickBot="1" x14ac:dyDescent="0.3">
      <c r="A211" s="4" t="s">
        <v>49</v>
      </c>
      <c r="B211" s="43"/>
      <c r="C211" s="44"/>
      <c r="D211" s="41"/>
      <c r="E211" s="41">
        <v>0</v>
      </c>
      <c r="F211" s="41">
        <v>0</v>
      </c>
      <c r="G211" s="45">
        <f t="shared" si="75"/>
        <v>0</v>
      </c>
      <c r="H211" s="41">
        <f t="shared" si="76"/>
        <v>0</v>
      </c>
      <c r="I211" s="46">
        <f t="shared" si="77"/>
        <v>0</v>
      </c>
      <c r="J211" s="41">
        <v>0</v>
      </c>
      <c r="K211" s="47">
        <f t="shared" si="78"/>
        <v>0</v>
      </c>
    </row>
    <row r="212" spans="1:11" s="55" customFormat="1" ht="12" thickTop="1" x14ac:dyDescent="0.25">
      <c r="A212" s="48" t="s">
        <v>49</v>
      </c>
      <c r="B212" s="49" t="s">
        <v>9</v>
      </c>
      <c r="C212" s="50"/>
      <c r="D212" s="51">
        <f>SUBTOTAL(9,D204:D211)</f>
        <v>409766.29000000004</v>
      </c>
      <c r="E212" s="51">
        <f t="shared" ref="E212:J212" si="79">SUBTOTAL(9,E204:E211)</f>
        <v>76263.460000000006</v>
      </c>
      <c r="F212" s="51">
        <f t="shared" si="79"/>
        <v>28449</v>
      </c>
      <c r="G212" s="52">
        <f t="shared" si="79"/>
        <v>305053.83</v>
      </c>
      <c r="H212" s="51">
        <f t="shared" si="79"/>
        <v>76263.457500000004</v>
      </c>
      <c r="I212" s="53">
        <f t="shared" si="79"/>
        <v>228790.37249999997</v>
      </c>
      <c r="J212" s="51">
        <f t="shared" si="79"/>
        <v>0</v>
      </c>
      <c r="K212" s="54">
        <f>SUBTOTAL(9,K204:K211)</f>
        <v>180975.91749999998</v>
      </c>
    </row>
    <row r="213" spans="1:11" s="56" customFormat="1" ht="20.149999999999999" customHeight="1" x14ac:dyDescent="0.25">
      <c r="B213" s="57"/>
      <c r="C213" s="58"/>
      <c r="D213" s="59"/>
      <c r="E213" s="59"/>
      <c r="F213" s="59"/>
      <c r="G213" s="59"/>
      <c r="H213" s="59"/>
      <c r="I213" s="60"/>
      <c r="J213" s="59"/>
      <c r="K213" s="61"/>
    </row>
    <row r="214" spans="1:11" x14ac:dyDescent="0.25">
      <c r="A214" s="4" t="s">
        <v>50</v>
      </c>
      <c r="B214" s="155">
        <v>42963</v>
      </c>
      <c r="C214" s="156">
        <v>2016</v>
      </c>
      <c r="D214" s="154">
        <v>976.97</v>
      </c>
      <c r="E214" s="153">
        <v>0</v>
      </c>
      <c r="F214" s="153">
        <v>0</v>
      </c>
      <c r="G214" s="45">
        <f t="shared" ref="G214:G219" si="80">D214-SUM(E214+F214+J214)</f>
        <v>976.97</v>
      </c>
      <c r="H214" s="41">
        <f t="shared" ref="H214:H219" si="81">G214*0.25</f>
        <v>244.24250000000001</v>
      </c>
      <c r="I214" s="46">
        <f t="shared" ref="I214:I219" si="82">G214*0.75</f>
        <v>732.72749999999996</v>
      </c>
      <c r="J214" s="41">
        <v>0</v>
      </c>
      <c r="K214" s="47">
        <f t="shared" ref="K214:K219" si="83">E214+F214+H214+J214</f>
        <v>244.24250000000001</v>
      </c>
    </row>
    <row r="215" spans="1:11" x14ac:dyDescent="0.25">
      <c r="A215" s="4" t="s">
        <v>50</v>
      </c>
      <c r="B215" s="155">
        <v>43108</v>
      </c>
      <c r="C215" s="156">
        <v>2018</v>
      </c>
      <c r="D215" s="154">
        <v>2628.22</v>
      </c>
      <c r="E215" s="153">
        <v>0</v>
      </c>
      <c r="F215" s="153">
        <v>0</v>
      </c>
      <c r="G215" s="45">
        <f t="shared" si="80"/>
        <v>2628.22</v>
      </c>
      <c r="H215" s="41">
        <f t="shared" si="81"/>
        <v>657.05499999999995</v>
      </c>
      <c r="I215" s="46">
        <f t="shared" si="82"/>
        <v>1971.165</v>
      </c>
      <c r="J215" s="41">
        <v>0</v>
      </c>
      <c r="K215" s="47">
        <f t="shared" si="83"/>
        <v>657.05499999999995</v>
      </c>
    </row>
    <row r="216" spans="1:11" x14ac:dyDescent="0.25">
      <c r="A216" s="4" t="s">
        <v>50</v>
      </c>
      <c r="B216" s="155">
        <v>43171</v>
      </c>
      <c r="C216" s="156">
        <v>2018</v>
      </c>
      <c r="D216" s="154">
        <v>1576.94</v>
      </c>
      <c r="E216" s="153">
        <v>0</v>
      </c>
      <c r="F216" s="153">
        <v>0</v>
      </c>
      <c r="G216" s="45">
        <f t="shared" si="80"/>
        <v>1576.94</v>
      </c>
      <c r="H216" s="41">
        <f t="shared" si="81"/>
        <v>394.23500000000001</v>
      </c>
      <c r="I216" s="46">
        <f t="shared" si="82"/>
        <v>1182.7049999999999</v>
      </c>
      <c r="J216" s="41">
        <v>0</v>
      </c>
      <c r="K216" s="47">
        <f t="shared" si="83"/>
        <v>394.23500000000001</v>
      </c>
    </row>
    <row r="217" spans="1:11" x14ac:dyDescent="0.25">
      <c r="A217" s="4" t="s">
        <v>50</v>
      </c>
      <c r="B217" s="43"/>
      <c r="C217" s="44"/>
      <c r="D217" s="41">
        <v>0</v>
      </c>
      <c r="E217" s="41">
        <v>0</v>
      </c>
      <c r="F217" s="41">
        <v>0</v>
      </c>
      <c r="G217" s="45">
        <f t="shared" si="80"/>
        <v>0</v>
      </c>
      <c r="H217" s="41">
        <f t="shared" si="81"/>
        <v>0</v>
      </c>
      <c r="I217" s="46">
        <f t="shared" si="82"/>
        <v>0</v>
      </c>
      <c r="J217" s="41">
        <v>0</v>
      </c>
      <c r="K217" s="47">
        <f t="shared" si="83"/>
        <v>0</v>
      </c>
    </row>
    <row r="218" spans="1:11" x14ac:dyDescent="0.25">
      <c r="A218" s="4" t="s">
        <v>50</v>
      </c>
      <c r="B218" s="43"/>
      <c r="C218" s="44"/>
      <c r="D218" s="41">
        <v>0</v>
      </c>
      <c r="E218" s="41">
        <v>0</v>
      </c>
      <c r="F218" s="41">
        <v>0</v>
      </c>
      <c r="G218" s="45">
        <f t="shared" si="80"/>
        <v>0</v>
      </c>
      <c r="H218" s="41">
        <f t="shared" si="81"/>
        <v>0</v>
      </c>
      <c r="I218" s="46">
        <f t="shared" si="82"/>
        <v>0</v>
      </c>
      <c r="J218" s="41">
        <v>0</v>
      </c>
      <c r="K218" s="47">
        <f t="shared" si="83"/>
        <v>0</v>
      </c>
    </row>
    <row r="219" spans="1:11" ht="12" thickBot="1" x14ac:dyDescent="0.3">
      <c r="A219" s="4" t="s">
        <v>50</v>
      </c>
      <c r="B219" s="43"/>
      <c r="C219" s="44"/>
      <c r="D219" s="41"/>
      <c r="E219" s="41">
        <v>0</v>
      </c>
      <c r="F219" s="41">
        <v>0</v>
      </c>
      <c r="G219" s="45">
        <f t="shared" si="80"/>
        <v>0</v>
      </c>
      <c r="H219" s="41">
        <f t="shared" si="81"/>
        <v>0</v>
      </c>
      <c r="I219" s="46">
        <f t="shared" si="82"/>
        <v>0</v>
      </c>
      <c r="J219" s="41">
        <v>0</v>
      </c>
      <c r="K219" s="47">
        <f t="shared" si="83"/>
        <v>0</v>
      </c>
    </row>
    <row r="220" spans="1:11" s="55" customFormat="1" ht="12" thickTop="1" x14ac:dyDescent="0.25">
      <c r="A220" s="48" t="s">
        <v>50</v>
      </c>
      <c r="B220" s="49" t="s">
        <v>9</v>
      </c>
      <c r="C220" s="50"/>
      <c r="D220" s="51">
        <f>SUBTOTAL(9,D214:D219)</f>
        <v>5182.1299999999992</v>
      </c>
      <c r="E220" s="51">
        <f t="shared" ref="E220:J220" si="84">SUBTOTAL(9,E214:E219)</f>
        <v>0</v>
      </c>
      <c r="F220" s="51">
        <f t="shared" si="84"/>
        <v>0</v>
      </c>
      <c r="G220" s="52">
        <f>SUBTOTAL(9,G214:G219)</f>
        <v>5182.1299999999992</v>
      </c>
      <c r="H220" s="51">
        <f t="shared" si="84"/>
        <v>1295.5324999999998</v>
      </c>
      <c r="I220" s="74">
        <f t="shared" si="84"/>
        <v>3886.5974999999999</v>
      </c>
      <c r="J220" s="51">
        <f t="shared" si="84"/>
        <v>0</v>
      </c>
      <c r="K220" s="54">
        <f>SUBTOTAL(9,K214:K219)</f>
        <v>1295.5324999999998</v>
      </c>
    </row>
    <row r="221" spans="1:11" s="55" customFormat="1" x14ac:dyDescent="0.25">
      <c r="B221" s="68"/>
      <c r="C221" s="69"/>
      <c r="D221" s="70"/>
      <c r="E221" s="70"/>
      <c r="F221" s="70"/>
      <c r="G221" s="75"/>
      <c r="H221" s="70"/>
      <c r="I221" s="71"/>
      <c r="J221" s="70"/>
      <c r="K221" s="72"/>
    </row>
    <row r="222" spans="1:11" s="56" customFormat="1" ht="20.149999999999999" customHeight="1" x14ac:dyDescent="0.25">
      <c r="B222" s="57"/>
      <c r="C222" s="58"/>
      <c r="D222" s="59"/>
      <c r="E222" s="59"/>
      <c r="F222" s="59"/>
      <c r="G222" s="59"/>
      <c r="H222" s="59"/>
      <c r="I222" s="60"/>
      <c r="J222" s="59"/>
      <c r="K222" s="61"/>
    </row>
    <row r="223" spans="1:11" x14ac:dyDescent="0.25">
      <c r="A223" s="4" t="s">
        <v>51</v>
      </c>
      <c r="B223" s="43">
        <v>42963</v>
      </c>
      <c r="C223" s="44">
        <v>2016</v>
      </c>
      <c r="D223" s="41">
        <v>461.91</v>
      </c>
      <c r="E223" s="41">
        <v>0</v>
      </c>
      <c r="F223" s="41">
        <v>0</v>
      </c>
      <c r="G223" s="45">
        <f>D223-SUM(E223+F223+J223)</f>
        <v>461.91</v>
      </c>
      <c r="H223" s="41">
        <f>G223*0.25</f>
        <v>115.47750000000001</v>
      </c>
      <c r="I223" s="46">
        <f>G223*0.75</f>
        <v>346.4325</v>
      </c>
      <c r="J223" s="41">
        <v>0</v>
      </c>
      <c r="K223" s="47">
        <f>E223+F223+H223+J223</f>
        <v>115.47750000000001</v>
      </c>
    </row>
    <row r="224" spans="1:11" x14ac:dyDescent="0.25">
      <c r="A224" s="4" t="s">
        <v>51</v>
      </c>
      <c r="B224" s="43">
        <v>43108</v>
      </c>
      <c r="C224" s="44">
        <v>2018</v>
      </c>
      <c r="D224" s="41">
        <v>4532.22</v>
      </c>
      <c r="E224" s="41">
        <v>0</v>
      </c>
      <c r="F224" s="41">
        <v>0</v>
      </c>
      <c r="G224" s="45">
        <f>D224-SUM(E224+F224+J224)</f>
        <v>4532.22</v>
      </c>
      <c r="H224" s="41">
        <f>G224*0.25</f>
        <v>1133.0550000000001</v>
      </c>
      <c r="I224" s="46">
        <f>G224*0.75</f>
        <v>3399.165</v>
      </c>
      <c r="J224" s="41">
        <v>0</v>
      </c>
      <c r="K224" s="47">
        <f>E224+F224+H224+J224</f>
        <v>1133.0550000000001</v>
      </c>
    </row>
    <row r="225" spans="1:11" x14ac:dyDescent="0.25">
      <c r="A225" s="4" t="s">
        <v>51</v>
      </c>
      <c r="B225" s="158">
        <v>43171</v>
      </c>
      <c r="C225" s="159">
        <v>2018</v>
      </c>
      <c r="D225" s="157">
        <v>2719.34</v>
      </c>
      <c r="E225" s="157">
        <v>0</v>
      </c>
      <c r="F225" s="157">
        <v>0</v>
      </c>
      <c r="G225" s="45">
        <f>D225-SUM(E225+F225+J225)</f>
        <v>2719.34</v>
      </c>
      <c r="H225" s="41">
        <f>G225*0.25</f>
        <v>679.83500000000004</v>
      </c>
      <c r="I225" s="46">
        <f>G225*0.75</f>
        <v>2039.5050000000001</v>
      </c>
      <c r="J225" s="41">
        <v>0</v>
      </c>
      <c r="K225" s="47">
        <f>E225+F225+H225+J225</f>
        <v>679.83500000000004</v>
      </c>
    </row>
    <row r="226" spans="1:11" ht="12" thickBot="1" x14ac:dyDescent="0.3">
      <c r="A226" s="4" t="s">
        <v>51</v>
      </c>
      <c r="B226" s="43"/>
      <c r="C226" s="44"/>
      <c r="D226" s="41"/>
      <c r="E226" s="41">
        <v>0</v>
      </c>
      <c r="F226" s="41">
        <v>0</v>
      </c>
      <c r="G226" s="45">
        <f>D226-SUM(E226+F226+J226)</f>
        <v>0</v>
      </c>
      <c r="H226" s="41">
        <f>G226*0.25</f>
        <v>0</v>
      </c>
      <c r="I226" s="46">
        <f>G226*0.75</f>
        <v>0</v>
      </c>
      <c r="J226" s="41">
        <v>0</v>
      </c>
      <c r="K226" s="47">
        <f>E226+F226+H226+J226</f>
        <v>0</v>
      </c>
    </row>
    <row r="227" spans="1:11" s="55" customFormat="1" ht="12" thickTop="1" x14ac:dyDescent="0.25">
      <c r="A227" s="48" t="s">
        <v>51</v>
      </c>
      <c r="B227" s="49" t="s">
        <v>9</v>
      </c>
      <c r="C227" s="50"/>
      <c r="D227" s="51">
        <f>SUBTOTAL(9,D223:D226)</f>
        <v>7713.47</v>
      </c>
      <c r="E227" s="51">
        <f t="shared" ref="E227:J227" si="85">SUBTOTAL(9,E223:E226)</f>
        <v>0</v>
      </c>
      <c r="F227" s="51">
        <f t="shared" si="85"/>
        <v>0</v>
      </c>
      <c r="G227" s="52">
        <f t="shared" si="85"/>
        <v>7713.47</v>
      </c>
      <c r="H227" s="51">
        <f t="shared" si="85"/>
        <v>1928.3675000000001</v>
      </c>
      <c r="I227" s="74">
        <f t="shared" si="85"/>
        <v>5785.1025</v>
      </c>
      <c r="J227" s="51">
        <f t="shared" si="85"/>
        <v>0</v>
      </c>
      <c r="K227" s="54">
        <f>SUBTOTAL(9,K223:K226)</f>
        <v>1928.3675000000001</v>
      </c>
    </row>
    <row r="228" spans="1:11" s="56" customFormat="1" ht="20.149999999999999" customHeight="1" x14ac:dyDescent="0.25">
      <c r="B228" s="57"/>
      <c r="C228" s="58"/>
      <c r="D228" s="59"/>
      <c r="E228" s="59"/>
      <c r="F228" s="59"/>
      <c r="G228" s="59"/>
      <c r="H228" s="59"/>
      <c r="I228" s="76"/>
      <c r="J228" s="59"/>
      <c r="K228" s="61"/>
    </row>
    <row r="229" spans="1:11" x14ac:dyDescent="0.25">
      <c r="A229" s="4" t="s">
        <v>52</v>
      </c>
      <c r="B229" s="43">
        <v>42963</v>
      </c>
      <c r="C229" s="44">
        <v>2016</v>
      </c>
      <c r="D229" s="41">
        <v>850.25</v>
      </c>
      <c r="E229" s="41">
        <v>0</v>
      </c>
      <c r="F229" s="41">
        <v>0</v>
      </c>
      <c r="G229" s="45">
        <f>D229-SUM(E229+F229+J229)</f>
        <v>850.25</v>
      </c>
      <c r="H229" s="41">
        <f>G229*0.25</f>
        <v>212.5625</v>
      </c>
      <c r="I229" s="46">
        <f>G229*0.75</f>
        <v>637.6875</v>
      </c>
      <c r="J229" s="41">
        <v>0</v>
      </c>
      <c r="K229" s="47">
        <f>E229+F229+H229+J229</f>
        <v>212.5625</v>
      </c>
    </row>
    <row r="230" spans="1:11" x14ac:dyDescent="0.25">
      <c r="A230" s="4" t="s">
        <v>52</v>
      </c>
      <c r="B230" s="43">
        <v>43108</v>
      </c>
      <c r="C230" s="44">
        <v>2018</v>
      </c>
      <c r="D230" s="41">
        <v>2515.12</v>
      </c>
      <c r="E230" s="41">
        <v>0</v>
      </c>
      <c r="F230" s="41">
        <v>0</v>
      </c>
      <c r="G230" s="45">
        <f>D230-SUM(E230+F230+J230)</f>
        <v>2515.12</v>
      </c>
      <c r="H230" s="41">
        <f>G230*0.25</f>
        <v>628.78</v>
      </c>
      <c r="I230" s="46">
        <f>G230*0.75</f>
        <v>1886.34</v>
      </c>
      <c r="J230" s="41">
        <v>0</v>
      </c>
      <c r="K230" s="47">
        <f>E230+F230+H230+J230</f>
        <v>628.78</v>
      </c>
    </row>
    <row r="231" spans="1:11" ht="12" thickBot="1" x14ac:dyDescent="0.3">
      <c r="A231" s="4" t="s">
        <v>52</v>
      </c>
      <c r="B231" s="161">
        <v>43171</v>
      </c>
      <c r="C231" s="162">
        <v>2018</v>
      </c>
      <c r="D231" s="160">
        <v>1509.08</v>
      </c>
      <c r="E231" s="160">
        <v>0</v>
      </c>
      <c r="F231" s="160">
        <v>0</v>
      </c>
      <c r="G231" s="45">
        <f>D231-SUM(E231+F231+J231)</f>
        <v>1509.08</v>
      </c>
      <c r="H231" s="41">
        <f>G231*0.25</f>
        <v>377.27</v>
      </c>
      <c r="I231" s="46">
        <f>G231*0.75</f>
        <v>1131.81</v>
      </c>
      <c r="J231" s="41">
        <v>0</v>
      </c>
      <c r="K231" s="47">
        <f>E231+F231+H231+J231</f>
        <v>377.27</v>
      </c>
    </row>
    <row r="232" spans="1:11" s="55" customFormat="1" ht="12" thickTop="1" x14ac:dyDescent="0.25">
      <c r="A232" s="48" t="s">
        <v>52</v>
      </c>
      <c r="B232" s="49" t="s">
        <v>9</v>
      </c>
      <c r="C232" s="50"/>
      <c r="D232" s="51">
        <f t="shared" ref="D232:J232" si="86">SUBTOTAL(9,D229:D231)</f>
        <v>4874.45</v>
      </c>
      <c r="E232" s="51">
        <f t="shared" si="86"/>
        <v>0</v>
      </c>
      <c r="F232" s="51">
        <f t="shared" si="86"/>
        <v>0</v>
      </c>
      <c r="G232" s="52">
        <f t="shared" si="86"/>
        <v>4874.45</v>
      </c>
      <c r="H232" s="51">
        <f t="shared" si="86"/>
        <v>1218.6125</v>
      </c>
      <c r="I232" s="53">
        <f t="shared" si="86"/>
        <v>3655.8375000000001</v>
      </c>
      <c r="J232" s="51">
        <f t="shared" si="86"/>
        <v>0</v>
      </c>
      <c r="K232" s="54">
        <f>SUBTOTAL(9,K229:K231)</f>
        <v>1218.6125</v>
      </c>
    </row>
    <row r="233" spans="1:11" s="56" customFormat="1" ht="20.149999999999999" customHeight="1" x14ac:dyDescent="0.25">
      <c r="B233" s="57"/>
      <c r="C233" s="58"/>
      <c r="D233" s="59"/>
      <c r="E233" s="59"/>
      <c r="F233" s="59"/>
      <c r="G233" s="59"/>
      <c r="H233" s="59"/>
      <c r="I233" s="60"/>
      <c r="J233" s="59"/>
      <c r="K233" s="61"/>
    </row>
    <row r="234" spans="1:11" x14ac:dyDescent="0.25">
      <c r="A234" s="4" t="s">
        <v>53</v>
      </c>
      <c r="B234" s="43">
        <v>42963</v>
      </c>
      <c r="C234" s="44">
        <v>2016</v>
      </c>
      <c r="D234" s="41">
        <v>10937.65</v>
      </c>
      <c r="E234" s="41">
        <v>1497.72</v>
      </c>
      <c r="F234" s="41">
        <v>3136.5</v>
      </c>
      <c r="G234" s="45">
        <f t="shared" ref="G234:G241" si="87">D234-SUM(E234+F234+J234)</f>
        <v>6303.4299999999994</v>
      </c>
      <c r="H234" s="41">
        <f t="shared" ref="H234:H241" si="88">G234*0.25</f>
        <v>1575.8574999999998</v>
      </c>
      <c r="I234" s="46">
        <f t="shared" ref="I234:I241" si="89">G234*0.75</f>
        <v>4727.5724999999993</v>
      </c>
      <c r="J234" s="41">
        <v>0</v>
      </c>
      <c r="K234" s="47">
        <f t="shared" ref="K234:K241" si="90">E234+F234+H234+J234</f>
        <v>6210.0775000000003</v>
      </c>
    </row>
    <row r="235" spans="1:11" x14ac:dyDescent="0.25">
      <c r="A235" s="4" t="s">
        <v>53</v>
      </c>
      <c r="B235" s="43">
        <v>43108</v>
      </c>
      <c r="C235" s="44">
        <v>2018</v>
      </c>
      <c r="D235" s="41">
        <v>36070.75</v>
      </c>
      <c r="E235" s="41">
        <v>5427.55</v>
      </c>
      <c r="F235" s="41">
        <v>8100</v>
      </c>
      <c r="G235" s="45">
        <f t="shared" si="87"/>
        <v>22543.200000000001</v>
      </c>
      <c r="H235" s="41">
        <f t="shared" si="88"/>
        <v>5635.8</v>
      </c>
      <c r="I235" s="46">
        <f t="shared" si="89"/>
        <v>16907.400000000001</v>
      </c>
      <c r="J235" s="41">
        <v>0</v>
      </c>
      <c r="K235" s="47">
        <f t="shared" si="90"/>
        <v>19163.349999999999</v>
      </c>
    </row>
    <row r="236" spans="1:11" x14ac:dyDescent="0.25">
      <c r="A236" s="4" t="s">
        <v>53</v>
      </c>
      <c r="B236" s="164">
        <v>43171</v>
      </c>
      <c r="C236" s="165">
        <v>2018</v>
      </c>
      <c r="D236" s="163">
        <v>16782.45</v>
      </c>
      <c r="E236" s="163">
        <v>3256.53</v>
      </c>
      <c r="F236" s="163">
        <v>0</v>
      </c>
      <c r="G236" s="45">
        <f t="shared" si="87"/>
        <v>13525.92</v>
      </c>
      <c r="H236" s="41">
        <f t="shared" si="88"/>
        <v>3381.48</v>
      </c>
      <c r="I236" s="46">
        <f t="shared" si="89"/>
        <v>10144.44</v>
      </c>
      <c r="J236" s="41">
        <v>0</v>
      </c>
      <c r="K236" s="47">
        <f t="shared" si="90"/>
        <v>6638.01</v>
      </c>
    </row>
    <row r="237" spans="1:11" x14ac:dyDescent="0.25">
      <c r="A237" s="4" t="s">
        <v>53</v>
      </c>
      <c r="B237" s="43"/>
      <c r="C237" s="44"/>
      <c r="D237" s="41">
        <v>0</v>
      </c>
      <c r="E237" s="41">
        <v>0</v>
      </c>
      <c r="F237" s="41">
        <v>0</v>
      </c>
      <c r="G237" s="45">
        <f t="shared" si="87"/>
        <v>0</v>
      </c>
      <c r="H237" s="41">
        <f t="shared" si="88"/>
        <v>0</v>
      </c>
      <c r="I237" s="46">
        <f t="shared" si="89"/>
        <v>0</v>
      </c>
      <c r="J237" s="41">
        <v>0</v>
      </c>
      <c r="K237" s="47">
        <f t="shared" si="90"/>
        <v>0</v>
      </c>
    </row>
    <row r="238" spans="1:11" x14ac:dyDescent="0.25">
      <c r="A238" s="4" t="s">
        <v>53</v>
      </c>
      <c r="B238" s="43"/>
      <c r="C238" s="44"/>
      <c r="D238" s="41"/>
      <c r="E238" s="41">
        <v>0</v>
      </c>
      <c r="F238" s="41">
        <v>0</v>
      </c>
      <c r="G238" s="45">
        <f t="shared" si="87"/>
        <v>0</v>
      </c>
      <c r="H238" s="41">
        <f t="shared" si="88"/>
        <v>0</v>
      </c>
      <c r="I238" s="46">
        <f t="shared" si="89"/>
        <v>0</v>
      </c>
      <c r="J238" s="41">
        <v>0</v>
      </c>
      <c r="K238" s="47">
        <f t="shared" si="90"/>
        <v>0</v>
      </c>
    </row>
    <row r="239" spans="1:11" x14ac:dyDescent="0.25">
      <c r="A239" s="4" t="s">
        <v>53</v>
      </c>
      <c r="B239" s="43"/>
      <c r="C239" s="44"/>
      <c r="D239" s="41"/>
      <c r="E239" s="41">
        <v>0</v>
      </c>
      <c r="F239" s="41">
        <v>0</v>
      </c>
      <c r="G239" s="45">
        <f t="shared" si="87"/>
        <v>0</v>
      </c>
      <c r="H239" s="41">
        <f>G239*0.25</f>
        <v>0</v>
      </c>
      <c r="I239" s="46">
        <f>G239*0.75</f>
        <v>0</v>
      </c>
      <c r="J239" s="41">
        <v>0</v>
      </c>
      <c r="K239" s="47">
        <f t="shared" si="90"/>
        <v>0</v>
      </c>
    </row>
    <row r="240" spans="1:11" x14ac:dyDescent="0.25">
      <c r="A240" s="4" t="s">
        <v>53</v>
      </c>
      <c r="B240" s="43"/>
      <c r="C240" s="44"/>
      <c r="D240" s="41"/>
      <c r="E240" s="41">
        <v>0</v>
      </c>
      <c r="F240" s="41">
        <v>0</v>
      </c>
      <c r="G240" s="45">
        <f t="shared" si="87"/>
        <v>0</v>
      </c>
      <c r="H240" s="41">
        <f>G240*0.25</f>
        <v>0</v>
      </c>
      <c r="I240" s="46">
        <f>G240*0.75</f>
        <v>0</v>
      </c>
      <c r="J240" s="41">
        <v>0</v>
      </c>
      <c r="K240" s="47">
        <f t="shared" si="90"/>
        <v>0</v>
      </c>
    </row>
    <row r="241" spans="1:11" ht="12" thickBot="1" x14ac:dyDescent="0.3">
      <c r="A241" s="4" t="s">
        <v>53</v>
      </c>
      <c r="B241" s="43"/>
      <c r="C241" s="44"/>
      <c r="D241" s="41"/>
      <c r="E241" s="41">
        <v>0</v>
      </c>
      <c r="F241" s="41">
        <v>0</v>
      </c>
      <c r="G241" s="45">
        <f t="shared" si="87"/>
        <v>0</v>
      </c>
      <c r="H241" s="41">
        <f t="shared" si="88"/>
        <v>0</v>
      </c>
      <c r="I241" s="46">
        <f t="shared" si="89"/>
        <v>0</v>
      </c>
      <c r="J241" s="41">
        <v>0</v>
      </c>
      <c r="K241" s="47">
        <f t="shared" si="90"/>
        <v>0</v>
      </c>
    </row>
    <row r="242" spans="1:11" s="55" customFormat="1" ht="12" thickTop="1" x14ac:dyDescent="0.25">
      <c r="A242" s="48" t="s">
        <v>53</v>
      </c>
      <c r="B242" s="49" t="s">
        <v>9</v>
      </c>
      <c r="C242" s="50"/>
      <c r="D242" s="51">
        <f>SUBTOTAL(9,D234:D241)</f>
        <v>63790.850000000006</v>
      </c>
      <c r="E242" s="51">
        <f t="shared" ref="E242:J242" si="91">SUBTOTAL(9,E234:E241)</f>
        <v>10181.800000000001</v>
      </c>
      <c r="F242" s="51">
        <f t="shared" si="91"/>
        <v>11236.5</v>
      </c>
      <c r="G242" s="52">
        <f t="shared" si="91"/>
        <v>42372.55</v>
      </c>
      <c r="H242" s="51">
        <f t="shared" si="91"/>
        <v>10593.137500000001</v>
      </c>
      <c r="I242" s="53">
        <f t="shared" si="91"/>
        <v>31779.412499999999</v>
      </c>
      <c r="J242" s="51">
        <f t="shared" si="91"/>
        <v>0</v>
      </c>
      <c r="K242" s="54">
        <f>SUBTOTAL(9,K234:K241)</f>
        <v>32011.4375</v>
      </c>
    </row>
    <row r="243" spans="1:11" s="56" customFormat="1" ht="20.149999999999999" customHeight="1" x14ac:dyDescent="0.25">
      <c r="B243" s="57"/>
      <c r="C243" s="58"/>
      <c r="D243" s="59"/>
      <c r="E243" s="59"/>
      <c r="F243" s="59"/>
      <c r="G243" s="59"/>
      <c r="H243" s="59"/>
      <c r="I243" s="60"/>
      <c r="J243" s="59"/>
      <c r="K243" s="61"/>
    </row>
    <row r="244" spans="1:11" x14ac:dyDescent="0.25">
      <c r="A244" s="4" t="s">
        <v>54</v>
      </c>
      <c r="B244" s="43">
        <v>42963</v>
      </c>
      <c r="C244" s="44">
        <v>2016</v>
      </c>
      <c r="D244" s="41">
        <v>93222.47</v>
      </c>
      <c r="E244" s="41">
        <v>17435.93</v>
      </c>
      <c r="F244" s="41">
        <v>2952</v>
      </c>
      <c r="G244" s="45">
        <f t="shared" ref="G244:G251" si="92">D244-SUM(E244+F244+J244)</f>
        <v>72834.540000000008</v>
      </c>
      <c r="H244" s="41">
        <f t="shared" ref="H244:H251" si="93">G244*0.25</f>
        <v>18208.635000000002</v>
      </c>
      <c r="I244" s="46">
        <f t="shared" ref="I244:I251" si="94">G244*0.75</f>
        <v>54625.905000000006</v>
      </c>
      <c r="J244" s="41">
        <v>0</v>
      </c>
      <c r="K244" s="47">
        <f t="shared" ref="K244:K251" si="95">E244+F244+H244+J244</f>
        <v>38596.565000000002</v>
      </c>
    </row>
    <row r="245" spans="1:11" x14ac:dyDescent="0.25">
      <c r="A245" s="4" t="s">
        <v>54</v>
      </c>
      <c r="B245" s="43">
        <v>43072</v>
      </c>
      <c r="C245" s="44">
        <v>2018</v>
      </c>
      <c r="D245" s="41">
        <v>217509.38</v>
      </c>
      <c r="E245" s="41">
        <v>30625.56</v>
      </c>
      <c r="F245" s="41">
        <v>10800</v>
      </c>
      <c r="G245" s="45">
        <f t="shared" si="92"/>
        <v>176083.82</v>
      </c>
      <c r="H245" s="41">
        <f t="shared" si="93"/>
        <v>44020.955000000002</v>
      </c>
      <c r="I245" s="46">
        <f t="shared" si="94"/>
        <v>132062.86499999999</v>
      </c>
      <c r="J245" s="41">
        <v>0</v>
      </c>
      <c r="K245" s="47">
        <f t="shared" si="95"/>
        <v>85446.514999999999</v>
      </c>
    </row>
    <row r="246" spans="1:11" x14ac:dyDescent="0.25">
      <c r="A246" s="4" t="s">
        <v>54</v>
      </c>
      <c r="B246" s="167">
        <v>43171</v>
      </c>
      <c r="C246" s="168">
        <v>2018</v>
      </c>
      <c r="D246" s="166">
        <v>123573.23</v>
      </c>
      <c r="E246" s="166">
        <v>18275.72</v>
      </c>
      <c r="F246" s="166">
        <v>0</v>
      </c>
      <c r="G246" s="45">
        <f t="shared" si="92"/>
        <v>105297.51</v>
      </c>
      <c r="H246" s="41">
        <f t="shared" si="93"/>
        <v>26324.377499999999</v>
      </c>
      <c r="I246" s="46">
        <f t="shared" si="94"/>
        <v>78973.132499999992</v>
      </c>
      <c r="J246" s="41">
        <v>0</v>
      </c>
      <c r="K246" s="47">
        <f t="shared" si="95"/>
        <v>44600.097500000003</v>
      </c>
    </row>
    <row r="247" spans="1:11" x14ac:dyDescent="0.25">
      <c r="A247" s="4" t="s">
        <v>54</v>
      </c>
      <c r="B247" s="43"/>
      <c r="C247" s="44"/>
      <c r="D247" s="41">
        <v>0</v>
      </c>
      <c r="E247" s="41">
        <v>0</v>
      </c>
      <c r="F247" s="41">
        <v>0</v>
      </c>
      <c r="G247" s="45">
        <f t="shared" si="92"/>
        <v>0</v>
      </c>
      <c r="H247" s="41">
        <f t="shared" si="93"/>
        <v>0</v>
      </c>
      <c r="I247" s="46">
        <f t="shared" si="94"/>
        <v>0</v>
      </c>
      <c r="J247" s="41">
        <v>0</v>
      </c>
      <c r="K247" s="47">
        <f t="shared" si="95"/>
        <v>0</v>
      </c>
    </row>
    <row r="248" spans="1:11" x14ac:dyDescent="0.25">
      <c r="A248" s="4" t="s">
        <v>54</v>
      </c>
      <c r="B248" s="43"/>
      <c r="C248" s="44"/>
      <c r="D248" s="41"/>
      <c r="E248" s="41">
        <v>0</v>
      </c>
      <c r="F248" s="41">
        <v>0</v>
      </c>
      <c r="G248" s="45">
        <f t="shared" si="92"/>
        <v>0</v>
      </c>
      <c r="H248" s="41">
        <f t="shared" si="93"/>
        <v>0</v>
      </c>
      <c r="I248" s="46">
        <f t="shared" si="94"/>
        <v>0</v>
      </c>
      <c r="J248" s="41">
        <v>0</v>
      </c>
      <c r="K248" s="47">
        <f t="shared" si="95"/>
        <v>0</v>
      </c>
    </row>
    <row r="249" spans="1:11" x14ac:dyDescent="0.25">
      <c r="A249" s="4" t="s">
        <v>54</v>
      </c>
      <c r="B249" s="43"/>
      <c r="C249" s="44"/>
      <c r="D249" s="41"/>
      <c r="E249" s="41">
        <v>0</v>
      </c>
      <c r="F249" s="41">
        <v>0</v>
      </c>
      <c r="G249" s="45">
        <f t="shared" si="92"/>
        <v>0</v>
      </c>
      <c r="H249" s="41">
        <f>G249*0.25</f>
        <v>0</v>
      </c>
      <c r="I249" s="46">
        <f>G249*0.75</f>
        <v>0</v>
      </c>
      <c r="J249" s="41">
        <v>0</v>
      </c>
      <c r="K249" s="47">
        <f t="shared" si="95"/>
        <v>0</v>
      </c>
    </row>
    <row r="250" spans="1:11" x14ac:dyDescent="0.25">
      <c r="A250" s="4" t="s">
        <v>54</v>
      </c>
      <c r="B250" s="43"/>
      <c r="C250" s="44"/>
      <c r="D250" s="41"/>
      <c r="E250" s="41">
        <v>0</v>
      </c>
      <c r="F250" s="41">
        <v>0</v>
      </c>
      <c r="G250" s="45">
        <f t="shared" si="92"/>
        <v>0</v>
      </c>
      <c r="H250" s="41">
        <f>G250*0.25</f>
        <v>0</v>
      </c>
      <c r="I250" s="46">
        <f>G250*0.75</f>
        <v>0</v>
      </c>
      <c r="J250" s="41">
        <v>0</v>
      </c>
      <c r="K250" s="47">
        <f t="shared" si="95"/>
        <v>0</v>
      </c>
    </row>
    <row r="251" spans="1:11" ht="12" thickBot="1" x14ac:dyDescent="0.3">
      <c r="A251" s="4" t="s">
        <v>54</v>
      </c>
      <c r="B251" s="43"/>
      <c r="C251" s="44"/>
      <c r="D251" s="41"/>
      <c r="E251" s="41">
        <v>0</v>
      </c>
      <c r="F251" s="41">
        <v>0</v>
      </c>
      <c r="G251" s="45">
        <f t="shared" si="92"/>
        <v>0</v>
      </c>
      <c r="H251" s="41">
        <f t="shared" si="93"/>
        <v>0</v>
      </c>
      <c r="I251" s="46">
        <f t="shared" si="94"/>
        <v>0</v>
      </c>
      <c r="J251" s="41">
        <v>0</v>
      </c>
      <c r="K251" s="47">
        <f t="shared" si="95"/>
        <v>0</v>
      </c>
    </row>
    <row r="252" spans="1:11" s="55" customFormat="1" ht="12" thickTop="1" x14ac:dyDescent="0.25">
      <c r="A252" s="48" t="s">
        <v>54</v>
      </c>
      <c r="B252" s="49" t="s">
        <v>9</v>
      </c>
      <c r="C252" s="50"/>
      <c r="D252" s="51">
        <f>SUBTOTAL(9,D244:D251)</f>
        <v>434305.07999999996</v>
      </c>
      <c r="E252" s="51">
        <f t="shared" ref="E252:J252" si="96">SUBTOTAL(9,E244:E251)</f>
        <v>66337.210000000006</v>
      </c>
      <c r="F252" s="51">
        <f t="shared" si="96"/>
        <v>13752</v>
      </c>
      <c r="G252" s="52">
        <f t="shared" si="96"/>
        <v>354215.87</v>
      </c>
      <c r="H252" s="51">
        <f t="shared" si="96"/>
        <v>88553.967499999999</v>
      </c>
      <c r="I252" s="53">
        <f t="shared" si="96"/>
        <v>265661.90249999997</v>
      </c>
      <c r="J252" s="51">
        <f t="shared" si="96"/>
        <v>0</v>
      </c>
      <c r="K252" s="54">
        <f>SUBTOTAL(9,K244:K251)</f>
        <v>168643.17749999999</v>
      </c>
    </row>
    <row r="253" spans="1:11" s="56" customFormat="1" ht="20.149999999999999" customHeight="1" x14ac:dyDescent="0.25">
      <c r="B253" s="57"/>
      <c r="C253" s="58"/>
      <c r="D253" s="59"/>
      <c r="E253" s="59"/>
      <c r="F253" s="59"/>
      <c r="G253" s="59"/>
      <c r="H253" s="59"/>
      <c r="I253" s="60"/>
      <c r="J253" s="59"/>
      <c r="K253" s="61"/>
    </row>
    <row r="254" spans="1:11" x14ac:dyDescent="0.25">
      <c r="A254" s="4" t="s">
        <v>55</v>
      </c>
      <c r="B254" s="43">
        <v>42963</v>
      </c>
      <c r="C254" s="44">
        <v>2016</v>
      </c>
      <c r="D254" s="41">
        <v>57722.57</v>
      </c>
      <c r="E254" s="41">
        <v>11266.91</v>
      </c>
      <c r="F254" s="41">
        <v>1107</v>
      </c>
      <c r="G254" s="45">
        <f>D254-SUM(E254+F254+J254)</f>
        <v>45348.66</v>
      </c>
      <c r="H254" s="41">
        <f>G254*0.25</f>
        <v>11337.165000000001</v>
      </c>
      <c r="I254" s="46">
        <f>G254*0.75</f>
        <v>34011.495000000003</v>
      </c>
      <c r="J254" s="41">
        <v>0</v>
      </c>
      <c r="K254" s="47">
        <f>E254+F254+H254+J254</f>
        <v>23711.075000000001</v>
      </c>
    </row>
    <row r="255" spans="1:11" x14ac:dyDescent="0.25">
      <c r="A255" s="4" t="s">
        <v>55</v>
      </c>
      <c r="B255" s="43">
        <v>42978</v>
      </c>
      <c r="C255" s="44">
        <v>2016</v>
      </c>
      <c r="D255" s="41">
        <v>349</v>
      </c>
      <c r="E255" s="41">
        <v>0</v>
      </c>
      <c r="F255" s="41">
        <v>0</v>
      </c>
      <c r="G255" s="45">
        <f>D255-SUM(E255+F255+J255)</f>
        <v>349</v>
      </c>
      <c r="H255" s="41">
        <f>G255*0.25</f>
        <v>87.25</v>
      </c>
      <c r="I255" s="46">
        <f>G255*0.75</f>
        <v>261.75</v>
      </c>
      <c r="J255" s="41">
        <v>0</v>
      </c>
      <c r="K255" s="47">
        <f>E255+F255+H255+J255</f>
        <v>87.25</v>
      </c>
    </row>
    <row r="256" spans="1:11" x14ac:dyDescent="0.25">
      <c r="A256" s="4" t="s">
        <v>55</v>
      </c>
      <c r="B256" s="43">
        <v>43108</v>
      </c>
      <c r="C256" s="44">
        <v>2018</v>
      </c>
      <c r="D256" s="41">
        <v>150672.65</v>
      </c>
      <c r="E256" s="41">
        <v>32852.81</v>
      </c>
      <c r="F256" s="41">
        <v>3150</v>
      </c>
      <c r="G256" s="45">
        <f>D256-SUM(E256+F256+J256)</f>
        <v>114669.84</v>
      </c>
      <c r="H256" s="41">
        <f>G256*0.25</f>
        <v>28667.46</v>
      </c>
      <c r="I256" s="46">
        <f>G256*0.75</f>
        <v>86002.38</v>
      </c>
      <c r="J256" s="41">
        <v>0</v>
      </c>
      <c r="K256" s="47">
        <f>E256+F256+H256+J256</f>
        <v>64670.27</v>
      </c>
    </row>
    <row r="257" spans="1:11" x14ac:dyDescent="0.25">
      <c r="A257" s="4" t="s">
        <v>55</v>
      </c>
      <c r="B257" s="171">
        <v>43171</v>
      </c>
      <c r="C257" s="172">
        <v>2018</v>
      </c>
      <c r="D257" s="170">
        <v>88702.6</v>
      </c>
      <c r="E257" s="169">
        <v>19711.689999999999</v>
      </c>
      <c r="F257" s="169">
        <v>0</v>
      </c>
      <c r="G257" s="45">
        <f>D257-SUM(E257+F257+J257)</f>
        <v>68990.91</v>
      </c>
      <c r="H257" s="41">
        <f>G257*0.25</f>
        <v>17247.727500000001</v>
      </c>
      <c r="I257" s="46">
        <f>G257*0.75</f>
        <v>51743.182500000003</v>
      </c>
      <c r="J257" s="41">
        <v>0</v>
      </c>
      <c r="K257" s="47">
        <f>E257+F257+H257+J257</f>
        <v>36959.417499999996</v>
      </c>
    </row>
    <row r="258" spans="1:11" ht="12" thickBot="1" x14ac:dyDescent="0.3">
      <c r="A258" s="62" t="s">
        <v>55</v>
      </c>
      <c r="B258" s="43"/>
      <c r="C258" s="44"/>
      <c r="D258" s="41"/>
      <c r="E258" s="41">
        <v>0</v>
      </c>
      <c r="F258" s="41">
        <v>0</v>
      </c>
      <c r="G258" s="45">
        <f>D258-SUM(E258+F258+J258)</f>
        <v>0</v>
      </c>
      <c r="H258" s="41">
        <f>G258*0.25</f>
        <v>0</v>
      </c>
      <c r="I258" s="46">
        <f>G258*0.75</f>
        <v>0</v>
      </c>
      <c r="J258" s="41">
        <v>0</v>
      </c>
      <c r="K258" s="47">
        <f>E258+F258+H258+J258</f>
        <v>0</v>
      </c>
    </row>
    <row r="259" spans="1:11" s="55" customFormat="1" ht="12" thickTop="1" x14ac:dyDescent="0.25">
      <c r="A259" s="55" t="s">
        <v>55</v>
      </c>
      <c r="B259" s="49" t="s">
        <v>9</v>
      </c>
      <c r="C259" s="50"/>
      <c r="D259" s="51">
        <f>SUBTOTAL(9,D250:D258)</f>
        <v>297446.82</v>
      </c>
      <c r="E259" s="51">
        <f t="shared" ref="E259:J259" si="97">SUBTOTAL(9,E250:E258)</f>
        <v>63831.41</v>
      </c>
      <c r="F259" s="51">
        <f t="shared" si="97"/>
        <v>4257</v>
      </c>
      <c r="G259" s="52">
        <f t="shared" si="97"/>
        <v>229358.41</v>
      </c>
      <c r="H259" s="51">
        <f t="shared" si="97"/>
        <v>57339.602500000001</v>
      </c>
      <c r="I259" s="53">
        <f t="shared" si="97"/>
        <v>172018.8075</v>
      </c>
      <c r="J259" s="51">
        <f t="shared" si="97"/>
        <v>0</v>
      </c>
      <c r="K259" s="54">
        <f>SUBTOTAL(9,K254:K258)</f>
        <v>125428.0125</v>
      </c>
    </row>
    <row r="260" spans="1:11" s="56" customFormat="1" ht="20.149999999999999" customHeight="1" x14ac:dyDescent="0.25">
      <c r="B260" s="57"/>
      <c r="C260" s="58"/>
      <c r="D260" s="59"/>
      <c r="E260" s="59"/>
      <c r="F260" s="59"/>
      <c r="G260" s="59"/>
      <c r="H260" s="59"/>
      <c r="I260" s="60"/>
      <c r="J260" s="59"/>
      <c r="K260" s="61"/>
    </row>
    <row r="261" spans="1:11" ht="15" customHeight="1" x14ac:dyDescent="0.25">
      <c r="A261" s="4" t="s">
        <v>56</v>
      </c>
      <c r="B261" s="43">
        <v>42963</v>
      </c>
      <c r="C261" s="73">
        <v>2016</v>
      </c>
      <c r="D261" s="45">
        <v>1569373.11</v>
      </c>
      <c r="E261" s="41">
        <v>307195.71999999997</v>
      </c>
      <c r="F261" s="41">
        <v>33394.5</v>
      </c>
      <c r="G261" s="45">
        <f t="shared" ref="G261:G269" si="98">D261-SUM(E261+F261+J261)</f>
        <v>1228782.8900000001</v>
      </c>
      <c r="H261" s="41">
        <f t="shared" ref="H261:H269" si="99">G261*0.25</f>
        <v>307195.72250000003</v>
      </c>
      <c r="I261" s="46">
        <f t="shared" ref="I261:I269" si="100">G261*0.75</f>
        <v>921587.1675000001</v>
      </c>
      <c r="J261" s="41">
        <v>0</v>
      </c>
      <c r="K261" s="47">
        <f t="shared" ref="K261:K269" si="101">E261+F261+H261+J261</f>
        <v>647785.9425</v>
      </c>
    </row>
    <row r="262" spans="1:11" x14ac:dyDescent="0.25">
      <c r="A262" s="4" t="s">
        <v>56</v>
      </c>
      <c r="B262" s="43">
        <v>42978</v>
      </c>
      <c r="C262" s="44">
        <v>2016</v>
      </c>
      <c r="D262" s="41">
        <v>9514</v>
      </c>
      <c r="E262" s="41">
        <v>0</v>
      </c>
      <c r="F262" s="41">
        <v>0</v>
      </c>
      <c r="G262" s="45">
        <f t="shared" si="98"/>
        <v>0</v>
      </c>
      <c r="H262" s="41">
        <f t="shared" si="99"/>
        <v>0</v>
      </c>
      <c r="I262" s="46">
        <f t="shared" si="100"/>
        <v>0</v>
      </c>
      <c r="J262" s="41">
        <v>9514</v>
      </c>
      <c r="K262" s="47">
        <f t="shared" si="101"/>
        <v>9514</v>
      </c>
    </row>
    <row r="263" spans="1:11" x14ac:dyDescent="0.25">
      <c r="A263" s="4" t="s">
        <v>56</v>
      </c>
      <c r="B263" s="43">
        <v>42989</v>
      </c>
      <c r="C263" s="44">
        <v>2017</v>
      </c>
      <c r="D263" s="41">
        <v>455864.37</v>
      </c>
      <c r="E263" s="41">
        <v>81848.87</v>
      </c>
      <c r="F263" s="41">
        <v>46620</v>
      </c>
      <c r="G263" s="45">
        <f>D263-SUM(E263+F263+J263)</f>
        <v>327395.5</v>
      </c>
      <c r="H263" s="41">
        <f t="shared" si="99"/>
        <v>81848.875</v>
      </c>
      <c r="I263" s="46">
        <f t="shared" si="100"/>
        <v>245546.625</v>
      </c>
      <c r="J263" s="41">
        <v>0</v>
      </c>
      <c r="K263" s="47">
        <f t="shared" si="101"/>
        <v>210317.745</v>
      </c>
    </row>
    <row r="264" spans="1:11" x14ac:dyDescent="0.25">
      <c r="A264" s="4" t="s">
        <v>56</v>
      </c>
      <c r="B264" s="43">
        <v>43012</v>
      </c>
      <c r="C264" s="44">
        <v>2018</v>
      </c>
      <c r="D264" s="41">
        <v>4576020.75</v>
      </c>
      <c r="E264" s="41">
        <v>900084.15</v>
      </c>
      <c r="F264" s="41">
        <v>75600</v>
      </c>
      <c r="G264" s="45">
        <f t="shared" si="98"/>
        <v>3600336.6</v>
      </c>
      <c r="H264" s="41">
        <f t="shared" si="99"/>
        <v>900084.15</v>
      </c>
      <c r="I264" s="46">
        <f t="shared" si="100"/>
        <v>2700252.45</v>
      </c>
      <c r="J264" s="41">
        <v>0</v>
      </c>
      <c r="K264" s="47">
        <f t="shared" si="101"/>
        <v>1875768.3</v>
      </c>
    </row>
    <row r="265" spans="1:11" x14ac:dyDescent="0.25">
      <c r="A265" s="4" t="s">
        <v>56</v>
      </c>
      <c r="B265" s="174">
        <v>43171</v>
      </c>
      <c r="C265" s="175">
        <v>2018</v>
      </c>
      <c r="D265" s="173">
        <v>2690402.85</v>
      </c>
      <c r="E265" s="173">
        <v>538080.56999999995</v>
      </c>
      <c r="F265" s="173">
        <v>0</v>
      </c>
      <c r="G265" s="45">
        <f t="shared" si="98"/>
        <v>2152322.2800000003</v>
      </c>
      <c r="H265" s="41">
        <f t="shared" si="99"/>
        <v>538080.57000000007</v>
      </c>
      <c r="I265" s="46">
        <f t="shared" si="100"/>
        <v>1614241.7100000002</v>
      </c>
      <c r="J265" s="41">
        <v>0</v>
      </c>
      <c r="K265" s="47">
        <f t="shared" si="101"/>
        <v>1076161.1400000001</v>
      </c>
    </row>
    <row r="266" spans="1:11" x14ac:dyDescent="0.25">
      <c r="A266" s="4" t="s">
        <v>56</v>
      </c>
      <c r="B266" s="43"/>
      <c r="C266" s="44"/>
      <c r="D266" s="41">
        <v>0</v>
      </c>
      <c r="E266" s="41">
        <v>0</v>
      </c>
      <c r="F266" s="41">
        <v>0</v>
      </c>
      <c r="G266" s="45">
        <f t="shared" si="98"/>
        <v>0</v>
      </c>
      <c r="H266" s="41">
        <f>G266*0.25</f>
        <v>0</v>
      </c>
      <c r="I266" s="46">
        <f>G266*0.75</f>
        <v>0</v>
      </c>
      <c r="J266" s="41">
        <v>0</v>
      </c>
      <c r="K266" s="47">
        <f t="shared" si="101"/>
        <v>0</v>
      </c>
    </row>
    <row r="267" spans="1:11" x14ac:dyDescent="0.25">
      <c r="A267" s="4" t="s">
        <v>56</v>
      </c>
      <c r="B267" s="43"/>
      <c r="C267" s="44"/>
      <c r="D267" s="41"/>
      <c r="E267" s="41">
        <v>0</v>
      </c>
      <c r="F267" s="41">
        <v>0</v>
      </c>
      <c r="G267" s="45">
        <f t="shared" si="98"/>
        <v>0</v>
      </c>
      <c r="H267" s="41">
        <f>G267*0.25</f>
        <v>0</v>
      </c>
      <c r="I267" s="46">
        <f>G267*0.75</f>
        <v>0</v>
      </c>
      <c r="J267" s="41">
        <v>0</v>
      </c>
      <c r="K267" s="47">
        <f t="shared" si="101"/>
        <v>0</v>
      </c>
    </row>
    <row r="268" spans="1:11" x14ac:dyDescent="0.25">
      <c r="A268" s="4" t="s">
        <v>56</v>
      </c>
      <c r="B268" s="43"/>
      <c r="C268" s="44"/>
      <c r="D268" s="41"/>
      <c r="E268" s="41">
        <v>0</v>
      </c>
      <c r="F268" s="41">
        <v>0</v>
      </c>
      <c r="G268" s="45">
        <f t="shared" si="98"/>
        <v>0</v>
      </c>
      <c r="H268" s="41">
        <f>G268*0.25</f>
        <v>0</v>
      </c>
      <c r="I268" s="46">
        <f>G268*0.75</f>
        <v>0</v>
      </c>
      <c r="J268" s="41">
        <v>0</v>
      </c>
      <c r="K268" s="47">
        <f t="shared" si="101"/>
        <v>0</v>
      </c>
    </row>
    <row r="269" spans="1:11" ht="12" thickBot="1" x14ac:dyDescent="0.3">
      <c r="A269" s="4" t="s">
        <v>56</v>
      </c>
      <c r="B269" s="43"/>
      <c r="C269" s="44"/>
      <c r="D269" s="41"/>
      <c r="E269" s="41">
        <v>0</v>
      </c>
      <c r="F269" s="41">
        <v>0</v>
      </c>
      <c r="G269" s="45">
        <f t="shared" si="98"/>
        <v>0</v>
      </c>
      <c r="H269" s="41">
        <f t="shared" si="99"/>
        <v>0</v>
      </c>
      <c r="I269" s="46">
        <f t="shared" si="100"/>
        <v>0</v>
      </c>
      <c r="J269" s="41">
        <v>0</v>
      </c>
      <c r="K269" s="47">
        <f t="shared" si="101"/>
        <v>0</v>
      </c>
    </row>
    <row r="270" spans="1:11" s="55" customFormat="1" ht="12" thickTop="1" x14ac:dyDescent="0.25">
      <c r="A270" s="48" t="s">
        <v>56</v>
      </c>
      <c r="B270" s="49" t="s">
        <v>9</v>
      </c>
      <c r="C270" s="77"/>
      <c r="D270" s="51">
        <f t="shared" ref="D270:K270" si="102">SUBTOTAL(9,D261:D269)</f>
        <v>9301175.0800000001</v>
      </c>
      <c r="E270" s="51">
        <f t="shared" si="102"/>
        <v>1827209.31</v>
      </c>
      <c r="F270" s="51">
        <f t="shared" si="102"/>
        <v>155614.5</v>
      </c>
      <c r="G270" s="51">
        <f t="shared" si="102"/>
        <v>7308837.2700000005</v>
      </c>
      <c r="H270" s="51">
        <f t="shared" si="102"/>
        <v>1827209.3175000001</v>
      </c>
      <c r="I270" s="53">
        <f t="shared" si="102"/>
        <v>5481627.9525000006</v>
      </c>
      <c r="J270" s="51">
        <f t="shared" si="102"/>
        <v>9514</v>
      </c>
      <c r="K270" s="54">
        <f t="shared" si="102"/>
        <v>3819547.1274999999</v>
      </c>
    </row>
    <row r="271" spans="1:11" s="7" customFormat="1" x14ac:dyDescent="0.25">
      <c r="B271" s="78"/>
      <c r="C271" s="79"/>
      <c r="I271" s="40"/>
      <c r="J271" s="45"/>
      <c r="K271" s="42"/>
    </row>
    <row r="272" spans="1:11" x14ac:dyDescent="0.25">
      <c r="A272" s="55"/>
      <c r="B272" s="179" t="s">
        <v>57</v>
      </c>
      <c r="C272" s="180"/>
      <c r="D272" s="70">
        <f t="shared" ref="D272:J272" si="103">SUBTOTAL(9,D10:D271)</f>
        <v>99704364.759999976</v>
      </c>
      <c r="E272" s="70">
        <f t="shared" si="103"/>
        <v>19149332.110000003</v>
      </c>
      <c r="F272" s="70">
        <f t="shared" si="103"/>
        <v>2218596.7000000002</v>
      </c>
      <c r="G272" s="70">
        <f t="shared" si="103"/>
        <v>78246452.950000003</v>
      </c>
      <c r="H272" s="70">
        <f t="shared" si="103"/>
        <v>19561613.237500001</v>
      </c>
      <c r="I272" s="71">
        <f t="shared" si="103"/>
        <v>58684839.712499999</v>
      </c>
      <c r="J272" s="70">
        <f t="shared" si="103"/>
        <v>89983</v>
      </c>
      <c r="K272" s="72">
        <f>SUBTOTAL(9,K10:K270)</f>
        <v>41019525.047500029</v>
      </c>
    </row>
  </sheetData>
  <mergeCells count="4">
    <mergeCell ref="A1:K1"/>
    <mergeCell ref="A2:K2"/>
    <mergeCell ref="A3:K3"/>
    <mergeCell ref="B272:C272"/>
  </mergeCells>
  <printOptions horizontalCentered="1"/>
  <pageMargins left="0" right="0" top="0.5" bottom="1" header="0" footer="0.15"/>
  <pageSetup scale="76" orientation="landscape" r:id="rId1"/>
  <headerFooter alignWithMargins="0">
    <oddHeader xml:space="preserve">&amp;R&amp;"Helv,Bold"&amp;16ATTACHMENT 4&amp;"Helv,Regular"&amp;7
</oddHeader>
    <oddFooter>&amp;L&amp;"Arial,Regular"&amp;8PED/SB&amp;&amp;FA:  &amp;D&amp;C&amp;"Arial,Regular"&amp;8&amp;F&amp;R&amp;"Arial,Regular"&amp;8Page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DISTRICT 17-18</vt:lpstr>
      <vt:lpstr>'DISTRICT 17-18'!Print_Area</vt:lpstr>
      <vt:lpstr>'DISTRICT 17-18'!Print_Titles</vt:lpstr>
    </vt:vector>
  </TitlesOfParts>
  <Company>NMPED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Yolanda.Gonzales1</dc:creator>
  <cp:lastModifiedBy>Pamela Bowker</cp:lastModifiedBy>
  <cp:lastPrinted>2018-04-12T01:45:55Z</cp:lastPrinted>
  <dcterms:created xsi:type="dcterms:W3CDTF">2017-12-08T18:43:20Z</dcterms:created>
  <dcterms:modified xsi:type="dcterms:W3CDTF">2018-04-12T01:48:38Z</dcterms:modified>
</cp:coreProperties>
</file>