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R:\Instructional Material\2019 Adoption\Rubrics_2019\Math\Math Drafts\Math Final Forms F 2019\"/>
    </mc:Choice>
  </mc:AlternateContent>
  <bookViews>
    <workbookView xWindow="0" yWindow="0" windowWidth="28800" windowHeight="12285"/>
  </bookViews>
  <sheets>
    <sheet name="Cover" sheetId="5" r:id="rId1"/>
    <sheet name="All Content Review" sheetId="8" r:id="rId2"/>
    <sheet name="Math Content Review" sheetId="9" r:id="rId3"/>
    <sheet name="Second Grade Standards Review" sheetId="7" r:id="rId4"/>
    <sheet name="SMP Chart" sheetId="11" r:id="rId5"/>
    <sheet name="Scores" sheetId="2" state="hidden" r:id="rId6"/>
  </sheets>
  <externalReferences>
    <externalReference r:id="rId7"/>
  </externalReferences>
  <definedNames>
    <definedName name="List">[1]Sheet2!$C$1:$C$4</definedName>
    <definedName name="_xlnm.Print_Area" localSheetId="1">'All Content Review'!$A$1:$I$61</definedName>
    <definedName name="_xlnm.Print_Area" localSheetId="2">'Math Content Review'!$A$1:$I$18</definedName>
    <definedName name="Scores">[1]Sheet2!$A$1:$A$4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8" i="7" l="1"/>
  <c r="W47" i="7"/>
  <c r="W46" i="7"/>
  <c r="W43" i="7"/>
  <c r="W42" i="7"/>
  <c r="W40" i="7"/>
  <c r="W39" i="7"/>
  <c r="W37" i="7"/>
  <c r="W36" i="7"/>
  <c r="W34" i="7"/>
  <c r="W33" i="7"/>
  <c r="W32" i="7"/>
  <c r="W31" i="7"/>
  <c r="W28" i="7"/>
  <c r="W27" i="7"/>
  <c r="W26" i="7"/>
  <c r="W25" i="7"/>
  <c r="W24" i="7"/>
  <c r="W22" i="7"/>
  <c r="W21" i="7"/>
  <c r="W20" i="7"/>
  <c r="W19" i="7"/>
  <c r="W18" i="7"/>
  <c r="W17" i="7"/>
  <c r="W14" i="7"/>
  <c r="W13" i="7"/>
  <c r="W11" i="7"/>
  <c r="W9" i="7"/>
  <c r="X57" i="7"/>
  <c r="X56" i="7"/>
  <c r="X55" i="7"/>
  <c r="X54" i="7"/>
  <c r="AD16" i="7"/>
  <c r="AE16" i="7" s="1"/>
  <c r="AA16" i="7"/>
  <c r="AB16" i="7" s="1"/>
  <c r="AD15" i="7"/>
  <c r="AE15" i="7" s="1"/>
  <c r="AA15" i="7"/>
  <c r="AB15" i="7" s="1"/>
  <c r="AD14" i="7"/>
  <c r="AE14" i="7" s="1"/>
  <c r="AA14" i="7"/>
  <c r="AB14" i="7" s="1"/>
  <c r="AD13" i="7"/>
  <c r="AE13" i="7" s="1"/>
  <c r="AA13" i="7"/>
  <c r="AB13" i="7" s="1"/>
  <c r="AD12" i="7"/>
  <c r="AE12" i="7" s="1"/>
  <c r="AA12" i="7"/>
  <c r="AB12" i="7" s="1"/>
  <c r="AD11" i="7"/>
  <c r="AE11" i="7" s="1"/>
  <c r="AA11" i="7"/>
  <c r="AB11" i="7" s="1"/>
  <c r="AD10" i="7"/>
  <c r="AE10" i="7" s="1"/>
  <c r="AA10" i="7"/>
  <c r="AB10" i="7" s="1"/>
  <c r="AD9" i="7"/>
  <c r="AE9" i="7" s="1"/>
  <c r="AA9" i="7"/>
  <c r="AB9" i="7" s="1"/>
  <c r="X60" i="7" l="1"/>
  <c r="J66" i="7" s="1"/>
  <c r="X49" i="7"/>
  <c r="X50" i="7" s="1"/>
  <c r="J65" i="7" s="1"/>
  <c r="W50" i="7"/>
  <c r="J64" i="7" s="1"/>
  <c r="J14" i="9"/>
  <c r="J13" i="9"/>
  <c r="J12" i="9"/>
  <c r="J11" i="9"/>
  <c r="J10" i="9"/>
  <c r="J9" i="9"/>
  <c r="J8" i="9"/>
  <c r="I18" i="9" s="1"/>
  <c r="B11" i="5" s="1"/>
  <c r="J57" i="8"/>
  <c r="J56" i="8"/>
  <c r="J55" i="8"/>
  <c r="J54" i="8"/>
  <c r="J53" i="8"/>
  <c r="J51" i="8"/>
  <c r="J50" i="8"/>
  <c r="J49" i="8"/>
  <c r="J47" i="8"/>
  <c r="J46" i="8"/>
  <c r="J45" i="8"/>
  <c r="J43" i="8"/>
  <c r="J42" i="8"/>
  <c r="J41" i="8"/>
  <c r="J40" i="8"/>
  <c r="J39" i="8"/>
  <c r="J38" i="8"/>
  <c r="J36" i="8"/>
  <c r="J35" i="8"/>
  <c r="J34" i="8"/>
  <c r="J33" i="8"/>
  <c r="J31" i="8"/>
  <c r="J30" i="8"/>
  <c r="J29" i="8"/>
  <c r="J28" i="8"/>
  <c r="J27" i="8"/>
  <c r="J26" i="8"/>
  <c r="J25" i="8"/>
  <c r="J23" i="8"/>
  <c r="J22" i="8"/>
  <c r="J21" i="8"/>
  <c r="J20" i="8"/>
  <c r="J18" i="8"/>
  <c r="J17" i="8"/>
  <c r="J15" i="8"/>
  <c r="J14" i="8"/>
  <c r="J13" i="8"/>
  <c r="J12" i="8"/>
  <c r="J11" i="8"/>
  <c r="J10" i="8"/>
  <c r="J9" i="8"/>
  <c r="I61" i="8" l="1"/>
  <c r="B10" i="5" s="1"/>
  <c r="J67" i="7"/>
  <c r="B12" i="5" s="1"/>
  <c r="B13" i="5" l="1"/>
  <c r="B14" i="5" s="1"/>
</calcChain>
</file>

<file path=xl/sharedStrings.xml><?xml version="1.0" encoding="utf-8"?>
<sst xmlns="http://schemas.openxmlformats.org/spreadsheetml/2006/main" count="276" uniqueCount="238">
  <si>
    <t>Criteria</t>
  </si>
  <si>
    <t>Standard</t>
  </si>
  <si>
    <t>Represent and interpret data.</t>
  </si>
  <si>
    <r>
      <rPr>
        <b/>
        <sz val="12"/>
        <color theme="1"/>
        <rFont val="Arial"/>
        <family val="2"/>
      </rPr>
      <t>Attention to Applications:</t>
    </r>
    <r>
      <rPr>
        <sz val="12"/>
        <color theme="1"/>
        <rFont val="Arial"/>
        <family val="2"/>
      </rPr>
      <t xml:space="preserve"> Materials are designed so that teachers and students spend sufficient time working with engaging applications of the mathematics, without losing focus on the major work of each grade.</t>
    </r>
  </si>
  <si>
    <t>Teacher materials contain supports that explain the role of the mathematical focus of each lesson within the specific grade-level and how it relates to the coherence of the mathematical learning progressions for kindergarten through grade twelve.</t>
  </si>
  <si>
    <t>Supporting content enhances focus and coherence simultaneously by engaging students in the content of the grade.</t>
  </si>
  <si>
    <t>Instructional material spends the majority of class time on the content of each grade.</t>
  </si>
  <si>
    <t>The amount of content designated for one grade level is viable for one school year in order to foster coherence between grades.</t>
  </si>
  <si>
    <t>Standards for Mathematical Practice</t>
  </si>
  <si>
    <t>Criteria #</t>
  </si>
  <si>
    <t>Materials are well designed and take into account effective lesson structure and pacing.</t>
  </si>
  <si>
    <t>Materials support teacher planning, learning, and understanding of the standards.</t>
  </si>
  <si>
    <t>Teacher materials contain full, adult-level explanations and examples of the more advanced mathematics concepts in the lessons so teachers can improve their own knowledge of the subject. Materials are in print or clearly distinguished/accessible as a teacher’s edition in digital materials.</t>
  </si>
  <si>
    <t>Teacher materials provide insight into student ways of thinking with respect to important mathematical concepts - especially anticipating a variety of student responses.</t>
  </si>
  <si>
    <t>Materials contain strategies for informing parents or caregivers about the mathematics program and suggestions for how they can help support student progress and achievement.</t>
  </si>
  <si>
    <t>Materials offer teachers resources and tools to collect ongoing data about student progress on the standards.</t>
  </si>
  <si>
    <t>Materials give all students extensive opportunities and support to explore key concepts.</t>
  </si>
  <si>
    <t>Materials support effective use of technology to enhance student learning. Digital materials are accessible and available in multiple platforms.</t>
  </si>
  <si>
    <t>Materials can be easily customized for individual learners.</t>
  </si>
  <si>
    <t>Materials are consistent with the progressions in the standards.</t>
  </si>
  <si>
    <t>Materials foster coherence through connections at a single grade, where appropriate and required by the standards.</t>
  </si>
  <si>
    <t>Rigor and Balance</t>
  </si>
  <si>
    <t>Materials integrate opportunities for digital learning into the text.</t>
  </si>
  <si>
    <t>Materials relate grade level concepts explicitly to prior knowledge from earlier grades.</t>
  </si>
  <si>
    <t>Materials include problems and/or activities that serve to connect two or more standards in cases where these connections are natural and important.</t>
  </si>
  <si>
    <t>The design of the assignments is not haphazard; content is given in intentional sequences.</t>
  </si>
  <si>
    <t>The visual design (whether in print or digital) is not distracting or chaotic but supports students in engaging thoughtfully with the subject.</t>
  </si>
  <si>
    <t>The material incorporates a glossary, footnotes, recording, pictures, and/or other features that aid students and teachers in using the material effectively.</t>
  </si>
  <si>
    <t>Materials provide a list of lessons in the teacher's edition (in print or clearly distinguished/accessible as a teacher's edition in digital materials), cross-referencing the standards addressed and providing an estimated instructional time for each lesson, chapter and unit (i.e., pacing guide).</t>
  </si>
  <si>
    <t>The materials contain explanations of the instructional approaches of the program and identification of the research-based strategies.</t>
  </si>
  <si>
    <t>Materials provide strategies for gathering information on students' prior knowledge and across grade levels.</t>
  </si>
  <si>
    <t>Materials provide strategies for teachers to identify and address  common student errors and misconceptions.</t>
  </si>
  <si>
    <t>Materials provide opportunities for ongoing review and practice, with feedback, for students in learning both concepts and skills.</t>
  </si>
  <si>
    <t>Assessments clearly denote which standards are being emphasized.</t>
  </si>
  <si>
    <t>Multiple types of formative and summative assessments (performance-based tasks, questions, research, investigations, and projects) are embedded into the content materials and assess the learning targets.</t>
  </si>
  <si>
    <t xml:space="preserve">Materials provide strategies to help teachers sequence or scaffold lessons so that the content is accessible to all learners. </t>
  </si>
  <si>
    <t>Materials provide teachers with strategies for meeting the needs of a range of learners.</t>
  </si>
  <si>
    <t>Materials suggest support, accommodations, and modifications for English Language Learners and other special populations that will support their regular and active participation in learning content (e.g., modifying vocabulary).</t>
  </si>
  <si>
    <t xml:space="preserve">Materials provide a balanced portrayal of various demographic and personal characteristics. </t>
  </si>
  <si>
    <t>Materials encourage teachers to draw upon home language and culture to facilitate learning.</t>
  </si>
  <si>
    <t>Materials include opportunities to assess student understandings and knowledge of procedural skills using technology.</t>
  </si>
  <si>
    <t>Digital materials include opportunities for teachers to personalize learning for all students, using adaptive or other technological innovations.</t>
  </si>
  <si>
    <t>Materials can be easily customized for local use. For example, materials may provide a range of lessons to draw from on a topic.</t>
  </si>
  <si>
    <t>Materials include or reference technology that provides opportunities for teachers and/or students to collaborate with each other (e.g. websites, discussion groups, webinars, etc.).</t>
  </si>
  <si>
    <t>Conceptual Understanding</t>
  </si>
  <si>
    <t>Balance</t>
  </si>
  <si>
    <t>Applications</t>
  </si>
  <si>
    <t xml:space="preserve">Materials provide supports to create structures for grade appropriate arguments and explanations, diagrams, mathematical models, etc. to strengthen student learning. </t>
  </si>
  <si>
    <t>Materials provide strategies to elicit mathematical discourse among students.</t>
  </si>
  <si>
    <t>Materials encourage students to monitor their own progress.</t>
  </si>
  <si>
    <t>Materials provide opportunities for students to investigate content beyond what is expected in the unit or lesson.</t>
  </si>
  <si>
    <t>Digital materials (either included as part of the core materials or as part of a digital curriculum) are web-based and compatible with multiple internet browsers (e.g., Internet Explorer, Firefox, Google Chrome). In addition, materials are “platform neutral” (i.e., are compatible with multiple operating systems such as Windows and Apple and are not proprietary to any single platform) and allow the use of tablets and mobile devices.</t>
  </si>
  <si>
    <t>The instructional material assesses* the grade‐level content and, if applicable, content from earlier grades.
*Content from future grades may be introduced but students should not be held accountable on assessments for future expectations.</t>
  </si>
  <si>
    <t>Materials develop according to the grade‐by‐grade progressions in the standards.  If there is content from prior or future grades, that content is clearly identified and related to grade‐level work.</t>
  </si>
  <si>
    <t>A variety of materials give all students extensive work with grade‐level content.</t>
  </si>
  <si>
    <t>Materials include learning objectives that
are visibly shaped by the content standards.</t>
  </si>
  <si>
    <t>There are a variety of ways students are asked to show their understanding.</t>
  </si>
  <si>
    <t>Materials support teachers in planning and implementing effective learning experiences by providing instructional strategies (such as quality questioning, grouping strategies, and discourse between teacher and students) to help guide students' academic development.</t>
  </si>
  <si>
    <t>Assessments include aligned rubrics that provide sufficient guidance to teachers for interpreting student performance and suggestions for follow-up.</t>
  </si>
  <si>
    <t>Rigor Score</t>
  </si>
  <si>
    <r>
      <rPr>
        <b/>
        <sz val="12"/>
        <color theme="1"/>
        <rFont val="Arial"/>
        <family val="2"/>
      </rPr>
      <t>Attention to Conceptual Understanding:</t>
    </r>
    <r>
      <rPr>
        <sz val="12"/>
        <color theme="1"/>
        <rFont val="Arial"/>
        <family val="2"/>
      </rPr>
      <t xml:space="preserve"> Materials develop conceptual understanding of key mathematical concepts, especially where called for in specific content standards or cluster headings.</t>
    </r>
  </si>
  <si>
    <t>Indicators for Rigor and Balance</t>
  </si>
  <si>
    <t>Materials contain a teacher's edition with ample and useful annotations and suggestions on how to present the content in the student edition and in the ancillary materials.  Where applicable, materials include teacher guidance for the use of embedded technology to support and enhance student learning.</t>
  </si>
  <si>
    <t>Practice 1-8</t>
  </si>
  <si>
    <t>Reviewer Evidence</t>
  </si>
  <si>
    <t>Materials take into account cultural perspectives.</t>
  </si>
  <si>
    <t>Materials reflect the cultures, languages, and lived experiences of a multicultural society.</t>
  </si>
  <si>
    <t>Materials address multiple ethnic description, interpretations, or perspectives of events and experiences.</t>
  </si>
  <si>
    <t>Grade(s):</t>
  </si>
  <si>
    <t>Title of Student Edition:</t>
  </si>
  <si>
    <t>Student Edition ISBN:</t>
  </si>
  <si>
    <t>Title of Teacher Edition:</t>
  </si>
  <si>
    <t>Teacher Edition ISBN:</t>
  </si>
  <si>
    <t>Title of SE Workbook:</t>
  </si>
  <si>
    <t>SE Workbook ISBN:</t>
  </si>
  <si>
    <t>SCORING (TO BE COMPLETED BY REVIEWER AND FACILITATOR)</t>
  </si>
  <si>
    <t>Reviewer Number:</t>
  </si>
  <si>
    <t>Date:</t>
  </si>
  <si>
    <t>SECTION</t>
  </si>
  <si>
    <t>REVIEWER TOTAL</t>
  </si>
  <si>
    <t>MAXIMUM POINTS</t>
  </si>
  <si>
    <t>FACILITATOR VERIFIED</t>
  </si>
  <si>
    <t>TOTAL SCORE</t>
  </si>
  <si>
    <t>Percent Score</t>
  </si>
  <si>
    <t>FINAL SCORE VERIFICATION (TO BE COMPLETED BY FACILITATOR)</t>
  </si>
  <si>
    <t>Verified 90% or Higher (Y/N)</t>
  </si>
  <si>
    <t>Facilitator Notes:    (enter comments below)</t>
  </si>
  <si>
    <t>Facilitator Name:</t>
  </si>
  <si>
    <t>Provider/Publisher Criteria for All Content</t>
  </si>
  <si>
    <t>Provider/Publisher / Imprint:</t>
  </si>
  <si>
    <t>Provider/Publisher Criteria K-8 Math Content</t>
  </si>
  <si>
    <t>PROVIDER/PUBLISHER   / MATERIAL INFORMATION (TO BE COMPLETED BY PROVIDER/PUBLISHER)</t>
  </si>
  <si>
    <t>Provider/ Publisher Citation</t>
  </si>
  <si>
    <t>Materials inform culturally and linguistically responsive pedagogy.</t>
  </si>
  <si>
    <t>Materials reflect the cultural diversity represented within the community, state, and nation.</t>
  </si>
  <si>
    <t>Materials encourage critical pedagogy.</t>
  </si>
  <si>
    <t>Materials support using and encouraging precise and accurate mathematics, academic language, terminology, and concrete or abstract representations (e.g. pictures, symbols, expressions, equations, graphics, models) in grade appropriate math.</t>
  </si>
  <si>
    <t>Procedural Skill and Fluency</t>
  </si>
  <si>
    <t xml:space="preserve">Reviewer's Evidence </t>
  </si>
  <si>
    <t xml:space="preserve"> Score</t>
  </si>
  <si>
    <t>Score</t>
  </si>
  <si>
    <r>
      <rPr>
        <b/>
        <sz val="12"/>
        <color theme="1"/>
        <rFont val="Arial"/>
        <family val="2"/>
      </rPr>
      <t xml:space="preserve">Attention to Procedural Skill and Fluency: </t>
    </r>
    <r>
      <rPr>
        <sz val="12"/>
        <color theme="1"/>
        <rFont val="Arial"/>
        <family val="2"/>
      </rPr>
      <t xml:space="preserve">Materials give attention throughout the year to individual standards that set an expectation of procedural skill </t>
    </r>
    <r>
      <rPr>
        <sz val="12"/>
        <rFont val="Arial"/>
        <family val="2"/>
      </rPr>
      <t>and fluency.</t>
    </r>
  </si>
  <si>
    <r>
      <rPr>
        <b/>
        <sz val="12"/>
        <color theme="1"/>
        <rFont val="Arial"/>
        <family val="2"/>
      </rPr>
      <t>Balance:</t>
    </r>
    <r>
      <rPr>
        <sz val="12"/>
        <color theme="1"/>
        <rFont val="Arial"/>
        <family val="2"/>
      </rPr>
      <t xml:space="preserve"> The three aspects of rigor are not always treated together and are not always treated separately. There is a balance of the 3 aspects of rigor within the grade.</t>
    </r>
  </si>
  <si>
    <t xml:space="preserve">Standards for Mathematical Practice </t>
  </si>
  <si>
    <t xml:space="preserve">Provider/Publisher Citation </t>
  </si>
  <si>
    <r>
      <t>Reviewer Citation</t>
    </r>
    <r>
      <rPr>
        <b/>
        <sz val="12"/>
        <color rgb="FFFF0000"/>
        <rFont val="Arial"/>
        <family val="2"/>
      </rPr>
      <t xml:space="preserve"> </t>
    </r>
  </si>
  <si>
    <t>Comments, other citations, or feedback</t>
  </si>
  <si>
    <t>Math Content Review Score</t>
  </si>
  <si>
    <t>All Content Review Score</t>
  </si>
  <si>
    <t>All Content Review</t>
  </si>
  <si>
    <t>Math Content Review</t>
  </si>
  <si>
    <t>Standards Review</t>
  </si>
  <si>
    <t>Reviewer's Evidence</t>
  </si>
  <si>
    <t>M</t>
  </si>
  <si>
    <t>P</t>
  </si>
  <si>
    <t>D</t>
  </si>
  <si>
    <t>Section 1: STANDARDS REVIEW: CONTENT STANDARDS, STANDARDS FOR MATHEMATICAL PRACTICE, RIGOR AND BALANCE</t>
  </si>
  <si>
    <t>Section 2: MATH CONTENT REVIEW</t>
  </si>
  <si>
    <t>Section 2: ALL CONTENT REVIEW</t>
  </si>
  <si>
    <t xml:space="preserve">Reviewer Citation from first quarter of materials </t>
  </si>
  <si>
    <t>Reviewer Evidence from first quarter of materials</t>
  </si>
  <si>
    <t>Reviewer Citation from second quarter of materials</t>
  </si>
  <si>
    <t>Reviewer Evidence from second quarter of materials</t>
  </si>
  <si>
    <t>Reviewer Citation from third quarter of materials</t>
  </si>
  <si>
    <t>Reviewer Evidence from third quarter of materials</t>
  </si>
  <si>
    <t>Reviewer Citation from fourth quarter of materials</t>
  </si>
  <si>
    <t>Reviewer Evidence from fourth quarter of materials</t>
  </si>
  <si>
    <t>Reviewer Citation</t>
  </si>
  <si>
    <t xml:space="preserve">F.2 MATHEMATICS GRADE 2 </t>
  </si>
  <si>
    <t>F.2 Grade 2 Math</t>
  </si>
  <si>
    <t>Provider/Publisher Citation</t>
  </si>
  <si>
    <t>Aspects of Rigor</t>
  </si>
  <si>
    <t>2.OA - Operations and Algebraic Thinking</t>
  </si>
  <si>
    <t>Represent and solve problems involving addition and subtraction.</t>
  </si>
  <si>
    <t>2.OA.A.1</t>
  </si>
  <si>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t>
  </si>
  <si>
    <t>Add and subtract within 20.</t>
  </si>
  <si>
    <t>2.OA.B.2</t>
  </si>
  <si>
    <t>Fluently add and subtract within 20 using mental strategies. By end of Grade 2, know from memory all sums of two one-digit numbers.</t>
  </si>
  <si>
    <t>Work with equal groups of objects to gain foundations for multiplication.</t>
  </si>
  <si>
    <t>2.OA.C.3</t>
  </si>
  <si>
    <t>Determine whether a group of objects (up to 20) has an odd or even number of members, e.g., by pairing objects or counting them by 2s; write an equation to express an even number as a sum of two equal addends.</t>
  </si>
  <si>
    <t>2.OA.C.4</t>
  </si>
  <si>
    <t>Use addition to find the total number of objects arranged in rectangular arrays with up to 5 rows and up to 5 columns; write an equation to express the total as a sum of equal addends.</t>
  </si>
  <si>
    <t>2.NBT - Number and Operations in Base Ten</t>
  </si>
  <si>
    <t>Understand place value.</t>
  </si>
  <si>
    <t>2.NBT.A.1</t>
  </si>
  <si>
    <t>Understand that the three digits of a three-digit number represent amounts of hundreds, tens, and ones; e.g., 706 equals 7 hundreds, 0 tens, and 6 ones. Understand the following as special cases:</t>
  </si>
  <si>
    <t>2.NBT.A.1.a</t>
  </si>
  <si>
    <t>100 can be thought of as a bundle of ten tens — called a “hundred.”</t>
  </si>
  <si>
    <t>2.NBT.A.1.b</t>
  </si>
  <si>
    <t>The numbers 100, 200, 300, 400, 500, 600, 700, 800, 900 refer to one, two, three, four, five, six, seven, eight, or nine hundreds (and 0 tens and 0 ones).</t>
  </si>
  <si>
    <t>2.NBT.A.2</t>
  </si>
  <si>
    <t>Count within 1000; skip-count by 5s, 10s, and 100s.</t>
  </si>
  <si>
    <t>2.NBT.A.3</t>
  </si>
  <si>
    <t>Read and write numbers to 1000 using base-ten numerals, number names, and expanded form.</t>
  </si>
  <si>
    <t>2.NBT.A.4</t>
  </si>
  <si>
    <t>Compare two three-digit numbers based on meanings of the hundreds, tens, and ones digits, using &gt;, =, and &lt; symbols to record the results of comparisons.</t>
  </si>
  <si>
    <t>Use place value understanding and properties of operations to add and subtract.</t>
  </si>
  <si>
    <t>2.NBT.B.5</t>
  </si>
  <si>
    <t>Fluently add and subtract within 100 using strategies based on place value, properties of operations, and/or the relationship between addition and subtraction.</t>
  </si>
  <si>
    <t>2.NBT.B.6</t>
  </si>
  <si>
    <t>Add up to four two-digit numbers using strategies based on place value and properties of operations.</t>
  </si>
  <si>
    <t>2.NBT.B.7</t>
  </si>
  <si>
    <t>Add and subtract within 1000, using concrete models or drawings and strategies based on place value, properties of operations, and/or the relationship between addition and subtraction; relate the strategy to a written method. Understand that in adding or subtracting three- digit numbers, one adds or subtracts hundreds and hundreds, tens and tens, ones and ones; and sometimes it is necessary to compose or decompose tens or hundreds.</t>
  </si>
  <si>
    <t>2.NBT.B.8</t>
  </si>
  <si>
    <t>Mentally add 10 or 100 to a given number 100–900, and mentally subtract 10 or 100 from a given number 100–900.</t>
  </si>
  <si>
    <t>2.NBT.B.9</t>
  </si>
  <si>
    <t>Explain why addition and subtraction strategies work, using place value and the properties of operations.</t>
  </si>
  <si>
    <t>2.MD - Measurement and Data</t>
  </si>
  <si>
    <t>Measure and estimate lengths in standard units.</t>
  </si>
  <si>
    <t>2.MD.A.1</t>
  </si>
  <si>
    <t>Measure the length of an object by selecting and using appropriate tools such as rulers, yardsticks, meter sticks, and measuring tapes.</t>
  </si>
  <si>
    <t>2.MD.A.2</t>
  </si>
  <si>
    <t>Measure the length of an object twice, using length units of different lengths for the two measurements; describe how the two measurements relate to the size of the unit chosen.</t>
  </si>
  <si>
    <t>2.MD.A.3</t>
  </si>
  <si>
    <t>Estimate lengths using units of inches, feet, centimeters, and meters.</t>
  </si>
  <si>
    <t>2.MD.A.4</t>
  </si>
  <si>
    <t>Measure to determine how much longer one object is than another, expressing the length difference in terms of a standard length unit.</t>
  </si>
  <si>
    <t>Relate addition and subtraction to length.</t>
  </si>
  <si>
    <t>2.MD.B.5</t>
  </si>
  <si>
    <t>Use addition and subtraction within 100 to solve word problems involving lengths that are given in the same units, e.g., by using drawings (such as drawings of rulers) and equations with a symbol for the unknown number to represent the problem.</t>
  </si>
  <si>
    <t>2.MD.B.6</t>
  </si>
  <si>
    <t>Represent whole numbers as lengths from 0 on a number line diagram with equally spaced points corresponding to the numbers 0, 1, 2, . . ., and represent whole-number sums and differences within 100 on a number line diagram.</t>
  </si>
  <si>
    <t>Work with time and money.</t>
  </si>
  <si>
    <t>2.MD.C.7</t>
  </si>
  <si>
    <t>Tell and write time from analog and digital clocks to the nearest five minutes, using a.m. and p.m.</t>
  </si>
  <si>
    <t>2.MD.C.8</t>
  </si>
  <si>
    <r>
      <t xml:space="preserve">Solve word problems involving dollar bills, quarters, dimes, nickels, and pennies, using $ and ¢ symbols appropriately. </t>
    </r>
    <r>
      <rPr>
        <i/>
        <sz val="12"/>
        <color theme="1"/>
        <rFont val="Arial"/>
        <family val="2"/>
      </rPr>
      <t>Example: If you have 2 dimes and 3 pennies, how many cents do you have?</t>
    </r>
  </si>
  <si>
    <t>2.MD.D.9</t>
  </si>
  <si>
    <t>Generate measurement data by measuring lengths of several objects to the nearest whole unit, or by making repeated measurements of the same object. Show the measurements by making a line plot, where the horizontal scale is marked off in whole-number units.</t>
  </si>
  <si>
    <t>2.MD.D.10</t>
  </si>
  <si>
    <t>Draw a picture graph and a bar graph (with single-unit scale) to represent a data set with up to four categories. Solve simple put- together, take-apart, and compare problems4 using information presented in a bar graph.</t>
  </si>
  <si>
    <t>2.G - Geometry</t>
  </si>
  <si>
    <t>Reason with shapes and their attributes.</t>
  </si>
  <si>
    <t>2.G.A.1</t>
  </si>
  <si>
    <t>Recognize and draw shapes having specified attributes, such as a given number of angles or a given number of equal faces. Identify triangles, quadrilaterals, pentagons, hexagons, and cubes.</t>
  </si>
  <si>
    <t>2.G.A.2</t>
  </si>
  <si>
    <t>Partition a rectangle into rows and columns of same-size squares and count to find the total number of them.</t>
  </si>
  <si>
    <t>2.G.A.3</t>
  </si>
  <si>
    <r>
      <t xml:space="preserve">Partition circles and rectangles into two, three, or four equal shares, describe the shares using the words </t>
    </r>
    <r>
      <rPr>
        <i/>
        <sz val="12"/>
        <color rgb="FF231F20"/>
        <rFont val="Century Gothic"/>
        <family val="2"/>
      </rPr>
      <t>halves</t>
    </r>
    <r>
      <rPr>
        <sz val="12"/>
        <color rgb="FF231F20"/>
        <rFont val="Arial"/>
        <family val="2"/>
      </rPr>
      <t xml:space="preserve">, </t>
    </r>
    <r>
      <rPr>
        <i/>
        <sz val="12"/>
        <color rgb="FF231F20"/>
        <rFont val="Century Gothic"/>
        <family val="2"/>
      </rPr>
      <t>thirds</t>
    </r>
    <r>
      <rPr>
        <sz val="12"/>
        <color rgb="FF231F20"/>
        <rFont val="Arial"/>
        <family val="2"/>
      </rPr>
      <t xml:space="preserve">, </t>
    </r>
    <r>
      <rPr>
        <i/>
        <sz val="12"/>
        <color rgb="FF231F20"/>
        <rFont val="Century Gothic"/>
        <family val="2"/>
      </rPr>
      <t>half of</t>
    </r>
    <r>
      <rPr>
        <sz val="12"/>
        <color rgb="FF231F20"/>
        <rFont val="Arial"/>
        <family val="2"/>
      </rPr>
      <t xml:space="preserve">, </t>
    </r>
    <r>
      <rPr>
        <i/>
        <sz val="12"/>
        <color rgb="FF231F20"/>
        <rFont val="Century Gothic"/>
        <family val="2"/>
      </rPr>
      <t>a third of</t>
    </r>
    <r>
      <rPr>
        <sz val="12"/>
        <color rgb="FF231F20"/>
        <rFont val="Arial"/>
        <family val="2"/>
      </rPr>
      <t>, etc., and describe the whole as two halves, three thirds, four fourths. Recognize that equal shares of identical wholes need not have the same shape.</t>
    </r>
  </si>
  <si>
    <t>Standards Score</t>
  </si>
  <si>
    <t>SMP Score</t>
  </si>
  <si>
    <t>Standards for Mathematical Practices Scoring Table</t>
  </si>
  <si>
    <t>Publisher Cite</t>
  </si>
  <si>
    <t>COUNT</t>
  </si>
  <si>
    <t>SUM COL</t>
  </si>
  <si>
    <t>1 and M</t>
  </si>
  <si>
    <t>2 and M</t>
  </si>
  <si>
    <t>3 and M</t>
  </si>
  <si>
    <t>4 and M</t>
  </si>
  <si>
    <t>5 and M</t>
  </si>
  <si>
    <t>6 and M</t>
  </si>
  <si>
    <t>7 and M</t>
  </si>
  <si>
    <t>8 and M</t>
  </si>
  <si>
    <t>Rigor and Balance Score</t>
  </si>
  <si>
    <t>Math Standards Review Score</t>
  </si>
  <si>
    <t>Verified 80%-89%  (Y/N)</t>
  </si>
  <si>
    <t>Verified 79% or Lower  (Y/N)</t>
  </si>
  <si>
    <r>
      <t xml:space="preserve">          </t>
    </r>
    <r>
      <rPr>
        <b/>
        <u/>
        <sz val="16"/>
        <color theme="1"/>
        <rFont val="Arial"/>
        <family val="2"/>
      </rPr>
      <t>Standards for Mathematical Practice</t>
    </r>
  </si>
  <si>
    <t xml:space="preserve">Make sense of problems and persevere in solving them. </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</si>
  <si>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</si>
  <si>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</si>
  <si>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</si>
  <si>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</si>
  <si>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</si>
  <si>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</si>
  <si>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</si>
  <si>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Y</t>
  </si>
  <si>
    <t>N</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</si>
  <si>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</si>
  <si>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</si>
  <si>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Reviewer Cite</t>
  </si>
  <si>
    <t>M occurrences</t>
  </si>
  <si>
    <t>Standards for Mathematical Practice
• Columns J-M: The provider/publisher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 Columns N-Q: You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Aspects of Rigor and Balance
• Columns R-U:  
     o As you review each standard, consider the aspects of rigor criteria listed in columns R-T.  Those shaded in green have been identified for that standard and should be easily found within the materials.  Those shaded in gray have not been identified but may still be found within the materials.  
     o Based on the evidence for the content standards and standards for mathematical practice, mark each aspect of rigor that is fully met in the materials with an X in the accompanying cell.  Provide the evidence found in the comments section.  
     o For column U, mark the cell for the domain if you find all aspects of rigor balanced within that domain.  Provide the evidence found in the comments section.
• Rigor and Balance: Refer to what is marked in columns R-U for this portion. You will provide one to four citations with evidence for each aspect of rigor.  Provide a citation and evidence for each aspect of rigor and balance from the first quarter of the materials, the second quarter of the materials, the third quarter of the materials, and the fourth quarter of the materials.  Use the citations and evidence already found that meet expectations for the standard, or find new citations and evidence that meet expectations for the aspect of rigor.  These indicators will be scored as follows:
     o M = Meets expectations for rigor and balance – 4 citations with supporting evidence
     o P = Partially meets expectations for rigor and balance – 3 citations with supporting evidence
     o D = Does not meet expectations for rigor and balance – 0-2 citations with supporting evidence</t>
  </si>
  <si>
    <t xml:space="preserve">REVIEWER INSTRUCTIONS:
• Use the Student Edition, Teacher Edition, or Student Workbook (Review Set) to conduct this portion of the review.
Math Content Standards:
• Columns D-F: The provider/publisher will provide a citation or citations within the Teacher Edition for the standard.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 Columns G-I: Using the Student Edition, Student Workbook, or other student-facing materials, list a different citation or multiple citations for the same standard so that all components of the standard are addressed.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t>
  </si>
  <si>
    <t xml:space="preserve">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
</t>
  </si>
  <si>
    <r>
      <t xml:space="preserve">PROVIDER/PUBLISHER INSTRUCTIONS: 
• Citations for this section will refer to the Student Edition, Teacher Edition, or Student Workbook (Review Set).
• Column D:  Enter one citation per standard from the Teacher Edition.  If necessary, you may enter multiple, </t>
    </r>
    <r>
      <rPr>
        <b/>
        <sz val="12"/>
        <color theme="1"/>
        <rFont val="Arial"/>
        <family val="2"/>
      </rPr>
      <t>targeted</t>
    </r>
    <r>
      <rPr>
        <sz val="12"/>
        <color theme="1"/>
        <rFont val="Arial"/>
        <family val="2"/>
      </rPr>
      <t xml:space="preserve"> citations in order to address standards with multiple components.  Use as few citations as needed to meet the full intent of the standard.  Your citations should be concise and should allow the reviewer to easily determine that the full intent and all components of the standard have been met.
     o NOTE: You may not use a citation more than once across ALL sections of the rubric.  
• The Reviewer will be providing evidence based on the citation given.  Each standard will be scored as “Meets expectations,” “Partially meets expectations,” or “Does not meet expectations.” 
• Columns J and K:  You will identify (Column J) and cite (Column K) Standards for Mathematical Practice (1-8), one per domain. Each mathematical practice within the domain will be scored as “Meets expectations” or “Does not meet expectations.” 
     o NOTE: Each Standard for Mathematical Practice should be identified at least once throughout this section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</si>
</sst>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m/dd/yy;@"/>
    <numFmt numFmtId="166" formatCode="0.0%"/>
  </numFmts>
  <fonts count="23" x14ac:knownFonts="1">
    <font>
      <sz val="11"/>
      <color theme="1"/>
      <name val="Calibri"/>
      <family val="2"/>
      <scheme val="minor"/>
    </font>
    <font>
      <b/>
      <sz val="12"/>
      <color theme="1"/>
      <name val="Arial"/>
      <family val="2"/>
    </font>
    <font>
      <sz val="12"/>
      <color theme="1"/>
      <name val="Arial"/>
      <family val="2"/>
    </font>
    <font>
      <sz val="11"/>
      <color theme="0"/>
      <name val="Calibri"/>
      <family val="2"/>
      <scheme val="minor"/>
    </font>
    <font>
      <b/>
      <sz val="12"/>
      <color theme="0"/>
      <name val="Arial"/>
      <family val="2"/>
    </font>
    <font>
      <sz val="16"/>
      <color theme="0"/>
      <name val="Arial"/>
      <family val="2"/>
    </font>
    <font>
      <b/>
      <sz val="16"/>
      <color theme="0"/>
      <name val="Arial"/>
      <family val="2"/>
    </font>
    <font>
      <sz val="16"/>
      <color theme="1"/>
      <name val="Arial"/>
      <family val="2"/>
    </font>
    <font>
      <b/>
      <sz val="24"/>
      <color theme="0"/>
      <name val="Arial"/>
      <family val="2"/>
    </font>
    <font>
      <b/>
      <sz val="18"/>
      <name val="Arial"/>
      <family val="2"/>
    </font>
    <font>
      <b/>
      <sz val="12"/>
      <name val="Arial"/>
      <family val="2"/>
    </font>
    <font>
      <b/>
      <sz val="12"/>
      <color rgb="FFFF0000"/>
      <name val="Arial"/>
      <family val="2"/>
    </font>
    <font>
      <sz val="11"/>
      <color theme="1"/>
      <name val="Arial"/>
      <family val="2"/>
    </font>
    <font>
      <sz val="12"/>
      <name val="Arial"/>
      <family val="2"/>
    </font>
    <font>
      <i/>
      <sz val="12"/>
      <color theme="1"/>
      <name val="Arial"/>
      <family val="2"/>
    </font>
    <font>
      <b/>
      <sz val="16"/>
      <color theme="1"/>
      <name val="Arial"/>
      <family val="2"/>
    </font>
    <font>
      <sz val="12"/>
      <color rgb="FF231F20"/>
      <name val="Arial"/>
      <family val="2"/>
    </font>
    <font>
      <i/>
      <sz val="12"/>
      <color rgb="FF231F20"/>
      <name val="Century Gothic"/>
      <family val="2"/>
    </font>
    <font>
      <sz val="11"/>
      <color rgb="FF7030A0"/>
      <name val="Calibri"/>
      <family val="2"/>
      <scheme val="minor"/>
    </font>
    <font>
      <b/>
      <u/>
      <sz val="16"/>
      <color theme="1"/>
      <name val="Arial"/>
      <family val="2"/>
    </font>
    <font>
      <sz val="14"/>
      <color theme="1"/>
      <name val="Arial"/>
      <family val="2"/>
    </font>
    <font>
      <b/>
      <sz val="14"/>
      <color theme="1"/>
      <name val="Arial"/>
      <family val="2"/>
    </font>
    <font>
      <sz val="12"/>
      <color theme="0"/>
      <name val="Arial"/>
      <family val="2"/>
    </font>
  </fonts>
  <fills count="28">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D9D9D9"/>
        <bgColor indexed="64"/>
      </patternFill>
    </fill>
    <fill>
      <patternFill patternType="solid">
        <fgColor theme="8" tint="0.39997558519241921"/>
        <bgColor indexed="64"/>
      </patternFill>
    </fill>
    <fill>
      <patternFill patternType="solid">
        <fgColor theme="1" tint="4.9989318521683403E-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B8FEFB"/>
        <bgColor indexed="64"/>
      </patternFill>
    </fill>
    <fill>
      <patternFill patternType="solid">
        <fgColor theme="4" tint="0.79998168889431442"/>
        <bgColor indexed="64"/>
      </patternFill>
    </fill>
    <fill>
      <patternFill patternType="solid">
        <fgColor rgb="FFD6FEFB"/>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8" tint="0.59999389629810485"/>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indexed="64"/>
      </right>
      <top/>
      <bottom/>
      <diagonal/>
    </border>
    <border>
      <left/>
      <right style="thin">
        <color auto="1"/>
      </right>
      <top style="thin">
        <color auto="1"/>
      </top>
      <bottom/>
      <diagonal/>
    </border>
  </borders>
  <cellStyleXfs count="1">
    <xf numFmtId="0" fontId="0" fillId="0" borderId="0"/>
  </cellStyleXfs>
  <cellXfs count="339">
    <xf numFmtId="0" fontId="0" fillId="0" borderId="0" xfId="0"/>
    <xf numFmtId="0" fontId="0" fillId="0" borderId="0" xfId="0" applyAlignment="1">
      <alignment vertical="top" wrapText="1"/>
    </xf>
    <xf numFmtId="0" fontId="1" fillId="0" borderId="0" xfId="0" applyFont="1" applyAlignment="1">
      <alignment horizontal="center" vertical="center"/>
    </xf>
    <xf numFmtId="0" fontId="0" fillId="0" borderId="0" xfId="0" applyFill="1"/>
    <xf numFmtId="0" fontId="2" fillId="15" borderId="14" xfId="0" applyFont="1" applyFill="1" applyBorder="1" applyAlignment="1" applyProtection="1">
      <alignment vertical="center" wrapText="1"/>
      <protection locked="0"/>
    </xf>
    <xf numFmtId="0" fontId="2" fillId="15" borderId="14" xfId="0"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xf>
    <xf numFmtId="0" fontId="2" fillId="0" borderId="14" xfId="0" applyFont="1" applyBorder="1" applyAlignment="1" applyProtection="1">
      <alignment horizontal="center" vertical="center"/>
    </xf>
    <xf numFmtId="0" fontId="1" fillId="0" borderId="14" xfId="0" applyFont="1" applyBorder="1" applyAlignment="1" applyProtection="1">
      <alignment vertical="center" wrapText="1"/>
    </xf>
    <xf numFmtId="165" fontId="2" fillId="0" borderId="14" xfId="0" applyNumberFormat="1" applyFont="1" applyBorder="1" applyAlignment="1" applyProtection="1">
      <alignment horizontal="center" vertical="center"/>
    </xf>
    <xf numFmtId="0" fontId="1" fillId="0" borderId="15" xfId="0" applyFont="1" applyBorder="1" applyAlignment="1" applyProtection="1">
      <alignment horizontal="left" vertical="center" wrapText="1"/>
    </xf>
    <xf numFmtId="0" fontId="1" fillId="0" borderId="14" xfId="0" applyFont="1" applyBorder="1" applyAlignment="1" applyProtection="1">
      <alignment horizontal="center" vertical="center" wrapText="1"/>
    </xf>
    <xf numFmtId="0" fontId="1" fillId="0" borderId="14" xfId="0" applyFont="1" applyBorder="1" applyAlignment="1" applyProtection="1">
      <alignment horizontal="left" vertical="center" wrapText="1"/>
    </xf>
    <xf numFmtId="1" fontId="1" fillId="0" borderId="14" xfId="0" applyNumberFormat="1" applyFont="1" applyBorder="1" applyAlignment="1" applyProtection="1">
      <alignment horizontal="center" vertical="center"/>
    </xf>
    <xf numFmtId="0" fontId="1" fillId="0" borderId="14" xfId="0" applyFont="1" applyFill="1" applyBorder="1" applyAlignment="1" applyProtection="1">
      <alignment horizontal="center" vertical="center"/>
    </xf>
    <xf numFmtId="1" fontId="1" fillId="0" borderId="14" xfId="0" applyNumberFormat="1"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166" fontId="1" fillId="0" borderId="21" xfId="0" applyNumberFormat="1" applyFont="1" applyFill="1" applyBorder="1" applyAlignment="1" applyProtection="1">
      <alignment horizontal="center" vertical="center" wrapText="1"/>
    </xf>
    <xf numFmtId="166" fontId="11" fillId="3" borderId="14" xfId="0" applyNumberFormat="1" applyFont="1" applyFill="1" applyBorder="1" applyAlignment="1" applyProtection="1">
      <alignment horizontal="center" vertical="center" wrapText="1"/>
    </xf>
    <xf numFmtId="166" fontId="11" fillId="0" borderId="14" xfId="0" applyNumberFormat="1" applyFont="1" applyFill="1" applyBorder="1" applyAlignment="1" applyProtection="1">
      <alignment horizontal="center" vertical="center" wrapText="1"/>
    </xf>
    <xf numFmtId="0" fontId="1" fillId="7" borderId="14" xfId="0" applyFont="1" applyFill="1" applyBorder="1" applyAlignment="1" applyProtection="1">
      <alignment horizontal="left" vertical="center" wrapText="1"/>
    </xf>
    <xf numFmtId="0" fontId="1" fillId="7" borderId="14" xfId="0" applyFont="1" applyFill="1" applyBorder="1" applyAlignment="1" applyProtection="1">
      <alignment horizontal="center" vertical="center" wrapText="1"/>
    </xf>
    <xf numFmtId="0" fontId="1" fillId="7" borderId="26" xfId="0" applyFont="1" applyFill="1" applyBorder="1" applyAlignment="1" applyProtection="1">
      <alignment horizontal="left" vertical="center" wrapText="1"/>
    </xf>
    <xf numFmtId="0" fontId="10" fillId="7" borderId="21" xfId="0" applyFont="1" applyFill="1" applyBorder="1" applyAlignment="1" applyProtection="1">
      <alignment horizontal="center" vertical="center" wrapText="1"/>
    </xf>
    <xf numFmtId="0" fontId="0" fillId="0" borderId="0" xfId="0" applyAlignment="1">
      <alignment vertical="top"/>
    </xf>
    <xf numFmtId="0" fontId="0" fillId="0" borderId="12" xfId="0" applyBorder="1"/>
    <xf numFmtId="0" fontId="8" fillId="0" borderId="14" xfId="0" applyFont="1" applyFill="1" applyBorder="1" applyAlignment="1" applyProtection="1">
      <alignment horizontal="center" vertical="center"/>
    </xf>
    <xf numFmtId="0" fontId="1" fillId="15" borderId="23" xfId="0" applyFont="1" applyFill="1" applyBorder="1" applyAlignment="1" applyProtection="1">
      <alignment horizontal="left" vertical="center" wrapText="1"/>
    </xf>
    <xf numFmtId="0" fontId="1" fillId="15" borderId="14" xfId="0" applyFont="1" applyFill="1" applyBorder="1" applyAlignment="1" applyProtection="1">
      <alignment vertical="center" wrapText="1"/>
    </xf>
    <xf numFmtId="0" fontId="1" fillId="15" borderId="14" xfId="0" applyFont="1" applyFill="1" applyBorder="1" applyAlignment="1" applyProtection="1">
      <alignment horizontal="left" vertical="center" wrapText="1"/>
    </xf>
    <xf numFmtId="0" fontId="1" fillId="15" borderId="14" xfId="0" applyFont="1" applyFill="1" applyBorder="1" applyAlignment="1" applyProtection="1">
      <alignment vertical="center"/>
    </xf>
    <xf numFmtId="0" fontId="0" fillId="3" borderId="0" xfId="0" applyFill="1" applyProtection="1"/>
    <xf numFmtId="0" fontId="0" fillId="0" borderId="0" xfId="0" applyProtection="1"/>
    <xf numFmtId="0" fontId="1" fillId="3" borderId="0" xfId="0" applyFont="1" applyFill="1" applyAlignment="1" applyProtection="1">
      <alignment horizontal="center" vertical="center"/>
    </xf>
    <xf numFmtId="0" fontId="0" fillId="3" borderId="0" xfId="0" applyFill="1" applyAlignment="1" applyProtection="1">
      <alignment vertical="top" wrapText="1"/>
    </xf>
    <xf numFmtId="0" fontId="1" fillId="17"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xf>
    <xf numFmtId="0" fontId="13" fillId="17" borderId="1" xfId="0" applyFont="1" applyFill="1" applyBorder="1" applyAlignment="1" applyProtection="1">
      <alignment horizontal="center" vertical="center" wrapText="1"/>
    </xf>
    <xf numFmtId="0" fontId="6" fillId="3" borderId="3" xfId="0" applyFont="1" applyFill="1" applyBorder="1" applyAlignment="1" applyProtection="1">
      <alignment horizontal="left" vertical="top"/>
    </xf>
    <xf numFmtId="0" fontId="4" fillId="3" borderId="3" xfId="0" applyFont="1" applyFill="1" applyBorder="1" applyAlignment="1" applyProtection="1">
      <alignment vertical="top" wrapText="1"/>
    </xf>
    <xf numFmtId="0" fontId="0" fillId="3" borderId="3" xfId="0" applyFill="1" applyBorder="1" applyProtection="1"/>
    <xf numFmtId="0" fontId="0" fillId="3" borderId="3" xfId="0" applyFill="1" applyBorder="1" applyAlignment="1" applyProtection="1">
      <alignment horizontal="center" vertical="center"/>
    </xf>
    <xf numFmtId="0" fontId="6" fillId="17" borderId="0" xfId="0" applyFont="1" applyFill="1" applyBorder="1" applyAlignment="1" applyProtection="1">
      <alignment vertical="top"/>
    </xf>
    <xf numFmtId="0" fontId="0" fillId="17" borderId="0" xfId="0" applyFill="1" applyAlignment="1" applyProtection="1">
      <alignment vertical="top" wrapText="1"/>
    </xf>
    <xf numFmtId="0" fontId="3" fillId="17" borderId="0" xfId="0" applyFont="1" applyFill="1" applyBorder="1" applyProtection="1"/>
    <xf numFmtId="0" fontId="3" fillId="17" borderId="0" xfId="0" applyFont="1" applyFill="1" applyBorder="1" applyAlignment="1" applyProtection="1">
      <alignment horizontal="center" vertical="center"/>
    </xf>
    <xf numFmtId="0" fontId="0" fillId="17" borderId="0" xfId="0" applyFill="1" applyProtection="1"/>
    <xf numFmtId="0" fontId="3" fillId="17" borderId="27" xfId="0" applyFont="1" applyFill="1" applyBorder="1" applyProtection="1"/>
    <xf numFmtId="0" fontId="1" fillId="7" borderId="2" xfId="0" applyFont="1" applyFill="1" applyBorder="1" applyAlignment="1" applyProtection="1">
      <alignment horizontal="center" vertical="center"/>
    </xf>
    <xf numFmtId="0" fontId="1" fillId="7" borderId="3" xfId="0" applyFont="1" applyFill="1" applyBorder="1" applyAlignment="1" applyProtection="1">
      <alignment horizontal="left" vertical="center" wrapText="1"/>
    </xf>
    <xf numFmtId="0" fontId="0" fillId="7" borderId="3" xfId="0" applyFill="1" applyBorder="1" applyAlignment="1" applyProtection="1">
      <alignment vertical="top" wrapText="1"/>
    </xf>
    <xf numFmtId="0" fontId="0" fillId="7" borderId="3" xfId="0" applyFill="1" applyBorder="1" applyAlignment="1" applyProtection="1">
      <alignment horizontal="center" vertical="center"/>
    </xf>
    <xf numFmtId="0" fontId="0" fillId="7" borderId="3" xfId="0" applyFill="1" applyBorder="1" applyProtection="1"/>
    <xf numFmtId="0" fontId="0" fillId="7" borderId="4" xfId="0" applyFill="1" applyBorder="1" applyProtection="1"/>
    <xf numFmtId="0" fontId="1" fillId="0" borderId="9" xfId="0" applyFont="1" applyBorder="1" applyAlignment="1" applyProtection="1">
      <alignment horizontal="center" vertical="center"/>
    </xf>
    <xf numFmtId="0" fontId="2" fillId="0" borderId="9" xfId="0" applyFont="1" applyBorder="1" applyAlignment="1" applyProtection="1">
      <alignment horizontal="left" vertical="top" wrapText="1"/>
    </xf>
    <xf numFmtId="0" fontId="12" fillId="4"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8"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1" fillId="0" borderId="7" xfId="0" applyFont="1" applyBorder="1" applyAlignment="1" applyProtection="1">
      <alignment horizontal="center" vertical="center"/>
    </xf>
    <xf numFmtId="0" fontId="2" fillId="0" borderId="7" xfId="0" applyFont="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8" borderId="7" xfId="0" applyFont="1" applyFill="1" applyBorder="1" applyAlignment="1" applyProtection="1">
      <alignment horizontal="left" vertical="top" wrapText="1"/>
    </xf>
    <xf numFmtId="0" fontId="1" fillId="7" borderId="3" xfId="0" applyFont="1" applyFill="1" applyBorder="1" applyAlignment="1" applyProtection="1">
      <alignment horizontal="left" vertical="top" wrapText="1"/>
    </xf>
    <xf numFmtId="0" fontId="2" fillId="7" borderId="3" xfId="0" applyFont="1" applyFill="1" applyBorder="1" applyAlignment="1" applyProtection="1">
      <alignment vertical="center"/>
    </xf>
    <xf numFmtId="0" fontId="2" fillId="7" borderId="3" xfId="0" applyFont="1" applyFill="1" applyBorder="1" applyAlignment="1" applyProtection="1">
      <alignment horizontal="left" vertical="top"/>
    </xf>
    <xf numFmtId="0" fontId="2" fillId="7" borderId="3" xfId="0" applyFont="1" applyFill="1" applyBorder="1" applyAlignment="1" applyProtection="1">
      <alignment horizontal="center" vertical="center"/>
    </xf>
    <xf numFmtId="0" fontId="2" fillId="7" borderId="4" xfId="0" applyFont="1" applyFill="1" applyBorder="1" applyAlignment="1" applyProtection="1">
      <alignment horizontal="left" vertical="top" wrapText="1"/>
    </xf>
    <xf numFmtId="0" fontId="2" fillId="0" borderId="9"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8" borderId="9"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7" borderId="3" xfId="0" applyFont="1" applyFill="1" applyBorder="1" applyAlignment="1" applyProtection="1">
      <alignment horizontal="left" vertical="top" wrapText="1"/>
    </xf>
    <xf numFmtId="0" fontId="2" fillId="7" borderId="3"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1" fillId="0" borderId="9" xfId="0" applyFont="1" applyFill="1" applyBorder="1" applyAlignment="1" applyProtection="1">
      <alignment horizontal="center" vertical="center"/>
    </xf>
    <xf numFmtId="0" fontId="2" fillId="7" borderId="3" xfId="0" applyFont="1" applyFill="1" applyBorder="1" applyAlignment="1" applyProtection="1">
      <alignment horizontal="left" vertical="center" wrapText="1"/>
    </xf>
    <xf numFmtId="0" fontId="0" fillId="7" borderId="3" xfId="0" applyFill="1" applyBorder="1" applyAlignment="1" applyProtection="1">
      <alignment horizontal="center"/>
    </xf>
    <xf numFmtId="0" fontId="0" fillId="0" borderId="0" xfId="0" applyFill="1" applyProtection="1"/>
    <xf numFmtId="0" fontId="2" fillId="0" borderId="0" xfId="0" applyFont="1" applyProtection="1"/>
    <xf numFmtId="0" fontId="0" fillId="7" borderId="2" xfId="0" applyFill="1" applyBorder="1" applyProtection="1"/>
    <xf numFmtId="0" fontId="2" fillId="7" borderId="3" xfId="0" applyFont="1" applyFill="1" applyBorder="1" applyAlignment="1" applyProtection="1"/>
    <xf numFmtId="0" fontId="2" fillId="7" borderId="4" xfId="0" applyFont="1" applyFill="1" applyBorder="1" applyAlignment="1" applyProtection="1"/>
    <xf numFmtId="0" fontId="2" fillId="0" borderId="4" xfId="0" applyFont="1" applyFill="1" applyBorder="1" applyProtection="1"/>
    <xf numFmtId="0" fontId="0" fillId="4" borderId="1" xfId="0" applyFill="1" applyBorder="1" applyProtection="1"/>
    <xf numFmtId="0" fontId="2" fillId="2" borderId="9"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0" fillId="3" borderId="12" xfId="0" applyFill="1" applyBorder="1" applyProtection="1"/>
    <xf numFmtId="0" fontId="1" fillId="3" borderId="12" xfId="0" applyFont="1" applyFill="1" applyBorder="1" applyAlignment="1" applyProtection="1">
      <alignment horizontal="center" vertical="center"/>
    </xf>
    <xf numFmtId="0" fontId="6" fillId="3" borderId="2" xfId="0" applyFont="1" applyFill="1" applyBorder="1" applyAlignment="1" applyProtection="1">
      <alignment horizontal="left" vertical="top"/>
    </xf>
    <xf numFmtId="0" fontId="6" fillId="17" borderId="11" xfId="0" applyFont="1" applyFill="1" applyBorder="1" applyAlignment="1" applyProtection="1">
      <alignment vertical="top"/>
    </xf>
    <xf numFmtId="0" fontId="3" fillId="17" borderId="6" xfId="0" applyFont="1" applyFill="1" applyBorder="1" applyProtection="1"/>
    <xf numFmtId="0" fontId="3" fillId="17" borderId="6" xfId="0" applyFont="1" applyFill="1" applyBorder="1" applyAlignment="1" applyProtection="1">
      <alignment horizontal="center" vertical="center"/>
    </xf>
    <xf numFmtId="0" fontId="3" fillId="17" borderId="13" xfId="0" applyFont="1" applyFill="1" applyBorder="1" applyProtection="1"/>
    <xf numFmtId="0" fontId="12" fillId="0" borderId="1" xfId="0" applyFont="1" applyBorder="1" applyAlignment="1" applyProtection="1">
      <alignment horizontal="left" vertical="top" wrapText="1"/>
    </xf>
    <xf numFmtId="0" fontId="2" fillId="4" borderId="1"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0" fillId="6" borderId="2" xfId="0" applyFill="1" applyBorder="1" applyProtection="1"/>
    <xf numFmtId="0" fontId="0" fillId="6" borderId="3" xfId="0" applyFill="1" applyBorder="1" applyProtection="1"/>
    <xf numFmtId="0" fontId="0" fillId="6" borderId="3" xfId="0" applyFill="1" applyBorder="1" applyAlignment="1" applyProtection="1">
      <alignment horizontal="center"/>
    </xf>
    <xf numFmtId="0" fontId="0" fillId="0" borderId="12" xfId="0" applyFill="1" applyBorder="1" applyProtection="1"/>
    <xf numFmtId="0" fontId="2" fillId="0" borderId="0" xfId="0" applyFont="1" applyFill="1" applyBorder="1" applyAlignment="1" applyProtection="1">
      <alignment horizontal="left" vertical="center" wrapText="1"/>
    </xf>
    <xf numFmtId="0" fontId="0" fillId="0" borderId="0" xfId="0" applyFill="1" applyBorder="1" applyProtection="1"/>
    <xf numFmtId="0" fontId="0" fillId="7" borderId="3" xfId="0" applyFill="1" applyBorder="1" applyAlignment="1" applyProtection="1"/>
    <xf numFmtId="0" fontId="0" fillId="7" borderId="4" xfId="0" applyFill="1" applyBorder="1" applyAlignment="1" applyProtection="1"/>
    <xf numFmtId="0" fontId="2" fillId="2" borderId="1" xfId="0" applyFont="1" applyFill="1" applyBorder="1" applyAlignment="1" applyProtection="1">
      <alignment vertical="top" wrapText="1"/>
      <protection locked="0"/>
    </xf>
    <xf numFmtId="0" fontId="2" fillId="12" borderId="6" xfId="0" applyFont="1" applyFill="1" applyBorder="1" applyAlignment="1" applyProtection="1">
      <alignment vertical="center" wrapText="1"/>
    </xf>
    <xf numFmtId="0" fontId="2" fillId="12" borderId="13"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14" borderId="3" xfId="0" applyFont="1" applyFill="1" applyBorder="1" applyAlignment="1" applyProtection="1">
      <alignment vertical="top" wrapText="1"/>
    </xf>
    <xf numFmtId="0" fontId="2" fillId="14" borderId="4"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13" borderId="0" xfId="0" applyFont="1" applyFill="1" applyAlignment="1" applyProtection="1">
      <alignment vertical="top" wrapText="1"/>
    </xf>
    <xf numFmtId="0" fontId="2" fillId="13" borderId="27" xfId="0" applyFont="1" applyFill="1" applyBorder="1" applyAlignment="1" applyProtection="1">
      <alignment vertical="top" wrapText="1"/>
    </xf>
    <xf numFmtId="0" fontId="2" fillId="13" borderId="0" xfId="0" applyFont="1" applyFill="1" applyAlignment="1" applyProtection="1">
      <alignment horizontal="left" vertical="top" wrapText="1"/>
    </xf>
    <xf numFmtId="0" fontId="2" fillId="13" borderId="27" xfId="0" applyFont="1" applyFill="1" applyBorder="1" applyAlignment="1" applyProtection="1">
      <alignment horizontal="left" vertical="top" wrapText="1"/>
    </xf>
    <xf numFmtId="0" fontId="0" fillId="3" borderId="0" xfId="0" applyFill="1" applyAlignment="1" applyProtection="1">
      <alignment horizontal="center" vertical="center"/>
    </xf>
    <xf numFmtId="0" fontId="0" fillId="3" borderId="1" xfId="0" applyFill="1" applyBorder="1" applyProtection="1"/>
    <xf numFmtId="0" fontId="15" fillId="4" borderId="1" xfId="0" applyFont="1" applyFill="1" applyBorder="1" applyAlignment="1" applyProtection="1">
      <alignment horizontal="center" vertical="center" wrapText="1"/>
    </xf>
    <xf numFmtId="0" fontId="13" fillId="26" borderId="1"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xf>
    <xf numFmtId="0" fontId="5" fillId="3" borderId="3" xfId="0" applyFont="1" applyFill="1" applyBorder="1" applyAlignment="1" applyProtection="1">
      <alignment vertical="top" wrapText="1"/>
    </xf>
    <xf numFmtId="0" fontId="0" fillId="3" borderId="2" xfId="0" applyFill="1" applyBorder="1" applyProtection="1"/>
    <xf numFmtId="0" fontId="4" fillId="17" borderId="0" xfId="0" applyFont="1" applyFill="1" applyBorder="1" applyAlignment="1" applyProtection="1">
      <alignment horizontal="center" vertical="center"/>
    </xf>
    <xf numFmtId="0" fontId="13" fillId="17" borderId="9" xfId="0" applyFont="1" applyFill="1" applyBorder="1" applyAlignment="1" applyProtection="1">
      <alignment horizontal="center" vertical="center"/>
    </xf>
    <xf numFmtId="0" fontId="13" fillId="17" borderId="9" xfId="0" applyFont="1" applyFill="1" applyBorder="1" applyAlignment="1" applyProtection="1">
      <alignment horizontal="center" vertical="center" wrapText="1"/>
    </xf>
    <xf numFmtId="0" fontId="13" fillId="17" borderId="11" xfId="0" applyFont="1" applyFill="1" applyBorder="1" applyAlignment="1" applyProtection="1">
      <alignment horizontal="center" vertical="center" wrapText="1"/>
    </xf>
    <xf numFmtId="0" fontId="2" fillId="17" borderId="2" xfId="0" applyFont="1" applyFill="1" applyBorder="1" applyAlignment="1" applyProtection="1">
      <alignment horizontal="center" vertical="center"/>
    </xf>
    <xf numFmtId="0" fontId="3" fillId="26" borderId="13" xfId="0" applyFont="1" applyFill="1" applyBorder="1" applyProtection="1"/>
    <xf numFmtId="0" fontId="0" fillId="26" borderId="1" xfId="0" applyFill="1" applyBorder="1" applyAlignment="1" applyProtection="1">
      <alignment horizontal="center" vertical="center"/>
    </xf>
    <xf numFmtId="0" fontId="1" fillId="0" borderId="1" xfId="0" applyFont="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2" fillId="0" borderId="1" xfId="0" applyFont="1" applyBorder="1" applyAlignment="1" applyProtection="1">
      <alignment vertical="top" wrapText="1"/>
    </xf>
    <xf numFmtId="0" fontId="2" fillId="2" borderId="2" xfId="0" applyFont="1" applyFill="1" applyBorder="1" applyAlignment="1" applyProtection="1">
      <alignment horizontal="left" vertical="top" wrapText="1"/>
    </xf>
    <xf numFmtId="0" fontId="2" fillId="23" borderId="2" xfId="0" applyFont="1" applyFill="1" applyBorder="1" applyAlignment="1" applyProtection="1">
      <alignment horizontal="left" vertical="top" wrapText="1"/>
    </xf>
    <xf numFmtId="0" fontId="2" fillId="20" borderId="8"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xf>
    <xf numFmtId="0" fontId="2" fillId="24" borderId="8" xfId="0" applyFont="1" applyFill="1" applyBorder="1" applyAlignment="1" applyProtection="1">
      <alignment horizontal="center" vertical="center" wrapText="1"/>
    </xf>
    <xf numFmtId="0" fontId="4" fillId="25" borderId="9" xfId="0" applyFont="1" applyFill="1" applyBorder="1" applyAlignment="1" applyProtection="1">
      <alignment horizontal="center" vertical="center"/>
    </xf>
    <xf numFmtId="0" fontId="1" fillId="11" borderId="11"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0" xfId="0" applyFill="1" applyBorder="1" applyAlignment="1" applyProtection="1">
      <alignment vertical="top"/>
    </xf>
    <xf numFmtId="0" fontId="0" fillId="11" borderId="1" xfId="0" applyFill="1" applyBorder="1" applyAlignment="1" applyProtection="1">
      <alignment horizontal="center" vertical="center"/>
    </xf>
    <xf numFmtId="0" fontId="6" fillId="17" borderId="2" xfId="0" applyFont="1" applyFill="1" applyBorder="1" applyAlignment="1" applyProtection="1">
      <alignment horizontal="left" vertical="top"/>
    </xf>
    <xf numFmtId="0" fontId="4" fillId="17" borderId="3" xfId="0" applyFont="1" applyFill="1" applyBorder="1" applyAlignment="1" applyProtection="1">
      <alignment horizontal="center" vertical="center" wrapText="1"/>
    </xf>
    <xf numFmtId="0" fontId="4" fillId="17" borderId="3" xfId="0" applyFont="1" applyFill="1" applyBorder="1" applyAlignment="1" applyProtection="1">
      <alignment horizontal="center" vertical="center"/>
    </xf>
    <xf numFmtId="0" fontId="2" fillId="17" borderId="3" xfId="0" applyFont="1" applyFill="1" applyBorder="1" applyAlignment="1" applyProtection="1">
      <alignment vertical="top" wrapText="1"/>
    </xf>
    <xf numFmtId="0" fontId="1" fillId="0" borderId="2" xfId="0" applyFont="1" applyBorder="1" applyAlignment="1" applyProtection="1">
      <alignment horizontal="center" vertical="center"/>
    </xf>
    <xf numFmtId="0" fontId="2" fillId="23" borderId="1" xfId="0" applyFont="1" applyFill="1" applyBorder="1" applyAlignment="1" applyProtection="1">
      <alignment horizontal="left" vertical="top" wrapText="1"/>
    </xf>
    <xf numFmtId="0" fontId="1" fillId="11" borderId="1" xfId="0" applyFont="1" applyFill="1" applyBorder="1" applyAlignment="1" applyProtection="1">
      <alignment horizontal="center" vertical="center"/>
    </xf>
    <xf numFmtId="0" fontId="2" fillId="0" borderId="4" xfId="0" applyFont="1" applyBorder="1" applyAlignment="1" applyProtection="1">
      <alignment horizontal="left" vertical="top" wrapText="1"/>
    </xf>
    <xf numFmtId="0" fontId="16" fillId="0" borderId="1" xfId="0" applyFont="1" applyBorder="1" applyAlignment="1" applyProtection="1">
      <alignment horizontal="left" vertical="top" wrapText="1"/>
    </xf>
    <xf numFmtId="0" fontId="2" fillId="20" borderId="7" xfId="0" applyFont="1" applyFill="1" applyBorder="1" applyAlignment="1" applyProtection="1">
      <alignment horizontal="center" vertical="center" wrapText="1"/>
    </xf>
    <xf numFmtId="0" fontId="2" fillId="4" borderId="7" xfId="0" applyFont="1" applyFill="1" applyBorder="1" applyAlignment="1" applyProtection="1">
      <alignment vertical="center" wrapText="1"/>
    </xf>
    <xf numFmtId="0" fontId="2" fillId="24" borderId="7" xfId="0" applyFont="1" applyFill="1" applyBorder="1" applyAlignment="1" applyProtection="1">
      <alignment horizontal="center" vertical="center" wrapText="1"/>
    </xf>
    <xf numFmtId="0" fontId="16" fillId="0" borderId="0" xfId="0" applyFont="1" applyAlignment="1" applyProtection="1">
      <alignment horizontal="left" vertical="top" wrapText="1"/>
    </xf>
    <xf numFmtId="0" fontId="6" fillId="3" borderId="10" xfId="0" applyFont="1" applyFill="1" applyBorder="1" applyAlignment="1" applyProtection="1">
      <alignment horizontal="left" vertical="top"/>
    </xf>
    <xf numFmtId="0" fontId="1" fillId="3" borderId="5" xfId="0" applyFont="1" applyFill="1" applyBorder="1" applyAlignment="1" applyProtection="1">
      <alignment horizontal="center" vertical="center" wrapText="1"/>
    </xf>
    <xf numFmtId="0" fontId="4" fillId="3" borderId="5" xfId="0" applyFont="1" applyFill="1" applyBorder="1" applyAlignment="1" applyProtection="1">
      <alignment vertical="top" wrapText="1"/>
    </xf>
    <xf numFmtId="0" fontId="6" fillId="17" borderId="2" xfId="0" applyFont="1" applyFill="1" applyBorder="1" applyAlignment="1" applyProtection="1">
      <alignment vertical="center"/>
    </xf>
    <xf numFmtId="0" fontId="6" fillId="17" borderId="3" xfId="0" applyFont="1" applyFill="1" applyBorder="1" applyAlignment="1" applyProtection="1">
      <alignment vertical="center" wrapText="1"/>
    </xf>
    <xf numFmtId="0" fontId="6" fillId="17" borderId="3" xfId="0" applyFont="1" applyFill="1" applyBorder="1" applyAlignment="1" applyProtection="1">
      <alignment vertical="center"/>
    </xf>
    <xf numFmtId="0" fontId="1" fillId="10" borderId="9" xfId="0" applyFont="1" applyFill="1" applyBorder="1" applyAlignment="1" applyProtection="1">
      <alignment horizontal="center" vertical="center" wrapText="1"/>
    </xf>
    <xf numFmtId="0" fontId="2" fillId="0" borderId="9" xfId="0" applyFont="1" applyBorder="1" applyAlignment="1" applyProtection="1">
      <alignment vertical="top" wrapText="1"/>
    </xf>
    <xf numFmtId="0" fontId="2" fillId="20" borderId="7" xfId="0" applyFont="1" applyFill="1" applyBorder="1" applyAlignment="1" applyProtection="1">
      <alignment horizontal="center" vertical="center"/>
    </xf>
    <xf numFmtId="0" fontId="2" fillId="4" borderId="7" xfId="0" applyFont="1" applyFill="1" applyBorder="1" applyAlignment="1" applyProtection="1">
      <alignment vertical="center"/>
    </xf>
    <xf numFmtId="0" fontId="2" fillId="24" borderId="7" xfId="0" applyFont="1" applyFill="1" applyBorder="1" applyAlignment="1" applyProtection="1">
      <alignment horizontal="center" vertical="center"/>
    </xf>
    <xf numFmtId="0" fontId="2" fillId="20" borderId="8" xfId="0" applyFont="1" applyFill="1" applyBorder="1" applyAlignment="1" applyProtection="1">
      <alignment horizontal="center" vertical="center"/>
    </xf>
    <xf numFmtId="0" fontId="2" fillId="4" borderId="8" xfId="0" applyFont="1" applyFill="1" applyBorder="1" applyAlignment="1" applyProtection="1">
      <alignment vertical="center"/>
    </xf>
    <xf numFmtId="0" fontId="2" fillId="24" borderId="8" xfId="0" applyFont="1" applyFill="1" applyBorder="1" applyAlignment="1" applyProtection="1">
      <alignment horizontal="center" vertical="center"/>
    </xf>
    <xf numFmtId="0" fontId="1" fillId="17" borderId="2" xfId="0" applyFont="1" applyFill="1" applyBorder="1" applyAlignment="1" applyProtection="1">
      <alignment horizontal="center" vertical="center"/>
    </xf>
    <xf numFmtId="0" fontId="1" fillId="17" borderId="3" xfId="0" applyFont="1" applyFill="1" applyBorder="1" applyAlignment="1" applyProtection="1">
      <alignment horizontal="center" vertical="center" wrapText="1"/>
    </xf>
    <xf numFmtId="0" fontId="6" fillId="17" borderId="3" xfId="0" applyFont="1" applyFill="1" applyBorder="1" applyAlignment="1" applyProtection="1">
      <alignment vertical="top"/>
    </xf>
    <xf numFmtId="0" fontId="2" fillId="4" borderId="7" xfId="0" applyFont="1" applyFill="1" applyBorder="1" applyAlignment="1" applyProtection="1"/>
    <xf numFmtId="0" fontId="2" fillId="23" borderId="7" xfId="0" applyFont="1" applyFill="1" applyBorder="1" applyAlignment="1" applyProtection="1">
      <alignment horizontal="left" vertical="top" wrapText="1"/>
    </xf>
    <xf numFmtId="0" fontId="2" fillId="4" borderId="8" xfId="0" applyFont="1" applyFill="1" applyBorder="1" applyAlignment="1" applyProtection="1"/>
    <xf numFmtId="0" fontId="2" fillId="17" borderId="3" xfId="0" applyFont="1" applyFill="1" applyBorder="1" applyAlignment="1" applyProtection="1"/>
    <xf numFmtId="0" fontId="2" fillId="17" borderId="3" xfId="0" applyFont="1" applyFill="1" applyBorder="1" applyProtection="1"/>
    <xf numFmtId="0" fontId="2" fillId="17" borderId="3" xfId="0" applyFont="1" applyFill="1" applyBorder="1" applyAlignment="1" applyProtection="1">
      <alignment horizontal="center" vertical="center"/>
    </xf>
    <xf numFmtId="0" fontId="2" fillId="17" borderId="4" xfId="0" applyFont="1" applyFill="1" applyBorder="1" applyAlignment="1" applyProtection="1">
      <alignment horizontal="left" vertical="top" wrapText="1"/>
    </xf>
    <xf numFmtId="0" fontId="2" fillId="23" borderId="9" xfId="0" applyFont="1" applyFill="1" applyBorder="1" applyAlignment="1" applyProtection="1">
      <alignment horizontal="left" vertical="top" wrapText="1"/>
    </xf>
    <xf numFmtId="0" fontId="2" fillId="3" borderId="8" xfId="0" applyFont="1" applyFill="1" applyBorder="1" applyAlignment="1" applyProtection="1"/>
    <xf numFmtId="0" fontId="2" fillId="3" borderId="8" xfId="0" applyFont="1" applyFill="1" applyBorder="1" applyAlignment="1" applyProtection="1">
      <alignment vertical="top" wrapText="1"/>
    </xf>
    <xf numFmtId="0" fontId="0" fillId="3" borderId="7" xfId="0" applyFill="1" applyBorder="1" applyProtection="1"/>
    <xf numFmtId="0" fontId="2" fillId="4" borderId="8" xfId="0" applyFont="1" applyFill="1" applyBorder="1" applyProtection="1"/>
    <xf numFmtId="0" fontId="1" fillId="7" borderId="1" xfId="0" applyFont="1" applyFill="1" applyBorder="1" applyAlignment="1" applyProtection="1">
      <alignment horizontal="center" vertical="center"/>
    </xf>
    <xf numFmtId="0" fontId="0" fillId="7" borderId="1" xfId="0" applyFill="1" applyBorder="1" applyAlignment="1" applyProtection="1">
      <alignment vertical="top" wrapText="1"/>
    </xf>
    <xf numFmtId="0" fontId="0" fillId="7" borderId="1" xfId="0" applyFill="1" applyBorder="1" applyProtection="1"/>
    <xf numFmtId="0" fontId="0" fillId="7" borderId="1" xfId="0" applyFill="1" applyBorder="1" applyAlignment="1" applyProtection="1">
      <alignment horizontal="center" vertical="center"/>
    </xf>
    <xf numFmtId="0" fontId="0" fillId="7" borderId="10" xfId="0" applyFill="1" applyBorder="1" applyProtection="1"/>
    <xf numFmtId="0" fontId="0" fillId="7" borderId="28" xfId="0" applyFill="1" applyBorder="1" applyProtection="1"/>
    <xf numFmtId="0" fontId="2" fillId="7" borderId="1" xfId="0" applyFont="1" applyFill="1" applyBorder="1" applyAlignment="1" applyProtection="1">
      <alignment horizontal="center" vertical="center"/>
    </xf>
    <xf numFmtId="0" fontId="2" fillId="7" borderId="1" xfId="0" applyFont="1" applyFill="1" applyBorder="1" applyProtection="1"/>
    <xf numFmtId="0" fontId="0" fillId="7" borderId="11" xfId="0" applyFill="1" applyBorder="1" applyProtection="1"/>
    <xf numFmtId="0" fontId="0" fillId="7" borderId="13" xfId="0" applyFill="1" applyBorder="1" applyProtection="1"/>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wrapText="1"/>
    </xf>
    <xf numFmtId="0" fontId="6" fillId="5" borderId="11" xfId="0" applyFont="1" applyFill="1" applyBorder="1" applyAlignment="1" applyProtection="1">
      <alignment vertical="center"/>
    </xf>
    <xf numFmtId="0" fontId="6" fillId="5" borderId="6" xfId="0" applyFont="1" applyFill="1" applyBorder="1" applyAlignment="1" applyProtection="1">
      <alignment vertical="center"/>
    </xf>
    <xf numFmtId="0" fontId="6" fillId="5" borderId="0" xfId="0" applyFont="1" applyFill="1" applyBorder="1" applyAlignment="1" applyProtection="1">
      <alignment vertical="center"/>
    </xf>
    <xf numFmtId="0" fontId="18" fillId="0" borderId="0" xfId="0" applyFont="1" applyFill="1" applyBorder="1" applyProtection="1"/>
    <xf numFmtId="0" fontId="1" fillId="18" borderId="1" xfId="0" applyFont="1" applyFill="1" applyBorder="1" applyAlignment="1" applyProtection="1">
      <alignment horizontal="center" vertical="center" wrapText="1"/>
    </xf>
    <xf numFmtId="0" fontId="2" fillId="19" borderId="1" xfId="0" applyFont="1" applyFill="1" applyBorder="1" applyAlignment="1" applyProtection="1">
      <alignment horizontal="left" vertical="top" wrapText="1"/>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2" fillId="3" borderId="1" xfId="0" applyFont="1" applyFill="1" applyBorder="1" applyAlignment="1" applyProtection="1">
      <alignment vertical="top" wrapText="1"/>
    </xf>
    <xf numFmtId="0" fontId="0" fillId="3" borderId="1" xfId="0" applyFill="1" applyBorder="1" applyAlignment="1" applyProtection="1">
      <alignment horizontal="center" vertical="center"/>
    </xf>
    <xf numFmtId="0" fontId="0" fillId="7" borderId="5" xfId="0" applyFill="1" applyBorder="1" applyProtection="1"/>
    <xf numFmtId="0" fontId="0" fillId="9" borderId="1" xfId="0" applyFill="1" applyBorder="1" applyAlignment="1" applyProtection="1"/>
    <xf numFmtId="0" fontId="0" fillId="9" borderId="5" xfId="0" applyFill="1" applyBorder="1" applyAlignment="1" applyProtection="1"/>
    <xf numFmtId="0" fontId="0" fillId="9" borderId="28" xfId="0" applyFill="1" applyBorder="1" applyAlignment="1" applyProtection="1"/>
    <xf numFmtId="0" fontId="0" fillId="7" borderId="0" xfId="0" applyFill="1" applyProtection="1"/>
    <xf numFmtId="0" fontId="0" fillId="9" borderId="1" xfId="0" applyFill="1" applyBorder="1" applyAlignment="1" applyProtection="1">
      <alignment vertical="top" wrapText="1"/>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9" borderId="1" xfId="0" applyFill="1" applyBorder="1" applyAlignment="1" applyProtection="1">
      <alignment horizontal="center" vertical="center"/>
    </xf>
    <xf numFmtId="0" fontId="0" fillId="9" borderId="2" xfId="0" applyFill="1" applyBorder="1" applyAlignment="1" applyProtection="1"/>
    <xf numFmtId="0" fontId="0" fillId="9" borderId="4" xfId="0" applyFill="1" applyBorder="1" applyAlignment="1" applyProtection="1"/>
    <xf numFmtId="0" fontId="0" fillId="4" borderId="0" xfId="0" applyFill="1" applyProtection="1"/>
    <xf numFmtId="0" fontId="1" fillId="0" borderId="0" xfId="0" applyFont="1" applyAlignment="1" applyProtection="1">
      <alignment horizontal="center" vertical="center"/>
    </xf>
    <xf numFmtId="0" fontId="0" fillId="0" borderId="0" xfId="0" applyAlignment="1" applyProtection="1">
      <alignment vertical="top" wrapText="1"/>
    </xf>
    <xf numFmtId="0" fontId="2" fillId="7" borderId="4" xfId="0" applyFont="1" applyFill="1" applyBorder="1" applyProtection="1"/>
    <xf numFmtId="0" fontId="2" fillId="4" borderId="1" xfId="0" applyFont="1" applyFill="1" applyBorder="1" applyAlignment="1" applyProtection="1">
      <alignment horizontal="center"/>
    </xf>
    <xf numFmtId="0" fontId="2" fillId="20" borderId="8" xfId="0" applyFont="1" applyFill="1" applyBorder="1" applyAlignment="1" applyProtection="1">
      <alignment horizontal="center" vertical="center" wrapText="1"/>
      <protection locked="0"/>
    </xf>
    <xf numFmtId="0" fontId="2" fillId="20" borderId="7" xfId="0" applyFont="1" applyFill="1" applyBorder="1" applyAlignment="1" applyProtection="1">
      <alignment horizontal="left" vertical="top" wrapText="1"/>
      <protection locked="0"/>
    </xf>
    <xf numFmtId="0" fontId="2" fillId="20" borderId="9" xfId="0" applyFont="1" applyFill="1" applyBorder="1" applyAlignment="1" applyProtection="1">
      <alignment horizontal="left" vertical="top" wrapText="1"/>
      <protection locked="0"/>
    </xf>
    <xf numFmtId="0" fontId="15" fillId="0" borderId="0" xfId="0" applyFont="1" applyAlignment="1" applyProtection="1">
      <alignment vertical="center"/>
    </xf>
    <xf numFmtId="0" fontId="20" fillId="0" borderId="0" xfId="0" applyFont="1" applyAlignment="1" applyProtection="1">
      <alignment vertical="center"/>
    </xf>
    <xf numFmtId="0" fontId="21" fillId="0" borderId="0" xfId="0" applyFont="1" applyAlignment="1" applyProtection="1">
      <alignment vertical="center"/>
    </xf>
    <xf numFmtId="0" fontId="20" fillId="0" borderId="0" xfId="0" applyFont="1" applyProtection="1"/>
    <xf numFmtId="0" fontId="0" fillId="0" borderId="0" xfId="0" applyBorder="1" applyAlignment="1">
      <alignment vertical="top" wrapText="1"/>
    </xf>
    <xf numFmtId="0" fontId="0" fillId="0" borderId="0" xfId="0" applyBorder="1" applyAlignment="1">
      <alignment vertical="top"/>
    </xf>
    <xf numFmtId="0" fontId="0" fillId="0" borderId="0" xfId="0" applyBorder="1"/>
    <xf numFmtId="0" fontId="2" fillId="20" borderId="7" xfId="0" applyFont="1" applyFill="1" applyBorder="1" applyAlignment="1" applyProtection="1">
      <alignment vertical="top" wrapText="1"/>
      <protection locked="0"/>
    </xf>
    <xf numFmtId="0" fontId="2" fillId="20" borderId="9" xfId="0" applyFont="1" applyFill="1" applyBorder="1" applyAlignment="1" applyProtection="1">
      <alignment vertical="top" wrapText="1"/>
      <protection locked="0"/>
    </xf>
    <xf numFmtId="0" fontId="2" fillId="20" borderId="8" xfId="0" applyFont="1" applyFill="1" applyBorder="1" applyAlignment="1" applyProtection="1">
      <alignment vertical="top" wrapText="1"/>
      <protection locked="0"/>
    </xf>
    <xf numFmtId="0" fontId="2" fillId="24" borderId="7" xfId="0" applyFont="1" applyFill="1" applyBorder="1" applyAlignment="1" applyProtection="1">
      <alignment vertical="top" wrapText="1"/>
    </xf>
    <xf numFmtId="0" fontId="2" fillId="24" borderId="8" xfId="0" applyFont="1" applyFill="1" applyBorder="1" applyAlignment="1" applyProtection="1">
      <alignment vertical="top" wrapText="1"/>
    </xf>
    <xf numFmtId="0" fontId="2" fillId="24" borderId="9" xfId="0" applyFont="1" applyFill="1" applyBorder="1" applyAlignment="1" applyProtection="1">
      <alignment vertical="top" wrapText="1"/>
    </xf>
    <xf numFmtId="0" fontId="12" fillId="2" borderId="1" xfId="0" applyFont="1" applyFill="1" applyBorder="1" applyAlignment="1" applyProtection="1">
      <alignment horizontal="left" vertical="top" wrapText="1"/>
    </xf>
    <xf numFmtId="0" fontId="12" fillId="8" borderId="1" xfId="0" applyFont="1" applyFill="1" applyBorder="1" applyAlignment="1" applyProtection="1">
      <alignment horizontal="left" vertical="top" wrapText="1"/>
    </xf>
    <xf numFmtId="164" fontId="2" fillId="15" borderId="1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xf>
    <xf numFmtId="0" fontId="1" fillId="11" borderId="9" xfId="0" applyFont="1" applyFill="1" applyBorder="1" applyAlignment="1" applyProtection="1">
      <alignment horizontal="center" vertical="center"/>
    </xf>
    <xf numFmtId="0" fontId="2" fillId="20" borderId="7" xfId="0" applyFont="1" applyFill="1" applyBorder="1" applyAlignment="1" applyProtection="1">
      <alignment horizontal="left" vertical="top" wrapText="1"/>
    </xf>
    <xf numFmtId="0" fontId="2" fillId="20" borderId="9" xfId="0" applyFont="1" applyFill="1" applyBorder="1" applyAlignment="1" applyProtection="1">
      <alignment horizontal="left" vertical="top" wrapText="1"/>
    </xf>
    <xf numFmtId="0" fontId="2" fillId="24" borderId="7" xfId="0" applyFont="1" applyFill="1" applyBorder="1" applyAlignment="1" applyProtection="1">
      <alignment horizontal="left" vertical="top" wrapText="1"/>
    </xf>
    <xf numFmtId="0" fontId="2" fillId="24" borderId="9" xfId="0" applyFont="1" applyFill="1" applyBorder="1" applyAlignment="1" applyProtection="1">
      <alignment horizontal="left" vertical="top" wrapText="1"/>
    </xf>
    <xf numFmtId="0" fontId="1" fillId="7" borderId="15" xfId="0" applyFont="1" applyFill="1" applyBorder="1" applyAlignment="1" applyProtection="1">
      <alignment horizontal="center" vertical="center" wrapText="1"/>
    </xf>
    <xf numFmtId="0" fontId="1" fillId="7" borderId="17" xfId="0" applyFont="1" applyFill="1" applyBorder="1" applyAlignment="1" applyProtection="1">
      <alignment horizontal="center" vertical="center" wrapText="1"/>
    </xf>
    <xf numFmtId="0" fontId="1" fillId="7" borderId="18" xfId="0" applyFont="1" applyFill="1" applyBorder="1" applyAlignment="1" applyProtection="1">
      <alignment horizontal="center" vertical="center" wrapText="1"/>
    </xf>
    <xf numFmtId="0" fontId="1" fillId="7" borderId="19" xfId="0" applyFont="1" applyFill="1" applyBorder="1" applyAlignment="1" applyProtection="1">
      <alignment horizontal="center" vertical="center" wrapText="1"/>
    </xf>
    <xf numFmtId="0" fontId="1" fillId="7" borderId="20" xfId="0" applyFont="1"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9" fillId="27" borderId="23" xfId="0" applyFont="1" applyFill="1" applyBorder="1" applyAlignment="1" applyProtection="1">
      <alignment horizontal="center" vertical="center" wrapText="1"/>
    </xf>
    <xf numFmtId="0" fontId="9" fillId="27" borderId="24" xfId="0" applyFont="1" applyFill="1" applyBorder="1" applyAlignment="1" applyProtection="1">
      <alignment horizontal="center" vertical="center" wrapText="1"/>
    </xf>
    <xf numFmtId="0" fontId="9" fillId="27" borderId="25" xfId="0" applyFont="1" applyFill="1" applyBorder="1" applyAlignment="1" applyProtection="1">
      <alignment horizontal="center" vertical="center" wrapText="1"/>
    </xf>
    <xf numFmtId="0" fontId="1" fillId="15" borderId="23" xfId="0" applyFont="1" applyFill="1" applyBorder="1" applyAlignment="1" applyProtection="1">
      <alignment horizontal="center" vertical="center"/>
    </xf>
    <xf numFmtId="0" fontId="1" fillId="15" borderId="24" xfId="0" applyFont="1" applyFill="1" applyBorder="1" applyAlignment="1" applyProtection="1">
      <alignment horizontal="center" vertical="center"/>
    </xf>
    <xf numFmtId="0" fontId="1" fillId="15" borderId="25" xfId="0" applyFont="1" applyFill="1" applyBorder="1" applyAlignment="1" applyProtection="1">
      <alignment horizontal="center" vertical="center"/>
    </xf>
    <xf numFmtId="0" fontId="1" fillId="0" borderId="2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0" fontId="1" fillId="16" borderId="15" xfId="0" applyFont="1" applyFill="1" applyBorder="1" applyAlignment="1" applyProtection="1">
      <alignment horizontal="center" vertical="center" wrapText="1"/>
    </xf>
    <xf numFmtId="0" fontId="1" fillId="16" borderId="16" xfId="0" applyFont="1" applyFill="1" applyBorder="1" applyAlignment="1" applyProtection="1">
      <alignment horizontal="center" vertical="center" wrapText="1"/>
    </xf>
    <xf numFmtId="0" fontId="1" fillId="16" borderId="17" xfId="0" applyFont="1" applyFill="1" applyBorder="1" applyAlignment="1" applyProtection="1">
      <alignment horizontal="center" vertical="center" wrapText="1"/>
    </xf>
    <xf numFmtId="0" fontId="1" fillId="7" borderId="23" xfId="0" applyFont="1" applyFill="1" applyBorder="1" applyAlignment="1" applyProtection="1">
      <alignment horizontal="left" vertical="center" wrapText="1"/>
    </xf>
    <xf numFmtId="0" fontId="1" fillId="7" borderId="25" xfId="0" applyFont="1" applyFill="1" applyBorder="1" applyAlignment="1" applyProtection="1">
      <alignment horizontal="left" vertical="center" wrapText="1"/>
    </xf>
    <xf numFmtId="0" fontId="13" fillId="7" borderId="1" xfId="0" applyFont="1" applyFill="1" applyBorder="1" applyAlignment="1" applyProtection="1">
      <alignment horizontal="left"/>
    </xf>
    <xf numFmtId="0" fontId="2" fillId="7" borderId="1" xfId="0" applyFont="1" applyFill="1" applyBorder="1" applyAlignment="1" applyProtection="1">
      <alignment horizontal="left"/>
    </xf>
    <xf numFmtId="0" fontId="2" fillId="14" borderId="1" xfId="0" applyFont="1" applyFill="1" applyBorder="1" applyAlignment="1" applyProtection="1">
      <alignment horizontal="left" vertical="top" wrapText="1"/>
    </xf>
    <xf numFmtId="0" fontId="2" fillId="14" borderId="1" xfId="0" applyFont="1" applyFill="1" applyBorder="1" applyAlignment="1" applyProtection="1">
      <alignment horizontal="left" vertical="top"/>
    </xf>
    <xf numFmtId="0" fontId="2" fillId="13" borderId="1" xfId="0" applyFont="1" applyFill="1" applyBorder="1" applyAlignment="1" applyProtection="1">
      <alignment horizontal="left" vertical="top" wrapText="1"/>
    </xf>
    <xf numFmtId="0" fontId="2" fillId="13" borderId="1" xfId="0" applyFont="1" applyFill="1" applyBorder="1" applyAlignment="1" applyProtection="1">
      <alignment horizontal="left" vertical="top"/>
    </xf>
    <xf numFmtId="0" fontId="2" fillId="17" borderId="2" xfId="0" applyFont="1" applyFill="1" applyBorder="1" applyAlignment="1" applyProtection="1">
      <alignment horizontal="center" vertical="center" wrapText="1"/>
    </xf>
    <xf numFmtId="0" fontId="2" fillId="17" borderId="3" xfId="0" applyFont="1" applyFill="1" applyBorder="1" applyAlignment="1" applyProtection="1">
      <alignment horizontal="center" vertical="center" wrapText="1"/>
    </xf>
    <xf numFmtId="0" fontId="2" fillId="17" borderId="4" xfId="0" applyFont="1" applyFill="1" applyBorder="1" applyAlignment="1" applyProtection="1">
      <alignment horizontal="center" vertical="center" wrapText="1"/>
    </xf>
    <xf numFmtId="0" fontId="6" fillId="17" borderId="3" xfId="0" applyFont="1" applyFill="1" applyBorder="1" applyAlignment="1" applyProtection="1">
      <alignment vertical="center" wrapText="1"/>
    </xf>
    <xf numFmtId="0" fontId="2" fillId="12" borderId="6" xfId="0" applyFont="1" applyFill="1" applyBorder="1" applyAlignment="1" applyProtection="1">
      <alignment vertical="center" wrapText="1"/>
    </xf>
    <xf numFmtId="0" fontId="2" fillId="13" borderId="0" xfId="0" applyFont="1" applyFill="1" applyAlignment="1" applyProtection="1">
      <alignment horizontal="left" vertical="top" wrapText="1"/>
    </xf>
    <xf numFmtId="0" fontId="2" fillId="14" borderId="3" xfId="0" applyFont="1" applyFill="1" applyBorder="1" applyAlignment="1" applyProtection="1">
      <alignment vertical="top" wrapText="1"/>
    </xf>
    <xf numFmtId="0" fontId="2" fillId="13" borderId="5" xfId="0" applyFont="1" applyFill="1" applyBorder="1" applyAlignment="1" applyProtection="1">
      <alignment vertical="top" wrapText="1"/>
    </xf>
    <xf numFmtId="0" fontId="2" fillId="20" borderId="7" xfId="0" applyFont="1" applyFill="1" applyBorder="1" applyAlignment="1" applyProtection="1">
      <alignment horizontal="left" vertical="top" wrapText="1"/>
    </xf>
    <xf numFmtId="0" fontId="2" fillId="20" borderId="9" xfId="0" applyFont="1" applyFill="1" applyBorder="1" applyAlignment="1" applyProtection="1">
      <alignment horizontal="left" vertical="top" wrapText="1"/>
    </xf>
    <xf numFmtId="0" fontId="1" fillId="11" borderId="7" xfId="0" applyFont="1" applyFill="1" applyBorder="1" applyAlignment="1" applyProtection="1">
      <alignment horizontal="center" vertical="center"/>
    </xf>
    <xf numFmtId="0" fontId="1" fillId="11" borderId="9" xfId="0" applyFont="1" applyFill="1" applyBorder="1" applyAlignment="1" applyProtection="1">
      <alignment horizontal="center" vertical="center"/>
    </xf>
    <xf numFmtId="0" fontId="2" fillId="20" borderId="8" xfId="0" applyFont="1" applyFill="1" applyBorder="1" applyAlignment="1" applyProtection="1">
      <alignment horizontal="left" vertical="top" wrapText="1"/>
    </xf>
    <xf numFmtId="0" fontId="1" fillId="11" borderId="8" xfId="0" applyFont="1" applyFill="1" applyBorder="1" applyAlignment="1" applyProtection="1">
      <alignment horizontal="center" vertical="center"/>
    </xf>
    <xf numFmtId="0" fontId="2" fillId="24" borderId="7" xfId="0" applyFont="1" applyFill="1" applyBorder="1" applyAlignment="1" applyProtection="1">
      <alignment horizontal="left" vertical="top" wrapText="1"/>
    </xf>
    <xf numFmtId="0" fontId="2" fillId="24" borderId="9" xfId="0" applyFont="1" applyFill="1" applyBorder="1" applyAlignment="1" applyProtection="1">
      <alignment horizontal="left" vertical="top" wrapText="1"/>
    </xf>
    <xf numFmtId="0" fontId="2" fillId="24" borderId="8" xfId="0" applyFont="1" applyFill="1" applyBorder="1" applyAlignment="1" applyProtection="1">
      <alignment horizontal="left" vertical="top" wrapText="1"/>
    </xf>
    <xf numFmtId="0" fontId="0" fillId="7" borderId="2" xfId="0" applyFill="1" applyBorder="1" applyProtection="1"/>
    <xf numFmtId="0" fontId="0" fillId="7" borderId="3" xfId="0" applyFill="1" applyBorder="1" applyProtection="1"/>
    <xf numFmtId="0" fontId="0" fillId="7" borderId="4" xfId="0" applyFill="1" applyBorder="1" applyProtection="1"/>
    <xf numFmtId="0" fontId="0" fillId="9" borderId="2" xfId="0" applyFill="1" applyBorder="1" applyProtection="1"/>
    <xf numFmtId="0" fontId="0" fillId="9" borderId="3" xfId="0" applyFill="1" applyBorder="1" applyProtection="1"/>
    <xf numFmtId="0" fontId="0" fillId="9" borderId="4" xfId="0" applyFill="1" applyBorder="1" applyProtection="1"/>
    <xf numFmtId="0" fontId="2" fillId="17" borderId="1" xfId="0" applyFont="1" applyFill="1" applyBorder="1" applyAlignment="1" applyProtection="1">
      <alignment horizontal="center" vertical="center" wrapText="1"/>
    </xf>
    <xf numFmtId="0" fontId="2" fillId="19" borderId="2" xfId="0" applyFont="1" applyFill="1" applyBorder="1" applyAlignment="1" applyProtection="1">
      <alignment horizontal="left" vertical="top" wrapText="1"/>
    </xf>
    <xf numFmtId="0" fontId="2" fillId="19" borderId="4" xfId="0" applyFont="1" applyFill="1" applyBorder="1" applyAlignment="1" applyProtection="1">
      <alignment horizontal="left" vertical="top" wrapText="1"/>
    </xf>
    <xf numFmtId="0" fontId="2" fillId="8" borderId="2" xfId="0" applyFont="1" applyFill="1" applyBorder="1" applyAlignment="1" applyProtection="1">
      <alignment horizontal="left" vertical="top" wrapText="1"/>
    </xf>
    <xf numFmtId="0" fontId="2" fillId="8" borderId="4" xfId="0" applyFont="1" applyFill="1" applyBorder="1" applyAlignment="1" applyProtection="1">
      <alignment horizontal="left" vertical="top" wrapText="1"/>
    </xf>
    <xf numFmtId="0" fontId="2" fillId="21" borderId="2" xfId="0" applyFont="1" applyFill="1" applyBorder="1" applyAlignment="1" applyProtection="1">
      <alignment horizontal="left" vertical="top" wrapText="1"/>
    </xf>
    <xf numFmtId="0" fontId="2" fillId="21" borderId="4" xfId="0" applyFont="1" applyFill="1" applyBorder="1" applyAlignment="1" applyProtection="1">
      <alignment horizontal="left" vertical="top" wrapText="1"/>
    </xf>
    <xf numFmtId="0" fontId="2" fillId="22" borderId="2" xfId="0" applyFont="1" applyFill="1" applyBorder="1" applyAlignment="1" applyProtection="1">
      <alignment horizontal="left" vertical="top" wrapText="1"/>
    </xf>
    <xf numFmtId="0" fontId="2" fillId="22" borderId="4" xfId="0" applyFont="1" applyFill="1" applyBorder="1" applyAlignment="1" applyProtection="1">
      <alignment horizontal="left" vertical="top" wrapText="1"/>
    </xf>
    <xf numFmtId="0" fontId="2" fillId="22" borderId="2" xfId="0" applyFont="1" applyFill="1" applyBorder="1" applyAlignment="1" applyProtection="1">
      <alignment vertical="top" wrapText="1"/>
    </xf>
    <xf numFmtId="0" fontId="2" fillId="22" borderId="4" xfId="0" applyFont="1" applyFill="1" applyBorder="1" applyAlignment="1" applyProtection="1">
      <alignment vertical="top" wrapText="1"/>
    </xf>
    <xf numFmtId="0" fontId="0" fillId="26" borderId="6" xfId="0" applyFill="1" applyBorder="1" applyAlignment="1" applyProtection="1">
      <alignment horizontal="center"/>
    </xf>
    <xf numFmtId="0" fontId="2" fillId="0" borderId="1" xfId="0" applyFont="1" applyBorder="1" applyAlignment="1" applyProtection="1">
      <alignment horizontal="left" vertical="top" wrapText="1"/>
    </xf>
    <xf numFmtId="0" fontId="0" fillId="3" borderId="1" xfId="0" applyFill="1" applyBorder="1" applyAlignment="1" applyProtection="1">
      <alignment horizontal="center"/>
    </xf>
    <xf numFmtId="0" fontId="0" fillId="0" borderId="0" xfId="0" applyAlignment="1" applyProtection="1">
      <alignment horizontal="left" vertical="top" wrapText="1"/>
    </xf>
    <xf numFmtId="0" fontId="0" fillId="0" borderId="0" xfId="0" applyBorder="1" applyAlignment="1">
      <alignment horizontal="center" vertical="center"/>
    </xf>
    <xf numFmtId="0" fontId="22" fillId="17" borderId="3" xfId="0" applyFont="1" applyFill="1" applyBorder="1" applyAlignment="1" applyProtection="1">
      <alignment horizontal="center" vertical="center"/>
    </xf>
    <xf numFmtId="0" fontId="4" fillId="17" borderId="2" xfId="0" applyFont="1" applyFill="1" applyBorder="1" applyAlignment="1" applyProtection="1">
      <alignment horizontal="left" vertical="top"/>
    </xf>
    <xf numFmtId="0" fontId="22" fillId="17" borderId="3" xfId="0" applyFont="1" applyFill="1" applyBorder="1" applyProtection="1"/>
    <xf numFmtId="0" fontId="22" fillId="17" borderId="3" xfId="0" applyFont="1" applyFill="1" applyBorder="1" applyAlignment="1" applyProtection="1"/>
    <xf numFmtId="0" fontId="22" fillId="17" borderId="4" xfId="0" applyFont="1" applyFill="1" applyBorder="1" applyAlignment="1" applyProtection="1"/>
    <xf numFmtId="0" fontId="4" fillId="17" borderId="3" xfId="0" applyFont="1" applyFill="1" applyBorder="1" applyAlignment="1" applyProtection="1">
      <alignment vertical="top"/>
    </xf>
    <xf numFmtId="0" fontId="2" fillId="3" borderId="5" xfId="0" applyFont="1" applyFill="1" applyBorder="1" applyProtection="1"/>
    <xf numFmtId="0" fontId="2" fillId="3" borderId="5" xfId="0" applyFont="1" applyFill="1" applyBorder="1" applyAlignment="1" applyProtection="1">
      <alignment horizontal="center" vertical="center"/>
    </xf>
    <xf numFmtId="0" fontId="22" fillId="3" borderId="0" xfId="0" applyFont="1" applyFill="1" applyAlignment="1" applyProtection="1">
      <alignment vertical="top" wrapText="1"/>
    </xf>
    <xf numFmtId="0" fontId="2" fillId="3" borderId="1" xfId="0" applyFont="1" applyFill="1" applyBorder="1" applyProtection="1"/>
    <xf numFmtId="0" fontId="2" fillId="3" borderId="2" xfId="0" applyFont="1" applyFill="1" applyBorder="1" applyProtection="1"/>
    <xf numFmtId="0" fontId="2" fillId="17" borderId="4" xfId="0" applyFont="1" applyFill="1" applyBorder="1" applyAlignment="1" applyProtection="1">
      <alignment vertical="top" wrapText="1"/>
    </xf>
    <xf numFmtId="0" fontId="2" fillId="17" borderId="4" xfId="0" applyFont="1" applyFill="1" applyBorder="1" applyAlignment="1" applyProtection="1"/>
    <xf numFmtId="0" fontId="2" fillId="20" borderId="7" xfId="0" applyFont="1" applyFill="1" applyBorder="1" applyAlignment="1" applyProtection="1">
      <alignment vertical="center"/>
    </xf>
    <xf numFmtId="0" fontId="2" fillId="24" borderId="7" xfId="0" applyFont="1" applyFill="1" applyBorder="1" applyAlignment="1" applyProtection="1">
      <alignment vertical="center"/>
    </xf>
    <xf numFmtId="0" fontId="2" fillId="20" borderId="8" xfId="0" applyFont="1" applyFill="1" applyBorder="1" applyAlignment="1" applyProtection="1">
      <alignment vertical="center"/>
    </xf>
    <xf numFmtId="0" fontId="2" fillId="24" borderId="8" xfId="0" applyFont="1" applyFill="1" applyBorder="1" applyAlignment="1" applyProtection="1">
      <alignment vertical="center"/>
    </xf>
    <xf numFmtId="0" fontId="2" fillId="3" borderId="7" xfId="0" applyFont="1" applyFill="1" applyBorder="1" applyProtection="1"/>
    <xf numFmtId="0" fontId="2" fillId="3" borderId="10" xfId="0" applyFont="1" applyFill="1" applyBorder="1" applyProtection="1"/>
  </cellXfs>
  <cellStyles count="1">
    <cellStyle name="Normal" xfId="0" builtinId="0"/>
  </cellStyles>
  <dxfs count="0"/>
  <tableStyles count="0" defaultTableStyle="TableStyleMedium2" defaultPivotStyle="PivotStyleLight16"/>
  <colors>
    <mruColors>
      <color rgb="FFD6FEFB"/>
      <color rgb="FFB8FEFB"/>
      <color rgb="FF99FDF8"/>
      <color rgb="FFFFFF99"/>
      <color rgb="FFFF9966"/>
      <color rgb="FFFD8DE5"/>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bra.marquez\Desktop\9.1.18\Math%20Drafts\F.4%20grade%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 1 NM Standards &amp; Benchmarks"/>
      <sheetName val="Sec 2 other relevant criteria"/>
      <sheetName val="Sheet2"/>
    </sheetNames>
    <sheetDataSet>
      <sheetData sheetId="0"/>
      <sheetData sheetId="1"/>
      <sheetData sheetId="2"/>
      <sheetData sheetId="3">
        <row r="1">
          <cell r="A1">
            <v>3</v>
          </cell>
          <cell r="C1" t="str">
            <v>YES L3</v>
          </cell>
        </row>
        <row r="2">
          <cell r="A2">
            <v>2</v>
          </cell>
          <cell r="C2" t="str">
            <v>YES L2</v>
          </cell>
        </row>
        <row r="3">
          <cell r="A3">
            <v>1</v>
          </cell>
          <cell r="C3" t="str">
            <v>YES L1</v>
          </cell>
        </row>
        <row r="4">
          <cell r="A4">
            <v>0</v>
          </cell>
          <cell r="C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workbookViewId="0">
      <selection activeCell="B3" sqref="B3"/>
    </sheetView>
  </sheetViews>
  <sheetFormatPr defaultRowHeight="15" x14ac:dyDescent="0.25"/>
  <cols>
    <col min="1" max="4" width="40.7109375" customWidth="1"/>
  </cols>
  <sheetData>
    <row r="1" spans="1:4" ht="80.25" customHeight="1" thickBot="1" x14ac:dyDescent="0.3">
      <c r="A1" s="26"/>
      <c r="B1" s="261" t="s">
        <v>128</v>
      </c>
      <c r="C1" s="262"/>
      <c r="D1" s="263"/>
    </row>
    <row r="2" spans="1:4" ht="48" customHeight="1" thickBot="1" x14ac:dyDescent="0.3">
      <c r="A2" s="264" t="s">
        <v>91</v>
      </c>
      <c r="B2" s="265"/>
      <c r="C2" s="265"/>
      <c r="D2" s="266"/>
    </row>
    <row r="3" spans="1:4" ht="63.75" customHeight="1" thickBot="1" x14ac:dyDescent="0.3">
      <c r="A3" s="27" t="s">
        <v>89</v>
      </c>
      <c r="B3" s="4"/>
      <c r="C3" s="28" t="s">
        <v>68</v>
      </c>
      <c r="D3" s="5"/>
    </row>
    <row r="4" spans="1:4" ht="16.5" thickBot="1" x14ac:dyDescent="0.3">
      <c r="A4" s="29" t="s">
        <v>69</v>
      </c>
      <c r="B4" s="4"/>
      <c r="C4" s="28" t="s">
        <v>70</v>
      </c>
      <c r="D4" s="248"/>
    </row>
    <row r="5" spans="1:4" ht="16.5" thickBot="1" x14ac:dyDescent="0.3">
      <c r="A5" s="27" t="s">
        <v>71</v>
      </c>
      <c r="B5" s="4"/>
      <c r="C5" s="28" t="s">
        <v>72</v>
      </c>
      <c r="D5" s="248"/>
    </row>
    <row r="6" spans="1:4" ht="16.5" thickBot="1" x14ac:dyDescent="0.3">
      <c r="A6" s="27" t="s">
        <v>73</v>
      </c>
      <c r="B6" s="4"/>
      <c r="C6" s="30" t="s">
        <v>74</v>
      </c>
      <c r="D6" s="248"/>
    </row>
    <row r="7" spans="1:4" ht="16.5" hidden="1" customHeight="1" thickBot="1" x14ac:dyDescent="0.3">
      <c r="A7" s="267" t="s">
        <v>75</v>
      </c>
      <c r="B7" s="268"/>
      <c r="C7" s="268"/>
      <c r="D7" s="269"/>
    </row>
    <row r="8" spans="1:4" ht="16.5" hidden="1" thickBot="1" x14ac:dyDescent="0.3">
      <c r="A8" s="6" t="s">
        <v>76</v>
      </c>
      <c r="B8" s="7"/>
      <c r="C8" s="8" t="s">
        <v>77</v>
      </c>
      <c r="D8" s="9"/>
    </row>
    <row r="9" spans="1:4" ht="16.5" hidden="1" thickBot="1" x14ac:dyDescent="0.3">
      <c r="A9" s="10" t="s">
        <v>78</v>
      </c>
      <c r="B9" s="11" t="s">
        <v>79</v>
      </c>
      <c r="C9" s="11" t="s">
        <v>80</v>
      </c>
      <c r="D9" s="11" t="s">
        <v>81</v>
      </c>
    </row>
    <row r="10" spans="1:4" ht="16.5" hidden="1" thickBot="1" x14ac:dyDescent="0.3">
      <c r="A10" s="12" t="s">
        <v>109</v>
      </c>
      <c r="B10" s="13" t="e">
        <f>'All Content Review'!$I$61</f>
        <v>#VALUE!</v>
      </c>
      <c r="C10" s="11">
        <v>164</v>
      </c>
      <c r="D10" s="11"/>
    </row>
    <row r="11" spans="1:4" ht="16.5" hidden="1" thickBot="1" x14ac:dyDescent="0.3">
      <c r="A11" s="12" t="s">
        <v>110</v>
      </c>
      <c r="B11" s="14" t="e">
        <f>'Math Content Review'!$I$18</f>
        <v>#VALUE!</v>
      </c>
      <c r="C11" s="11">
        <v>28</v>
      </c>
      <c r="D11" s="11"/>
    </row>
    <row r="12" spans="1:4" ht="16.5" hidden="1" thickBot="1" x14ac:dyDescent="0.3">
      <c r="A12" s="12" t="s">
        <v>111</v>
      </c>
      <c r="B12" s="14" t="e">
        <f>'Second Grade Standards Review'!$J$67</f>
        <v>#VALUE!</v>
      </c>
      <c r="C12" s="11">
        <v>408</v>
      </c>
      <c r="D12" s="11"/>
    </row>
    <row r="13" spans="1:4" ht="16.5" hidden="1" thickBot="1" x14ac:dyDescent="0.3">
      <c r="A13" s="12" t="s">
        <v>82</v>
      </c>
      <c r="B13" s="15" t="e">
        <f>SUM(B10:B12)</f>
        <v>#VALUE!</v>
      </c>
      <c r="C13" s="16">
        <v>600</v>
      </c>
      <c r="D13" s="16"/>
    </row>
    <row r="14" spans="1:4" ht="16.5" hidden="1" thickBot="1" x14ac:dyDescent="0.3">
      <c r="A14" s="12" t="s">
        <v>83</v>
      </c>
      <c r="B14" s="17" t="e">
        <f>B13/600</f>
        <v>#VALUE!</v>
      </c>
      <c r="C14" s="18"/>
      <c r="D14" s="19"/>
    </row>
    <row r="15" spans="1:4" ht="16.5" hidden="1" customHeight="1" thickBot="1" x14ac:dyDescent="0.3">
      <c r="A15" s="270" t="s">
        <v>84</v>
      </c>
      <c r="B15" s="271"/>
      <c r="C15" s="271"/>
      <c r="D15" s="272"/>
    </row>
    <row r="16" spans="1:4" ht="79.5" hidden="1" customHeight="1" thickBot="1" x14ac:dyDescent="0.3">
      <c r="A16" s="20" t="s">
        <v>85</v>
      </c>
      <c r="B16" s="21"/>
      <c r="C16" s="273" t="s">
        <v>86</v>
      </c>
      <c r="D16" s="274"/>
    </row>
    <row r="17" spans="1:4" ht="16.5" hidden="1" thickBot="1" x14ac:dyDescent="0.3">
      <c r="A17" s="20" t="s">
        <v>87</v>
      </c>
      <c r="B17" s="21"/>
      <c r="C17" s="255"/>
      <c r="D17" s="256"/>
    </row>
    <row r="18" spans="1:4" ht="16.5" hidden="1" thickBot="1" x14ac:dyDescent="0.3">
      <c r="A18" s="22" t="s">
        <v>217</v>
      </c>
      <c r="B18" s="21"/>
      <c r="C18" s="257"/>
      <c r="D18" s="258"/>
    </row>
    <row r="19" spans="1:4" ht="16.5" hidden="1" thickBot="1" x14ac:dyDescent="0.3">
      <c r="A19" s="22" t="s">
        <v>218</v>
      </c>
      <c r="B19" s="21"/>
      <c r="C19" s="257"/>
      <c r="D19" s="258"/>
    </row>
    <row r="20" spans="1:4" ht="16.5" hidden="1" thickBot="1" x14ac:dyDescent="0.3">
      <c r="A20" s="20" t="s">
        <v>87</v>
      </c>
      <c r="B20" s="23"/>
      <c r="C20" s="259"/>
      <c r="D20" s="260"/>
    </row>
  </sheetData>
  <sheetProtection algorithmName="SHA-512" hashValue="bV0Us+VcjRGSo5zkxLwMsy0870NpLKiSO4S2llvfdjC+QEHlDH9DLvCgWE9Tby3842xUDRgMj7BEhx1icAhFbQ==" saltValue="vLM41VlbV1UAaDO5UtkVaQ==" spinCount="100000" sheet="1" objects="1" scenarios="1"/>
  <mergeCells count="6">
    <mergeCell ref="C17:D20"/>
    <mergeCell ref="B1:D1"/>
    <mergeCell ref="A2:D2"/>
    <mergeCell ref="A7:D7"/>
    <mergeCell ref="A15:D15"/>
    <mergeCell ref="C16:D16"/>
  </mergeCells>
  <pageMargins left="0.25" right="0.25" top="0.75" bottom="0.75" header="0.3" footer="0.3"/>
  <pageSetup paperSize="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Scores!$B$1:$B$2</xm:f>
          </x14:formula1>
          <xm:sqref>B16 B18:B19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workbookViewId="0">
      <selection activeCell="B1" sqref="B1:I1"/>
    </sheetView>
  </sheetViews>
  <sheetFormatPr defaultRowHeight="15" x14ac:dyDescent="0.25"/>
  <cols>
    <col min="1" max="1" width="16" customWidth="1"/>
    <col min="2" max="2" width="64.140625" customWidth="1"/>
    <col min="3" max="3" width="27.85546875" customWidth="1"/>
    <col min="4" max="4" width="17.140625" customWidth="1"/>
    <col min="5" max="5" width="45.5703125" customWidth="1"/>
    <col min="6" max="6" width="27.28515625" customWidth="1"/>
    <col min="7" max="7" width="15.5703125" customWidth="1"/>
    <col min="8" max="8" width="35" customWidth="1"/>
    <col min="9" max="9" width="27.5703125" customWidth="1"/>
    <col min="10" max="10" width="18.28515625" hidden="1" customWidth="1"/>
  </cols>
  <sheetData>
    <row r="1" spans="1:10" ht="15.75" x14ac:dyDescent="0.25">
      <c r="A1" s="31"/>
      <c r="B1" s="275" t="s">
        <v>118</v>
      </c>
      <c r="C1" s="276"/>
      <c r="D1" s="276"/>
      <c r="E1" s="276"/>
      <c r="F1" s="276"/>
      <c r="G1" s="276"/>
      <c r="H1" s="276"/>
      <c r="I1" s="276"/>
      <c r="J1" s="32"/>
    </row>
    <row r="2" spans="1:10" ht="91.5" customHeight="1" x14ac:dyDescent="0.25">
      <c r="A2" s="31"/>
      <c r="B2" s="277" t="s">
        <v>236</v>
      </c>
      <c r="C2" s="278"/>
      <c r="D2" s="278"/>
      <c r="E2" s="278"/>
      <c r="F2" s="278"/>
      <c r="G2" s="278"/>
      <c r="H2" s="278"/>
      <c r="I2" s="278"/>
      <c r="J2" s="32"/>
    </row>
    <row r="3" spans="1:10" ht="171" customHeight="1" x14ac:dyDescent="0.25">
      <c r="A3" s="31"/>
      <c r="B3" s="279" t="s">
        <v>230</v>
      </c>
      <c r="C3" s="280"/>
      <c r="D3" s="280"/>
      <c r="E3" s="280"/>
      <c r="F3" s="280"/>
      <c r="G3" s="280"/>
      <c r="H3" s="280"/>
      <c r="I3" s="280"/>
      <c r="J3" s="32"/>
    </row>
    <row r="4" spans="1:10" ht="15.75" x14ac:dyDescent="0.25">
      <c r="A4" s="33"/>
      <c r="B4" s="34"/>
      <c r="C4" s="31"/>
      <c r="D4" s="31"/>
      <c r="E4" s="31"/>
      <c r="F4" s="31"/>
      <c r="G4" s="31"/>
      <c r="H4" s="31"/>
      <c r="I4" s="31"/>
      <c r="J4" s="32"/>
    </row>
    <row r="5" spans="1:10" ht="30" x14ac:dyDescent="0.25">
      <c r="A5" s="35" t="s">
        <v>0</v>
      </c>
      <c r="B5" s="36" t="s">
        <v>88</v>
      </c>
      <c r="C5" s="37" t="s">
        <v>104</v>
      </c>
      <c r="D5" s="37" t="s">
        <v>99</v>
      </c>
      <c r="E5" s="38" t="s">
        <v>112</v>
      </c>
      <c r="F5" s="37" t="s">
        <v>105</v>
      </c>
      <c r="G5" s="37" t="s">
        <v>100</v>
      </c>
      <c r="H5" s="38" t="s">
        <v>98</v>
      </c>
      <c r="I5" s="39" t="s">
        <v>106</v>
      </c>
      <c r="J5" s="32"/>
    </row>
    <row r="6" spans="1:10" ht="20.25" x14ac:dyDescent="0.25">
      <c r="A6" s="40"/>
      <c r="B6" s="41"/>
      <c r="C6" s="42"/>
      <c r="D6" s="43"/>
      <c r="E6" s="42"/>
      <c r="F6" s="42"/>
      <c r="G6" s="43"/>
      <c r="H6" s="42"/>
      <c r="I6" s="42"/>
      <c r="J6" s="32"/>
    </row>
    <row r="7" spans="1:10" ht="20.25" x14ac:dyDescent="0.25">
      <c r="A7" s="44"/>
      <c r="B7" s="45"/>
      <c r="C7" s="46"/>
      <c r="D7" s="47"/>
      <c r="E7" s="46"/>
      <c r="F7" s="48"/>
      <c r="G7" s="47"/>
      <c r="H7" s="48"/>
      <c r="I7" s="49"/>
      <c r="J7" s="32"/>
    </row>
    <row r="8" spans="1:10" ht="31.5" x14ac:dyDescent="0.25">
      <c r="A8" s="50"/>
      <c r="B8" s="51" t="s">
        <v>19</v>
      </c>
      <c r="C8" s="52"/>
      <c r="D8" s="53"/>
      <c r="E8" s="52"/>
      <c r="F8" s="54"/>
      <c r="G8" s="53"/>
      <c r="H8" s="54"/>
      <c r="I8" s="55"/>
      <c r="J8" s="32"/>
    </row>
    <row r="9" spans="1:10" ht="90" x14ac:dyDescent="0.25">
      <c r="A9" s="56">
        <v>1</v>
      </c>
      <c r="B9" s="57" t="s">
        <v>52</v>
      </c>
      <c r="C9" s="90"/>
      <c r="D9" s="101"/>
      <c r="E9" s="74"/>
      <c r="F9" s="75"/>
      <c r="G9" s="101"/>
      <c r="H9" s="75"/>
      <c r="I9" s="57"/>
      <c r="J9" s="32" t="e">
        <f>CONCATENATE(IF(AND(D9="M",G9="M"),4,),IF(AND(D9="P",G9="P"),2,),IF(AND(D9="D",G9="D"),0,),IF(AND(D9="M",G9="P"),3,),IF(AND(D9="M",G9="D"),2,),IF(AND(D9="P",G9="M"),3,),IF(AND(D9="P",G9="D"),1,),IF(AND(D9="D",G9="M"),2,),IF(AND(D9="D",G9="P"),1,))+0</f>
        <v>#VALUE!</v>
      </c>
    </row>
    <row r="10" spans="1:10" ht="30" x14ac:dyDescent="0.25">
      <c r="A10" s="59">
        <v>2</v>
      </c>
      <c r="B10" s="60" t="s">
        <v>6</v>
      </c>
      <c r="C10" s="91"/>
      <c r="D10" s="101"/>
      <c r="E10" s="61"/>
      <c r="F10" s="62"/>
      <c r="G10" s="101"/>
      <c r="H10" s="62"/>
      <c r="I10" s="249"/>
      <c r="J10" s="32" t="e">
        <f t="shared" ref="J10:J57" si="0">CONCATENATE(IF(AND(D10="M",G10="M"),4,),IF(AND(D10="P",G10="P"),2,),IF(AND(D10="D",G10="D"),0,),IF(AND(D10="M",G10="P"),3,),IF(AND(D10="M",G10="D"),2,),IF(AND(D10="P",G10="M"),3,),IF(AND(D10="P",G10="D"),1,),IF(AND(D10="D",G10="M"),2,),IF(AND(D10="D",G10="P"),1,))+0</f>
        <v>#VALUE!</v>
      </c>
    </row>
    <row r="11" spans="1:10" ht="45" x14ac:dyDescent="0.25">
      <c r="A11" s="59">
        <v>3</v>
      </c>
      <c r="B11" s="60" t="s">
        <v>5</v>
      </c>
      <c r="C11" s="91"/>
      <c r="D11" s="101"/>
      <c r="E11" s="61"/>
      <c r="F11" s="62"/>
      <c r="G11" s="101"/>
      <c r="H11" s="62"/>
      <c r="I11" s="249"/>
      <c r="J11" s="32" t="e">
        <f t="shared" si="0"/>
        <v>#VALUE!</v>
      </c>
    </row>
    <row r="12" spans="1:10" ht="45" x14ac:dyDescent="0.25">
      <c r="A12" s="59">
        <v>4</v>
      </c>
      <c r="B12" s="60" t="s">
        <v>7</v>
      </c>
      <c r="C12" s="91"/>
      <c r="D12" s="101"/>
      <c r="E12" s="61"/>
      <c r="F12" s="62"/>
      <c r="G12" s="101"/>
      <c r="H12" s="62"/>
      <c r="I12" s="249"/>
      <c r="J12" s="32" t="e">
        <f t="shared" si="0"/>
        <v>#VALUE!</v>
      </c>
    </row>
    <row r="13" spans="1:10" ht="60" x14ac:dyDescent="0.25">
      <c r="A13" s="59">
        <v>5</v>
      </c>
      <c r="B13" s="63" t="s">
        <v>53</v>
      </c>
      <c r="C13" s="91"/>
      <c r="D13" s="101"/>
      <c r="E13" s="61"/>
      <c r="F13" s="62"/>
      <c r="G13" s="101"/>
      <c r="H13" s="62"/>
      <c r="I13" s="249"/>
      <c r="J13" s="32" t="e">
        <f t="shared" si="0"/>
        <v>#VALUE!</v>
      </c>
    </row>
    <row r="14" spans="1:10" ht="30" x14ac:dyDescent="0.25">
      <c r="A14" s="59">
        <v>6</v>
      </c>
      <c r="B14" s="60" t="s">
        <v>54</v>
      </c>
      <c r="C14" s="91"/>
      <c r="D14" s="101"/>
      <c r="E14" s="61"/>
      <c r="F14" s="62"/>
      <c r="G14" s="101"/>
      <c r="H14" s="62"/>
      <c r="I14" s="249"/>
      <c r="J14" s="32" t="e">
        <f t="shared" si="0"/>
        <v>#VALUE!</v>
      </c>
    </row>
    <row r="15" spans="1:10" ht="30" x14ac:dyDescent="0.25">
      <c r="A15" s="64">
        <v>7</v>
      </c>
      <c r="B15" s="65" t="s">
        <v>23</v>
      </c>
      <c r="C15" s="92"/>
      <c r="D15" s="101"/>
      <c r="E15" s="66"/>
      <c r="F15" s="67"/>
      <c r="G15" s="101"/>
      <c r="H15" s="67"/>
      <c r="I15" s="65"/>
      <c r="J15" s="32" t="e">
        <f t="shared" si="0"/>
        <v>#VALUE!</v>
      </c>
    </row>
    <row r="16" spans="1:10" ht="47.25" x14ac:dyDescent="0.25">
      <c r="A16" s="50"/>
      <c r="B16" s="68" t="s">
        <v>20</v>
      </c>
      <c r="C16" s="78"/>
      <c r="D16" s="69"/>
      <c r="E16" s="78"/>
      <c r="F16" s="70"/>
      <c r="G16" s="71"/>
      <c r="H16" s="70"/>
      <c r="I16" s="72"/>
      <c r="J16" s="32"/>
    </row>
    <row r="17" spans="1:10" ht="30" x14ac:dyDescent="0.25">
      <c r="A17" s="56">
        <v>8</v>
      </c>
      <c r="B17" s="73" t="s">
        <v>55</v>
      </c>
      <c r="C17" s="90"/>
      <c r="D17" s="101"/>
      <c r="E17" s="74"/>
      <c r="F17" s="75"/>
      <c r="G17" s="101"/>
      <c r="H17" s="75"/>
      <c r="I17" s="57"/>
      <c r="J17" s="32" t="e">
        <f t="shared" si="0"/>
        <v>#VALUE!</v>
      </c>
    </row>
    <row r="18" spans="1:10" ht="45" x14ac:dyDescent="0.25">
      <c r="A18" s="64">
        <v>9</v>
      </c>
      <c r="B18" s="76" t="s">
        <v>24</v>
      </c>
      <c r="C18" s="92"/>
      <c r="D18" s="101"/>
      <c r="E18" s="66"/>
      <c r="F18" s="67"/>
      <c r="G18" s="101"/>
      <c r="H18" s="67"/>
      <c r="I18" s="65"/>
      <c r="J18" s="32" t="e">
        <f t="shared" si="0"/>
        <v>#VALUE!</v>
      </c>
    </row>
    <row r="19" spans="1:10" ht="31.5" x14ac:dyDescent="0.25">
      <c r="A19" s="50"/>
      <c r="B19" s="68" t="s">
        <v>10</v>
      </c>
      <c r="C19" s="78"/>
      <c r="D19" s="71"/>
      <c r="E19" s="78"/>
      <c r="F19" s="77"/>
      <c r="G19" s="71"/>
      <c r="H19" s="77"/>
      <c r="I19" s="72"/>
      <c r="J19" s="32"/>
    </row>
    <row r="20" spans="1:10" ht="30" x14ac:dyDescent="0.25">
      <c r="A20" s="56">
        <v>10</v>
      </c>
      <c r="B20" s="73" t="s">
        <v>25</v>
      </c>
      <c r="C20" s="90"/>
      <c r="D20" s="101"/>
      <c r="E20" s="74"/>
      <c r="F20" s="75"/>
      <c r="G20" s="101"/>
      <c r="H20" s="75"/>
      <c r="I20" s="57"/>
      <c r="J20" s="32" t="e">
        <f t="shared" si="0"/>
        <v>#VALUE!</v>
      </c>
    </row>
    <row r="21" spans="1:10" ht="30" x14ac:dyDescent="0.25">
      <c r="A21" s="59">
        <v>11</v>
      </c>
      <c r="B21" s="60" t="s">
        <v>56</v>
      </c>
      <c r="C21" s="91"/>
      <c r="D21" s="101"/>
      <c r="E21" s="61"/>
      <c r="F21" s="62"/>
      <c r="G21" s="101"/>
      <c r="H21" s="62"/>
      <c r="I21" s="249"/>
      <c r="J21" s="32" t="e">
        <f t="shared" si="0"/>
        <v>#VALUE!</v>
      </c>
    </row>
    <row r="22" spans="1:10" ht="45" x14ac:dyDescent="0.25">
      <c r="A22" s="59">
        <v>12</v>
      </c>
      <c r="B22" s="60" t="s">
        <v>26</v>
      </c>
      <c r="C22" s="91"/>
      <c r="D22" s="101"/>
      <c r="E22" s="61"/>
      <c r="F22" s="62"/>
      <c r="G22" s="101"/>
      <c r="H22" s="62"/>
      <c r="I22" s="249"/>
      <c r="J22" s="32" t="e">
        <f t="shared" si="0"/>
        <v>#VALUE!</v>
      </c>
    </row>
    <row r="23" spans="1:10" ht="45" x14ac:dyDescent="0.25">
      <c r="A23" s="64">
        <v>13</v>
      </c>
      <c r="B23" s="65" t="s">
        <v>27</v>
      </c>
      <c r="C23" s="92"/>
      <c r="D23" s="101"/>
      <c r="E23" s="66"/>
      <c r="F23" s="67"/>
      <c r="G23" s="101"/>
      <c r="H23" s="67"/>
      <c r="I23" s="65"/>
      <c r="J23" s="32" t="e">
        <f t="shared" si="0"/>
        <v>#VALUE!</v>
      </c>
    </row>
    <row r="24" spans="1:10" ht="31.5" x14ac:dyDescent="0.25">
      <c r="A24" s="50"/>
      <c r="B24" s="68" t="s">
        <v>11</v>
      </c>
      <c r="C24" s="78"/>
      <c r="D24" s="71"/>
      <c r="E24" s="78"/>
      <c r="F24" s="77"/>
      <c r="G24" s="71"/>
      <c r="H24" s="77"/>
      <c r="I24" s="72"/>
      <c r="J24" s="32"/>
    </row>
    <row r="25" spans="1:10" ht="75" x14ac:dyDescent="0.25">
      <c r="A25" s="56">
        <v>14</v>
      </c>
      <c r="B25" s="57" t="s">
        <v>57</v>
      </c>
      <c r="C25" s="90"/>
      <c r="D25" s="101"/>
      <c r="E25" s="74"/>
      <c r="F25" s="75"/>
      <c r="G25" s="101"/>
      <c r="H25" s="75"/>
      <c r="I25" s="57"/>
      <c r="J25" s="32" t="e">
        <f t="shared" si="0"/>
        <v>#VALUE!</v>
      </c>
    </row>
    <row r="26" spans="1:10" ht="90" x14ac:dyDescent="0.25">
      <c r="A26" s="59">
        <v>15</v>
      </c>
      <c r="B26" s="60" t="s">
        <v>62</v>
      </c>
      <c r="C26" s="91"/>
      <c r="D26" s="101"/>
      <c r="E26" s="61"/>
      <c r="F26" s="62"/>
      <c r="G26" s="101"/>
      <c r="H26" s="62"/>
      <c r="I26" s="249"/>
      <c r="J26" s="32" t="e">
        <f t="shared" si="0"/>
        <v>#VALUE!</v>
      </c>
    </row>
    <row r="27" spans="1:10" ht="75" x14ac:dyDescent="0.25">
      <c r="A27" s="59">
        <v>16</v>
      </c>
      <c r="B27" s="63" t="s">
        <v>28</v>
      </c>
      <c r="C27" s="91"/>
      <c r="D27" s="101"/>
      <c r="E27" s="61"/>
      <c r="F27" s="62"/>
      <c r="G27" s="101"/>
      <c r="H27" s="62"/>
      <c r="I27" s="249"/>
      <c r="J27" s="32" t="e">
        <f t="shared" si="0"/>
        <v>#VALUE!</v>
      </c>
    </row>
    <row r="28" spans="1:10" ht="45" x14ac:dyDescent="0.25">
      <c r="A28" s="59">
        <v>17</v>
      </c>
      <c r="B28" s="60" t="s">
        <v>29</v>
      </c>
      <c r="C28" s="91"/>
      <c r="D28" s="101"/>
      <c r="E28" s="61"/>
      <c r="F28" s="62"/>
      <c r="G28" s="101"/>
      <c r="H28" s="62"/>
      <c r="I28" s="249"/>
      <c r="J28" s="32" t="e">
        <f t="shared" si="0"/>
        <v>#VALUE!</v>
      </c>
    </row>
    <row r="29" spans="1:10" ht="30" x14ac:dyDescent="0.25">
      <c r="A29" s="59">
        <v>18</v>
      </c>
      <c r="B29" s="60" t="s">
        <v>30</v>
      </c>
      <c r="C29" s="91"/>
      <c r="D29" s="101"/>
      <c r="E29" s="61"/>
      <c r="F29" s="62"/>
      <c r="G29" s="101"/>
      <c r="H29" s="62"/>
      <c r="I29" s="249"/>
      <c r="J29" s="32" t="e">
        <f t="shared" si="0"/>
        <v>#VALUE!</v>
      </c>
    </row>
    <row r="30" spans="1:10" ht="30" x14ac:dyDescent="0.25">
      <c r="A30" s="59">
        <v>19</v>
      </c>
      <c r="B30" s="60" t="s">
        <v>31</v>
      </c>
      <c r="C30" s="91"/>
      <c r="D30" s="101"/>
      <c r="E30" s="61"/>
      <c r="F30" s="62"/>
      <c r="G30" s="101"/>
      <c r="H30" s="62"/>
      <c r="I30" s="249"/>
      <c r="J30" s="32" t="e">
        <f t="shared" si="0"/>
        <v>#VALUE!</v>
      </c>
    </row>
    <row r="31" spans="1:10" ht="45" x14ac:dyDescent="0.25">
      <c r="A31" s="64">
        <v>20</v>
      </c>
      <c r="B31" s="76" t="s">
        <v>32</v>
      </c>
      <c r="C31" s="92"/>
      <c r="D31" s="101"/>
      <c r="E31" s="66"/>
      <c r="F31" s="67"/>
      <c r="G31" s="101"/>
      <c r="H31" s="67"/>
      <c r="I31" s="65"/>
      <c r="J31" s="32" t="e">
        <f t="shared" si="0"/>
        <v>#VALUE!</v>
      </c>
    </row>
    <row r="32" spans="1:10" ht="31.5" x14ac:dyDescent="0.25">
      <c r="A32" s="50"/>
      <c r="B32" s="68" t="s">
        <v>15</v>
      </c>
      <c r="C32" s="78"/>
      <c r="D32" s="71"/>
      <c r="E32" s="78"/>
      <c r="F32" s="77"/>
      <c r="G32" s="71"/>
      <c r="H32" s="77"/>
      <c r="I32" s="72"/>
      <c r="J32" s="32"/>
    </row>
    <row r="33" spans="1:10" ht="30" x14ac:dyDescent="0.25">
      <c r="A33" s="56">
        <v>21</v>
      </c>
      <c r="B33" s="57" t="s">
        <v>33</v>
      </c>
      <c r="C33" s="90"/>
      <c r="D33" s="101"/>
      <c r="E33" s="74"/>
      <c r="F33" s="75"/>
      <c r="G33" s="101"/>
      <c r="H33" s="75"/>
      <c r="I33" s="57"/>
      <c r="J33" s="32" t="e">
        <f t="shared" si="0"/>
        <v>#VALUE!</v>
      </c>
    </row>
    <row r="34" spans="1:10" ht="45" x14ac:dyDescent="0.25">
      <c r="A34" s="59">
        <v>22</v>
      </c>
      <c r="B34" s="60" t="s">
        <v>58</v>
      </c>
      <c r="C34" s="91"/>
      <c r="D34" s="101"/>
      <c r="E34" s="61"/>
      <c r="F34" s="62"/>
      <c r="G34" s="101"/>
      <c r="H34" s="62"/>
      <c r="I34" s="249"/>
      <c r="J34" s="32" t="e">
        <f t="shared" si="0"/>
        <v>#VALUE!</v>
      </c>
    </row>
    <row r="35" spans="1:10" ht="60" x14ac:dyDescent="0.25">
      <c r="A35" s="56">
        <v>23</v>
      </c>
      <c r="B35" s="79" t="s">
        <v>34</v>
      </c>
      <c r="C35" s="91"/>
      <c r="D35" s="101"/>
      <c r="E35" s="61"/>
      <c r="F35" s="62"/>
      <c r="G35" s="101"/>
      <c r="H35" s="62"/>
      <c r="I35" s="249"/>
      <c r="J35" s="32" t="e">
        <f t="shared" si="0"/>
        <v>#VALUE!</v>
      </c>
    </row>
    <row r="36" spans="1:10" ht="15.75" x14ac:dyDescent="0.25">
      <c r="A36" s="64">
        <v>24</v>
      </c>
      <c r="B36" s="65" t="s">
        <v>49</v>
      </c>
      <c r="C36" s="92"/>
      <c r="D36" s="101"/>
      <c r="E36" s="66"/>
      <c r="F36" s="67"/>
      <c r="G36" s="101"/>
      <c r="H36" s="67"/>
      <c r="I36" s="65"/>
      <c r="J36" s="32" t="e">
        <f t="shared" si="0"/>
        <v>#VALUE!</v>
      </c>
    </row>
    <row r="37" spans="1:10" ht="31.5" x14ac:dyDescent="0.25">
      <c r="A37" s="50"/>
      <c r="B37" s="68" t="s">
        <v>16</v>
      </c>
      <c r="C37" s="78"/>
      <c r="D37" s="71"/>
      <c r="E37" s="78"/>
      <c r="F37" s="77"/>
      <c r="G37" s="71"/>
      <c r="H37" s="77"/>
      <c r="I37" s="72"/>
      <c r="J37" s="32"/>
    </row>
    <row r="38" spans="1:10" ht="45" x14ac:dyDescent="0.25">
      <c r="A38" s="56">
        <v>25</v>
      </c>
      <c r="B38" s="57" t="s">
        <v>35</v>
      </c>
      <c r="C38" s="90"/>
      <c r="D38" s="101"/>
      <c r="E38" s="74"/>
      <c r="F38" s="75"/>
      <c r="G38" s="101"/>
      <c r="H38" s="75"/>
      <c r="I38" s="57"/>
      <c r="J38" s="32" t="e">
        <f t="shared" si="0"/>
        <v>#VALUE!</v>
      </c>
    </row>
    <row r="39" spans="1:10" ht="30" x14ac:dyDescent="0.25">
      <c r="A39" s="59">
        <v>26</v>
      </c>
      <c r="B39" s="60" t="s">
        <v>36</v>
      </c>
      <c r="C39" s="91"/>
      <c r="D39" s="101"/>
      <c r="E39" s="61"/>
      <c r="F39" s="62"/>
      <c r="G39" s="101"/>
      <c r="H39" s="62"/>
      <c r="I39" s="249"/>
      <c r="J39" s="32" t="e">
        <f t="shared" si="0"/>
        <v>#VALUE!</v>
      </c>
    </row>
    <row r="40" spans="1:10" ht="60" x14ac:dyDescent="0.25">
      <c r="A40" s="56">
        <v>27</v>
      </c>
      <c r="B40" s="60" t="s">
        <v>37</v>
      </c>
      <c r="C40" s="91"/>
      <c r="D40" s="101"/>
      <c r="E40" s="61"/>
      <c r="F40" s="62"/>
      <c r="G40" s="101"/>
      <c r="H40" s="62"/>
      <c r="I40" s="249"/>
      <c r="J40" s="32" t="e">
        <f t="shared" si="0"/>
        <v>#VALUE!</v>
      </c>
    </row>
    <row r="41" spans="1:10" ht="30" x14ac:dyDescent="0.25">
      <c r="A41" s="59">
        <v>28</v>
      </c>
      <c r="B41" s="60" t="s">
        <v>50</v>
      </c>
      <c r="C41" s="91"/>
      <c r="D41" s="101"/>
      <c r="E41" s="61"/>
      <c r="F41" s="62"/>
      <c r="G41" s="101"/>
      <c r="H41" s="62"/>
      <c r="I41" s="249"/>
      <c r="J41" s="32" t="e">
        <f t="shared" si="0"/>
        <v>#VALUE!</v>
      </c>
    </row>
    <row r="42" spans="1:10" ht="30" x14ac:dyDescent="0.25">
      <c r="A42" s="56">
        <v>29</v>
      </c>
      <c r="B42" s="60" t="s">
        <v>38</v>
      </c>
      <c r="C42" s="91"/>
      <c r="D42" s="101"/>
      <c r="E42" s="61"/>
      <c r="F42" s="62"/>
      <c r="G42" s="101"/>
      <c r="H42" s="62"/>
      <c r="I42" s="249"/>
      <c r="J42" s="32" t="e">
        <f t="shared" si="0"/>
        <v>#VALUE!</v>
      </c>
    </row>
    <row r="43" spans="1:10" ht="30" x14ac:dyDescent="0.25">
      <c r="A43" s="64">
        <v>30</v>
      </c>
      <c r="B43" s="65" t="s">
        <v>39</v>
      </c>
      <c r="C43" s="92"/>
      <c r="D43" s="101"/>
      <c r="E43" s="66"/>
      <c r="F43" s="67"/>
      <c r="G43" s="101"/>
      <c r="H43" s="67"/>
      <c r="I43" s="65"/>
      <c r="J43" s="32" t="e">
        <f t="shared" si="0"/>
        <v>#VALUE!</v>
      </c>
    </row>
    <row r="44" spans="1:10" ht="47.25" x14ac:dyDescent="0.25">
      <c r="A44" s="50"/>
      <c r="B44" s="68" t="s">
        <v>17</v>
      </c>
      <c r="C44" s="78"/>
      <c r="D44" s="71"/>
      <c r="E44" s="78"/>
      <c r="F44" s="77"/>
      <c r="G44" s="71"/>
      <c r="H44" s="77"/>
      <c r="I44" s="72"/>
      <c r="J44" s="32"/>
    </row>
    <row r="45" spans="1:10" ht="120" x14ac:dyDescent="0.25">
      <c r="A45" s="56">
        <v>31</v>
      </c>
      <c r="B45" s="57" t="s">
        <v>51</v>
      </c>
      <c r="C45" s="90"/>
      <c r="D45" s="101"/>
      <c r="E45" s="74"/>
      <c r="F45" s="75"/>
      <c r="G45" s="101"/>
      <c r="H45" s="75"/>
      <c r="I45" s="57"/>
      <c r="J45" s="32" t="e">
        <f t="shared" si="0"/>
        <v>#VALUE!</v>
      </c>
    </row>
    <row r="46" spans="1:10" ht="45" x14ac:dyDescent="0.25">
      <c r="A46" s="64">
        <v>32</v>
      </c>
      <c r="B46" s="65" t="s">
        <v>40</v>
      </c>
      <c r="C46" s="91"/>
      <c r="D46" s="101"/>
      <c r="E46" s="61"/>
      <c r="F46" s="62"/>
      <c r="G46" s="101"/>
      <c r="H46" s="62"/>
      <c r="I46" s="249"/>
      <c r="J46" s="32" t="e">
        <f t="shared" si="0"/>
        <v>#VALUE!</v>
      </c>
    </row>
    <row r="47" spans="1:10" ht="30" x14ac:dyDescent="0.25">
      <c r="A47" s="64">
        <v>33</v>
      </c>
      <c r="B47" s="65" t="s">
        <v>22</v>
      </c>
      <c r="C47" s="92"/>
      <c r="D47" s="101"/>
      <c r="E47" s="66"/>
      <c r="F47" s="67"/>
      <c r="G47" s="101"/>
      <c r="H47" s="67"/>
      <c r="I47" s="65"/>
      <c r="J47" s="32" t="e">
        <f t="shared" si="0"/>
        <v>#VALUE!</v>
      </c>
    </row>
    <row r="48" spans="1:10" ht="31.5" x14ac:dyDescent="0.25">
      <c r="A48" s="50"/>
      <c r="B48" s="68" t="s">
        <v>18</v>
      </c>
      <c r="C48" s="78"/>
      <c r="D48" s="71"/>
      <c r="E48" s="78"/>
      <c r="F48" s="77"/>
      <c r="G48" s="71"/>
      <c r="H48" s="77"/>
      <c r="I48" s="72"/>
      <c r="J48" s="32"/>
    </row>
    <row r="49" spans="1:10" ht="45" x14ac:dyDescent="0.25">
      <c r="A49" s="56">
        <v>34</v>
      </c>
      <c r="B49" s="57" t="s">
        <v>41</v>
      </c>
      <c r="C49" s="90"/>
      <c r="D49" s="101"/>
      <c r="E49" s="74"/>
      <c r="F49" s="75"/>
      <c r="G49" s="101"/>
      <c r="H49" s="75"/>
      <c r="I49" s="57"/>
      <c r="J49" s="32" t="e">
        <f t="shared" si="0"/>
        <v>#VALUE!</v>
      </c>
    </row>
    <row r="50" spans="1:10" ht="45" x14ac:dyDescent="0.25">
      <c r="A50" s="59">
        <v>35</v>
      </c>
      <c r="B50" s="60" t="s">
        <v>42</v>
      </c>
      <c r="C50" s="91"/>
      <c r="D50" s="101"/>
      <c r="E50" s="61"/>
      <c r="F50" s="62"/>
      <c r="G50" s="101"/>
      <c r="H50" s="62"/>
      <c r="I50" s="249"/>
      <c r="J50" s="32" t="e">
        <f t="shared" si="0"/>
        <v>#VALUE!</v>
      </c>
    </row>
    <row r="51" spans="1:10" ht="45" x14ac:dyDescent="0.25">
      <c r="A51" s="64">
        <v>36</v>
      </c>
      <c r="B51" s="65" t="s">
        <v>43</v>
      </c>
      <c r="C51" s="92"/>
      <c r="D51" s="101"/>
      <c r="E51" s="66"/>
      <c r="F51" s="67"/>
      <c r="G51" s="101"/>
      <c r="H51" s="67"/>
      <c r="I51" s="65"/>
      <c r="J51" s="32" t="e">
        <f>CONCATENATE(IF(AND(D51="M",G51="M"),4,),IF(AND(D51="P",G51="P"),2,),IF(AND(D51="D",G51="D"),0,),IF(AND(D51="M",G51="P"),3,),IF(AND(D51="M",G51="D"),2,),IF(AND(D51="P",G51="M"),3,),IF(AND(D51="P",G51="D"),1,),IF(AND(D51="D",G51="M"),2,),IF(AND(D51="D",G51="P"),1,))+0</f>
        <v>#VALUE!</v>
      </c>
    </row>
    <row r="52" spans="1:10" ht="15.75" x14ac:dyDescent="0.25">
      <c r="A52" s="50"/>
      <c r="B52" s="68" t="s">
        <v>65</v>
      </c>
      <c r="C52" s="78"/>
      <c r="D52" s="71"/>
      <c r="E52" s="78"/>
      <c r="F52" s="77"/>
      <c r="G52" s="71"/>
      <c r="H52" s="77"/>
      <c r="I52" s="72"/>
      <c r="J52" s="32"/>
    </row>
    <row r="53" spans="1:10" s="3" customFormat="1" ht="30" x14ac:dyDescent="0.25">
      <c r="A53" s="80">
        <v>37</v>
      </c>
      <c r="B53" s="73" t="s">
        <v>93</v>
      </c>
      <c r="C53" s="90"/>
      <c r="D53" s="101"/>
      <c r="E53" s="74"/>
      <c r="F53" s="75"/>
      <c r="G53" s="101"/>
      <c r="H53" s="75"/>
      <c r="I53" s="73"/>
      <c r="J53" s="32" t="e">
        <f t="shared" si="0"/>
        <v>#VALUE!</v>
      </c>
    </row>
    <row r="54" spans="1:10" ht="30" x14ac:dyDescent="0.25">
      <c r="A54" s="59">
        <v>38</v>
      </c>
      <c r="B54" s="63" t="s">
        <v>94</v>
      </c>
      <c r="C54" s="91"/>
      <c r="D54" s="101"/>
      <c r="E54" s="61"/>
      <c r="F54" s="62"/>
      <c r="G54" s="101"/>
      <c r="H54" s="62"/>
      <c r="I54" s="249"/>
      <c r="J54" s="32" t="e">
        <f t="shared" si="0"/>
        <v>#VALUE!</v>
      </c>
    </row>
    <row r="55" spans="1:10" ht="30" x14ac:dyDescent="0.25">
      <c r="A55" s="59">
        <v>39</v>
      </c>
      <c r="B55" s="63" t="s">
        <v>66</v>
      </c>
      <c r="C55" s="91"/>
      <c r="D55" s="101"/>
      <c r="E55" s="61"/>
      <c r="F55" s="62"/>
      <c r="G55" s="101"/>
      <c r="H55" s="62"/>
      <c r="I55" s="249"/>
      <c r="J55" s="32" t="e">
        <f t="shared" si="0"/>
        <v>#VALUE!</v>
      </c>
    </row>
    <row r="56" spans="1:10" ht="30" x14ac:dyDescent="0.25">
      <c r="A56" s="59">
        <v>40</v>
      </c>
      <c r="B56" s="63" t="s">
        <v>67</v>
      </c>
      <c r="C56" s="91"/>
      <c r="D56" s="101"/>
      <c r="E56" s="61"/>
      <c r="F56" s="62"/>
      <c r="G56" s="101"/>
      <c r="H56" s="62"/>
      <c r="I56" s="249"/>
      <c r="J56" s="32" t="e">
        <f t="shared" si="0"/>
        <v>#VALUE!</v>
      </c>
    </row>
    <row r="57" spans="1:10" ht="15.75" x14ac:dyDescent="0.25">
      <c r="A57" s="64">
        <v>41</v>
      </c>
      <c r="B57" s="76" t="s">
        <v>95</v>
      </c>
      <c r="C57" s="92"/>
      <c r="D57" s="101"/>
      <c r="E57" s="66"/>
      <c r="F57" s="67"/>
      <c r="G57" s="101"/>
      <c r="H57" s="67"/>
      <c r="I57" s="65"/>
      <c r="J57" s="32" t="e">
        <f t="shared" si="0"/>
        <v>#VALUE!</v>
      </c>
    </row>
    <row r="58" spans="1:10" s="3" customFormat="1" ht="15.75" x14ac:dyDescent="0.25">
      <c r="A58" s="50"/>
      <c r="B58" s="81"/>
      <c r="C58" s="54"/>
      <c r="D58" s="82"/>
      <c r="E58" s="54"/>
      <c r="F58" s="54"/>
      <c r="G58" s="82"/>
      <c r="H58" s="54"/>
      <c r="I58" s="55"/>
      <c r="J58" s="83"/>
    </row>
    <row r="59" spans="1:10" ht="15.75" x14ac:dyDescent="0.25">
      <c r="A59" s="32"/>
      <c r="B59" s="32"/>
      <c r="C59" s="32"/>
      <c r="D59" s="32"/>
      <c r="E59" s="32"/>
      <c r="F59" s="84"/>
      <c r="G59" s="84"/>
      <c r="H59" s="84"/>
      <c r="I59" s="32"/>
      <c r="J59" s="32"/>
    </row>
    <row r="60" spans="1:10" ht="15.75" x14ac:dyDescent="0.25">
      <c r="A60" s="32"/>
      <c r="B60" s="32"/>
      <c r="C60" s="32"/>
      <c r="D60" s="32"/>
      <c r="E60" s="32"/>
      <c r="F60" s="84"/>
      <c r="G60" s="84"/>
      <c r="H60" s="84"/>
      <c r="I60" s="32"/>
      <c r="J60" s="32"/>
    </row>
    <row r="61" spans="1:10" ht="15.75" hidden="1" x14ac:dyDescent="0.25">
      <c r="A61" s="85"/>
      <c r="B61" s="81"/>
      <c r="C61" s="54"/>
      <c r="D61" s="54"/>
      <c r="E61" s="54"/>
      <c r="F61" s="86"/>
      <c r="G61" s="87"/>
      <c r="H61" s="88" t="s">
        <v>108</v>
      </c>
      <c r="I61" s="89" t="e">
        <f>SUM(J9:J57)</f>
        <v>#VALUE!</v>
      </c>
      <c r="J61" s="32"/>
    </row>
  </sheetData>
  <sheetProtection algorithmName="SHA-512" hashValue="YTZSDiY6H1QtTRI1VB2uMHnfPJjz+DCzthkTil7Ga+uwjqyonXXJekoOi7YKQAXi3S3YP6VZUqUBEIAy9e7JSg==" saltValue="7ys5tSDKgSl9JtWrG2UScw==" spinCount="100000" sheet="1" objects="1" scenarios="1"/>
  <mergeCells count="3">
    <mergeCell ref="B1:I1"/>
    <mergeCell ref="B2:I2"/>
    <mergeCell ref="B3:I3"/>
  </mergeCells>
  <pageMargins left="0.25" right="0.25" top="0.75" bottom="0.75" header="0.3" footer="0.3"/>
  <pageSetup paperSize="5" scale="6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D53:D57 D49:D51 D45:D47 D38:D43 D33:D36 D25:D31 D20:D23 D17:D18 D9:D15 G9:G15 G17:G18 G20:G23 G25:G31 G33:G36 G38:G43 G45:G47 G49:G51 G53:G57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workbookViewId="0">
      <selection activeCell="B1" sqref="B1:I1"/>
    </sheetView>
  </sheetViews>
  <sheetFormatPr defaultRowHeight="15" x14ac:dyDescent="0.25"/>
  <cols>
    <col min="1" max="1" width="16" style="25" customWidth="1"/>
    <col min="2" max="2" width="64.140625" customWidth="1"/>
    <col min="3" max="3" width="27.85546875" customWidth="1"/>
    <col min="4" max="4" width="15.28515625" customWidth="1"/>
    <col min="5" max="5" width="45.5703125" customWidth="1"/>
    <col min="6" max="6" width="29.42578125" customWidth="1"/>
    <col min="7" max="7" width="14.140625" customWidth="1"/>
    <col min="8" max="8" width="45.5703125" customWidth="1"/>
    <col min="9" max="9" width="27.5703125" customWidth="1"/>
    <col min="10" max="10" width="21.7109375" hidden="1" customWidth="1"/>
  </cols>
  <sheetData>
    <row r="1" spans="1:10" ht="19.5" customHeight="1" x14ac:dyDescent="0.25">
      <c r="A1" s="93"/>
      <c r="B1" s="275" t="s">
        <v>117</v>
      </c>
      <c r="C1" s="276"/>
      <c r="D1" s="276"/>
      <c r="E1" s="276"/>
      <c r="F1" s="276"/>
      <c r="G1" s="276"/>
      <c r="H1" s="276"/>
      <c r="I1" s="276"/>
      <c r="J1" s="32"/>
    </row>
    <row r="2" spans="1:10" ht="100.5" customHeight="1" x14ac:dyDescent="0.25">
      <c r="A2" s="93"/>
      <c r="B2" s="277" t="s">
        <v>236</v>
      </c>
      <c r="C2" s="278"/>
      <c r="D2" s="278"/>
      <c r="E2" s="278"/>
      <c r="F2" s="278"/>
      <c r="G2" s="278"/>
      <c r="H2" s="278"/>
      <c r="I2" s="278"/>
      <c r="J2" s="32"/>
    </row>
    <row r="3" spans="1:10" ht="163.5" customHeight="1" x14ac:dyDescent="0.25">
      <c r="A3" s="93"/>
      <c r="B3" s="279" t="s">
        <v>231</v>
      </c>
      <c r="C3" s="280"/>
      <c r="D3" s="280"/>
      <c r="E3" s="280"/>
      <c r="F3" s="280"/>
      <c r="G3" s="280"/>
      <c r="H3" s="280"/>
      <c r="I3" s="280"/>
      <c r="J3" s="32"/>
    </row>
    <row r="4" spans="1:10" ht="15.75" x14ac:dyDescent="0.25">
      <c r="A4" s="94"/>
      <c r="B4" s="34"/>
      <c r="C4" s="31"/>
      <c r="D4" s="31"/>
      <c r="E4" s="31"/>
      <c r="F4" s="31"/>
      <c r="G4" s="31"/>
      <c r="H4" s="31"/>
      <c r="I4" s="31"/>
      <c r="J4" s="32"/>
    </row>
    <row r="5" spans="1:10" ht="30" x14ac:dyDescent="0.25">
      <c r="A5" s="35" t="s">
        <v>0</v>
      </c>
      <c r="B5" s="36" t="s">
        <v>90</v>
      </c>
      <c r="C5" s="37" t="s">
        <v>104</v>
      </c>
      <c r="D5" s="37" t="s">
        <v>100</v>
      </c>
      <c r="E5" s="38" t="s">
        <v>112</v>
      </c>
      <c r="F5" s="37" t="s">
        <v>105</v>
      </c>
      <c r="G5" s="37" t="s">
        <v>100</v>
      </c>
      <c r="H5" s="38" t="s">
        <v>112</v>
      </c>
      <c r="I5" s="39" t="s">
        <v>106</v>
      </c>
      <c r="J5" s="32"/>
    </row>
    <row r="6" spans="1:10" ht="20.25" x14ac:dyDescent="0.25">
      <c r="A6" s="95"/>
      <c r="B6" s="41"/>
      <c r="C6" s="42"/>
      <c r="D6" s="43"/>
      <c r="E6" s="42"/>
      <c r="F6" s="42"/>
      <c r="G6" s="42"/>
      <c r="H6" s="42"/>
      <c r="I6" s="42"/>
      <c r="J6" s="32"/>
    </row>
    <row r="7" spans="1:10" ht="20.25" x14ac:dyDescent="0.25">
      <c r="A7" s="96"/>
      <c r="B7" s="45"/>
      <c r="C7" s="97"/>
      <c r="D7" s="98"/>
      <c r="E7" s="97"/>
      <c r="F7" s="97"/>
      <c r="G7" s="97"/>
      <c r="H7" s="97"/>
      <c r="I7" s="99"/>
      <c r="J7" s="32"/>
    </row>
    <row r="8" spans="1:10" ht="75" x14ac:dyDescent="0.25">
      <c r="A8" s="59">
        <v>1</v>
      </c>
      <c r="B8" s="60" t="s">
        <v>96</v>
      </c>
      <c r="C8" s="91"/>
      <c r="D8" s="58"/>
      <c r="E8" s="246"/>
      <c r="F8" s="62"/>
      <c r="G8" s="58"/>
      <c r="H8" s="247"/>
      <c r="I8" s="100"/>
      <c r="J8" s="32" t="e">
        <f t="shared" ref="J8:J14" si="0">CONCATENATE(IF(AND(D8="M",G8="M"),4,),IF(AND(D8="P",G8="P"),2,),IF(AND(D8="D",G8="D"),0,),IF(AND(D8="M",G8="P"),3,),IF(AND(D8="M",G8="D"),2,),IF(AND(D8="P",G8="M"),3,),IF(AND(D8="P",G8="D"),1,),IF(AND(D8="D",G8="M"),2,),IF(AND(D8="D",G8="P"),1,))+0</f>
        <v>#VALUE!</v>
      </c>
    </row>
    <row r="9" spans="1:10" ht="45" x14ac:dyDescent="0.25">
      <c r="A9" s="59">
        <v>2</v>
      </c>
      <c r="B9" s="60" t="s">
        <v>47</v>
      </c>
      <c r="C9" s="111"/>
      <c r="D9" s="101"/>
      <c r="E9" s="61"/>
      <c r="F9" s="62"/>
      <c r="G9" s="58"/>
      <c r="H9" s="62"/>
      <c r="I9" s="60"/>
      <c r="J9" s="32" t="e">
        <f t="shared" si="0"/>
        <v>#VALUE!</v>
      </c>
    </row>
    <row r="10" spans="1:10" ht="90" x14ac:dyDescent="0.25">
      <c r="A10" s="59">
        <v>3</v>
      </c>
      <c r="B10" s="60" t="s">
        <v>12</v>
      </c>
      <c r="C10" s="91"/>
      <c r="D10" s="101"/>
      <c r="E10" s="61"/>
      <c r="F10" s="62"/>
      <c r="G10" s="58"/>
      <c r="H10" s="62"/>
      <c r="I10" s="60"/>
      <c r="J10" s="32" t="e">
        <f t="shared" si="0"/>
        <v>#VALUE!</v>
      </c>
    </row>
    <row r="11" spans="1:10" ht="60" x14ac:dyDescent="0.25">
      <c r="A11" s="59">
        <v>4</v>
      </c>
      <c r="B11" s="60" t="s">
        <v>4</v>
      </c>
      <c r="C11" s="91"/>
      <c r="D11" s="101"/>
      <c r="E11" s="61"/>
      <c r="F11" s="62"/>
      <c r="G11" s="58"/>
      <c r="H11" s="62"/>
      <c r="I11" s="60"/>
      <c r="J11" s="32" t="e">
        <f t="shared" si="0"/>
        <v>#VALUE!</v>
      </c>
    </row>
    <row r="12" spans="1:10" ht="45" x14ac:dyDescent="0.25">
      <c r="A12" s="59">
        <v>5</v>
      </c>
      <c r="B12" s="60" t="s">
        <v>13</v>
      </c>
      <c r="C12" s="91"/>
      <c r="D12" s="101"/>
      <c r="E12" s="61"/>
      <c r="F12" s="62"/>
      <c r="G12" s="58"/>
      <c r="H12" s="62"/>
      <c r="I12" s="60"/>
      <c r="J12" s="32" t="e">
        <f t="shared" si="0"/>
        <v>#VALUE!</v>
      </c>
    </row>
    <row r="13" spans="1:10" ht="30" x14ac:dyDescent="0.25">
      <c r="A13" s="59">
        <v>6</v>
      </c>
      <c r="B13" s="60" t="s">
        <v>48</v>
      </c>
      <c r="C13" s="91"/>
      <c r="D13" s="101"/>
      <c r="E13" s="61"/>
      <c r="F13" s="62"/>
      <c r="G13" s="58"/>
      <c r="H13" s="62"/>
      <c r="I13" s="60"/>
      <c r="J13" s="32" t="e">
        <f t="shared" si="0"/>
        <v>#VALUE!</v>
      </c>
    </row>
    <row r="14" spans="1:10" ht="60" x14ac:dyDescent="0.25">
      <c r="A14" s="64">
        <v>7</v>
      </c>
      <c r="B14" s="65" t="s">
        <v>14</v>
      </c>
      <c r="C14" s="92"/>
      <c r="D14" s="102"/>
      <c r="E14" s="66"/>
      <c r="F14" s="67"/>
      <c r="G14" s="58"/>
      <c r="H14" s="67"/>
      <c r="I14" s="65"/>
      <c r="J14" s="32" t="e">
        <f t="shared" si="0"/>
        <v>#VALUE!</v>
      </c>
    </row>
    <row r="15" spans="1:10" x14ac:dyDescent="0.25">
      <c r="A15" s="103"/>
      <c r="B15" s="104"/>
      <c r="C15" s="104"/>
      <c r="D15" s="105"/>
      <c r="E15" s="54"/>
      <c r="F15" s="54"/>
      <c r="G15" s="54"/>
      <c r="H15" s="54"/>
      <c r="I15" s="55"/>
      <c r="J15" s="32"/>
    </row>
    <row r="16" spans="1:10" x14ac:dyDescent="0.25">
      <c r="A16" s="106"/>
      <c r="B16" s="107"/>
      <c r="C16" s="108"/>
      <c r="D16" s="108"/>
      <c r="E16" s="108"/>
      <c r="F16" s="108"/>
      <c r="G16" s="108"/>
      <c r="H16" s="108"/>
      <c r="I16" s="108"/>
      <c r="J16" s="32"/>
    </row>
    <row r="17" spans="1:10" x14ac:dyDescent="0.25">
      <c r="A17" s="106"/>
      <c r="B17" s="108"/>
      <c r="C17" s="108"/>
      <c r="D17" s="108"/>
      <c r="E17" s="108"/>
      <c r="F17" s="108"/>
      <c r="G17" s="108"/>
      <c r="H17" s="108"/>
      <c r="I17" s="108"/>
      <c r="J17" s="32"/>
    </row>
    <row r="18" spans="1:10" ht="15.75" hidden="1" x14ac:dyDescent="0.25">
      <c r="A18" s="85"/>
      <c r="B18" s="81"/>
      <c r="C18" s="54"/>
      <c r="D18" s="54"/>
      <c r="E18" s="54"/>
      <c r="F18" s="109"/>
      <c r="G18" s="110"/>
      <c r="H18" s="88" t="s">
        <v>107</v>
      </c>
      <c r="I18" s="89" t="e">
        <f>SUM(J8:J14)</f>
        <v>#VALUE!</v>
      </c>
      <c r="J18" s="32"/>
    </row>
  </sheetData>
  <sheetProtection algorithmName="SHA-512" hashValue="9SIYIQQmb3iSAMnydYeF+k6kPA8kGcAVEKAE9saGO1BM9Kl2gxJBb2zbbzXU85k08OpLufmEAMYuQtlA5Cyhmg==" saltValue="k3l4iZ9rMFtmatSnheKGsA==" spinCount="100000" sheet="1" objects="1" scenarios="1"/>
  <mergeCells count="3">
    <mergeCell ref="B1:I1"/>
    <mergeCell ref="B2:I2"/>
    <mergeCell ref="B3:I3"/>
  </mergeCells>
  <pageMargins left="0.25" right="0.25" top="0.75" bottom="0.75" header="0.3" footer="0.3"/>
  <pageSetup paperSize="5"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D8:D14 G8:G14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9"/>
  <sheetViews>
    <sheetView zoomScaleNormal="100" workbookViewId="0">
      <selection activeCell="C1" sqref="C1:H1"/>
    </sheetView>
  </sheetViews>
  <sheetFormatPr defaultRowHeight="15.75" x14ac:dyDescent="0.25"/>
  <cols>
    <col min="1" max="1" width="14.140625" style="2" customWidth="1"/>
    <col min="2" max="2" width="12.7109375" style="2" customWidth="1"/>
    <col min="3" max="3" width="90.7109375" style="1" customWidth="1"/>
    <col min="4" max="4" width="34.7109375" customWidth="1"/>
    <col min="5" max="5" width="19.28515625" customWidth="1"/>
    <col min="6" max="6" width="41.5703125" customWidth="1"/>
    <col min="7" max="7" width="38" customWidth="1"/>
    <col min="8" max="8" width="16.28515625" customWidth="1"/>
    <col min="9" max="9" width="35.28515625" customWidth="1"/>
    <col min="10" max="10" width="14.7109375" customWidth="1"/>
    <col min="11" max="11" width="17" customWidth="1"/>
    <col min="12" max="12" width="15.28515625" customWidth="1"/>
    <col min="13" max="13" width="25.42578125" customWidth="1"/>
    <col min="14" max="14" width="14.7109375" customWidth="1"/>
    <col min="15" max="15" width="17" customWidth="1"/>
    <col min="16" max="16" width="13.85546875" customWidth="1"/>
    <col min="17" max="17" width="27" customWidth="1"/>
    <col min="18" max="22" width="17.28515625" customWidth="1"/>
    <col min="23" max="23" width="25" hidden="1" customWidth="1"/>
    <col min="24" max="25" width="0" hidden="1" customWidth="1"/>
    <col min="26" max="31" width="19.140625" hidden="1" customWidth="1"/>
    <col min="32" max="32" width="0" hidden="1" customWidth="1"/>
  </cols>
  <sheetData>
    <row r="1" spans="1:32" ht="22.5" customHeight="1" x14ac:dyDescent="0.25">
      <c r="A1" s="33"/>
      <c r="B1" s="33"/>
      <c r="C1" s="285" t="s">
        <v>116</v>
      </c>
      <c r="D1" s="285"/>
      <c r="E1" s="285"/>
      <c r="F1" s="285"/>
      <c r="G1" s="285"/>
      <c r="H1" s="285"/>
      <c r="I1" s="112"/>
      <c r="J1" s="112"/>
      <c r="K1" s="112"/>
      <c r="L1" s="112"/>
      <c r="M1" s="112"/>
      <c r="N1" s="112"/>
      <c r="O1" s="112"/>
      <c r="P1" s="112"/>
      <c r="Q1" s="112"/>
      <c r="R1" s="112"/>
      <c r="S1" s="112"/>
      <c r="T1" s="112"/>
      <c r="U1" s="112"/>
      <c r="V1" s="113"/>
      <c r="W1" s="114"/>
      <c r="X1" s="32"/>
      <c r="Y1" s="32"/>
      <c r="Z1" s="32"/>
      <c r="AA1" s="32"/>
      <c r="AB1" s="32"/>
      <c r="AC1" s="32"/>
      <c r="AD1" s="32"/>
      <c r="AE1" s="32"/>
      <c r="AF1" s="32"/>
    </row>
    <row r="2" spans="1:32" ht="114" customHeight="1" x14ac:dyDescent="0.25">
      <c r="A2" s="33"/>
      <c r="B2" s="33"/>
      <c r="C2" s="287" t="s">
        <v>237</v>
      </c>
      <c r="D2" s="287"/>
      <c r="E2" s="287"/>
      <c r="F2" s="287"/>
      <c r="G2" s="287"/>
      <c r="H2" s="287"/>
      <c r="I2" s="287"/>
      <c r="J2" s="287"/>
      <c r="K2" s="287"/>
      <c r="L2" s="287"/>
      <c r="M2" s="287"/>
      <c r="N2" s="287"/>
      <c r="O2" s="287"/>
      <c r="P2" s="287"/>
      <c r="Q2" s="287"/>
      <c r="R2" s="115"/>
      <c r="S2" s="115"/>
      <c r="T2" s="115"/>
      <c r="U2" s="115"/>
      <c r="V2" s="116"/>
      <c r="W2" s="117"/>
      <c r="X2" s="32"/>
      <c r="Y2" s="32"/>
      <c r="Z2" s="32"/>
      <c r="AA2" s="32"/>
      <c r="AB2" s="32"/>
      <c r="AC2" s="32"/>
      <c r="AD2" s="32"/>
      <c r="AE2" s="32"/>
      <c r="AF2" s="32"/>
    </row>
    <row r="3" spans="1:32" ht="177" customHeight="1" x14ac:dyDescent="0.25">
      <c r="A3" s="33"/>
      <c r="B3" s="33"/>
      <c r="C3" s="288" t="s">
        <v>235</v>
      </c>
      <c r="D3" s="288"/>
      <c r="E3" s="288"/>
      <c r="F3" s="288"/>
      <c r="G3" s="288"/>
      <c r="H3" s="288"/>
      <c r="I3" s="288"/>
      <c r="J3" s="288"/>
      <c r="K3" s="288"/>
      <c r="L3" s="288"/>
      <c r="M3" s="288"/>
      <c r="N3" s="288"/>
      <c r="O3" s="288"/>
      <c r="P3" s="288"/>
      <c r="Q3" s="288"/>
      <c r="R3" s="118"/>
      <c r="S3" s="118"/>
      <c r="T3" s="118"/>
      <c r="U3" s="118"/>
      <c r="V3" s="119"/>
      <c r="W3" s="117"/>
      <c r="X3" s="32"/>
      <c r="Y3" s="32"/>
      <c r="Z3" s="32"/>
      <c r="AA3" s="32"/>
      <c r="AB3" s="32"/>
      <c r="AC3" s="32"/>
      <c r="AD3" s="32"/>
      <c r="AE3" s="32"/>
      <c r="AF3" s="32"/>
    </row>
    <row r="4" spans="1:32" ht="329.25" customHeight="1" x14ac:dyDescent="0.25">
      <c r="A4" s="33"/>
      <c r="B4" s="33"/>
      <c r="C4" s="286" t="s">
        <v>234</v>
      </c>
      <c r="D4" s="286"/>
      <c r="E4" s="286"/>
      <c r="F4" s="286"/>
      <c r="G4" s="286"/>
      <c r="H4" s="286"/>
      <c r="I4" s="286"/>
      <c r="J4" s="286"/>
      <c r="K4" s="120"/>
      <c r="L4" s="120"/>
      <c r="M4" s="120"/>
      <c r="N4" s="120"/>
      <c r="O4" s="120"/>
      <c r="P4" s="120"/>
      <c r="Q4" s="120"/>
      <c r="R4" s="120"/>
      <c r="S4" s="120"/>
      <c r="T4" s="120"/>
      <c r="U4" s="120"/>
      <c r="V4" s="121"/>
      <c r="W4" s="79"/>
      <c r="X4" s="32"/>
      <c r="Y4" s="32"/>
      <c r="Z4" s="32"/>
      <c r="AA4" s="32"/>
      <c r="AB4" s="32"/>
      <c r="AC4" s="32"/>
      <c r="AD4" s="32"/>
      <c r="AE4" s="32"/>
      <c r="AF4" s="32"/>
    </row>
    <row r="5" spans="1:32" x14ac:dyDescent="0.25">
      <c r="A5" s="33"/>
      <c r="B5" s="33"/>
      <c r="C5" s="34"/>
      <c r="D5" s="31"/>
      <c r="E5" s="122"/>
      <c r="F5" s="31"/>
      <c r="G5" s="122"/>
      <c r="H5" s="122"/>
      <c r="I5" s="122"/>
      <c r="J5" s="31"/>
      <c r="K5" s="31"/>
      <c r="L5" s="31"/>
      <c r="M5" s="31"/>
      <c r="N5" s="31"/>
      <c r="O5" s="31"/>
      <c r="P5" s="31"/>
      <c r="Q5" s="31"/>
      <c r="R5" s="123"/>
      <c r="S5" s="123"/>
      <c r="T5" s="123"/>
      <c r="U5" s="123"/>
      <c r="V5" s="31"/>
      <c r="W5" s="32"/>
      <c r="X5" s="32"/>
      <c r="Y5" s="32"/>
      <c r="Z5" s="32"/>
      <c r="AA5" s="32"/>
      <c r="AB5" s="32"/>
      <c r="AC5" s="32"/>
      <c r="AD5" s="32"/>
      <c r="AE5" s="32"/>
      <c r="AF5" s="32"/>
    </row>
    <row r="6" spans="1:32" ht="60" customHeight="1" x14ac:dyDescent="0.25">
      <c r="A6" s="35" t="s">
        <v>9</v>
      </c>
      <c r="B6" s="35" t="s">
        <v>1</v>
      </c>
      <c r="C6" s="124" t="s">
        <v>129</v>
      </c>
      <c r="D6" s="38" t="s">
        <v>130</v>
      </c>
      <c r="E6" s="37" t="s">
        <v>99</v>
      </c>
      <c r="F6" s="38" t="s">
        <v>112</v>
      </c>
      <c r="G6" s="38" t="s">
        <v>127</v>
      </c>
      <c r="H6" s="37" t="s">
        <v>99</v>
      </c>
      <c r="I6" s="38" t="s">
        <v>112</v>
      </c>
      <c r="J6" s="281" t="s">
        <v>8</v>
      </c>
      <c r="K6" s="282"/>
      <c r="L6" s="282"/>
      <c r="M6" s="282"/>
      <c r="N6" s="282"/>
      <c r="O6" s="282"/>
      <c r="P6" s="282"/>
      <c r="Q6" s="283"/>
      <c r="R6" s="281" t="s">
        <v>131</v>
      </c>
      <c r="S6" s="282"/>
      <c r="T6" s="282"/>
      <c r="U6" s="283"/>
      <c r="V6" s="39" t="s">
        <v>106</v>
      </c>
      <c r="W6" s="125" t="s">
        <v>201</v>
      </c>
      <c r="X6" s="125" t="s">
        <v>202</v>
      </c>
      <c r="Y6" s="32"/>
      <c r="Z6" s="32"/>
      <c r="AA6" s="32"/>
      <c r="AB6" s="32"/>
      <c r="AC6" s="32"/>
      <c r="AD6" s="32"/>
      <c r="AE6" s="32"/>
      <c r="AF6" s="32"/>
    </row>
    <row r="7" spans="1:32" ht="23.25" customHeight="1" x14ac:dyDescent="0.25">
      <c r="A7" s="40" t="s">
        <v>132</v>
      </c>
      <c r="B7" s="126"/>
      <c r="C7" s="41"/>
      <c r="D7" s="42"/>
      <c r="E7" s="43"/>
      <c r="F7" s="42"/>
      <c r="G7" s="43"/>
      <c r="H7" s="43"/>
      <c r="I7" s="43"/>
      <c r="J7" s="127"/>
      <c r="K7" s="127"/>
      <c r="L7" s="127"/>
      <c r="M7" s="127"/>
      <c r="N7" s="127"/>
      <c r="O7" s="127"/>
      <c r="P7" s="127"/>
      <c r="Q7" s="127"/>
      <c r="R7" s="123"/>
      <c r="S7" s="123"/>
      <c r="T7" s="123"/>
      <c r="U7" s="128"/>
      <c r="V7" s="123"/>
      <c r="W7" s="123"/>
      <c r="X7" s="123"/>
      <c r="Y7" s="32"/>
      <c r="Z7" s="315" t="s">
        <v>203</v>
      </c>
      <c r="AA7" s="315"/>
      <c r="AB7" s="315"/>
      <c r="AC7" s="315"/>
      <c r="AD7" s="315"/>
      <c r="AE7" s="315"/>
      <c r="AF7" s="32"/>
    </row>
    <row r="8" spans="1:32" ht="47.25" customHeight="1" x14ac:dyDescent="0.25">
      <c r="A8" s="44"/>
      <c r="B8" s="129"/>
      <c r="C8" s="284" t="s">
        <v>133</v>
      </c>
      <c r="D8" s="284"/>
      <c r="E8" s="98"/>
      <c r="F8" s="97"/>
      <c r="G8" s="47"/>
      <c r="H8" s="98"/>
      <c r="I8" s="47"/>
      <c r="J8" s="130" t="s">
        <v>63</v>
      </c>
      <c r="K8" s="131" t="s">
        <v>92</v>
      </c>
      <c r="L8" s="132" t="s">
        <v>100</v>
      </c>
      <c r="M8" s="131" t="s">
        <v>64</v>
      </c>
      <c r="N8" s="130" t="s">
        <v>63</v>
      </c>
      <c r="O8" s="131" t="s">
        <v>127</v>
      </c>
      <c r="P8" s="132" t="s">
        <v>100</v>
      </c>
      <c r="Q8" s="131" t="s">
        <v>64</v>
      </c>
      <c r="R8" s="37" t="s">
        <v>44</v>
      </c>
      <c r="S8" s="37" t="s">
        <v>97</v>
      </c>
      <c r="T8" s="38" t="s">
        <v>46</v>
      </c>
      <c r="U8" s="133" t="s">
        <v>45</v>
      </c>
      <c r="V8" s="99"/>
      <c r="W8" s="134"/>
      <c r="X8" s="134"/>
      <c r="Y8" s="32"/>
      <c r="Z8" s="135" t="s">
        <v>204</v>
      </c>
      <c r="AA8" s="135" t="s">
        <v>205</v>
      </c>
      <c r="AB8" s="135" t="s">
        <v>206</v>
      </c>
      <c r="AC8" s="135" t="s">
        <v>232</v>
      </c>
      <c r="AD8" s="135" t="s">
        <v>205</v>
      </c>
      <c r="AE8" s="135" t="s">
        <v>206</v>
      </c>
      <c r="AF8" s="32"/>
    </row>
    <row r="9" spans="1:32" ht="60" x14ac:dyDescent="0.25">
      <c r="A9" s="136">
        <v>1</v>
      </c>
      <c r="B9" s="137" t="s">
        <v>134</v>
      </c>
      <c r="C9" s="138" t="s">
        <v>135</v>
      </c>
      <c r="D9" s="91"/>
      <c r="E9" s="101"/>
      <c r="F9" s="139"/>
      <c r="G9" s="140"/>
      <c r="H9" s="101"/>
      <c r="I9" s="140"/>
      <c r="J9" s="230"/>
      <c r="K9" s="231"/>
      <c r="L9" s="142"/>
      <c r="M9" s="251"/>
      <c r="N9" s="143"/>
      <c r="O9" s="253"/>
      <c r="P9" s="142"/>
      <c r="Q9" s="253"/>
      <c r="R9" s="144"/>
      <c r="S9" s="144"/>
      <c r="T9" s="250"/>
      <c r="U9" s="145"/>
      <c r="V9" s="249"/>
      <c r="W9" s="146" t="e">
        <f>CONCATENATE(IF(AND(E9="M",H9="M"),5.82,),IF(AND(E9="P",H9="P"),2.91,),IF(AND(E9="D",H9="D"),0,),IF(AND(E9="M",H9="P"),4.37,),IF(AND(E9="M",H9="D"),2.91,),IF(AND(E9="P",H9="M"),4.37,),IF(AND(E9="P",H9="D"),1.46,),IF(AND(E9="D",H9="M"),2.91,),IF(AND(E9="D",H9="P"),1.46,))+0</f>
        <v>#VALUE!</v>
      </c>
      <c r="X9" s="32"/>
      <c r="Y9" s="147"/>
      <c r="Z9" s="148" t="s">
        <v>207</v>
      </c>
      <c r="AA9" s="148">
        <f>COUNTIFS(J9:J60,1,L9:L60,"M")</f>
        <v>0</v>
      </c>
      <c r="AB9" s="148">
        <f>IF(AA9&gt;=1,1,0)</f>
        <v>0</v>
      </c>
      <c r="AC9" s="148" t="s">
        <v>207</v>
      </c>
      <c r="AD9" s="148">
        <f>COUNTIFS(N9:N60,1,P9:P60,"M")</f>
        <v>0</v>
      </c>
      <c r="AE9" s="148">
        <f>IF(AD9&gt;=1,1,0)</f>
        <v>0</v>
      </c>
      <c r="AF9" s="32"/>
    </row>
    <row r="10" spans="1:32" ht="20.25" x14ac:dyDescent="0.25">
      <c r="A10" s="149"/>
      <c r="B10" s="150"/>
      <c r="C10" s="149" t="s">
        <v>136</v>
      </c>
      <c r="D10" s="151"/>
      <c r="E10" s="320"/>
      <c r="F10" s="321"/>
      <c r="G10" s="322"/>
      <c r="H10" s="320"/>
      <c r="I10" s="322"/>
      <c r="J10" s="323"/>
      <c r="K10" s="152"/>
      <c r="L10" s="323"/>
      <c r="M10" s="152"/>
      <c r="N10" s="323"/>
      <c r="O10" s="152"/>
      <c r="P10" s="323"/>
      <c r="Q10" s="152"/>
      <c r="R10" s="323"/>
      <c r="S10" s="323"/>
      <c r="T10" s="323"/>
      <c r="U10" s="323"/>
      <c r="V10" s="324"/>
      <c r="W10" s="32"/>
      <c r="X10" s="32"/>
      <c r="Y10" s="32"/>
      <c r="Z10" s="148" t="s">
        <v>208</v>
      </c>
      <c r="AA10" s="148">
        <f>COUNTIFS(J9:J60,2,L9:L60,"M")</f>
        <v>0</v>
      </c>
      <c r="AB10" s="148">
        <f t="shared" ref="AB10:AB16" si="0">IF(AA10&gt;=1,1,0)</f>
        <v>0</v>
      </c>
      <c r="AC10" s="148" t="s">
        <v>208</v>
      </c>
      <c r="AD10" s="148">
        <f>COUNTIFS(N9:N60,2,P9:P60,"M")</f>
        <v>0</v>
      </c>
      <c r="AE10" s="148">
        <f t="shared" ref="AE10:AE16" si="1">IF(AD10&gt;=1,1,0)</f>
        <v>0</v>
      </c>
      <c r="AF10" s="32"/>
    </row>
    <row r="11" spans="1:32" ht="30" x14ac:dyDescent="0.25">
      <c r="A11" s="153">
        <v>2</v>
      </c>
      <c r="B11" s="137" t="s">
        <v>137</v>
      </c>
      <c r="C11" s="138" t="s">
        <v>138</v>
      </c>
      <c r="D11" s="91"/>
      <c r="E11" s="101"/>
      <c r="F11" s="61"/>
      <c r="G11" s="154"/>
      <c r="H11" s="101"/>
      <c r="I11" s="154"/>
      <c r="J11" s="230"/>
      <c r="K11" s="232"/>
      <c r="L11" s="142"/>
      <c r="M11" s="252"/>
      <c r="N11" s="143"/>
      <c r="O11" s="254"/>
      <c r="P11" s="142"/>
      <c r="Q11" s="254"/>
      <c r="R11" s="144"/>
      <c r="S11" s="155"/>
      <c r="T11" s="144"/>
      <c r="U11" s="155"/>
      <c r="V11" s="156"/>
      <c r="W11" s="146" t="e">
        <f>CONCATENATE(IF(AND(E11="M",H11="M"),5.82,),IF(AND(E11="P",H11="P"),2.91,),IF(AND(E11="D",H11="D"),0,),IF(AND(E11="M",H11="P"),4.37,),IF(AND(E11="M",H11="D"),2.91,),IF(AND(E11="P",H11="M"),4.37,),IF(AND(E11="P",H11="D"),1.46,),IF(AND(E11="D",H11="M"),2.91,),IF(AND(E11="D",H11="P"),1.46,))+0</f>
        <v>#VALUE!</v>
      </c>
      <c r="X11" s="32"/>
      <c r="Y11" s="32"/>
      <c r="Z11" s="148" t="s">
        <v>209</v>
      </c>
      <c r="AA11" s="148">
        <f>COUNTIFS(J9:J60,3,L9:L60,"M")</f>
        <v>0</v>
      </c>
      <c r="AB11" s="148">
        <f t="shared" si="0"/>
        <v>0</v>
      </c>
      <c r="AC11" s="148" t="s">
        <v>209</v>
      </c>
      <c r="AD11" s="148">
        <f>COUNTIFS(N9:N60,3,P9:P60,"M")</f>
        <v>0</v>
      </c>
      <c r="AE11" s="148">
        <f t="shared" si="1"/>
        <v>0</v>
      </c>
      <c r="AF11" s="32"/>
    </row>
    <row r="12" spans="1:32" ht="20.25" customHeight="1" x14ac:dyDescent="0.25">
      <c r="A12" s="149"/>
      <c r="B12" s="150"/>
      <c r="C12" s="178" t="s">
        <v>139</v>
      </c>
      <c r="D12" s="325"/>
      <c r="E12" s="320"/>
      <c r="F12" s="322"/>
      <c r="G12" s="322"/>
      <c r="H12" s="320"/>
      <c r="I12" s="322"/>
      <c r="J12" s="323"/>
      <c r="K12" s="323"/>
      <c r="L12" s="323"/>
      <c r="M12" s="323"/>
      <c r="N12" s="323"/>
      <c r="O12" s="323"/>
      <c r="P12" s="323"/>
      <c r="Q12" s="323"/>
      <c r="R12" s="323"/>
      <c r="S12" s="323"/>
      <c r="T12" s="323"/>
      <c r="U12" s="323"/>
      <c r="V12" s="324"/>
      <c r="W12" s="32"/>
      <c r="X12" s="32"/>
      <c r="Y12" s="32"/>
      <c r="Z12" s="148" t="s">
        <v>210</v>
      </c>
      <c r="AA12" s="148">
        <f>COUNTIFS(J9:J60,4,L9:L60,"M")</f>
        <v>0</v>
      </c>
      <c r="AB12" s="148">
        <f t="shared" si="0"/>
        <v>0</v>
      </c>
      <c r="AC12" s="148" t="s">
        <v>210</v>
      </c>
      <c r="AD12" s="148">
        <f>COUNTIFS(N9:N60,4,P9:P60,"M")</f>
        <v>0</v>
      </c>
      <c r="AE12" s="148">
        <f t="shared" si="1"/>
        <v>0</v>
      </c>
      <c r="AF12" s="32"/>
    </row>
    <row r="13" spans="1:32" ht="45" x14ac:dyDescent="0.25">
      <c r="A13" s="59">
        <v>3</v>
      </c>
      <c r="B13" s="136" t="s">
        <v>140</v>
      </c>
      <c r="C13" s="157" t="s">
        <v>141</v>
      </c>
      <c r="D13" s="91"/>
      <c r="E13" s="101"/>
      <c r="F13" s="61"/>
      <c r="G13" s="154"/>
      <c r="H13" s="101"/>
      <c r="I13" s="154"/>
      <c r="J13" s="158"/>
      <c r="K13" s="240"/>
      <c r="L13" s="159"/>
      <c r="M13" s="289"/>
      <c r="N13" s="160"/>
      <c r="O13" s="243"/>
      <c r="P13" s="159"/>
      <c r="Q13" s="295"/>
      <c r="R13" s="144"/>
      <c r="S13" s="144"/>
      <c r="T13" s="144"/>
      <c r="U13" s="291"/>
      <c r="V13" s="249"/>
      <c r="W13" s="146" t="e">
        <f t="shared" ref="W13:W14" si="2">CONCATENATE(IF(AND(E13="M",H13="M"),5.82,),IF(AND(E13="P",H13="P"),2.91,),IF(AND(E13="D",H13="D"),0,),IF(AND(E13="M",H13="P"),4.37,),IF(AND(E13="M",H13="D"),2.91,),IF(AND(E13="P",H13="M"),4.37,),IF(AND(E13="P",H13="D"),1.46,),IF(AND(E13="D",H13="M"),2.91,),IF(AND(E13="D",H13="P"),1.46,))+0</f>
        <v>#VALUE!</v>
      </c>
      <c r="X13" s="32"/>
      <c r="Y13" s="32"/>
      <c r="Z13" s="148" t="s">
        <v>211</v>
      </c>
      <c r="AA13" s="148">
        <f>COUNTIFS(J9:J60,5,L9:L60,"M")</f>
        <v>0</v>
      </c>
      <c r="AB13" s="148">
        <f t="shared" si="0"/>
        <v>0</v>
      </c>
      <c r="AC13" s="148" t="s">
        <v>211</v>
      </c>
      <c r="AD13" s="148">
        <f>COUNTIFS(N9:N60,5,P9:P60,"M")</f>
        <v>0</v>
      </c>
      <c r="AE13" s="148">
        <f t="shared" si="1"/>
        <v>0</v>
      </c>
      <c r="AF13" s="32"/>
    </row>
    <row r="14" spans="1:32" ht="45" x14ac:dyDescent="0.25">
      <c r="A14" s="59">
        <v>4</v>
      </c>
      <c r="B14" s="136" t="s">
        <v>142</v>
      </c>
      <c r="C14" s="161" t="s">
        <v>143</v>
      </c>
      <c r="D14" s="91"/>
      <c r="E14" s="101"/>
      <c r="F14" s="61"/>
      <c r="G14" s="154"/>
      <c r="H14" s="101"/>
      <c r="I14" s="154"/>
      <c r="J14" s="230"/>
      <c r="K14" s="241"/>
      <c r="L14" s="142"/>
      <c r="M14" s="290"/>
      <c r="N14" s="143"/>
      <c r="O14" s="245"/>
      <c r="P14" s="142"/>
      <c r="Q14" s="296"/>
      <c r="R14" s="144"/>
      <c r="S14" s="144"/>
      <c r="T14" s="144"/>
      <c r="U14" s="292"/>
      <c r="V14" s="249"/>
      <c r="W14" s="146" t="e">
        <f t="shared" si="2"/>
        <v>#VALUE!</v>
      </c>
      <c r="X14" s="32"/>
      <c r="Y14" s="32"/>
      <c r="Z14" s="148" t="s">
        <v>212</v>
      </c>
      <c r="AA14" s="148">
        <f>COUNTIFS(J9:J60,6,L9:L60,"M")</f>
        <v>0</v>
      </c>
      <c r="AB14" s="148">
        <f t="shared" si="0"/>
        <v>0</v>
      </c>
      <c r="AC14" s="148" t="s">
        <v>212</v>
      </c>
      <c r="AD14" s="148">
        <f>COUNTIFS(N9:N60,6,P9:P60,"M")</f>
        <v>0</v>
      </c>
      <c r="AE14" s="148">
        <f t="shared" si="1"/>
        <v>0</v>
      </c>
      <c r="AF14" s="32"/>
    </row>
    <row r="15" spans="1:32" ht="20.25" x14ac:dyDescent="0.25">
      <c r="A15" s="162" t="s">
        <v>144</v>
      </c>
      <c r="B15" s="163"/>
      <c r="C15" s="164"/>
      <c r="D15" s="326"/>
      <c r="E15" s="327"/>
      <c r="F15" s="326"/>
      <c r="G15" s="326"/>
      <c r="H15" s="327"/>
      <c r="I15" s="326"/>
      <c r="J15" s="328"/>
      <c r="K15" s="328"/>
      <c r="L15" s="328"/>
      <c r="M15" s="328"/>
      <c r="N15" s="328"/>
      <c r="O15" s="328"/>
      <c r="P15" s="328"/>
      <c r="Q15" s="328"/>
      <c r="R15" s="329"/>
      <c r="S15" s="329"/>
      <c r="T15" s="329"/>
      <c r="U15" s="330"/>
      <c r="V15" s="329"/>
      <c r="W15" s="32"/>
      <c r="X15" s="32"/>
      <c r="Y15" s="32"/>
      <c r="Z15" s="148" t="s">
        <v>213</v>
      </c>
      <c r="AA15" s="148">
        <f>COUNTIFS(J9:J60,7,L9:L60,"M")</f>
        <v>0</v>
      </c>
      <c r="AB15" s="148">
        <f t="shared" si="0"/>
        <v>0</v>
      </c>
      <c r="AC15" s="148" t="s">
        <v>213</v>
      </c>
      <c r="AD15" s="148">
        <f>COUNTIFS(N9:N60,7,P9:P60,"M")</f>
        <v>0</v>
      </c>
      <c r="AE15" s="148">
        <f t="shared" si="1"/>
        <v>0</v>
      </c>
      <c r="AF15" s="32"/>
    </row>
    <row r="16" spans="1:32" ht="20.25" x14ac:dyDescent="0.25">
      <c r="A16" s="165"/>
      <c r="B16" s="166"/>
      <c r="C16" s="167" t="s">
        <v>145</v>
      </c>
      <c r="D16" s="183"/>
      <c r="E16" s="184"/>
      <c r="F16" s="183"/>
      <c r="G16" s="183"/>
      <c r="H16" s="184"/>
      <c r="I16" s="183"/>
      <c r="J16" s="152"/>
      <c r="K16" s="152"/>
      <c r="L16" s="152"/>
      <c r="M16" s="152"/>
      <c r="N16" s="152"/>
      <c r="O16" s="152"/>
      <c r="P16" s="152"/>
      <c r="Q16" s="152"/>
      <c r="R16" s="152"/>
      <c r="S16" s="152"/>
      <c r="T16" s="152"/>
      <c r="U16" s="152"/>
      <c r="V16" s="331"/>
      <c r="W16" s="32"/>
      <c r="X16" s="32"/>
      <c r="Y16" s="32"/>
      <c r="Z16" s="148" t="s">
        <v>214</v>
      </c>
      <c r="AA16" s="148">
        <f>COUNTIFS(J9:J60,8,L9:L60,"M")</f>
        <v>0</v>
      </c>
      <c r="AB16" s="148">
        <f t="shared" si="0"/>
        <v>0</v>
      </c>
      <c r="AC16" s="148" t="s">
        <v>214</v>
      </c>
      <c r="AD16" s="148">
        <f>COUNTIFS(N9:N60,8,P9:P60,"M")</f>
        <v>0</v>
      </c>
      <c r="AE16" s="148">
        <f t="shared" si="1"/>
        <v>0</v>
      </c>
      <c r="AF16" s="32"/>
    </row>
    <row r="17" spans="1:32" ht="45" x14ac:dyDescent="0.25">
      <c r="A17" s="56">
        <v>5</v>
      </c>
      <c r="B17" s="168" t="s">
        <v>146</v>
      </c>
      <c r="C17" s="169" t="s">
        <v>147</v>
      </c>
      <c r="D17" s="91"/>
      <c r="E17" s="101"/>
      <c r="F17" s="61"/>
      <c r="G17" s="154"/>
      <c r="H17" s="101"/>
      <c r="I17" s="154"/>
      <c r="J17" s="170"/>
      <c r="K17" s="240"/>
      <c r="L17" s="171"/>
      <c r="M17" s="289"/>
      <c r="N17" s="172"/>
      <c r="O17" s="243"/>
      <c r="P17" s="171"/>
      <c r="Q17" s="295"/>
      <c r="R17" s="155"/>
      <c r="S17" s="144"/>
      <c r="T17" s="144"/>
      <c r="U17" s="291"/>
      <c r="V17" s="249"/>
      <c r="W17" s="146" t="e">
        <f t="shared" ref="W17:W22" si="3">CONCATENATE(IF(AND(E17="M",H17="M"),5.82,),IF(AND(E17="P",H17="P"),2.91,),IF(AND(E17="D",H17="D"),0,),IF(AND(E17="M",H17="P"),4.37,),IF(AND(E17="M",H17="D"),2.91,),IF(AND(E17="P",H17="M"),4.37,),IF(AND(E17="P",H17="D"),1.46,),IF(AND(E17="D",H17="M"),2.91,),IF(AND(E17="D",H17="P"),1.46,))+0</f>
        <v>#VALUE!</v>
      </c>
      <c r="X17" s="32"/>
      <c r="Y17" s="32"/>
      <c r="Z17" s="32"/>
      <c r="AA17" s="32"/>
      <c r="AB17" s="32"/>
      <c r="AC17" s="32"/>
      <c r="AD17" s="32"/>
      <c r="AE17" s="32"/>
      <c r="AF17" s="32"/>
    </row>
    <row r="18" spans="1:32" ht="31.5" x14ac:dyDescent="0.25">
      <c r="A18" s="56">
        <v>6</v>
      </c>
      <c r="B18" s="168" t="s">
        <v>148</v>
      </c>
      <c r="C18" s="169" t="s">
        <v>149</v>
      </c>
      <c r="D18" s="91"/>
      <c r="E18" s="101"/>
      <c r="F18" s="61"/>
      <c r="G18" s="154"/>
      <c r="H18" s="101"/>
      <c r="I18" s="154"/>
      <c r="J18" s="173"/>
      <c r="K18" s="242"/>
      <c r="L18" s="174"/>
      <c r="M18" s="293"/>
      <c r="N18" s="175"/>
      <c r="O18" s="244"/>
      <c r="P18" s="174"/>
      <c r="Q18" s="297"/>
      <c r="R18" s="155"/>
      <c r="S18" s="144"/>
      <c r="T18" s="144"/>
      <c r="U18" s="294"/>
      <c r="V18" s="249"/>
      <c r="W18" s="146" t="e">
        <f t="shared" si="3"/>
        <v>#VALUE!</v>
      </c>
      <c r="X18" s="32"/>
      <c r="Y18" s="32"/>
      <c r="Z18" s="32"/>
      <c r="AA18" s="32"/>
      <c r="AB18" s="32"/>
      <c r="AC18" s="32"/>
      <c r="AD18" s="32"/>
      <c r="AE18" s="32"/>
      <c r="AF18" s="32"/>
    </row>
    <row r="19" spans="1:32" ht="31.5" x14ac:dyDescent="0.25">
      <c r="A19" s="56">
        <v>7</v>
      </c>
      <c r="B19" s="168" t="s">
        <v>150</v>
      </c>
      <c r="C19" s="169" t="s">
        <v>151</v>
      </c>
      <c r="D19" s="91"/>
      <c r="E19" s="101"/>
      <c r="F19" s="61"/>
      <c r="G19" s="154"/>
      <c r="H19" s="101"/>
      <c r="I19" s="154"/>
      <c r="J19" s="173"/>
      <c r="K19" s="242"/>
      <c r="L19" s="174"/>
      <c r="M19" s="293"/>
      <c r="N19" s="175"/>
      <c r="O19" s="244"/>
      <c r="P19" s="174"/>
      <c r="Q19" s="297"/>
      <c r="R19" s="155"/>
      <c r="S19" s="144"/>
      <c r="T19" s="144"/>
      <c r="U19" s="294"/>
      <c r="V19" s="249"/>
      <c r="W19" s="146" t="e">
        <f t="shared" si="3"/>
        <v>#VALUE!</v>
      </c>
      <c r="X19" s="32"/>
      <c r="Y19" s="32"/>
      <c r="Z19" s="32"/>
      <c r="AA19" s="32"/>
      <c r="AB19" s="32"/>
      <c r="AC19" s="32"/>
      <c r="AD19" s="32"/>
      <c r="AE19" s="32"/>
      <c r="AF19" s="32"/>
    </row>
    <row r="20" spans="1:32" x14ac:dyDescent="0.25">
      <c r="A20" s="56">
        <v>8</v>
      </c>
      <c r="B20" s="168" t="s">
        <v>152</v>
      </c>
      <c r="C20" s="169" t="s">
        <v>153</v>
      </c>
      <c r="D20" s="91"/>
      <c r="E20" s="101"/>
      <c r="F20" s="61"/>
      <c r="G20" s="154"/>
      <c r="H20" s="101"/>
      <c r="I20" s="154"/>
      <c r="J20" s="173"/>
      <c r="K20" s="242"/>
      <c r="L20" s="174"/>
      <c r="M20" s="293"/>
      <c r="N20" s="175"/>
      <c r="O20" s="244"/>
      <c r="P20" s="174"/>
      <c r="Q20" s="297"/>
      <c r="R20" s="155"/>
      <c r="S20" s="144"/>
      <c r="T20" s="144"/>
      <c r="U20" s="294"/>
      <c r="V20" s="249"/>
      <c r="W20" s="146" t="e">
        <f t="shared" si="3"/>
        <v>#VALUE!</v>
      </c>
      <c r="X20" s="32"/>
      <c r="Y20" s="32"/>
      <c r="Z20" s="32"/>
      <c r="AA20" s="32"/>
      <c r="AB20" s="32"/>
      <c r="AC20" s="32"/>
      <c r="AD20" s="32"/>
      <c r="AE20" s="32"/>
      <c r="AF20" s="32"/>
    </row>
    <row r="21" spans="1:32" ht="30" x14ac:dyDescent="0.25">
      <c r="A21" s="56">
        <v>9</v>
      </c>
      <c r="B21" s="168" t="s">
        <v>154</v>
      </c>
      <c r="C21" s="169" t="s">
        <v>155</v>
      </c>
      <c r="D21" s="91"/>
      <c r="E21" s="101"/>
      <c r="F21" s="61"/>
      <c r="G21" s="154"/>
      <c r="H21" s="101"/>
      <c r="I21" s="154"/>
      <c r="J21" s="141"/>
      <c r="K21" s="242"/>
      <c r="L21" s="174"/>
      <c r="M21" s="293"/>
      <c r="N21" s="143"/>
      <c r="O21" s="244"/>
      <c r="P21" s="174"/>
      <c r="Q21" s="297"/>
      <c r="R21" s="155"/>
      <c r="S21" s="144"/>
      <c r="T21" s="144"/>
      <c r="U21" s="294"/>
      <c r="V21" s="249"/>
      <c r="W21" s="146" t="e">
        <f t="shared" si="3"/>
        <v>#VALUE!</v>
      </c>
      <c r="X21" s="32"/>
      <c r="Y21" s="32"/>
      <c r="Z21" s="32"/>
      <c r="AA21" s="32"/>
      <c r="AB21" s="32"/>
      <c r="AC21" s="32"/>
      <c r="AD21" s="32"/>
      <c r="AE21" s="32"/>
      <c r="AF21" s="32"/>
    </row>
    <row r="22" spans="1:32" ht="30" x14ac:dyDescent="0.25">
      <c r="A22" s="56">
        <v>10</v>
      </c>
      <c r="B22" s="168" t="s">
        <v>156</v>
      </c>
      <c r="C22" s="169" t="s">
        <v>157</v>
      </c>
      <c r="D22" s="91"/>
      <c r="E22" s="101"/>
      <c r="F22" s="61"/>
      <c r="G22" s="154"/>
      <c r="H22" s="101"/>
      <c r="I22" s="154"/>
      <c r="J22" s="230"/>
      <c r="K22" s="241"/>
      <c r="L22" s="142"/>
      <c r="M22" s="290"/>
      <c r="N22" s="143"/>
      <c r="O22" s="245"/>
      <c r="P22" s="142"/>
      <c r="Q22" s="296"/>
      <c r="R22" s="155"/>
      <c r="S22" s="144"/>
      <c r="T22" s="144"/>
      <c r="U22" s="292"/>
      <c r="V22" s="249"/>
      <c r="W22" s="146" t="e">
        <f t="shared" si="3"/>
        <v>#VALUE!</v>
      </c>
      <c r="X22" s="32"/>
      <c r="Y22" s="32"/>
      <c r="Z22" s="32"/>
      <c r="AA22" s="32"/>
      <c r="AB22" s="32"/>
      <c r="AC22" s="32"/>
      <c r="AD22" s="32"/>
      <c r="AE22" s="32"/>
      <c r="AF22" s="32"/>
    </row>
    <row r="23" spans="1:32" ht="20.25" x14ac:dyDescent="0.25">
      <c r="A23" s="165"/>
      <c r="B23" s="166"/>
      <c r="C23" s="167" t="s">
        <v>158</v>
      </c>
      <c r="D23" s="183"/>
      <c r="E23" s="184"/>
      <c r="F23" s="183"/>
      <c r="G23" s="183"/>
      <c r="H23" s="184"/>
      <c r="I23" s="183"/>
      <c r="J23" s="152"/>
      <c r="K23" s="152"/>
      <c r="L23" s="152"/>
      <c r="M23" s="152"/>
      <c r="N23" s="152"/>
      <c r="O23" s="152"/>
      <c r="P23" s="152"/>
      <c r="Q23" s="152"/>
      <c r="R23" s="152"/>
      <c r="S23" s="152"/>
      <c r="T23" s="152"/>
      <c r="U23" s="152"/>
      <c r="V23" s="331"/>
      <c r="W23" s="32"/>
      <c r="X23" s="32"/>
      <c r="Y23" s="32"/>
      <c r="Z23" s="32"/>
      <c r="AA23" s="32"/>
      <c r="AB23" s="32"/>
      <c r="AC23" s="32"/>
      <c r="AD23" s="32"/>
      <c r="AE23" s="32"/>
      <c r="AF23" s="32"/>
    </row>
    <row r="24" spans="1:32" ht="30" x14ac:dyDescent="0.25">
      <c r="A24" s="56">
        <v>11</v>
      </c>
      <c r="B24" s="168" t="s">
        <v>159</v>
      </c>
      <c r="C24" s="169" t="s">
        <v>160</v>
      </c>
      <c r="D24" s="91"/>
      <c r="E24" s="101"/>
      <c r="F24" s="61"/>
      <c r="G24" s="154"/>
      <c r="H24" s="101"/>
      <c r="I24" s="154"/>
      <c r="J24" s="170"/>
      <c r="K24" s="240"/>
      <c r="L24" s="171"/>
      <c r="M24" s="289"/>
      <c r="N24" s="172"/>
      <c r="O24" s="243"/>
      <c r="P24" s="171"/>
      <c r="Q24" s="295"/>
      <c r="R24" s="155"/>
      <c r="S24" s="155"/>
      <c r="T24" s="144"/>
      <c r="U24" s="291"/>
      <c r="V24" s="249"/>
      <c r="W24" s="146" t="e">
        <f t="shared" ref="W24:W28" si="4">CONCATENATE(IF(AND(E24="M",H24="M"),5.82,),IF(AND(E24="P",H24="P"),2.91,),IF(AND(E24="D",H24="D"),0,),IF(AND(E24="M",H24="P"),4.37,),IF(AND(E24="M",H24="D"),2.91,),IF(AND(E24="P",H24="M"),4.37,),IF(AND(E24="P",H24="D"),1.46,),IF(AND(E24="D",H24="M"),2.91,),IF(AND(E24="D",H24="P"),1.46,))+0</f>
        <v>#VALUE!</v>
      </c>
      <c r="X24" s="32"/>
      <c r="Y24" s="32"/>
      <c r="Z24" s="32"/>
      <c r="AA24" s="32"/>
      <c r="AB24" s="32"/>
      <c r="AC24" s="32"/>
      <c r="AD24" s="32"/>
      <c r="AE24" s="32"/>
      <c r="AF24" s="32"/>
    </row>
    <row r="25" spans="1:32" ht="30" x14ac:dyDescent="0.25">
      <c r="A25" s="56">
        <v>12</v>
      </c>
      <c r="B25" s="168" t="s">
        <v>161</v>
      </c>
      <c r="C25" s="169" t="s">
        <v>162</v>
      </c>
      <c r="D25" s="91"/>
      <c r="E25" s="101"/>
      <c r="F25" s="61"/>
      <c r="G25" s="154"/>
      <c r="H25" s="101"/>
      <c r="I25" s="154"/>
      <c r="J25" s="173"/>
      <c r="K25" s="242"/>
      <c r="L25" s="174"/>
      <c r="M25" s="293"/>
      <c r="N25" s="175"/>
      <c r="O25" s="244"/>
      <c r="P25" s="174"/>
      <c r="Q25" s="297"/>
      <c r="R25" s="155"/>
      <c r="S25" s="144"/>
      <c r="T25" s="144"/>
      <c r="U25" s="294"/>
      <c r="V25" s="249"/>
      <c r="W25" s="146" t="e">
        <f t="shared" si="4"/>
        <v>#VALUE!</v>
      </c>
      <c r="X25" s="32"/>
      <c r="Y25" s="32"/>
      <c r="Z25" s="32"/>
      <c r="AA25" s="32"/>
      <c r="AB25" s="32"/>
      <c r="AC25" s="32"/>
      <c r="AD25" s="32"/>
      <c r="AE25" s="32"/>
      <c r="AF25" s="32"/>
    </row>
    <row r="26" spans="1:32" ht="90" x14ac:dyDescent="0.25">
      <c r="A26" s="56">
        <v>13</v>
      </c>
      <c r="B26" s="168" t="s">
        <v>163</v>
      </c>
      <c r="C26" s="169" t="s">
        <v>164</v>
      </c>
      <c r="D26" s="91"/>
      <c r="E26" s="101"/>
      <c r="F26" s="61"/>
      <c r="G26" s="154"/>
      <c r="H26" s="101"/>
      <c r="I26" s="154"/>
      <c r="J26" s="141"/>
      <c r="K26" s="242"/>
      <c r="L26" s="174"/>
      <c r="M26" s="293"/>
      <c r="N26" s="143"/>
      <c r="O26" s="244"/>
      <c r="P26" s="174"/>
      <c r="Q26" s="297"/>
      <c r="R26" s="155"/>
      <c r="S26" s="144"/>
      <c r="T26" s="144"/>
      <c r="U26" s="294"/>
      <c r="V26" s="249"/>
      <c r="W26" s="146" t="e">
        <f t="shared" si="4"/>
        <v>#VALUE!</v>
      </c>
      <c r="X26" s="32"/>
      <c r="Y26" s="32"/>
      <c r="Z26" s="32"/>
      <c r="AA26" s="32"/>
      <c r="AB26" s="32"/>
      <c r="AC26" s="32"/>
      <c r="AD26" s="32"/>
      <c r="AE26" s="32"/>
      <c r="AF26" s="32"/>
    </row>
    <row r="27" spans="1:32" ht="30" x14ac:dyDescent="0.25">
      <c r="A27" s="56">
        <v>14</v>
      </c>
      <c r="B27" s="168" t="s">
        <v>165</v>
      </c>
      <c r="C27" s="169" t="s">
        <v>166</v>
      </c>
      <c r="D27" s="91"/>
      <c r="E27" s="101"/>
      <c r="F27" s="61"/>
      <c r="G27" s="154"/>
      <c r="H27" s="101"/>
      <c r="I27" s="154"/>
      <c r="J27" s="173"/>
      <c r="K27" s="242"/>
      <c r="L27" s="174"/>
      <c r="M27" s="293"/>
      <c r="N27" s="175"/>
      <c r="O27" s="244"/>
      <c r="P27" s="174"/>
      <c r="Q27" s="297"/>
      <c r="R27" s="155"/>
      <c r="S27" s="144"/>
      <c r="T27" s="144"/>
      <c r="U27" s="294"/>
      <c r="V27" s="249"/>
      <c r="W27" s="146" t="e">
        <f t="shared" si="4"/>
        <v>#VALUE!</v>
      </c>
      <c r="X27" s="32"/>
      <c r="Y27" s="32"/>
      <c r="Z27" s="32"/>
      <c r="AA27" s="32"/>
      <c r="AB27" s="32"/>
      <c r="AC27" s="32"/>
      <c r="AD27" s="32"/>
      <c r="AE27" s="32"/>
      <c r="AF27" s="32"/>
    </row>
    <row r="28" spans="1:32" ht="30" x14ac:dyDescent="0.25">
      <c r="A28" s="56">
        <v>15</v>
      </c>
      <c r="B28" s="168" t="s">
        <v>167</v>
      </c>
      <c r="C28" s="169" t="s">
        <v>168</v>
      </c>
      <c r="D28" s="91"/>
      <c r="E28" s="101"/>
      <c r="F28" s="61"/>
      <c r="G28" s="154"/>
      <c r="H28" s="101"/>
      <c r="I28" s="154"/>
      <c r="J28" s="230"/>
      <c r="K28" s="242"/>
      <c r="L28" s="142"/>
      <c r="M28" s="293"/>
      <c r="N28" s="143"/>
      <c r="O28" s="244"/>
      <c r="P28" s="142"/>
      <c r="Q28" s="297"/>
      <c r="R28" s="155"/>
      <c r="S28" s="144"/>
      <c r="T28" s="144"/>
      <c r="U28" s="292"/>
      <c r="V28" s="249"/>
      <c r="W28" s="146" t="e">
        <f t="shared" si="4"/>
        <v>#VALUE!</v>
      </c>
      <c r="X28" s="32"/>
      <c r="Y28" s="32"/>
      <c r="Z28" s="32"/>
      <c r="AA28" s="32"/>
      <c r="AB28" s="32"/>
      <c r="AC28" s="32"/>
      <c r="AD28" s="32"/>
      <c r="AE28" s="32"/>
      <c r="AF28" s="32"/>
    </row>
    <row r="29" spans="1:32" ht="20.25" x14ac:dyDescent="0.25">
      <c r="A29" s="162" t="s">
        <v>169</v>
      </c>
      <c r="B29" s="163"/>
      <c r="C29" s="164"/>
      <c r="D29" s="326"/>
      <c r="E29" s="327"/>
      <c r="F29" s="326"/>
      <c r="G29" s="326"/>
      <c r="H29" s="327"/>
      <c r="I29" s="326"/>
      <c r="J29" s="328"/>
      <c r="K29" s="328"/>
      <c r="L29" s="328"/>
      <c r="M29" s="328"/>
      <c r="N29" s="328"/>
      <c r="O29" s="328"/>
      <c r="P29" s="328"/>
      <c r="Q29" s="328"/>
      <c r="R29" s="329"/>
      <c r="S29" s="329"/>
      <c r="T29" s="329"/>
      <c r="U29" s="330"/>
      <c r="V29" s="329"/>
      <c r="W29" s="32"/>
      <c r="X29" s="32"/>
      <c r="Y29" s="32"/>
      <c r="Z29" s="32"/>
      <c r="AA29" s="32"/>
      <c r="AB29" s="32"/>
      <c r="AC29" s="32"/>
      <c r="AD29" s="32"/>
      <c r="AE29" s="32"/>
      <c r="AF29" s="32"/>
    </row>
    <row r="30" spans="1:32" ht="20.25" x14ac:dyDescent="0.25">
      <c r="A30" s="176"/>
      <c r="B30" s="177"/>
      <c r="C30" s="178" t="s">
        <v>170</v>
      </c>
      <c r="D30" s="183"/>
      <c r="E30" s="184"/>
      <c r="F30" s="183"/>
      <c r="G30" s="183"/>
      <c r="H30" s="184"/>
      <c r="I30" s="183"/>
      <c r="J30" s="182"/>
      <c r="K30" s="182"/>
      <c r="L30" s="182"/>
      <c r="M30" s="182"/>
      <c r="N30" s="182"/>
      <c r="O30" s="182"/>
      <c r="P30" s="182"/>
      <c r="Q30" s="182"/>
      <c r="R30" s="182"/>
      <c r="S30" s="182"/>
      <c r="T30" s="182"/>
      <c r="U30" s="182"/>
      <c r="V30" s="332"/>
      <c r="W30" s="32"/>
      <c r="X30" s="32"/>
      <c r="Y30" s="32"/>
      <c r="Z30" s="32"/>
      <c r="AA30" s="32"/>
      <c r="AB30" s="32"/>
      <c r="AC30" s="32"/>
      <c r="AD30" s="32"/>
      <c r="AE30" s="32"/>
      <c r="AF30" s="32"/>
    </row>
    <row r="31" spans="1:32" ht="30" x14ac:dyDescent="0.25">
      <c r="A31" s="59">
        <v>16</v>
      </c>
      <c r="B31" s="137" t="s">
        <v>171</v>
      </c>
      <c r="C31" s="138" t="s">
        <v>172</v>
      </c>
      <c r="D31" s="91"/>
      <c r="E31" s="101"/>
      <c r="F31" s="61"/>
      <c r="G31" s="154"/>
      <c r="H31" s="101"/>
      <c r="I31" s="154"/>
      <c r="J31" s="333"/>
      <c r="K31" s="240"/>
      <c r="L31" s="179"/>
      <c r="M31" s="289"/>
      <c r="N31" s="334"/>
      <c r="O31" s="243"/>
      <c r="P31" s="179"/>
      <c r="Q31" s="295"/>
      <c r="R31" s="144"/>
      <c r="S31" s="144"/>
      <c r="T31" s="144"/>
      <c r="U31" s="291"/>
      <c r="V31" s="249"/>
      <c r="W31" s="146" t="e">
        <f t="shared" ref="W31:W34" si="5">CONCATENATE(IF(AND(E31="M",H31="M"),5.82,),IF(AND(E31="P",H31="P"),2.91,),IF(AND(E31="D",H31="D"),0,),IF(AND(E31="M",H31="P"),4.37,),IF(AND(E31="M",H31="D"),2.91,),IF(AND(E31="P",H31="M"),4.37,),IF(AND(E31="P",H31="D"),1.46,),IF(AND(E31="D",H31="M"),2.91,),IF(AND(E31="D",H31="P"),1.46,))+0</f>
        <v>#VALUE!</v>
      </c>
      <c r="X31" s="32"/>
      <c r="Y31" s="32"/>
      <c r="Z31" s="32"/>
      <c r="AA31" s="32"/>
      <c r="AB31" s="32"/>
      <c r="AC31" s="32"/>
      <c r="AD31" s="32"/>
      <c r="AE31" s="32"/>
      <c r="AF31" s="32"/>
    </row>
    <row r="32" spans="1:32" ht="45" x14ac:dyDescent="0.25">
      <c r="A32" s="59">
        <v>17</v>
      </c>
      <c r="B32" s="137" t="s">
        <v>173</v>
      </c>
      <c r="C32" s="138" t="s">
        <v>174</v>
      </c>
      <c r="D32" s="91"/>
      <c r="E32" s="101"/>
      <c r="F32" s="61"/>
      <c r="G32" s="154"/>
      <c r="H32" s="101"/>
      <c r="I32" s="180"/>
      <c r="J32" s="335"/>
      <c r="K32" s="242"/>
      <c r="L32" s="181"/>
      <c r="M32" s="293"/>
      <c r="N32" s="336"/>
      <c r="O32" s="244"/>
      <c r="P32" s="181"/>
      <c r="Q32" s="297"/>
      <c r="R32" s="144"/>
      <c r="S32" s="144"/>
      <c r="T32" s="144"/>
      <c r="U32" s="294"/>
      <c r="V32" s="65"/>
      <c r="W32" s="146" t="e">
        <f t="shared" si="5"/>
        <v>#VALUE!</v>
      </c>
      <c r="X32" s="32"/>
      <c r="Y32" s="32"/>
      <c r="Z32" s="32"/>
      <c r="AA32" s="32"/>
      <c r="AB32" s="32"/>
      <c r="AC32" s="32"/>
      <c r="AD32" s="32"/>
      <c r="AE32" s="32"/>
      <c r="AF32" s="32"/>
    </row>
    <row r="33" spans="1:32" x14ac:dyDescent="0.25">
      <c r="A33" s="59">
        <v>18</v>
      </c>
      <c r="B33" s="137" t="s">
        <v>175</v>
      </c>
      <c r="C33" s="138" t="s">
        <v>176</v>
      </c>
      <c r="D33" s="91"/>
      <c r="E33" s="101"/>
      <c r="F33" s="61"/>
      <c r="G33" s="154"/>
      <c r="H33" s="101"/>
      <c r="I33" s="154"/>
      <c r="J33" s="335"/>
      <c r="K33" s="242"/>
      <c r="L33" s="181"/>
      <c r="M33" s="293"/>
      <c r="N33" s="336"/>
      <c r="O33" s="244"/>
      <c r="P33" s="181"/>
      <c r="Q33" s="297"/>
      <c r="R33" s="144"/>
      <c r="S33" s="144"/>
      <c r="T33" s="144"/>
      <c r="U33" s="294"/>
      <c r="V33" s="249"/>
      <c r="W33" s="146" t="e">
        <f t="shared" si="5"/>
        <v>#VALUE!</v>
      </c>
      <c r="X33" s="32"/>
      <c r="Y33" s="32"/>
      <c r="Z33" s="32"/>
      <c r="AA33" s="32"/>
      <c r="AB33" s="32"/>
      <c r="AC33" s="32"/>
      <c r="AD33" s="32"/>
      <c r="AE33" s="32"/>
      <c r="AF33" s="32"/>
    </row>
    <row r="34" spans="1:32" ht="30" x14ac:dyDescent="0.25">
      <c r="A34" s="59">
        <v>19</v>
      </c>
      <c r="B34" s="137" t="s">
        <v>177</v>
      </c>
      <c r="C34" s="138" t="s">
        <v>178</v>
      </c>
      <c r="D34" s="91"/>
      <c r="E34" s="101"/>
      <c r="F34" s="61"/>
      <c r="G34" s="154"/>
      <c r="H34" s="101"/>
      <c r="I34" s="180"/>
      <c r="J34" s="230"/>
      <c r="K34" s="241"/>
      <c r="L34" s="142"/>
      <c r="M34" s="290"/>
      <c r="N34" s="143"/>
      <c r="O34" s="245"/>
      <c r="P34" s="142"/>
      <c r="Q34" s="296"/>
      <c r="R34" s="144"/>
      <c r="S34" s="144"/>
      <c r="T34" s="144"/>
      <c r="U34" s="292"/>
      <c r="V34" s="65"/>
      <c r="W34" s="146" t="e">
        <f t="shared" si="5"/>
        <v>#VALUE!</v>
      </c>
      <c r="X34" s="32"/>
      <c r="Y34" s="32"/>
      <c r="Z34" s="32"/>
      <c r="AA34" s="32"/>
      <c r="AB34" s="32"/>
      <c r="AC34" s="32"/>
      <c r="AD34" s="32"/>
      <c r="AE34" s="32"/>
      <c r="AF34" s="32"/>
    </row>
    <row r="35" spans="1:32" ht="20.25" x14ac:dyDescent="0.25">
      <c r="A35" s="176"/>
      <c r="B35" s="177"/>
      <c r="C35" s="178" t="s">
        <v>179</v>
      </c>
      <c r="D35" s="183"/>
      <c r="E35" s="184"/>
      <c r="F35" s="183"/>
      <c r="G35" s="183"/>
      <c r="H35" s="184"/>
      <c r="I35" s="183"/>
      <c r="J35" s="182"/>
      <c r="K35" s="182"/>
      <c r="L35" s="182"/>
      <c r="M35" s="182"/>
      <c r="N35" s="182"/>
      <c r="O35" s="182"/>
      <c r="P35" s="182"/>
      <c r="Q35" s="182"/>
      <c r="R35" s="182"/>
      <c r="S35" s="182"/>
      <c r="T35" s="182"/>
      <c r="U35" s="182"/>
      <c r="V35" s="332"/>
      <c r="W35" s="32"/>
      <c r="X35" s="32"/>
      <c r="Y35" s="32"/>
      <c r="Z35" s="32"/>
      <c r="AA35" s="32"/>
      <c r="AB35" s="32"/>
      <c r="AC35" s="32"/>
      <c r="AD35" s="32"/>
      <c r="AE35" s="32"/>
      <c r="AF35" s="32"/>
    </row>
    <row r="36" spans="1:32" ht="45" x14ac:dyDescent="0.25">
      <c r="A36" s="59">
        <v>20</v>
      </c>
      <c r="B36" s="137" t="s">
        <v>180</v>
      </c>
      <c r="C36" s="138" t="s">
        <v>181</v>
      </c>
      <c r="D36" s="91"/>
      <c r="E36" s="101"/>
      <c r="F36" s="61"/>
      <c r="G36" s="154"/>
      <c r="H36" s="101"/>
      <c r="I36" s="154"/>
      <c r="J36" s="170"/>
      <c r="K36" s="240"/>
      <c r="L36" s="179"/>
      <c r="M36" s="289"/>
      <c r="N36" s="172"/>
      <c r="O36" s="243"/>
      <c r="P36" s="179"/>
      <c r="Q36" s="295"/>
      <c r="R36" s="144"/>
      <c r="S36" s="144"/>
      <c r="T36" s="144"/>
      <c r="U36" s="291"/>
      <c r="V36" s="249"/>
      <c r="W36" s="146" t="e">
        <f t="shared" ref="W36:W37" si="6">CONCATENATE(IF(AND(E36="M",H36="M"),5.82,),IF(AND(E36="P",H36="P"),2.91,),IF(AND(E36="D",H36="D"),0,),IF(AND(E36="M",H36="P"),4.37,),IF(AND(E36="M",H36="D"),2.91,),IF(AND(E36="P",H36="M"),4.37,),IF(AND(E36="P",H36="D"),1.46,),IF(AND(E36="D",H36="M"),2.91,),IF(AND(E36="D",H36="P"),1.46,))+0</f>
        <v>#VALUE!</v>
      </c>
      <c r="X36" s="32"/>
      <c r="Y36" s="32"/>
      <c r="Z36" s="32"/>
      <c r="AA36" s="32"/>
      <c r="AB36" s="32"/>
      <c r="AC36" s="32"/>
      <c r="AD36" s="32"/>
      <c r="AE36" s="32"/>
      <c r="AF36" s="32"/>
    </row>
    <row r="37" spans="1:32" ht="45" x14ac:dyDescent="0.25">
      <c r="A37" s="59">
        <v>21</v>
      </c>
      <c r="B37" s="137" t="s">
        <v>182</v>
      </c>
      <c r="C37" s="138" t="s">
        <v>183</v>
      </c>
      <c r="D37" s="91"/>
      <c r="E37" s="101"/>
      <c r="F37" s="61"/>
      <c r="G37" s="154"/>
      <c r="H37" s="101"/>
      <c r="I37" s="180"/>
      <c r="J37" s="230"/>
      <c r="K37" s="241"/>
      <c r="L37" s="142"/>
      <c r="M37" s="290"/>
      <c r="N37" s="143"/>
      <c r="O37" s="245"/>
      <c r="P37" s="142"/>
      <c r="Q37" s="296"/>
      <c r="R37" s="144"/>
      <c r="S37" s="144"/>
      <c r="T37" s="144"/>
      <c r="U37" s="292"/>
      <c r="V37" s="65"/>
      <c r="W37" s="146" t="e">
        <f t="shared" si="6"/>
        <v>#VALUE!</v>
      </c>
      <c r="X37" s="32"/>
      <c r="Y37" s="32"/>
      <c r="Z37" s="32"/>
      <c r="AA37" s="32"/>
      <c r="AB37" s="32"/>
      <c r="AC37" s="32"/>
      <c r="AD37" s="32"/>
      <c r="AE37" s="32"/>
      <c r="AF37" s="32"/>
    </row>
    <row r="38" spans="1:32" ht="20.25" x14ac:dyDescent="0.25">
      <c r="A38" s="176"/>
      <c r="B38" s="177"/>
      <c r="C38" s="178" t="s">
        <v>184</v>
      </c>
      <c r="D38" s="183"/>
      <c r="E38" s="184"/>
      <c r="F38" s="183"/>
      <c r="G38" s="183"/>
      <c r="H38" s="184"/>
      <c r="I38" s="183"/>
      <c r="J38" s="182"/>
      <c r="K38" s="182"/>
      <c r="L38" s="183"/>
      <c r="M38" s="152"/>
      <c r="N38" s="182"/>
      <c r="O38" s="182"/>
      <c r="P38" s="183"/>
      <c r="Q38" s="152"/>
      <c r="R38" s="184"/>
      <c r="S38" s="184"/>
      <c r="T38" s="184"/>
      <c r="U38" s="184"/>
      <c r="V38" s="185"/>
      <c r="W38" s="32"/>
      <c r="X38" s="32"/>
      <c r="Y38" s="32"/>
      <c r="Z38" s="32"/>
      <c r="AA38" s="32"/>
      <c r="AB38" s="32"/>
      <c r="AC38" s="32"/>
      <c r="AD38" s="32"/>
      <c r="AE38" s="32"/>
      <c r="AF38" s="32"/>
    </row>
    <row r="39" spans="1:32" ht="30" x14ac:dyDescent="0.25">
      <c r="A39" s="59">
        <v>22</v>
      </c>
      <c r="B39" s="136" t="s">
        <v>185</v>
      </c>
      <c r="C39" s="138" t="s">
        <v>186</v>
      </c>
      <c r="D39" s="91"/>
      <c r="E39" s="101"/>
      <c r="F39" s="61"/>
      <c r="G39" s="154"/>
      <c r="H39" s="101"/>
      <c r="I39" s="186"/>
      <c r="J39" s="141"/>
      <c r="K39" s="240"/>
      <c r="L39" s="171"/>
      <c r="M39" s="289"/>
      <c r="N39" s="143"/>
      <c r="O39" s="243"/>
      <c r="P39" s="171"/>
      <c r="Q39" s="295"/>
      <c r="R39" s="144"/>
      <c r="S39" s="144"/>
      <c r="T39" s="144"/>
      <c r="U39" s="291"/>
      <c r="V39" s="57"/>
      <c r="W39" s="146" t="e">
        <f t="shared" ref="W39:W40" si="7">CONCATENATE(IF(AND(E39="M",H39="M"),5.82,),IF(AND(E39="P",H39="P"),2.91,),IF(AND(E39="D",H39="D"),0,),IF(AND(E39="M",H39="P"),4.37,),IF(AND(E39="M",H39="D"),2.91,),IF(AND(E39="P",H39="M"),4.37,),IF(AND(E39="P",H39="D"),1.46,),IF(AND(E39="D",H39="M"),2.91,),IF(AND(E39="D",H39="P"),1.46,))+0</f>
        <v>#VALUE!</v>
      </c>
      <c r="X39" s="32"/>
      <c r="Y39" s="32"/>
      <c r="Z39" s="32"/>
      <c r="AA39" s="32"/>
      <c r="AB39" s="32"/>
      <c r="AC39" s="32"/>
      <c r="AD39" s="32"/>
      <c r="AE39" s="32"/>
      <c r="AF39" s="32"/>
    </row>
    <row r="40" spans="1:32" ht="45" x14ac:dyDescent="0.25">
      <c r="A40" s="59">
        <v>23</v>
      </c>
      <c r="B40" s="136" t="s">
        <v>187</v>
      </c>
      <c r="C40" s="138" t="s">
        <v>188</v>
      </c>
      <c r="D40" s="91"/>
      <c r="E40" s="101"/>
      <c r="F40" s="61"/>
      <c r="G40" s="154"/>
      <c r="H40" s="101"/>
      <c r="I40" s="186"/>
      <c r="J40" s="230"/>
      <c r="K40" s="241"/>
      <c r="L40" s="142"/>
      <c r="M40" s="290"/>
      <c r="N40" s="143"/>
      <c r="O40" s="245"/>
      <c r="P40" s="142"/>
      <c r="Q40" s="296"/>
      <c r="R40" s="144"/>
      <c r="S40" s="144"/>
      <c r="T40" s="144"/>
      <c r="U40" s="292"/>
      <c r="V40" s="57"/>
      <c r="W40" s="146" t="e">
        <f t="shared" si="7"/>
        <v>#VALUE!</v>
      </c>
      <c r="X40" s="32"/>
      <c r="Y40" s="32"/>
      <c r="Z40" s="32"/>
      <c r="AA40" s="32"/>
      <c r="AB40" s="32"/>
      <c r="AC40" s="32"/>
      <c r="AD40" s="32"/>
      <c r="AE40" s="32"/>
      <c r="AF40" s="32"/>
    </row>
    <row r="41" spans="1:32" ht="20.25" x14ac:dyDescent="0.25">
      <c r="A41" s="176"/>
      <c r="B41" s="177"/>
      <c r="C41" s="178" t="s">
        <v>2</v>
      </c>
      <c r="D41" s="183"/>
      <c r="E41" s="184"/>
      <c r="F41" s="183"/>
      <c r="G41" s="183"/>
      <c r="H41" s="184"/>
      <c r="I41" s="183"/>
      <c r="J41" s="182"/>
      <c r="K41" s="182"/>
      <c r="L41" s="183"/>
      <c r="M41" s="152"/>
      <c r="N41" s="182"/>
      <c r="O41" s="182"/>
      <c r="P41" s="183"/>
      <c r="Q41" s="152"/>
      <c r="R41" s="184"/>
      <c r="S41" s="184"/>
      <c r="T41" s="184"/>
      <c r="U41" s="184"/>
      <c r="V41" s="185"/>
      <c r="W41" s="32"/>
      <c r="X41" s="32"/>
      <c r="Y41" s="32"/>
      <c r="Z41" s="32"/>
      <c r="AA41" s="32"/>
      <c r="AB41" s="32"/>
      <c r="AC41" s="32"/>
      <c r="AD41" s="32"/>
      <c r="AE41" s="32"/>
      <c r="AF41" s="32"/>
    </row>
    <row r="42" spans="1:32" ht="60" x14ac:dyDescent="0.25">
      <c r="A42" s="59">
        <v>24</v>
      </c>
      <c r="B42" s="136" t="s">
        <v>189</v>
      </c>
      <c r="C42" s="138" t="s">
        <v>190</v>
      </c>
      <c r="D42" s="91"/>
      <c r="E42" s="101"/>
      <c r="F42" s="61"/>
      <c r="G42" s="154"/>
      <c r="H42" s="101"/>
      <c r="I42" s="186"/>
      <c r="J42" s="141"/>
      <c r="K42" s="240"/>
      <c r="L42" s="171"/>
      <c r="M42" s="289"/>
      <c r="N42" s="143"/>
      <c r="O42" s="243"/>
      <c r="P42" s="171"/>
      <c r="Q42" s="295"/>
      <c r="R42" s="144"/>
      <c r="S42" s="144"/>
      <c r="T42" s="144"/>
      <c r="U42" s="291"/>
      <c r="V42" s="57"/>
      <c r="W42" s="146" t="e">
        <f t="shared" ref="W42:W43" si="8">CONCATENATE(IF(AND(E42="M",H42="M"),5.82,),IF(AND(E42="P",H42="P"),2.91,),IF(AND(E42="D",H42="D"),0,),IF(AND(E42="M",H42="P"),4.37,),IF(AND(E42="M",H42="D"),2.91,),IF(AND(E42="P",H42="M"),4.37,),IF(AND(E42="P",H42="D"),1.46,),IF(AND(E42="D",H42="M"),2.91,),IF(AND(E42="D",H42="P"),1.46,))+0</f>
        <v>#VALUE!</v>
      </c>
      <c r="X42" s="32"/>
      <c r="Y42" s="32"/>
      <c r="Z42" s="32"/>
      <c r="AA42" s="32"/>
      <c r="AB42" s="32"/>
      <c r="AC42" s="32"/>
      <c r="AD42" s="32"/>
      <c r="AE42" s="32"/>
      <c r="AF42" s="32"/>
    </row>
    <row r="43" spans="1:32" ht="45" x14ac:dyDescent="0.25">
      <c r="A43" s="59">
        <v>25</v>
      </c>
      <c r="B43" s="136" t="s">
        <v>191</v>
      </c>
      <c r="C43" s="138" t="s">
        <v>192</v>
      </c>
      <c r="D43" s="91"/>
      <c r="E43" s="101"/>
      <c r="F43" s="61"/>
      <c r="G43" s="154"/>
      <c r="H43" s="101"/>
      <c r="I43" s="186"/>
      <c r="J43" s="230"/>
      <c r="K43" s="242"/>
      <c r="L43" s="142"/>
      <c r="M43" s="293"/>
      <c r="N43" s="143"/>
      <c r="O43" s="244"/>
      <c r="P43" s="142"/>
      <c r="Q43" s="297"/>
      <c r="R43" s="144"/>
      <c r="S43" s="144"/>
      <c r="T43" s="144"/>
      <c r="U43" s="292"/>
      <c r="V43" s="57"/>
      <c r="W43" s="146" t="e">
        <f t="shared" si="8"/>
        <v>#VALUE!</v>
      </c>
      <c r="X43" s="32"/>
      <c r="Y43" s="32"/>
      <c r="Z43" s="32"/>
      <c r="AA43" s="32"/>
      <c r="AB43" s="32"/>
      <c r="AC43" s="32"/>
      <c r="AD43" s="32"/>
      <c r="AE43" s="32"/>
      <c r="AF43" s="32"/>
    </row>
    <row r="44" spans="1:32" ht="20.25" x14ac:dyDescent="0.25">
      <c r="A44" s="162" t="s">
        <v>193</v>
      </c>
      <c r="B44" s="163"/>
      <c r="C44" s="164"/>
      <c r="D44" s="326"/>
      <c r="E44" s="327"/>
      <c r="F44" s="326"/>
      <c r="G44" s="326"/>
      <c r="H44" s="327"/>
      <c r="I44" s="326"/>
      <c r="J44" s="328"/>
      <c r="K44" s="187"/>
      <c r="L44" s="328"/>
      <c r="M44" s="188"/>
      <c r="N44" s="328"/>
      <c r="O44" s="187"/>
      <c r="P44" s="328"/>
      <c r="Q44" s="188"/>
      <c r="R44" s="337"/>
      <c r="S44" s="337"/>
      <c r="T44" s="337"/>
      <c r="U44" s="338"/>
      <c r="V44" s="337"/>
      <c r="W44" s="32"/>
      <c r="X44" s="32"/>
      <c r="Y44" s="32"/>
      <c r="Z44" s="32"/>
      <c r="AA44" s="32"/>
      <c r="AB44" s="32"/>
      <c r="AC44" s="32"/>
      <c r="AD44" s="32"/>
      <c r="AE44" s="32"/>
      <c r="AF44" s="32"/>
    </row>
    <row r="45" spans="1:32" ht="20.25" x14ac:dyDescent="0.25">
      <c r="A45" s="176"/>
      <c r="B45" s="177"/>
      <c r="C45" s="178" t="s">
        <v>194</v>
      </c>
      <c r="D45" s="183"/>
      <c r="E45" s="184"/>
      <c r="F45" s="183"/>
      <c r="G45" s="183"/>
      <c r="H45" s="184"/>
      <c r="I45" s="183"/>
      <c r="J45" s="182"/>
      <c r="K45" s="182"/>
      <c r="L45" s="183"/>
      <c r="M45" s="152"/>
      <c r="N45" s="182"/>
      <c r="O45" s="182"/>
      <c r="P45" s="183"/>
      <c r="Q45" s="152"/>
      <c r="R45" s="184"/>
      <c r="S45" s="184"/>
      <c r="T45" s="184"/>
      <c r="U45" s="184"/>
      <c r="V45" s="185"/>
      <c r="W45" s="32"/>
      <c r="X45" s="32"/>
      <c r="Y45" s="32"/>
      <c r="Z45" s="32"/>
      <c r="AA45" s="32"/>
      <c r="AB45" s="32"/>
      <c r="AC45" s="32"/>
      <c r="AD45" s="32"/>
      <c r="AE45" s="32"/>
      <c r="AF45" s="32"/>
    </row>
    <row r="46" spans="1:32" ht="45" x14ac:dyDescent="0.25">
      <c r="A46" s="59">
        <v>26</v>
      </c>
      <c r="B46" s="136" t="s">
        <v>195</v>
      </c>
      <c r="C46" s="138" t="s">
        <v>196</v>
      </c>
      <c r="D46" s="91"/>
      <c r="E46" s="101"/>
      <c r="F46" s="61"/>
      <c r="G46" s="154"/>
      <c r="H46" s="101"/>
      <c r="I46" s="154"/>
      <c r="J46" s="173"/>
      <c r="K46" s="240"/>
      <c r="L46" s="190"/>
      <c r="M46" s="289"/>
      <c r="N46" s="175"/>
      <c r="O46" s="243"/>
      <c r="P46" s="190"/>
      <c r="Q46" s="295"/>
      <c r="R46" s="144"/>
      <c r="S46" s="144"/>
      <c r="T46" s="144"/>
      <c r="U46" s="291"/>
      <c r="V46" s="57"/>
      <c r="W46" s="146" t="e">
        <f t="shared" ref="W46:W48" si="9">CONCATENATE(IF(AND(E46="M",H46="M"),5.82,),IF(AND(E46="P",H46="P"),2.91,),IF(AND(E46="D",H46="D"),0,),IF(AND(E46="M",H46="P"),4.37,),IF(AND(E46="M",H46="D"),2.91,),IF(AND(E46="P",H46="M"),4.37,),IF(AND(E46="P",H46="D"),1.46,),IF(AND(E46="D",H46="M"),2.91,),IF(AND(E46="D",H46="P"),1.46,))+0</f>
        <v>#VALUE!</v>
      </c>
      <c r="X46" s="32"/>
      <c r="Y46" s="32"/>
      <c r="Z46" s="32"/>
      <c r="AA46" s="32"/>
      <c r="AB46" s="32"/>
      <c r="AC46" s="32"/>
      <c r="AD46" s="32"/>
      <c r="AE46" s="32"/>
      <c r="AF46" s="32"/>
    </row>
    <row r="47" spans="1:32" ht="30" x14ac:dyDescent="0.25">
      <c r="A47" s="59">
        <v>27</v>
      </c>
      <c r="B47" s="136" t="s">
        <v>197</v>
      </c>
      <c r="C47" s="138" t="s">
        <v>198</v>
      </c>
      <c r="D47" s="91"/>
      <c r="E47" s="101"/>
      <c r="F47" s="61"/>
      <c r="G47" s="154"/>
      <c r="H47" s="101"/>
      <c r="I47" s="154"/>
      <c r="J47" s="173"/>
      <c r="K47" s="242"/>
      <c r="L47" s="190"/>
      <c r="M47" s="293"/>
      <c r="N47" s="175"/>
      <c r="O47" s="244"/>
      <c r="P47" s="190"/>
      <c r="Q47" s="297"/>
      <c r="R47" s="144"/>
      <c r="S47" s="144"/>
      <c r="T47" s="144"/>
      <c r="U47" s="294"/>
      <c r="V47" s="249"/>
      <c r="W47" s="146" t="e">
        <f t="shared" si="9"/>
        <v>#VALUE!</v>
      </c>
      <c r="X47" s="32"/>
      <c r="Y47" s="32"/>
      <c r="Z47" s="32"/>
      <c r="AA47" s="32"/>
      <c r="AB47" s="32"/>
      <c r="AC47" s="32"/>
      <c r="AD47" s="32"/>
      <c r="AE47" s="32"/>
      <c r="AF47" s="32"/>
    </row>
    <row r="48" spans="1:32" ht="60" x14ac:dyDescent="0.25">
      <c r="A48" s="59">
        <v>28</v>
      </c>
      <c r="B48" s="136" t="s">
        <v>199</v>
      </c>
      <c r="C48" s="161" t="s">
        <v>200</v>
      </c>
      <c r="D48" s="91"/>
      <c r="E48" s="101"/>
      <c r="F48" s="61"/>
      <c r="G48" s="154"/>
      <c r="H48" s="101"/>
      <c r="I48" s="154"/>
      <c r="J48" s="230"/>
      <c r="K48" s="241"/>
      <c r="L48" s="142"/>
      <c r="M48" s="290"/>
      <c r="N48" s="143"/>
      <c r="O48" s="245"/>
      <c r="P48" s="142"/>
      <c r="Q48" s="296"/>
      <c r="R48" s="144"/>
      <c r="S48" s="144"/>
      <c r="T48" s="144"/>
      <c r="U48" s="292"/>
      <c r="V48" s="65"/>
      <c r="W48" s="146" t="e">
        <f t="shared" si="9"/>
        <v>#VALUE!</v>
      </c>
      <c r="X48" s="32"/>
      <c r="Y48" s="32"/>
      <c r="Z48" s="32"/>
      <c r="AA48" s="32"/>
      <c r="AB48" s="32"/>
      <c r="AC48" s="32"/>
      <c r="AD48" s="32"/>
      <c r="AE48" s="32"/>
      <c r="AF48" s="32"/>
    </row>
    <row r="49" spans="1:32" x14ac:dyDescent="0.25">
      <c r="A49" s="191"/>
      <c r="B49" s="191"/>
      <c r="C49" s="192"/>
      <c r="D49" s="193"/>
      <c r="E49" s="193"/>
      <c r="F49" s="194"/>
      <c r="G49" s="193"/>
      <c r="H49" s="193"/>
      <c r="I49" s="193"/>
      <c r="J49" s="193"/>
      <c r="K49" s="193"/>
      <c r="L49" s="193"/>
      <c r="M49" s="193"/>
      <c r="N49" s="193"/>
      <c r="O49" s="193"/>
      <c r="P49" s="193"/>
      <c r="Q49" s="193"/>
      <c r="R49" s="193"/>
      <c r="S49" s="193"/>
      <c r="T49" s="193"/>
      <c r="U49" s="193"/>
      <c r="V49" s="193"/>
      <c r="W49" s="146"/>
      <c r="X49" s="89">
        <f>SUM(AB9:AB16,AE9:AE16)</f>
        <v>0</v>
      </c>
      <c r="Y49" s="195" t="s">
        <v>233</v>
      </c>
      <c r="Z49" s="196"/>
      <c r="AA49" s="32"/>
      <c r="AB49" s="32"/>
      <c r="AC49" s="32"/>
      <c r="AD49" s="32"/>
      <c r="AE49" s="32"/>
      <c r="AF49" s="32"/>
    </row>
    <row r="50" spans="1:32" x14ac:dyDescent="0.25">
      <c r="A50" s="191"/>
      <c r="B50" s="191"/>
      <c r="C50" s="192"/>
      <c r="D50" s="193"/>
      <c r="E50" s="197"/>
      <c r="F50" s="194"/>
      <c r="G50" s="198"/>
      <c r="H50" s="197"/>
      <c r="I50" s="198"/>
      <c r="J50" s="198"/>
      <c r="K50" s="198"/>
      <c r="L50" s="197"/>
      <c r="M50" s="198"/>
      <c r="N50" s="198"/>
      <c r="O50" s="198"/>
      <c r="P50" s="197"/>
      <c r="Q50" s="198"/>
      <c r="R50" s="193"/>
      <c r="S50" s="193"/>
      <c r="T50" s="193"/>
      <c r="U50" s="193"/>
      <c r="V50" s="193"/>
      <c r="W50" s="146" t="e">
        <f>SUM(W9:W48)</f>
        <v>#VALUE!</v>
      </c>
      <c r="X50" s="89">
        <f>X49*10.1875</f>
        <v>0</v>
      </c>
      <c r="Y50" s="199" t="s">
        <v>202</v>
      </c>
      <c r="Z50" s="200"/>
      <c r="AA50" s="32"/>
      <c r="AB50" s="32"/>
      <c r="AC50" s="32"/>
      <c r="AD50" s="32"/>
      <c r="AE50" s="32"/>
      <c r="AF50" s="32"/>
    </row>
    <row r="51" spans="1:32" ht="63" customHeight="1" x14ac:dyDescent="0.25">
      <c r="A51" s="201"/>
      <c r="B51" s="201"/>
      <c r="C51" s="202"/>
      <c r="D51" s="108"/>
      <c r="E51" s="108"/>
      <c r="F51" s="108"/>
      <c r="G51" s="108"/>
      <c r="H51" s="108"/>
      <c r="I51" s="108"/>
      <c r="J51" s="108"/>
      <c r="K51" s="108"/>
      <c r="L51" s="108"/>
      <c r="M51" s="108"/>
      <c r="N51" s="108"/>
      <c r="O51" s="108"/>
      <c r="P51" s="108"/>
      <c r="Q51" s="108"/>
      <c r="R51" s="32"/>
      <c r="S51" s="32"/>
      <c r="T51" s="32"/>
      <c r="U51" s="32"/>
      <c r="V51" s="32"/>
      <c r="W51" s="108"/>
      <c r="X51" s="32"/>
      <c r="Y51" s="32"/>
      <c r="Z51" s="32"/>
      <c r="AA51" s="32"/>
      <c r="AB51" s="32"/>
      <c r="AC51" s="32"/>
      <c r="AD51" s="32"/>
      <c r="AE51" s="32"/>
      <c r="AF51" s="32"/>
    </row>
    <row r="52" spans="1:32" ht="88.5" customHeight="1" x14ac:dyDescent="0.25">
      <c r="A52" s="203" t="s">
        <v>21</v>
      </c>
      <c r="B52" s="204"/>
      <c r="C52" s="204"/>
      <c r="D52" s="204"/>
      <c r="E52" s="204"/>
      <c r="F52" s="204"/>
      <c r="G52" s="204"/>
      <c r="H52" s="204"/>
      <c r="I52" s="204"/>
      <c r="J52" s="204"/>
      <c r="K52" s="204"/>
      <c r="L52" s="204"/>
      <c r="M52" s="204"/>
      <c r="N52" s="204"/>
      <c r="O52" s="204"/>
      <c r="P52" s="204"/>
      <c r="Q52" s="204"/>
      <c r="R52" s="204"/>
      <c r="S52" s="205"/>
      <c r="T52" s="205"/>
      <c r="U52" s="32"/>
      <c r="V52" s="32"/>
      <c r="W52" s="206"/>
      <c r="X52" s="32"/>
      <c r="Y52" s="32"/>
      <c r="Z52" s="32"/>
      <c r="AA52" s="32"/>
      <c r="AB52" s="32"/>
      <c r="AC52" s="32"/>
      <c r="AD52" s="32"/>
      <c r="AE52" s="32"/>
      <c r="AF52" s="32"/>
    </row>
    <row r="53" spans="1:32" ht="39" customHeight="1" x14ac:dyDescent="0.25">
      <c r="A53" s="35" t="s">
        <v>9</v>
      </c>
      <c r="B53" s="35"/>
      <c r="C53" s="36" t="s">
        <v>61</v>
      </c>
      <c r="D53" s="37" t="s">
        <v>119</v>
      </c>
      <c r="E53" s="281" t="s">
        <v>120</v>
      </c>
      <c r="F53" s="283"/>
      <c r="G53" s="37" t="s">
        <v>121</v>
      </c>
      <c r="H53" s="281" t="s">
        <v>122</v>
      </c>
      <c r="I53" s="283"/>
      <c r="J53" s="281" t="s">
        <v>123</v>
      </c>
      <c r="K53" s="283"/>
      <c r="L53" s="282" t="s">
        <v>124</v>
      </c>
      <c r="M53" s="283"/>
      <c r="N53" s="281" t="s">
        <v>125</v>
      </c>
      <c r="O53" s="283"/>
      <c r="P53" s="281" t="s">
        <v>126</v>
      </c>
      <c r="Q53" s="283"/>
      <c r="R53" s="37" t="s">
        <v>59</v>
      </c>
      <c r="S53" s="304" t="s">
        <v>106</v>
      </c>
      <c r="T53" s="304"/>
      <c r="U53" s="83"/>
      <c r="V53" s="83"/>
      <c r="W53" s="83"/>
      <c r="X53" s="114"/>
      <c r="Y53" s="32"/>
      <c r="Z53" s="32"/>
      <c r="AA53" s="32"/>
      <c r="AB53" s="32"/>
      <c r="AC53" s="32"/>
      <c r="AD53" s="32"/>
      <c r="AE53" s="32"/>
      <c r="AF53" s="32"/>
    </row>
    <row r="54" spans="1:32" ht="48.75" customHeight="1" x14ac:dyDescent="0.25">
      <c r="A54" s="59">
        <v>29</v>
      </c>
      <c r="B54" s="207"/>
      <c r="C54" s="138" t="s">
        <v>60</v>
      </c>
      <c r="D54" s="208"/>
      <c r="E54" s="305"/>
      <c r="F54" s="306"/>
      <c r="G54" s="62"/>
      <c r="H54" s="307"/>
      <c r="I54" s="308"/>
      <c r="J54" s="309"/>
      <c r="K54" s="310"/>
      <c r="L54" s="309"/>
      <c r="M54" s="310"/>
      <c r="N54" s="311"/>
      <c r="O54" s="312"/>
      <c r="P54" s="311"/>
      <c r="Q54" s="312"/>
      <c r="R54" s="101"/>
      <c r="S54" s="316"/>
      <c r="T54" s="316"/>
      <c r="U54" s="32"/>
      <c r="V54" s="32"/>
      <c r="W54" s="32"/>
      <c r="X54" s="32" t="b">
        <f>IF(R54="M",20.5,IF(R54="P",10.25,IF(R54="D",0)))</f>
        <v>0</v>
      </c>
      <c r="Y54" s="32"/>
      <c r="Z54" s="32"/>
      <c r="AA54" s="32"/>
      <c r="AB54" s="32"/>
      <c r="AC54" s="32"/>
      <c r="AD54" s="32"/>
      <c r="AE54" s="32"/>
      <c r="AF54" s="32"/>
    </row>
    <row r="55" spans="1:32" ht="34.5" customHeight="1" x14ac:dyDescent="0.25">
      <c r="A55" s="59">
        <v>30</v>
      </c>
      <c r="B55" s="207"/>
      <c r="C55" s="138" t="s">
        <v>101</v>
      </c>
      <c r="D55" s="208"/>
      <c r="E55" s="305"/>
      <c r="F55" s="306"/>
      <c r="G55" s="62"/>
      <c r="H55" s="307"/>
      <c r="I55" s="308"/>
      <c r="J55" s="309"/>
      <c r="K55" s="310"/>
      <c r="L55" s="309"/>
      <c r="M55" s="310"/>
      <c r="N55" s="313"/>
      <c r="O55" s="314"/>
      <c r="P55" s="311"/>
      <c r="Q55" s="312"/>
      <c r="R55" s="101"/>
      <c r="S55" s="316"/>
      <c r="T55" s="316"/>
      <c r="U55" s="32"/>
      <c r="V55" s="32"/>
      <c r="W55" s="32"/>
      <c r="X55" s="32" t="b">
        <f>IF(R55="M",20.5,IF(R55="P",10.25,IF(R55="D",0)))</f>
        <v>0</v>
      </c>
      <c r="Y55" s="32"/>
      <c r="Z55" s="32"/>
      <c r="AA55" s="32"/>
      <c r="AB55" s="32"/>
      <c r="AC55" s="32"/>
      <c r="AD55" s="32"/>
      <c r="AE55" s="32"/>
      <c r="AF55" s="32"/>
    </row>
    <row r="56" spans="1:32" ht="48" customHeight="1" x14ac:dyDescent="0.25">
      <c r="A56" s="59">
        <v>31</v>
      </c>
      <c r="B56" s="207"/>
      <c r="C56" s="138" t="s">
        <v>3</v>
      </c>
      <c r="D56" s="208"/>
      <c r="E56" s="305"/>
      <c r="F56" s="306"/>
      <c r="G56" s="62"/>
      <c r="H56" s="307"/>
      <c r="I56" s="308"/>
      <c r="J56" s="309"/>
      <c r="K56" s="310"/>
      <c r="L56" s="309"/>
      <c r="M56" s="310"/>
      <c r="N56" s="311"/>
      <c r="O56" s="312"/>
      <c r="P56" s="311"/>
      <c r="Q56" s="312"/>
      <c r="R56" s="101"/>
      <c r="S56" s="316"/>
      <c r="T56" s="316"/>
      <c r="U56" s="32"/>
      <c r="V56" s="32"/>
      <c r="W56" s="32"/>
      <c r="X56" s="32" t="b">
        <f>IF(R56="M",20.5,IF(R56="P",10.25,IF(R56="D",0)))</f>
        <v>0</v>
      </c>
      <c r="Y56" s="32"/>
      <c r="Z56" s="32"/>
      <c r="AA56" s="32"/>
      <c r="AB56" s="32"/>
      <c r="AC56" s="32"/>
      <c r="AD56" s="32"/>
      <c r="AE56" s="32"/>
      <c r="AF56" s="32"/>
    </row>
    <row r="57" spans="1:32" ht="30.75" x14ac:dyDescent="0.25">
      <c r="A57" s="59">
        <v>32</v>
      </c>
      <c r="B57" s="207"/>
      <c r="C57" s="138" t="s">
        <v>102</v>
      </c>
      <c r="D57" s="208"/>
      <c r="E57" s="305"/>
      <c r="F57" s="306"/>
      <c r="G57" s="62"/>
      <c r="H57" s="307"/>
      <c r="I57" s="308"/>
      <c r="J57" s="309"/>
      <c r="K57" s="310"/>
      <c r="L57" s="309"/>
      <c r="M57" s="310"/>
      <c r="N57" s="311"/>
      <c r="O57" s="312"/>
      <c r="P57" s="311"/>
      <c r="Q57" s="312"/>
      <c r="R57" s="101"/>
      <c r="S57" s="316"/>
      <c r="T57" s="316"/>
      <c r="U57" s="32"/>
      <c r="V57" s="32"/>
      <c r="W57" s="32"/>
      <c r="X57" s="32" t="b">
        <f>IF(R57="M",20.5,IF(R57="P",10.25,IF(R57="D",0)))</f>
        <v>0</v>
      </c>
      <c r="Y57" s="32"/>
      <c r="Z57" s="32"/>
      <c r="AA57" s="32"/>
      <c r="AB57" s="32"/>
      <c r="AC57" s="32"/>
      <c r="AD57" s="32"/>
      <c r="AE57" s="32"/>
      <c r="AF57" s="32"/>
    </row>
    <row r="58" spans="1:32" x14ac:dyDescent="0.25">
      <c r="A58" s="209"/>
      <c r="B58" s="210"/>
      <c r="C58" s="211"/>
      <c r="D58" s="123"/>
      <c r="E58" s="123"/>
      <c r="F58" s="212"/>
      <c r="G58" s="123"/>
      <c r="H58" s="123"/>
      <c r="I58" s="123"/>
      <c r="J58" s="189"/>
      <c r="K58" s="189"/>
      <c r="L58" s="189"/>
      <c r="M58" s="189"/>
      <c r="N58" s="189"/>
      <c r="O58" s="189"/>
      <c r="P58" s="189"/>
      <c r="Q58" s="189"/>
      <c r="R58" s="123"/>
      <c r="S58" s="317"/>
      <c r="T58" s="317"/>
      <c r="U58" s="32"/>
      <c r="V58" s="32"/>
      <c r="W58" s="32"/>
      <c r="X58" s="108"/>
      <c r="Y58" s="32"/>
      <c r="Z58" s="32"/>
      <c r="AA58" s="32"/>
      <c r="AB58" s="32"/>
      <c r="AC58" s="32"/>
      <c r="AD58" s="32"/>
      <c r="AE58" s="32"/>
      <c r="AF58" s="32"/>
    </row>
    <row r="59" spans="1:32" x14ac:dyDescent="0.25">
      <c r="A59" s="191"/>
      <c r="B59" s="191"/>
      <c r="C59" s="192"/>
      <c r="D59" s="301"/>
      <c r="E59" s="302"/>
      <c r="F59" s="303"/>
      <c r="G59" s="298"/>
      <c r="H59" s="299"/>
      <c r="I59" s="300"/>
      <c r="J59" s="195"/>
      <c r="K59" s="213"/>
      <c r="L59" s="213"/>
      <c r="M59" s="196"/>
      <c r="N59" s="213"/>
      <c r="O59" s="213"/>
      <c r="P59" s="213"/>
      <c r="Q59" s="213"/>
      <c r="R59" s="214"/>
      <c r="S59" s="215"/>
      <c r="T59" s="216"/>
      <c r="U59" s="32"/>
      <c r="V59" s="32"/>
      <c r="W59" s="32"/>
      <c r="X59" s="217" t="s">
        <v>215</v>
      </c>
      <c r="Y59" s="217"/>
      <c r="Z59" s="32"/>
      <c r="AA59" s="32"/>
      <c r="AB59" s="32"/>
      <c r="AC59" s="32"/>
      <c r="AD59" s="32"/>
      <c r="AE59" s="32"/>
      <c r="AF59" s="32"/>
    </row>
    <row r="60" spans="1:32" x14ac:dyDescent="0.25">
      <c r="A60" s="191"/>
      <c r="B60" s="191"/>
      <c r="C60" s="218"/>
      <c r="D60" s="298"/>
      <c r="E60" s="299"/>
      <c r="F60" s="300"/>
      <c r="G60" s="298"/>
      <c r="H60" s="299"/>
      <c r="I60" s="300"/>
      <c r="J60" s="219"/>
      <c r="K60" s="220"/>
      <c r="L60" s="220"/>
      <c r="M60" s="221"/>
      <c r="N60" s="220"/>
      <c r="O60" s="220"/>
      <c r="P60" s="220"/>
      <c r="Q60" s="220"/>
      <c r="R60" s="222"/>
      <c r="S60" s="223"/>
      <c r="T60" s="224"/>
      <c r="U60" s="32"/>
      <c r="V60" s="32"/>
      <c r="W60" s="32"/>
      <c r="X60" s="225">
        <f>SUM(X54:X57)</f>
        <v>0</v>
      </c>
      <c r="Y60" s="32"/>
      <c r="Z60" s="32"/>
      <c r="AA60" s="32"/>
      <c r="AB60" s="32"/>
      <c r="AC60" s="32"/>
      <c r="AD60" s="32"/>
      <c r="AE60" s="32"/>
      <c r="AF60" s="32"/>
    </row>
    <row r="61" spans="1:32" x14ac:dyDescent="0.25">
      <c r="A61" s="226"/>
      <c r="B61" s="226"/>
      <c r="C61" s="227"/>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row>
    <row r="62" spans="1:32" x14ac:dyDescent="0.25">
      <c r="A62" s="226"/>
      <c r="B62" s="226"/>
      <c r="C62" s="227"/>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row>
    <row r="63" spans="1:32" x14ac:dyDescent="0.25">
      <c r="A63" s="226"/>
      <c r="B63" s="226"/>
      <c r="C63" s="227"/>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row>
    <row r="64" spans="1:32" hidden="1" x14ac:dyDescent="0.25">
      <c r="A64" s="85"/>
      <c r="B64" s="81"/>
      <c r="C64" s="54"/>
      <c r="D64" s="54"/>
      <c r="E64" s="54"/>
      <c r="F64" s="55"/>
      <c r="G64" s="55"/>
      <c r="H64" s="228"/>
      <c r="I64" s="88" t="s">
        <v>201</v>
      </c>
      <c r="J64" s="229" t="e">
        <f>W50</f>
        <v>#VALUE!</v>
      </c>
      <c r="K64" s="32"/>
      <c r="L64" s="32"/>
      <c r="M64" s="32"/>
      <c r="N64" s="32"/>
      <c r="O64" s="32"/>
      <c r="P64" s="32"/>
      <c r="Q64" s="32"/>
      <c r="R64" s="32"/>
      <c r="S64" s="32"/>
      <c r="T64" s="32"/>
      <c r="U64" s="32"/>
      <c r="V64" s="32"/>
      <c r="W64" s="32"/>
      <c r="X64" s="32"/>
      <c r="Y64" s="32"/>
      <c r="Z64" s="32"/>
      <c r="AA64" s="32"/>
      <c r="AB64" s="32"/>
      <c r="AC64" s="32"/>
      <c r="AD64" s="32"/>
      <c r="AE64" s="32"/>
      <c r="AF64" s="32"/>
    </row>
    <row r="65" spans="1:32" hidden="1" x14ac:dyDescent="0.25">
      <c r="A65" s="85"/>
      <c r="B65" s="81"/>
      <c r="C65" s="54"/>
      <c r="D65" s="54"/>
      <c r="E65" s="54"/>
      <c r="F65" s="55"/>
      <c r="G65" s="55"/>
      <c r="H65" s="228"/>
      <c r="I65" s="88" t="s">
        <v>202</v>
      </c>
      <c r="J65" s="229">
        <f>X50</f>
        <v>0</v>
      </c>
      <c r="K65" s="32"/>
      <c r="L65" s="32"/>
      <c r="M65" s="32"/>
      <c r="N65" s="32"/>
      <c r="O65" s="32"/>
      <c r="P65" s="32"/>
      <c r="Q65" s="32"/>
      <c r="R65" s="32"/>
      <c r="S65" s="32"/>
      <c r="T65" s="32"/>
      <c r="U65" s="32"/>
      <c r="V65" s="32"/>
      <c r="W65" s="32"/>
      <c r="X65" s="32"/>
      <c r="Y65" s="32"/>
      <c r="Z65" s="32"/>
      <c r="AA65" s="32"/>
      <c r="AB65" s="32"/>
      <c r="AC65" s="32"/>
      <c r="AD65" s="32"/>
      <c r="AE65" s="32"/>
      <c r="AF65" s="32"/>
    </row>
    <row r="66" spans="1:32" hidden="1" x14ac:dyDescent="0.25">
      <c r="A66" s="85"/>
      <c r="B66" s="81"/>
      <c r="C66" s="54"/>
      <c r="D66" s="54"/>
      <c r="E66" s="54"/>
      <c r="F66" s="55"/>
      <c r="G66" s="55"/>
      <c r="H66" s="228"/>
      <c r="I66" s="88" t="s">
        <v>215</v>
      </c>
      <c r="J66" s="229">
        <f>X60</f>
        <v>0</v>
      </c>
      <c r="K66" s="32"/>
      <c r="L66" s="32"/>
      <c r="M66" s="32"/>
      <c r="N66" s="32"/>
      <c r="O66" s="32"/>
      <c r="P66" s="32"/>
      <c r="Q66" s="32"/>
      <c r="R66" s="32"/>
      <c r="S66" s="32"/>
      <c r="T66" s="32"/>
      <c r="U66" s="32"/>
      <c r="V66" s="32"/>
      <c r="W66" s="32"/>
      <c r="X66" s="32"/>
      <c r="Y66" s="32"/>
      <c r="Z66" s="32"/>
      <c r="AA66" s="32"/>
      <c r="AB66" s="32"/>
      <c r="AC66" s="32"/>
      <c r="AD66" s="32"/>
      <c r="AE66" s="32"/>
      <c r="AF66" s="32"/>
    </row>
    <row r="67" spans="1:32" hidden="1" x14ac:dyDescent="0.25">
      <c r="A67" s="85"/>
      <c r="B67" s="81"/>
      <c r="C67" s="54"/>
      <c r="D67" s="54"/>
      <c r="E67" s="54"/>
      <c r="F67" s="55"/>
      <c r="G67" s="55"/>
      <c r="H67" s="228"/>
      <c r="I67" s="88" t="s">
        <v>216</v>
      </c>
      <c r="J67" s="229" t="e">
        <f>SUM(J64:J66)</f>
        <v>#VALUE!</v>
      </c>
      <c r="K67" s="32"/>
      <c r="L67" s="32"/>
      <c r="M67" s="32"/>
      <c r="N67" s="32"/>
      <c r="O67" s="32"/>
      <c r="P67" s="32"/>
      <c r="Q67" s="32"/>
      <c r="R67" s="32"/>
      <c r="S67" s="32"/>
      <c r="T67" s="32"/>
      <c r="U67" s="32"/>
      <c r="V67" s="32"/>
      <c r="W67" s="32"/>
      <c r="X67" s="32"/>
      <c r="Y67" s="32"/>
      <c r="Z67" s="32"/>
      <c r="AA67" s="32"/>
      <c r="AB67" s="32"/>
      <c r="AC67" s="32"/>
      <c r="AD67" s="32"/>
      <c r="AE67" s="32"/>
      <c r="AF67" s="32"/>
    </row>
    <row r="68" spans="1:32" x14ac:dyDescent="0.25">
      <c r="A68" s="226"/>
      <c r="B68" s="226"/>
      <c r="C68" s="227"/>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row>
    <row r="69" spans="1:32" x14ac:dyDescent="0.25">
      <c r="A69" s="226"/>
      <c r="B69" s="226"/>
      <c r="C69" s="227"/>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row>
  </sheetData>
  <sheetProtection algorithmName="SHA-512" hashValue="qMfPabGo0W0oiNA++C6TDiZwisbZXhPmHm8oGtEFd2h6m3vBtZ4JjNw1rm8iTgTJRnrO4qbkpeR8AynP5YCprw==" saltValue="rSxbdQFntbwgu40HDUTUlg==" spinCount="100000" sheet="1" objects="1" scenarios="1"/>
  <mergeCells count="72">
    <mergeCell ref="Z7:AE7"/>
    <mergeCell ref="P56:Q56"/>
    <mergeCell ref="P55:Q55"/>
    <mergeCell ref="S55:T55"/>
    <mergeCell ref="S58:T58"/>
    <mergeCell ref="S56:T56"/>
    <mergeCell ref="P57:Q57"/>
    <mergeCell ref="S57:T57"/>
    <mergeCell ref="U42:U43"/>
    <mergeCell ref="P54:Q54"/>
    <mergeCell ref="S54:T54"/>
    <mergeCell ref="E57:F57"/>
    <mergeCell ref="H57:I57"/>
    <mergeCell ref="J57:K57"/>
    <mergeCell ref="L57:M57"/>
    <mergeCell ref="N57:O57"/>
    <mergeCell ref="E56:F56"/>
    <mergeCell ref="H56:I56"/>
    <mergeCell ref="J56:K56"/>
    <mergeCell ref="L56:M56"/>
    <mergeCell ref="N56:O56"/>
    <mergeCell ref="E55:F55"/>
    <mergeCell ref="H55:I55"/>
    <mergeCell ref="J55:K55"/>
    <mergeCell ref="L55:M55"/>
    <mergeCell ref="N55:O55"/>
    <mergeCell ref="E54:F54"/>
    <mergeCell ref="H54:I54"/>
    <mergeCell ref="J54:K54"/>
    <mergeCell ref="L54:M54"/>
    <mergeCell ref="N54:O54"/>
    <mergeCell ref="M46:M48"/>
    <mergeCell ref="U46:U48"/>
    <mergeCell ref="Q42:Q43"/>
    <mergeCell ref="Q46:Q48"/>
    <mergeCell ref="D60:F60"/>
    <mergeCell ref="G60:I60"/>
    <mergeCell ref="D59:F59"/>
    <mergeCell ref="G59:I59"/>
    <mergeCell ref="E53:F53"/>
    <mergeCell ref="H53:I53"/>
    <mergeCell ref="J53:K53"/>
    <mergeCell ref="M42:M43"/>
    <mergeCell ref="L53:M53"/>
    <mergeCell ref="N53:O53"/>
    <mergeCell ref="P53:Q53"/>
    <mergeCell ref="S53:T53"/>
    <mergeCell ref="M36:M37"/>
    <mergeCell ref="U36:U37"/>
    <mergeCell ref="M39:M40"/>
    <mergeCell ref="U39:U40"/>
    <mergeCell ref="Q36:Q37"/>
    <mergeCell ref="Q39:Q40"/>
    <mergeCell ref="M24:M28"/>
    <mergeCell ref="U24:U28"/>
    <mergeCell ref="M31:M34"/>
    <mergeCell ref="U31:U34"/>
    <mergeCell ref="Q24:Q28"/>
    <mergeCell ref="Q31:Q34"/>
    <mergeCell ref="M13:M14"/>
    <mergeCell ref="U13:U14"/>
    <mergeCell ref="M17:M22"/>
    <mergeCell ref="U17:U22"/>
    <mergeCell ref="Q13:Q14"/>
    <mergeCell ref="Q17:Q22"/>
    <mergeCell ref="R6:U6"/>
    <mergeCell ref="C8:D8"/>
    <mergeCell ref="C1:H1"/>
    <mergeCell ref="C4:J4"/>
    <mergeCell ref="J6:Q6"/>
    <mergeCell ref="C2:Q2"/>
    <mergeCell ref="C3:Q3"/>
  </mergeCells>
  <pageMargins left="0.7" right="0.7" top="0.75" bottom="0.75" header="0.3" footer="0.3"/>
  <pageSetup scale="26"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Scores!$G$1:$G$8</xm:f>
          </x14:formula1>
          <xm:sqref>J9 J11 J14 J22 J28 J34 J37 J40 J43 J48 N9 N11 N14 N22 N28 N34 N37 N40 N43 N48</xm:sqref>
        </x14:dataValidation>
        <x14:dataValidation type="list" allowBlank="1" showInputMessage="1" showErrorMessage="1">
          <x14:formula1>
            <xm:f>Scores!$D$1:$D$2</xm:f>
          </x14:formula1>
          <xm:sqref>L48 L43 L40 L37 L34 L28 L22 L14 L11 L9 P48 P43 P40 P37 P34 P28 P22 P14 P11 P9</xm:sqref>
        </x14:dataValidation>
        <x14:dataValidation type="list" allowBlank="1" showInputMessage="1" showErrorMessage="1">
          <x14:formula1>
            <xm:f>Scores!$A$1:$A$3</xm:f>
          </x14:formula1>
          <xm:sqref>E9 E46:E48 E42:E43 E39:E40 E36:E37 E31:E34 E24:E28 E17:E22 E13:E14 H9 H46:H48 H42:H43 H39:H40 H36:H37 H31:H34 H24:H28 H17:H22 H13:H14 F58 R54:R57 E11 H11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L12" sqref="A1:L12"/>
    </sheetView>
  </sheetViews>
  <sheetFormatPr defaultRowHeight="15" x14ac:dyDescent="0.25"/>
  <sheetData>
    <row r="1" spans="1:12" ht="20.25" x14ac:dyDescent="0.25">
      <c r="A1" s="233" t="s">
        <v>219</v>
      </c>
      <c r="B1" s="32"/>
      <c r="C1" s="32"/>
      <c r="D1" s="32"/>
      <c r="E1" s="32"/>
      <c r="F1" s="32"/>
      <c r="G1" s="32"/>
      <c r="H1" s="32"/>
      <c r="I1" s="32"/>
      <c r="J1" s="32"/>
      <c r="K1" s="32"/>
      <c r="L1" s="32"/>
    </row>
    <row r="2" spans="1:12" ht="18" x14ac:dyDescent="0.25">
      <c r="A2" s="234">
        <v>1</v>
      </c>
      <c r="B2" s="235" t="s">
        <v>220</v>
      </c>
      <c r="C2" s="236"/>
      <c r="D2" s="236"/>
      <c r="E2" s="236"/>
      <c r="F2" s="236"/>
      <c r="G2" s="236"/>
      <c r="H2" s="236"/>
      <c r="I2" s="236"/>
      <c r="J2" s="32"/>
      <c r="K2" s="32"/>
      <c r="L2" s="32"/>
    </row>
    <row r="3" spans="1:12" ht="18" x14ac:dyDescent="0.25">
      <c r="A3" s="234">
        <v>2</v>
      </c>
      <c r="B3" s="235" t="s">
        <v>221</v>
      </c>
      <c r="C3" s="236"/>
      <c r="D3" s="236"/>
      <c r="E3" s="236"/>
      <c r="F3" s="236"/>
      <c r="G3" s="236"/>
      <c r="H3" s="236"/>
      <c r="I3" s="236"/>
      <c r="J3" s="32"/>
      <c r="K3" s="32"/>
      <c r="L3" s="32"/>
    </row>
    <row r="4" spans="1:12" ht="18" x14ac:dyDescent="0.25">
      <c r="A4" s="234">
        <v>3</v>
      </c>
      <c r="B4" s="235" t="s">
        <v>222</v>
      </c>
      <c r="C4" s="236"/>
      <c r="D4" s="236"/>
      <c r="E4" s="236"/>
      <c r="F4" s="236"/>
      <c r="G4" s="236"/>
      <c r="H4" s="236"/>
      <c r="I4" s="236"/>
      <c r="J4" s="32"/>
      <c r="K4" s="32"/>
      <c r="L4" s="32"/>
    </row>
    <row r="5" spans="1:12" ht="18" x14ac:dyDescent="0.25">
      <c r="A5" s="234">
        <v>4</v>
      </c>
      <c r="B5" s="235" t="s">
        <v>223</v>
      </c>
      <c r="C5" s="236"/>
      <c r="D5" s="236"/>
      <c r="E5" s="236"/>
      <c r="F5" s="236"/>
      <c r="G5" s="236"/>
      <c r="H5" s="236"/>
      <c r="I5" s="236"/>
      <c r="J5" s="32"/>
      <c r="K5" s="32"/>
      <c r="L5" s="32"/>
    </row>
    <row r="6" spans="1:12" ht="18" x14ac:dyDescent="0.25">
      <c r="A6" s="234">
        <v>5</v>
      </c>
      <c r="B6" s="235" t="s">
        <v>224</v>
      </c>
      <c r="C6" s="236"/>
      <c r="D6" s="236"/>
      <c r="E6" s="236"/>
      <c r="F6" s="236"/>
      <c r="G6" s="236"/>
      <c r="H6" s="236"/>
      <c r="I6" s="236"/>
      <c r="J6" s="32"/>
      <c r="K6" s="32"/>
      <c r="L6" s="32"/>
    </row>
    <row r="7" spans="1:12" ht="18" x14ac:dyDescent="0.25">
      <c r="A7" s="234">
        <v>6</v>
      </c>
      <c r="B7" s="235" t="s">
        <v>225</v>
      </c>
      <c r="C7" s="236"/>
      <c r="D7" s="236"/>
      <c r="E7" s="236"/>
      <c r="F7" s="236"/>
      <c r="G7" s="236"/>
      <c r="H7" s="236"/>
      <c r="I7" s="236"/>
      <c r="J7" s="32"/>
      <c r="K7" s="32"/>
      <c r="L7" s="32"/>
    </row>
    <row r="8" spans="1:12" ht="18" x14ac:dyDescent="0.25">
      <c r="A8" s="234">
        <v>7</v>
      </c>
      <c r="B8" s="235" t="s">
        <v>226</v>
      </c>
      <c r="C8" s="236"/>
      <c r="D8" s="236"/>
      <c r="E8" s="236"/>
      <c r="F8" s="236"/>
      <c r="G8" s="236"/>
      <c r="H8" s="236"/>
      <c r="I8" s="236"/>
      <c r="J8" s="32"/>
      <c r="K8" s="32"/>
      <c r="L8" s="32"/>
    </row>
    <row r="9" spans="1:12" ht="18" x14ac:dyDescent="0.25">
      <c r="A9" s="234">
        <v>8</v>
      </c>
      <c r="B9" s="235" t="s">
        <v>227</v>
      </c>
      <c r="C9" s="236"/>
      <c r="D9" s="236"/>
      <c r="E9" s="236"/>
      <c r="F9" s="236"/>
      <c r="G9" s="236"/>
      <c r="H9" s="236"/>
      <c r="I9" s="236"/>
      <c r="J9" s="32"/>
      <c r="K9" s="32"/>
      <c r="L9" s="32"/>
    </row>
    <row r="10" spans="1:12" x14ac:dyDescent="0.25">
      <c r="A10" s="32"/>
      <c r="B10" s="32"/>
      <c r="C10" s="32"/>
      <c r="D10" s="32"/>
      <c r="E10" s="32"/>
      <c r="F10" s="32"/>
      <c r="G10" s="32"/>
      <c r="H10" s="32"/>
      <c r="I10" s="32"/>
      <c r="J10" s="32"/>
      <c r="K10" s="32"/>
      <c r="L10" s="32"/>
    </row>
    <row r="11" spans="1:12" x14ac:dyDescent="0.25">
      <c r="A11" s="32"/>
      <c r="B11" s="32"/>
      <c r="C11" s="32"/>
      <c r="D11" s="32"/>
      <c r="E11" s="32"/>
      <c r="F11" s="32"/>
      <c r="G11" s="32"/>
      <c r="H11" s="32"/>
      <c r="I11" s="32"/>
      <c r="J11" s="32"/>
      <c r="K11" s="32"/>
      <c r="L11" s="32"/>
    </row>
    <row r="12" spans="1:12" x14ac:dyDescent="0.25">
      <c r="A12" s="32"/>
      <c r="B12" s="32"/>
      <c r="C12" s="32"/>
      <c r="D12" s="32"/>
      <c r="E12" s="32"/>
      <c r="F12" s="32"/>
      <c r="G12" s="32"/>
      <c r="H12" s="32"/>
      <c r="I12" s="32"/>
      <c r="J12" s="32"/>
      <c r="K12" s="32"/>
      <c r="L12" s="32"/>
    </row>
  </sheetData>
  <sheetProtection algorithmName="SHA-512" hashValue="Fdmz7uOzXbHgxGGUyDnpV6xeBccO/CwZrS8N2+pHMbklw1XdwIZuiJ8IhIs4F2jGTROPCn9s0LAoMpYcV9sWng==" saltValue="jqNqOijR1yI3RQXVJ3vz3Q=="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sqref="A1:I9"/>
    </sheetView>
  </sheetViews>
  <sheetFormatPr defaultRowHeight="15" x14ac:dyDescent="0.25"/>
  <cols>
    <col min="8" max="8" width="17.5703125" customWidth="1"/>
    <col min="10" max="12" width="34.28515625" customWidth="1"/>
  </cols>
  <sheetData>
    <row r="1" spans="1:12" ht="15" customHeight="1" x14ac:dyDescent="0.25">
      <c r="A1" s="32" t="s">
        <v>113</v>
      </c>
      <c r="B1" s="32" t="s">
        <v>228</v>
      </c>
      <c r="C1" s="32"/>
      <c r="D1" s="32" t="s">
        <v>113</v>
      </c>
      <c r="E1" s="32"/>
      <c r="F1" s="32"/>
      <c r="G1" s="32">
        <v>1</v>
      </c>
      <c r="H1" s="318" t="s">
        <v>103</v>
      </c>
      <c r="I1" s="32"/>
      <c r="J1" s="319"/>
      <c r="K1" s="319"/>
      <c r="L1" s="319"/>
    </row>
    <row r="2" spans="1:12" x14ac:dyDescent="0.25">
      <c r="A2" s="32" t="s">
        <v>114</v>
      </c>
      <c r="B2" s="32" t="s">
        <v>229</v>
      </c>
      <c r="C2" s="32"/>
      <c r="D2" s="32" t="s">
        <v>115</v>
      </c>
      <c r="E2" s="32"/>
      <c r="F2" s="32"/>
      <c r="G2" s="32">
        <v>2</v>
      </c>
      <c r="H2" s="318"/>
      <c r="I2" s="32"/>
      <c r="J2" s="237"/>
      <c r="K2" s="237"/>
      <c r="L2" s="237"/>
    </row>
    <row r="3" spans="1:12" x14ac:dyDescent="0.25">
      <c r="A3" s="32" t="s">
        <v>115</v>
      </c>
      <c r="B3" s="32"/>
      <c r="C3" s="32"/>
      <c r="D3" s="32"/>
      <c r="E3" s="32"/>
      <c r="F3" s="32"/>
      <c r="G3" s="32">
        <v>3</v>
      </c>
      <c r="H3" s="318"/>
      <c r="I3" s="32"/>
      <c r="J3" s="237"/>
      <c r="K3" s="237"/>
      <c r="L3" s="237"/>
    </row>
    <row r="4" spans="1:12" x14ac:dyDescent="0.25">
      <c r="A4" s="32"/>
      <c r="B4" s="32"/>
      <c r="C4" s="32"/>
      <c r="D4" s="32"/>
      <c r="E4" s="32"/>
      <c r="F4" s="32"/>
      <c r="G4" s="32">
        <v>4</v>
      </c>
      <c r="H4" s="318"/>
      <c r="I4" s="32"/>
      <c r="J4" s="237"/>
      <c r="K4" s="237"/>
      <c r="L4" s="237"/>
    </row>
    <row r="5" spans="1:12" x14ac:dyDescent="0.25">
      <c r="A5" s="32"/>
      <c r="B5" s="32"/>
      <c r="C5" s="32"/>
      <c r="D5" s="32"/>
      <c r="E5" s="32"/>
      <c r="F5" s="32"/>
      <c r="G5" s="32">
        <v>5</v>
      </c>
      <c r="H5" s="318"/>
      <c r="I5" s="32"/>
      <c r="J5" s="238"/>
      <c r="K5" s="239"/>
      <c r="L5" s="237"/>
    </row>
    <row r="6" spans="1:12" x14ac:dyDescent="0.25">
      <c r="A6" s="32"/>
      <c r="B6" s="32"/>
      <c r="C6" s="32"/>
      <c r="D6" s="32"/>
      <c r="E6" s="32"/>
      <c r="F6" s="32"/>
      <c r="G6" s="32">
        <v>6</v>
      </c>
      <c r="H6" s="318"/>
      <c r="I6" s="32"/>
      <c r="J6" s="24"/>
      <c r="L6" s="1"/>
    </row>
    <row r="7" spans="1:12" x14ac:dyDescent="0.25">
      <c r="A7" s="32"/>
      <c r="B7" s="32"/>
      <c r="C7" s="32"/>
      <c r="D7" s="32"/>
      <c r="E7" s="32"/>
      <c r="F7" s="32"/>
      <c r="G7" s="32">
        <v>7</v>
      </c>
      <c r="H7" s="318"/>
      <c r="I7" s="32"/>
      <c r="J7" s="24"/>
      <c r="L7" s="1"/>
    </row>
    <row r="8" spans="1:12" x14ac:dyDescent="0.25">
      <c r="A8" s="32"/>
      <c r="B8" s="32"/>
      <c r="C8" s="32"/>
      <c r="D8" s="32"/>
      <c r="E8" s="32"/>
      <c r="F8" s="32"/>
      <c r="G8" s="32">
        <v>8</v>
      </c>
      <c r="H8" s="318"/>
      <c r="I8" s="32"/>
      <c r="J8" s="24"/>
      <c r="L8" s="1"/>
    </row>
    <row r="9" spans="1:12" x14ac:dyDescent="0.25">
      <c r="A9" s="32"/>
      <c r="B9" s="32"/>
      <c r="C9" s="32"/>
      <c r="D9" s="32"/>
      <c r="E9" s="32"/>
      <c r="F9" s="32"/>
      <c r="G9" s="32"/>
      <c r="H9" s="32"/>
      <c r="I9" s="32"/>
      <c r="J9" s="24"/>
    </row>
    <row r="10" spans="1:12" x14ac:dyDescent="0.25">
      <c r="J10" s="24"/>
    </row>
    <row r="11" spans="1:12" x14ac:dyDescent="0.25">
      <c r="J11" s="24"/>
    </row>
    <row r="12" spans="1:12" x14ac:dyDescent="0.25">
      <c r="J12" s="24"/>
    </row>
    <row r="13" spans="1:12" x14ac:dyDescent="0.25">
      <c r="J13" s="24"/>
    </row>
    <row r="14" spans="1:12" x14ac:dyDescent="0.25">
      <c r="J14" s="24"/>
    </row>
    <row r="15" spans="1:12" x14ac:dyDescent="0.25">
      <c r="J15" s="24"/>
    </row>
    <row r="16" spans="1:12" x14ac:dyDescent="0.25">
      <c r="J16" s="24"/>
    </row>
    <row r="17" spans="10:10" x14ac:dyDescent="0.25">
      <c r="J17" s="24"/>
    </row>
    <row r="18" spans="10:10" x14ac:dyDescent="0.25">
      <c r="J18" s="24"/>
    </row>
    <row r="19" spans="10:10" x14ac:dyDescent="0.25">
      <c r="J19" s="24"/>
    </row>
    <row r="20" spans="10:10" x14ac:dyDescent="0.25">
      <c r="J20" s="24"/>
    </row>
    <row r="21" spans="10:10" x14ac:dyDescent="0.25">
      <c r="J21" s="24"/>
    </row>
    <row r="22" spans="10:10" x14ac:dyDescent="0.25">
      <c r="J22" s="24"/>
    </row>
    <row r="23" spans="10:10" x14ac:dyDescent="0.25">
      <c r="J23" s="24"/>
    </row>
    <row r="24" spans="10:10" x14ac:dyDescent="0.25">
      <c r="J24" s="24"/>
    </row>
    <row r="25" spans="10:10" x14ac:dyDescent="0.25">
      <c r="J25" s="24"/>
    </row>
    <row r="26" spans="10:10" x14ac:dyDescent="0.25">
      <c r="J26" s="24"/>
    </row>
    <row r="27" spans="10:10" x14ac:dyDescent="0.25">
      <c r="J27" s="24"/>
    </row>
    <row r="28" spans="10:10" x14ac:dyDescent="0.25">
      <c r="J28" s="24"/>
    </row>
    <row r="29" spans="10:10" x14ac:dyDescent="0.25">
      <c r="J29" s="24"/>
    </row>
    <row r="30" spans="10:10" x14ac:dyDescent="0.25">
      <c r="J30" s="24"/>
    </row>
    <row r="31" spans="10:10" x14ac:dyDescent="0.25">
      <c r="J31" s="24"/>
    </row>
    <row r="32" spans="10:10" x14ac:dyDescent="0.25">
      <c r="J32" s="24"/>
    </row>
    <row r="33" spans="10:10" x14ac:dyDescent="0.25">
      <c r="J33" s="24"/>
    </row>
  </sheetData>
  <sheetProtection algorithmName="SHA-512" hashValue="LwbTqm4uHAOlaWYq0LahcRWv9IcyANNoaszEHI1YliEWwTwJuU2b5BmXSE2bDdWOKtny0HPgMRryImK2Fb4lvQ==" saltValue="M1PjCLKqylrQU2NpKVLmkg==" spinCount="100000" sheet="1" objects="1" scenarios="1"/>
  <mergeCells count="2">
    <mergeCell ref="H1:H8"/>
    <mergeCell ref="J1:L1"/>
  </mergeCell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vt:lpstr>
      <vt:lpstr>All Content Review</vt:lpstr>
      <vt:lpstr>Math Content Review</vt:lpstr>
      <vt:lpstr>Second Grade Standards Review</vt:lpstr>
      <vt:lpstr>SMP Chart</vt:lpstr>
      <vt:lpstr>Scores</vt:lpstr>
      <vt:lpstr>'All Content Review'!Print_Area</vt:lpstr>
      <vt:lpstr>'Math Content Review'!Print_Area</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Marquez</dc:creator>
  <cp:lastModifiedBy>Charlotte McLeod</cp:lastModifiedBy>
  <cp:lastPrinted>2018-12-27T18:13:31Z</cp:lastPrinted>
  <dcterms:created xsi:type="dcterms:W3CDTF">2018-09-05T15:01:08Z</dcterms:created>
  <dcterms:modified xsi:type="dcterms:W3CDTF">2019-02-06T17:48:43Z</dcterms:modified>
</cp:coreProperties>
</file>