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Rubrics_2019\Math\Math Drafts\Math Final Forms F 2019\"/>
    </mc:Choice>
  </mc:AlternateContent>
  <bookViews>
    <workbookView xWindow="0" yWindow="0" windowWidth="9915" windowHeight="6795"/>
  </bookViews>
  <sheets>
    <sheet name="Cover" sheetId="5" r:id="rId1"/>
    <sheet name="All Content Review" sheetId="9" r:id="rId2"/>
    <sheet name="Math Content Review" sheetId="10" r:id="rId3"/>
    <sheet name="Geometry Standards Review" sheetId="7" r:id="rId4"/>
    <sheet name="SMP Chart" sheetId="11" r:id="rId5"/>
    <sheet name="Scores" sheetId="2" state="hidden" r:id="rId6"/>
  </sheets>
  <externalReferences>
    <externalReference r:id="rId7"/>
    <externalReference r:id="rId8"/>
  </externalReferences>
  <definedNames>
    <definedName name="List">[1]Sheet2!$C$1:$C$4</definedName>
    <definedName name="_xlnm.Print_Area" localSheetId="1">'All Content Review'!$A$4:$I$56</definedName>
    <definedName name="_xlnm.Print_Area" localSheetId="2">'Math Content Review'!$A$1:$I$18</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95" i="7" l="1"/>
  <c r="X94" i="7"/>
  <c r="X93" i="7"/>
  <c r="X92" i="7"/>
  <c r="W86" i="7" l="1"/>
  <c r="W85" i="7"/>
  <c r="W82" i="7"/>
  <c r="W81" i="7"/>
  <c r="W80" i="7"/>
  <c r="W79" i="7"/>
  <c r="W77" i="7"/>
  <c r="W76" i="7"/>
  <c r="W75" i="7"/>
  <c r="W74" i="7"/>
  <c r="W73" i="7"/>
  <c r="W70" i="7"/>
  <c r="W69" i="7"/>
  <c r="W68" i="7"/>
  <c r="W65" i="7"/>
  <c r="W63" i="7"/>
  <c r="W62" i="7"/>
  <c r="W59" i="7"/>
  <c r="W58" i="7"/>
  <c r="W57" i="7"/>
  <c r="W56" i="7"/>
  <c r="W54" i="7"/>
  <c r="W53" i="7"/>
  <c r="W50" i="7"/>
  <c r="W48" i="7"/>
  <c r="W47" i="7"/>
  <c r="W46" i="7"/>
  <c r="W45" i="7"/>
  <c r="W42" i="7"/>
  <c r="W41" i="7"/>
  <c r="W40" i="7"/>
  <c r="W38" i="7"/>
  <c r="W37" i="7"/>
  <c r="W36" i="7"/>
  <c r="W34" i="7"/>
  <c r="W33" i="7"/>
  <c r="W31" i="7"/>
  <c r="W30" i="7"/>
  <c r="W29" i="7"/>
  <c r="W28" i="7"/>
  <c r="W27" i="7"/>
  <c r="W24" i="7"/>
  <c r="W23" i="7"/>
  <c r="W21" i="7"/>
  <c r="W20" i="7"/>
  <c r="W19" i="7"/>
  <c r="W17" i="7"/>
  <c r="W16" i="7"/>
  <c r="W15" i="7"/>
  <c r="W13" i="7"/>
  <c r="W12" i="7"/>
  <c r="W11" i="7"/>
  <c r="W10" i="7"/>
  <c r="W9" i="7"/>
  <c r="AD13" i="7"/>
  <c r="AD9" i="7"/>
  <c r="AD10" i="7"/>
  <c r="AD11" i="7"/>
  <c r="AD12" i="7"/>
  <c r="AD14" i="7"/>
  <c r="AD15" i="7"/>
  <c r="AD16" i="7"/>
  <c r="AA16" i="7"/>
  <c r="AA15" i="7"/>
  <c r="AA14" i="7"/>
  <c r="AA13" i="7"/>
  <c r="AA12" i="7"/>
  <c r="AA11" i="7"/>
  <c r="AA10" i="7"/>
  <c r="AA9" i="7"/>
  <c r="W88" i="7" l="1"/>
  <c r="J102" i="7" s="1"/>
  <c r="X97" i="7"/>
  <c r="J104" i="7" s="1"/>
  <c r="AE16" i="7"/>
  <c r="AB16" i="7"/>
  <c r="AE15" i="7"/>
  <c r="AB15" i="7"/>
  <c r="AE14" i="7"/>
  <c r="AB14" i="7"/>
  <c r="AE13" i="7"/>
  <c r="AB13" i="7"/>
  <c r="AE12" i="7"/>
  <c r="AB12" i="7"/>
  <c r="AE11" i="7"/>
  <c r="AB11" i="7"/>
  <c r="AE10" i="7"/>
  <c r="AB10" i="7"/>
  <c r="AE9" i="7"/>
  <c r="AB9" i="7"/>
  <c r="X87" i="7" l="1"/>
  <c r="X88" i="7" s="1"/>
  <c r="J103" i="7" s="1"/>
  <c r="J105" i="7" s="1"/>
  <c r="B12" i="5" s="1"/>
  <c r="J14" i="10"/>
  <c r="J13" i="10"/>
  <c r="J12" i="10"/>
  <c r="J11" i="10"/>
  <c r="J10" i="10"/>
  <c r="J9" i="10"/>
  <c r="J8" i="10"/>
  <c r="I18" i="10" s="1"/>
  <c r="B11" i="5" s="1"/>
  <c r="J55" i="9"/>
  <c r="J54" i="9"/>
  <c r="J53" i="9"/>
  <c r="J52" i="9"/>
  <c r="J51" i="9"/>
  <c r="J49" i="9"/>
  <c r="J48" i="9"/>
  <c r="J47" i="9"/>
  <c r="J45" i="9"/>
  <c r="J44" i="9"/>
  <c r="J43" i="9"/>
  <c r="J41" i="9"/>
  <c r="J40" i="9"/>
  <c r="J39" i="9"/>
  <c r="J38" i="9"/>
  <c r="J37" i="9"/>
  <c r="J36" i="9"/>
  <c r="J34" i="9"/>
  <c r="J33" i="9"/>
  <c r="J32" i="9"/>
  <c r="J31" i="9"/>
  <c r="J30" i="9"/>
  <c r="J29" i="9"/>
  <c r="J28" i="9"/>
  <c r="J26" i="9"/>
  <c r="J25" i="9"/>
  <c r="J24" i="9"/>
  <c r="J23" i="9"/>
  <c r="J22" i="9"/>
  <c r="J20" i="9"/>
  <c r="J19" i="9"/>
  <c r="J18" i="9"/>
  <c r="J17" i="9"/>
  <c r="J15" i="9"/>
  <c r="J14" i="9"/>
  <c r="J13" i="9"/>
  <c r="J12" i="9"/>
  <c r="J11" i="9"/>
  <c r="J10" i="9"/>
  <c r="J9" i="9"/>
  <c r="I59" i="9" l="1"/>
  <c r="B10" i="5" s="1"/>
  <c r="B13" i="5" s="1"/>
  <c r="B14" i="5" s="1"/>
</calcChain>
</file>

<file path=xl/sharedStrings.xml><?xml version="1.0" encoding="utf-8"?>
<sst xmlns="http://schemas.openxmlformats.org/spreadsheetml/2006/main" count="339" uniqueCount="303">
  <si>
    <t>Criteria</t>
  </si>
  <si>
    <t>Standard</t>
  </si>
  <si>
    <r>
      <rPr>
        <b/>
        <sz val="12"/>
        <color theme="1"/>
        <rFont val="Arial"/>
        <family val="2"/>
      </rPr>
      <t>Attention to Applications:</t>
    </r>
    <r>
      <rPr>
        <sz val="12"/>
        <color theme="1"/>
        <rFont val="Arial"/>
        <family val="2"/>
      </rPr>
      <t xml:space="preserve"> Materials are designed so that teachers and students spend sufficient time working with engaging applications of the mathematics, without losing focus on the major work of each grade.</t>
    </r>
  </si>
  <si>
    <t>Teacher materials contain supports that explain the role of the mathematical focus of each lesson within the specific grade-level and how it relates to the coherence of the mathematical learning progressions for kindergarten through grade twelve.</t>
  </si>
  <si>
    <t>Standards for Mathematical Practice</t>
  </si>
  <si>
    <t>Criteria #</t>
  </si>
  <si>
    <t>Materials are well designed and take into account effective lesson structure and pacing.</t>
  </si>
  <si>
    <t>Materials support teacher planning, learning, and understanding of the standards.</t>
  </si>
  <si>
    <t>Teacher materials contain full, adult-level explanations and examples of the more advanced mathematics concepts in the lessons so teachers can improve their own knowledge of the subject. Materials are in print or clearly distinguished/accessible as a teacher’s edition in digital materials.</t>
  </si>
  <si>
    <t>Teacher materials provide insight into student ways of thinking with respect to important mathematical concepts - especially anticipating a variety of student responses.</t>
  </si>
  <si>
    <t>Materials contain strategies for informing parents or caregivers about the mathematics program and suggestions for how they can help support student progress and achievement.</t>
  </si>
  <si>
    <t>Materials offer teachers resources and tools to collect ongoing data about student progress on the standards.</t>
  </si>
  <si>
    <t>Materials give all students extensive opportunities and support to explore key concepts.</t>
  </si>
  <si>
    <t>Materials support effective use of technology to enhance student learning. Digital materials are accessible and available in multiple platforms.</t>
  </si>
  <si>
    <t>Materials can be easily customized for individual learners.</t>
  </si>
  <si>
    <t>Rigor and Balance</t>
  </si>
  <si>
    <t>Materials integrate opportunities for digital learning into the text.</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</si>
  <si>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</si>
  <si>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</si>
  <si>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</si>
  <si>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</si>
  <si>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teachers to identify and address  common student errors and misconceptions.</t>
  </si>
  <si>
    <t>Materials provide opportunities for ongoing review and practice, with feedback, for students in learning both concepts and skills.</t>
  </si>
  <si>
    <t>Assessments clearly denote which standards are being emphasized.</t>
  </si>
  <si>
    <t>Multiple types of formative and summative assessments (performance-based tasks, questions, research, investigations, and projects) are embedded into the content materials and assess the learning targets.</t>
  </si>
  <si>
    <t xml:space="preserve">Materials provide strategies to help teachers sequence or scaffold lessons so that the content is accessible to all learners. </t>
  </si>
  <si>
    <t>Materials provide teachers with strategies for meeting the needs of a range of learners.</t>
  </si>
  <si>
    <t xml:space="preserve">Materials provide a balanced portrayal of various demographic and personal characteristics. </t>
  </si>
  <si>
    <t>Materials encourage teachers to draw upon home language and culture to facilitate learning.</t>
  </si>
  <si>
    <t>Materials include opportunities to assess student understandings and knowledge of procedural skills using technology.</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</si>
  <si>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</si>
  <si>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</si>
  <si>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</si>
  <si>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Conceptual Understanding</t>
  </si>
  <si>
    <t>Balance</t>
  </si>
  <si>
    <t>Applications</t>
  </si>
  <si>
    <t xml:space="preserve">Materials provide supports to create structures for grade appropriate arguments and explanations, diagrams, mathematical models, etc. to strengthen student learning. </t>
  </si>
  <si>
    <t>Materials provide strategies to elicit mathematical discourse among students.</t>
  </si>
  <si>
    <t>Materials encourage students to monitor their own progress.</t>
  </si>
  <si>
    <t>Materials provide opportunities for students to investigate content beyond what is expected in the unit or lesson.</t>
  </si>
  <si>
    <t>There are a variety of ways students are asked to show their understanding.</t>
  </si>
  <si>
    <t>Materials support teachers in planning and implementing effective learning experiences by providing instructional strategies (such as quality questioning, grouping strategies, and discourse between teacher and students) to help guide students' academic development.</t>
  </si>
  <si>
    <t>Assessments include aligned rubrics that provide sufficient guidance to teachers for interpreting student performance and suggestions for follow-up.</t>
  </si>
  <si>
    <t>Rigor Score</t>
  </si>
  <si>
    <r>
      <rPr>
        <b/>
        <sz val="12"/>
        <color theme="1"/>
        <rFont val="Arial"/>
        <family val="2"/>
      </rPr>
      <t>Attention to Conceptual Understanding:</t>
    </r>
    <r>
      <rPr>
        <sz val="12"/>
        <color theme="1"/>
        <rFont val="Arial"/>
        <family val="2"/>
      </rPr>
      <t xml:space="preserve"> Materials develop conceptual understanding of key mathematical concepts, especially where called for in specific content standards or cluster headings.</t>
    </r>
  </si>
  <si>
    <t>Indicators for Rigor and Balance</t>
  </si>
  <si>
    <t>Practice 1-8</t>
  </si>
  <si>
    <t>Reviewer Evidence</t>
  </si>
  <si>
    <t>Materials take into account cultural perspectives.</t>
  </si>
  <si>
    <t>Materials reflect the cultures, languages, and lived experiences of a multicultural society.</t>
  </si>
  <si>
    <t>Materials address multiple ethnic description, interpretations, or perspectives of events and experiences.</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</si>
  <si>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</si>
  <si>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</si>
  <si>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</si>
  <si>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</si>
  <si>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</si>
  <si>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</si>
  <si>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</si>
  <si>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</si>
  <si>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</si>
  <si>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</si>
  <si>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</si>
  <si>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</si>
  <si>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</si>
  <si>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</si>
  <si>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</si>
  <si>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</si>
  <si>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</si>
  <si>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</si>
  <si>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</si>
  <si>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</si>
  <si>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Provider/Publisher / Imprint:</t>
  </si>
  <si>
    <t>PROVIDER/PUBLISHER   / MATERIAL INFORMATION (TO BE COMPLETED BY PROVIDER/PUBLISHER)</t>
  </si>
  <si>
    <t>Provider/ Publisher Citation</t>
  </si>
  <si>
    <t>Materials inform culturally and linguistically responsive pedagogy.</t>
  </si>
  <si>
    <t>Materials reflect the cultural diversity represented within the community, state, and nation.</t>
  </si>
  <si>
    <t>Materials encourage critical pedagogy.</t>
  </si>
  <si>
    <t>Materials support using and encouraging precise and accurate mathematics, academic language, terminology, and concrete or abstract representations (e.g. pictures, symbols, expressions, equations, graphics, models) in grade appropriate math.</t>
  </si>
  <si>
    <t xml:space="preserve">Reviewer's Evidence </t>
  </si>
  <si>
    <t xml:space="preserve"> Score</t>
  </si>
  <si>
    <t>Score</t>
  </si>
  <si>
    <r>
      <rPr>
        <b/>
        <sz val="12"/>
        <color theme="1"/>
        <rFont val="Arial"/>
        <family val="2"/>
      </rPr>
      <t>Balance:</t>
    </r>
    <r>
      <rPr>
        <sz val="12"/>
        <color theme="1"/>
        <rFont val="Arial"/>
        <family val="2"/>
      </rPr>
      <t xml:space="preserve"> The three aspects of rigor are not always treated together and are not always treated separately. There is a balance of the 3 aspects of rigor within the grade.</t>
    </r>
  </si>
  <si>
    <t xml:space="preserve">Standards for Mathematical Practice </t>
  </si>
  <si>
    <t xml:space="preserve">Provider/Publisher Citation </t>
  </si>
  <si>
    <r>
      <t>Reviewer Citation</t>
    </r>
    <r>
      <rPr>
        <b/>
        <sz val="12"/>
        <color rgb="FFFF0000"/>
        <rFont val="Arial"/>
        <family val="2"/>
      </rPr>
      <t xml:space="preserve"> </t>
    </r>
  </si>
  <si>
    <r>
      <t>Provider/Publisher Citation</t>
    </r>
    <r>
      <rPr>
        <sz val="12"/>
        <rFont val="Arial"/>
        <family val="2"/>
      </rPr>
      <t xml:space="preserve"> from Teacher Edition</t>
    </r>
  </si>
  <si>
    <r>
      <t>Reviewer Citation</t>
    </r>
    <r>
      <rPr>
        <sz val="12"/>
        <rFont val="Arial"/>
        <family val="2"/>
      </rPr>
      <t xml:space="preserve"> from Student Workbook/Materials</t>
    </r>
  </si>
  <si>
    <t>Comments, other citations, or feedback</t>
  </si>
  <si>
    <t>All Content Review</t>
  </si>
  <si>
    <t>Math Content Review</t>
  </si>
  <si>
    <t>Standards Review</t>
  </si>
  <si>
    <t>Reviewer's Evidence</t>
  </si>
  <si>
    <t>M</t>
  </si>
  <si>
    <t>P</t>
  </si>
  <si>
    <t>D</t>
  </si>
  <si>
    <t>Section 1: STANDARDS REVIEW: CONTENT STANDARDS, STANDARDS FOR MATHEMATICAL PRACTICE, RIGOR AND BALANCE</t>
  </si>
  <si>
    <t>Section 2: MATH CONTENT REVIEW</t>
  </si>
  <si>
    <t>Section 2: ALL CONTENT REVIEW</t>
  </si>
  <si>
    <t xml:space="preserve">Reviewer Citation from first quarter of materials </t>
  </si>
  <si>
    <t>Reviewer Evidence from first quarter of materials</t>
  </si>
  <si>
    <t>Reviewer Citation from second quarter of materials</t>
  </si>
  <si>
    <t>Reviewer Evidence from second quarter of materials</t>
  </si>
  <si>
    <t>Reviewer Citation from third quarter of materials</t>
  </si>
  <si>
    <t>Reviewer Evidence from third quarter of materials</t>
  </si>
  <si>
    <t>Reviewer Citation from fourth quarter of materials</t>
  </si>
  <si>
    <t>Reviewer Evidence from fourth quarter of materials</t>
  </si>
  <si>
    <t>Reviewer Citation</t>
  </si>
  <si>
    <t>Aspects of Rigor</t>
  </si>
  <si>
    <t>HS.G-Co - Congruence</t>
  </si>
  <si>
    <t>Experiment with transformations in the plane.</t>
  </si>
  <si>
    <t>Procedural Skill</t>
  </si>
  <si>
    <t>HS.GCO.A.1</t>
  </si>
  <si>
    <t xml:space="preserve">Know precise definitions of angle, circle, perpendicular line, parallel line, and line segment, based on the undefined notions of point, line, distance along a line, and distance around a circular arc.
</t>
  </si>
  <si>
    <t>HS.GCO.A.2</t>
  </si>
  <si>
    <t>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t>
  </si>
  <si>
    <t>HS.GCO.A.3</t>
  </si>
  <si>
    <t>Given a rectangle, parallelogram, trapezoid, or regular polygon, describe the rotations and reflections that carry it onto itself.</t>
  </si>
  <si>
    <t>HS.GCO.A.4</t>
  </si>
  <si>
    <t>Develop definitions of rotations, reflections, and translations in terms of angles, circles, perpendicular lines, parallel lines, and line segments.</t>
  </si>
  <si>
    <t>HS.GCO.A.5</t>
  </si>
  <si>
    <t>Given a geometric figure and a rotation, reflection, or translation, draw the transformed figure using, e.g., graph paper, tracing paper, or geometry software. Specify a sequence of transformations that will carry a given figure onto another.</t>
  </si>
  <si>
    <t>Understand congruence in terms of rigid motions.</t>
  </si>
  <si>
    <t>HS.GCO.B.6</t>
  </si>
  <si>
    <t>Use geometric descriptions of rigid motions to transform figures and to predict the effect of a given rigid motion on a given figure; given two figures, use the definition of congruence in terms of rigid motions to decide if they are congruent.</t>
  </si>
  <si>
    <t>HS.GCO.B.7</t>
  </si>
  <si>
    <t>Use the definition of congruence in terms of rigid motions to show that two triangles are congruent if and only if corresponding pairs of sides and corresponding pairs of angles are congruent.</t>
  </si>
  <si>
    <t>HS.GCO.B.8</t>
  </si>
  <si>
    <t>Explain how the criteria for triangle congruence (ASA, SAS, and SSS) follow from the definition of congruence in terms of rigid motions.</t>
  </si>
  <si>
    <t xml:space="preserve"> </t>
  </si>
  <si>
    <t>Prove geometric theorem.</t>
  </si>
  <si>
    <t>HS.GCO.C.9</t>
  </si>
  <si>
    <t>HS.GCO.C.10</t>
  </si>
  <si>
    <t>HS.GCO.C.11</t>
  </si>
  <si>
    <t>Make geometric constructions.</t>
  </si>
  <si>
    <t>HS.GCO.D.12</t>
  </si>
  <si>
    <t>HS.GCO.D.13</t>
  </si>
  <si>
    <t>Construct an equilateral triangle, a square, and a regular hexagon inscribed in a circle.</t>
  </si>
  <si>
    <t>HS.G-SRT - Similarity, right triangles, and trigonometry</t>
  </si>
  <si>
    <t>Understand similarity in terms of similarity transformations.</t>
  </si>
  <si>
    <t>HS.GSRT.A.1</t>
  </si>
  <si>
    <t>Verify experimentally the properties of dilations given by a center and a scale factor:</t>
  </si>
  <si>
    <t>HS.GSRT.A.1a</t>
  </si>
  <si>
    <t>A dilation takes a line not passing through the center of the dilation to a parallel line, and leaves a line passing through the center unchanged.</t>
  </si>
  <si>
    <t>HS.GSRT.A.1b</t>
  </si>
  <si>
    <t>The dilation of a line segment is longer or shorter in the ratio given by the scale factor.</t>
  </si>
  <si>
    <t>HS.GSRT.A.2</t>
  </si>
  <si>
    <t>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t>
  </si>
  <si>
    <t>HS.GSRT.A.3</t>
  </si>
  <si>
    <t>Use the properties of similarity transformations to establish the AA criterion for two triangles to be similar.</t>
  </si>
  <si>
    <t>Prove theorems involving similarity.</t>
  </si>
  <si>
    <t>HS.GRST.B.4</t>
  </si>
  <si>
    <r>
      <t xml:space="preserve">Prove theorems about triangles. </t>
    </r>
    <r>
      <rPr>
        <i/>
        <sz val="12"/>
        <color theme="1"/>
        <rFont val="Arial"/>
        <family val="2"/>
      </rPr>
      <t>Theorems include: a line parallel to one side of a triangle divides the other two proportionally, and conversely; the Pythagorean Theorem proved using triangle similarity.</t>
    </r>
  </si>
  <si>
    <t>HS.GRST.B.5</t>
  </si>
  <si>
    <t>Use congruence and similarity criteria for triangles to solve problems and to prove relationships in geometric figures.</t>
  </si>
  <si>
    <t>Define trigonometric ratios and solve problems involving right triangles.</t>
  </si>
  <si>
    <t>HS.GRST.C.6</t>
  </si>
  <si>
    <t>Understand that by similarity, side ratios in right triangles are properties of the angles in the triangle, leading to definitions of trigonometric ratios for acute angles.</t>
  </si>
  <si>
    <t>HS.GRST.C.7</t>
  </si>
  <si>
    <t xml:space="preserve">Explain and use the relationship between the sine and cosine of complementary angles.
</t>
  </si>
  <si>
    <t>HS.GRST.C.8</t>
  </si>
  <si>
    <t>Apply trigonometry to general triangles.</t>
  </si>
  <si>
    <t>HS.GRST.D.9</t>
  </si>
  <si>
    <t>HS.GRST.D.10</t>
  </si>
  <si>
    <t>10. (+) Prove the Laws of Sines and Cosines and use them to solve problems.</t>
  </si>
  <si>
    <t>HS.GRST.D.11</t>
  </si>
  <si>
    <t>HS.G-C - Circles</t>
  </si>
  <si>
    <t>Understand and apply theorems about circles.</t>
  </si>
  <si>
    <t>HS.GRC.A.1</t>
  </si>
  <si>
    <t>Prove that all circles are similar.</t>
  </si>
  <si>
    <t>HS.GRC.A.2</t>
  </si>
  <si>
    <r>
      <t>Identify and describe relationships among inscribed angles, radii, and chords.</t>
    </r>
    <r>
      <rPr>
        <i/>
        <sz val="12"/>
        <color theme="1"/>
        <rFont val="Arial"/>
        <family val="2"/>
      </rPr>
      <t xml:space="preserve"> Include the relationship between central, inscribed, and circumscribed angles; inscribed angles on a diameter are right angles; the radius of a circle is perpendicular to the tangent where the radius intersects the circle.</t>
    </r>
  </si>
  <si>
    <t>HS.GRC.A.3</t>
  </si>
  <si>
    <t>Construct the inscribed and circumscribed circles of a triangle, and prove properties of angles for a quadrilateral inscribed in a circle.</t>
  </si>
  <si>
    <t>HS.GRC.A.4</t>
  </si>
  <si>
    <t>Construct a tangent line from a point outside a given circle to the circle.</t>
  </si>
  <si>
    <t>Find arc lengths and areas of sectors of circles.</t>
  </si>
  <si>
    <t>HS.GRC.B.5</t>
  </si>
  <si>
    <t>Derive using similarity the fact that the length of the arc intercepted by an angle is proportional to the radius, and define the radian measure of the angle as the constant of proportionality; derive the formula for the area of a sector.</t>
  </si>
  <si>
    <t>HS.G-Gpe - Expressing geometric properties with equations</t>
  </si>
  <si>
    <t>Translate between the geometric description and the equation for a conic section.</t>
  </si>
  <si>
    <t>HS.GGPE.A.1</t>
  </si>
  <si>
    <t>Derive the equation of a circle of given center and radius using the Pythagorean Theorem; complete the square to find the center and radius of a circle given by an equation.</t>
  </si>
  <si>
    <t>HS.GGPE.A.2</t>
  </si>
  <si>
    <t>Derive the equation of a parabola given a focus and directrix.</t>
  </si>
  <si>
    <t>Use coordinates to prove simple geometric theorems algebraically.</t>
  </si>
  <si>
    <t>HS.GGPE.B.4</t>
  </si>
  <si>
    <r>
      <t xml:space="preserve">Use coordinates to prove simple geometric theorems algebraically. </t>
    </r>
    <r>
      <rPr>
        <i/>
        <sz val="12"/>
        <color theme="1"/>
        <rFont val="Arial"/>
        <family val="2"/>
      </rPr>
      <t>For example, prove or disprove that a figure defined by four given points in the coordinate plane is a rectangle; prove or disprove that the point (1, √3) lies on the circle centered at the origin and containing the point (0, 2).</t>
    </r>
  </si>
  <si>
    <t>HS.GGPE.B.5</t>
  </si>
  <si>
    <t>Prove the slope criteria for parallel and perpendicular lines and use them to solve geometric problems (e.g., find the equation of a line parallel or perpendicular to a given line that passes through a given point).</t>
  </si>
  <si>
    <t>HS.GGPE.B.6</t>
  </si>
  <si>
    <t>Find the point on a directed line segment between two given points that partitions the segment in a given ratio.</t>
  </si>
  <si>
    <t>HS.GGPE.B.7</t>
  </si>
  <si>
    <t>HS.G-Gmd - Geometric measurement and dimension</t>
  </si>
  <si>
    <t>Explain volume formulas and use them to solve problems.</t>
  </si>
  <si>
    <t>HS.GGMD.A.1</t>
  </si>
  <si>
    <r>
      <t>Give an informal argument for the formulas for the circumference of a circle, area of a circle, volume of a cylinder, pyramid, and cone.</t>
    </r>
    <r>
      <rPr>
        <i/>
        <sz val="12"/>
        <color theme="1"/>
        <rFont val="Arial"/>
        <family val="2"/>
      </rPr>
      <t xml:space="preserve"> Use dissection arguments, Cavalieri’s principle, and informal limit arguments.</t>
    </r>
  </si>
  <si>
    <t>HS.GGMD.A.3</t>
  </si>
  <si>
    <t>Visualize relationships between two-dimensional and three-dimensional objects.</t>
  </si>
  <si>
    <t>HS.GGMD.B.4</t>
  </si>
  <si>
    <t>Identify the shapes of two-dimensional cross-sections of three- dimensional objects, and identify three-dimensional objects generated by rotations of two-dimensional objects.</t>
  </si>
  <si>
    <t>GS.G-MG - Modeling with geometry</t>
  </si>
  <si>
    <t>Apply geometric concepts in modeling situations.</t>
  </si>
  <si>
    <t>HS.GMG.A.1</t>
  </si>
  <si>
    <t>HS.GMG.A.2</t>
  </si>
  <si>
    <t>HS.GMG.A.3</t>
  </si>
  <si>
    <r>
      <rPr>
        <b/>
        <sz val="12"/>
        <color theme="1"/>
        <rFont val="Arial"/>
        <family val="2"/>
      </rPr>
      <t xml:space="preserve">Attention to Procedural Skill: </t>
    </r>
    <r>
      <rPr>
        <sz val="12"/>
        <color theme="1"/>
        <rFont val="Arial"/>
        <family val="2"/>
      </rPr>
      <t xml:space="preserve">Materials give attention throughout the year to individual standards that set an expectation of procedural skill </t>
    </r>
    <r>
      <rPr>
        <sz val="12"/>
        <rFont val="Arial"/>
        <family val="2"/>
      </rPr>
      <t>and fluency.</t>
    </r>
  </si>
  <si>
    <t>Provider/Publisher Criteria for all Content</t>
  </si>
  <si>
    <t>Provider/Publisher Citation</t>
  </si>
  <si>
    <t>Materials are coherent and consistent with the high school standards which all students should study in order to be college and career ready.</t>
  </si>
  <si>
    <t>The materials attend to the full intent of the content contained in the high school standards for all students.</t>
  </si>
  <si>
    <t>The materials provide students with opportunities to work with all high school standards and do not distract students with prerequisite or additional topics.</t>
  </si>
  <si>
    <t>The materials, when used as designed, allow students to spend the majority of their time on the content from standards widely applicable as prerequisites for a range of college majors, postsecondary programs, and careers.</t>
  </si>
  <si>
    <t>The materials, when used as designed, allow student to fully learn each standard.</t>
  </si>
  <si>
    <t>The materials require students to engage in content at a level of sophistication appropriate to high school.</t>
  </si>
  <si>
    <t>The materials are coherent and make meaningful connections in a single course and throughout the series, where appropriate and where required by the standards.</t>
  </si>
  <si>
    <t>The materials explicitly identify and build on knowledge from grades 6-8 to the High School Standards.</t>
  </si>
  <si>
    <t>The design of the assignments is not haphazard: tasks are given in intentional sequences.</t>
  </si>
  <si>
    <t>Materials contain a teacher's edition with ample and useful annotations and suggestions on how to present the content in the student edition and in the ancillary material.  Where applicable, materials include teacher guidance for the use of embedded technology to support and enhance student learning.</t>
  </si>
  <si>
    <t>Materials contain a teacher's edition that explains the role of the specific standards in the context of the overall series.</t>
  </si>
  <si>
    <t>Materials provide strategies for gathering information on students' prior knowledge within and across grade levels and courses.</t>
  </si>
  <si>
    <t>Materials provide support, accommodations, and modifications for English Language Learners and other special populations that will support their regular and active participation in learning content (e.g., modifying vocabulary).</t>
  </si>
  <si>
    <t>Digital materials (either included as part of the core materials or as part of a digital curriculum) are web-based and compatible with multiple internet browsers (e.g., Internet Explorer, Firefox, Google Chrome, etc.). In addition, materials are “platform neutral” (i.e., are compatible with multiple operating systems such as Windows and Apple and are not proprietary to any single platform) and allow the use of tablets and mobile devices.</t>
  </si>
  <si>
    <t>Provider/Publisher Criteria High School Math Content</t>
  </si>
  <si>
    <t>All Content Review Score</t>
  </si>
  <si>
    <t>Math Content Review Score</t>
  </si>
  <si>
    <t>Standards Score</t>
  </si>
  <si>
    <t>SMP Score</t>
  </si>
  <si>
    <t>Standards for Mathematical Practices Scoring Table</t>
  </si>
  <si>
    <t>Publisher Cite</t>
  </si>
  <si>
    <t>COUNT</t>
  </si>
  <si>
    <t>SUM COL</t>
  </si>
  <si>
    <t>1 and M</t>
  </si>
  <si>
    <t>2 and M</t>
  </si>
  <si>
    <t>3 and M</t>
  </si>
  <si>
    <t>4 and M</t>
  </si>
  <si>
    <t>5 and M</t>
  </si>
  <si>
    <t>6 and M</t>
  </si>
  <si>
    <t>7 and M</t>
  </si>
  <si>
    <t>8 and M</t>
  </si>
  <si>
    <t>Rigor and Balance Score</t>
  </si>
  <si>
    <t>Math Standards Review Score</t>
  </si>
  <si>
    <t>Verified 80%-89%  (Y/N)</t>
  </si>
  <si>
    <t>Verified 79% or Lower  (Y/N)</t>
  </si>
  <si>
    <r>
      <t xml:space="preserve">          </t>
    </r>
    <r>
      <rPr>
        <b/>
        <u/>
        <sz val="16"/>
        <color theme="1"/>
        <rFont val="Arial"/>
        <family val="2"/>
      </rPr>
      <t>Standards for Mathematical Practice</t>
    </r>
  </si>
  <si>
    <t xml:space="preserve">Make sense of problems and persevere in solving them. </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</si>
  <si>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</si>
  <si>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</si>
  <si>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</si>
  <si>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</si>
  <si>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</si>
  <si>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</si>
  <si>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</si>
  <si>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Y</t>
  </si>
  <si>
    <t>N</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</si>
  <si>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</si>
  <si>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</si>
  <si>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Reviewer Cite</t>
  </si>
  <si>
    <t>M occurrences</t>
  </si>
  <si>
    <r>
      <t xml:space="preserve">Prove theorems about lines and angles. </t>
    </r>
    <r>
      <rPr>
        <i/>
        <sz val="12"/>
        <color theme="1"/>
        <rFont val="Arial"/>
        <family val="2"/>
      </rPr>
      <t>Theorems include: vertical angles are congruent; when a transversal crosses parallel lines, alternate interior angles are congruent and corresponding angles are congruent; points on a perpendicular bisector of a line segment are exactly those equidistant from the segment’s endpoints.</t>
    </r>
  </si>
  <si>
    <r>
      <t xml:space="preserve"> Prove theorems about triangles.</t>
    </r>
    <r>
      <rPr>
        <i/>
        <sz val="12"/>
        <color theme="1"/>
        <rFont val="Arial"/>
        <family val="2"/>
      </rPr>
      <t xml:space="preserve"> Theorems include: measures of interior angles of a triangle sum to 180°; base angles of isosceles triangles are congruent; the segment joining midpoints of two sides of a triangle is parallel to the third side and half the length; the medians of a triangle meet at a point.</t>
    </r>
  </si>
  <si>
    <r>
      <t xml:space="preserve">Prove theorems about  parallelograms. </t>
    </r>
    <r>
      <rPr>
        <i/>
        <sz val="12"/>
        <color theme="1"/>
        <rFont val="Arial"/>
        <family val="2"/>
      </rPr>
      <t>Theorems include: opposite sides are congruent, opposite angles are congruent, the diagonals  of a parallelogram bisect each other, and conversely, rectangles are parallelograms with congruent diagonals.</t>
    </r>
  </si>
  <si>
    <r>
      <t xml:space="preserve">Make formal geometric constructions with a variety of tools and methods (compass and straightedge,  string, reflective devices, paper folding, dynamic geometric software, etc.). </t>
    </r>
    <r>
      <rPr>
        <i/>
        <sz val="12"/>
        <color theme="1"/>
        <rFont val="Arial"/>
        <family val="2"/>
      </rPr>
      <t>Copying a segment; copying an angle; bisecting a segment; bisecting an angle; constructing perpendicular lines, including the perpendicular bisector of a line segment; and constructing a line parallel to a given line through a point not on the line.</t>
    </r>
  </si>
  <si>
    <r>
      <t>Use trigonometric ratios and the Pythagorean Theorem to solve right triangles in applied problems.</t>
    </r>
    <r>
      <rPr>
        <vertAlign val="superscript"/>
        <sz val="12"/>
        <color theme="1"/>
        <rFont val="Arial"/>
        <family val="2"/>
      </rPr>
      <t>★</t>
    </r>
  </si>
  <si>
    <r>
      <t xml:space="preserve">9. (+) Derive the formula A = 1/2 </t>
    </r>
    <r>
      <rPr>
        <i/>
        <sz val="12"/>
        <color theme="1"/>
        <rFont val="Arial"/>
        <family val="2"/>
      </rPr>
      <t>ab</t>
    </r>
    <r>
      <rPr>
        <sz val="12"/>
        <color theme="1"/>
        <rFont val="Arial"/>
        <family val="2"/>
      </rPr>
      <t xml:space="preserve"> sin(C) for the area of a triangle by drawing an auxiliary line from a vertex perpendicular to the opposite side.</t>
    </r>
  </si>
  <si>
    <t>11. (+) Understand and apply the Law of Sines and the Law of Cosines to find unknown measurements in right and non-right triangles (e.g., surveying problems, resultant forces).</t>
  </si>
  <si>
    <r>
      <t>Use coordinates to compute perimeters of polygons and areas of triangles and rectangles, e.g., using the distance formula.</t>
    </r>
    <r>
      <rPr>
        <vertAlign val="superscript"/>
        <sz val="12"/>
        <color theme="1"/>
        <rFont val="Arial"/>
        <family val="2"/>
      </rPr>
      <t>★</t>
    </r>
  </si>
  <si>
    <r>
      <t>Apply geometric methods to solve design problems (e.g., designing an object or structure to satisfy physical constraints or minimize cost; working with typographic grid systems based on ratios).</t>
    </r>
    <r>
      <rPr>
        <vertAlign val="superscript"/>
        <sz val="12"/>
        <color theme="1"/>
        <rFont val="Arial"/>
        <family val="2"/>
      </rPr>
      <t>★</t>
    </r>
  </si>
  <si>
    <r>
      <t>Use geometric shapes, their measures, and their properties to describe objects (e.g., modeling a tree trunk or a human torso as a cylinder).</t>
    </r>
    <r>
      <rPr>
        <vertAlign val="superscript"/>
        <sz val="12"/>
        <color theme="1"/>
        <rFont val="Arial"/>
        <family val="2"/>
      </rPr>
      <t>★</t>
    </r>
  </si>
  <si>
    <r>
      <t>Apply concepts of density based on area and volume in modeling situations (e.g., persons per square mile, BTUs per cubic foot).</t>
    </r>
    <r>
      <rPr>
        <vertAlign val="superscript"/>
        <sz val="12"/>
        <color theme="1"/>
        <rFont val="Arial"/>
        <family val="2"/>
      </rPr>
      <t>★</t>
    </r>
  </si>
  <si>
    <r>
      <t xml:space="preserve">Use volume formulas for cylinders, pyramids, cones, and spheres to solve problems. </t>
    </r>
    <r>
      <rPr>
        <vertAlign val="superscript"/>
        <sz val="12"/>
        <color theme="1"/>
        <rFont val="Arial"/>
        <family val="2"/>
      </rPr>
      <t>★</t>
    </r>
  </si>
  <si>
    <t>Standards for Mathematical Practice
• Columns J-M: The provider/publisher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 Columns N-Q: You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Aspects of Rigor and Balance
• Columns R-U:  
     o As you review each standard, consider the aspects of rigor criteria listed in columns R-T.  Those shaded in green have been identified for that standard and should be easily found within the materials.  Those shaded in gray have not been identified but may still be found within the materials.  
     o Based on the evidence for the content standards and standards for mathematical practice, mark each aspect of rigor that is fully met in the materials with an X in the accompanying cell.  Provide the evidence found in the comments section.  
     o For column U, mark the cell for the domain if you find all aspects of rigor balanced within that domain.  Provide the evidence found in the comments section.
• Rigor and Balance: Refer to what is marked in columns R-U for this portion. You will provide one to four citations with evidence for each aspect of rigor.  Provide a citation and evidence for each aspect of rigor and balance from the first quarter of the materials, the second quarter of the materials, the third quarter of the materials, and the fourth quarter of the materials.  Use the citations and evidence already found that meet expectations for the standard, or find new citations and evidence that meet expectations for the aspect of rigor.  These indicators will be scored as follows:
     o M = Meets expectations for rigor and balance – 4 citations with supporting evidence
     o P = Partially meets expectations for rigor and balance – 3 citations with supporting evidence
     o D = Does not meet expectations for rigor and balance – 0-2 citations with supporting evidence</t>
  </si>
  <si>
    <t>HS.S-CP - Conditional Probability and the Rules of Probability</t>
  </si>
  <si>
    <t>Understand independence and conditional probability and use them to interpret data.</t>
  </si>
  <si>
    <t>HS.SCP.A.1</t>
  </si>
  <si>
    <t>Describe events as subsets of a sample space (the set of outcomes) using characteristics (or categories) of the outcomes, or as unions, intersections, or complements of other events (“or,” “and,” “not”).</t>
  </si>
  <si>
    <t>HS.SCP.A.2</t>
  </si>
  <si>
    <r>
      <t xml:space="preserve">Understand that two events </t>
    </r>
    <r>
      <rPr>
        <i/>
        <sz val="12"/>
        <color theme="1"/>
        <rFont val="Arial"/>
        <family val="2"/>
      </rPr>
      <t>A</t>
    </r>
    <r>
      <rPr>
        <sz val="12"/>
        <color theme="1"/>
        <rFont val="Arial"/>
        <family val="2"/>
      </rPr>
      <t xml:space="preserve"> and </t>
    </r>
    <r>
      <rPr>
        <i/>
        <sz val="12"/>
        <color theme="1"/>
        <rFont val="Arial"/>
        <family val="2"/>
      </rPr>
      <t>B</t>
    </r>
    <r>
      <rPr>
        <sz val="12"/>
        <color theme="1"/>
        <rFont val="Arial"/>
        <family val="2"/>
      </rPr>
      <t xml:space="preserve"> are independent if the probability of </t>
    </r>
    <r>
      <rPr>
        <i/>
        <sz val="12"/>
        <color theme="1"/>
        <rFont val="Arial"/>
        <family val="2"/>
      </rPr>
      <t>A</t>
    </r>
    <r>
      <rPr>
        <sz val="12"/>
        <color theme="1"/>
        <rFont val="Arial"/>
        <family val="2"/>
      </rPr>
      <t xml:space="preserve"> and </t>
    </r>
    <r>
      <rPr>
        <i/>
        <sz val="12"/>
        <color theme="1"/>
        <rFont val="Arial"/>
        <family val="2"/>
      </rPr>
      <t>B</t>
    </r>
    <r>
      <rPr>
        <sz val="12"/>
        <color theme="1"/>
        <rFont val="Arial"/>
        <family val="2"/>
      </rPr>
      <t xml:space="preserve"> occurring together is the product of their probabilities, and use this characterization to determine if they are independent.</t>
    </r>
  </si>
  <si>
    <t>HS.SCP.A.3</t>
  </si>
  <si>
    <r>
      <t xml:space="preserve">Understand the conditional probability of </t>
    </r>
    <r>
      <rPr>
        <i/>
        <sz val="12"/>
        <color rgb="FF231F20"/>
        <rFont val="Arial"/>
        <family val="2"/>
      </rPr>
      <t>A</t>
    </r>
    <r>
      <rPr>
        <sz val="12"/>
        <color rgb="FF231F20"/>
        <rFont val="Arial"/>
        <family val="2"/>
      </rPr>
      <t xml:space="preserve"> given </t>
    </r>
    <r>
      <rPr>
        <i/>
        <sz val="12"/>
        <color rgb="FF231F20"/>
        <rFont val="Arial"/>
        <family val="2"/>
      </rPr>
      <t>B</t>
    </r>
    <r>
      <rPr>
        <sz val="12"/>
        <color rgb="FF231F20"/>
        <rFont val="Arial"/>
        <family val="2"/>
      </rPr>
      <t xml:space="preserve">as </t>
    </r>
    <r>
      <rPr>
        <i/>
        <sz val="12"/>
        <color rgb="FF231F20"/>
        <rFont val="Arial"/>
        <family val="2"/>
      </rPr>
      <t>P</t>
    </r>
    <r>
      <rPr>
        <sz val="12"/>
        <color rgb="FF231F20"/>
        <rFont val="Arial"/>
        <family val="2"/>
      </rPr>
      <t>(</t>
    </r>
    <r>
      <rPr>
        <i/>
        <sz val="12"/>
        <color rgb="FF231F20"/>
        <rFont val="Arial"/>
        <family val="2"/>
      </rPr>
      <t>A</t>
    </r>
    <r>
      <rPr>
        <sz val="12"/>
        <color rgb="FF231F20"/>
        <rFont val="Arial"/>
        <family val="2"/>
      </rPr>
      <t xml:space="preserve"> and </t>
    </r>
    <r>
      <rPr>
        <i/>
        <sz val="12"/>
        <color rgb="FF231F20"/>
        <rFont val="Arial"/>
        <family val="2"/>
      </rPr>
      <t>B</t>
    </r>
    <r>
      <rPr>
        <sz val="12"/>
        <color rgb="FF231F20"/>
        <rFont val="Arial"/>
        <family val="2"/>
      </rPr>
      <t>)/P(</t>
    </r>
    <r>
      <rPr>
        <i/>
        <sz val="12"/>
        <color rgb="FF231F20"/>
        <rFont val="Arial"/>
        <family val="2"/>
      </rPr>
      <t>B</t>
    </r>
    <r>
      <rPr>
        <sz val="12"/>
        <color rgb="FF231F20"/>
        <rFont val="Arial"/>
        <family val="2"/>
      </rPr>
      <t xml:space="preserve">), and interpret independence of </t>
    </r>
    <r>
      <rPr>
        <i/>
        <sz val="12"/>
        <color rgb="FF231F20"/>
        <rFont val="Arial"/>
        <family val="2"/>
      </rPr>
      <t>A</t>
    </r>
    <r>
      <rPr>
        <sz val="12"/>
        <color rgb="FF231F20"/>
        <rFont val="Arial"/>
        <family val="2"/>
      </rPr>
      <t xml:space="preserve"> and </t>
    </r>
    <r>
      <rPr>
        <i/>
        <sz val="12"/>
        <color rgb="FF231F20"/>
        <rFont val="Arial"/>
        <family val="2"/>
      </rPr>
      <t>B</t>
    </r>
    <r>
      <rPr>
        <sz val="12"/>
        <color rgb="FF231F20"/>
        <rFont val="Arial"/>
        <family val="2"/>
      </rPr>
      <t xml:space="preserve">as saying that the conditional probability of </t>
    </r>
    <r>
      <rPr>
        <i/>
        <sz val="12"/>
        <color rgb="FF231F20"/>
        <rFont val="Arial"/>
        <family val="2"/>
      </rPr>
      <t>A</t>
    </r>
    <r>
      <rPr>
        <sz val="12"/>
        <color rgb="FF231F20"/>
        <rFont val="Arial"/>
        <family val="2"/>
      </rPr>
      <t xml:space="preserve"> given </t>
    </r>
    <r>
      <rPr>
        <i/>
        <sz val="12"/>
        <color rgb="FF231F20"/>
        <rFont val="Arial"/>
        <family val="2"/>
      </rPr>
      <t xml:space="preserve">B </t>
    </r>
    <r>
      <rPr>
        <sz val="12"/>
        <color rgb="FF231F20"/>
        <rFont val="Arial"/>
        <family val="2"/>
      </rPr>
      <t xml:space="preserve">is the same as the probability of </t>
    </r>
    <r>
      <rPr>
        <i/>
        <sz val="12"/>
        <color rgb="FF231F20"/>
        <rFont val="Arial"/>
        <family val="2"/>
      </rPr>
      <t>A</t>
    </r>
    <r>
      <rPr>
        <sz val="12"/>
        <color rgb="FF231F20"/>
        <rFont val="Arial"/>
        <family val="2"/>
      </rPr>
      <t xml:space="preserve">, and the conditional probability of </t>
    </r>
    <r>
      <rPr>
        <i/>
        <sz val="12"/>
        <color rgb="FF231F20"/>
        <rFont val="Arial"/>
        <family val="2"/>
      </rPr>
      <t xml:space="preserve">B </t>
    </r>
    <r>
      <rPr>
        <sz val="12"/>
        <color rgb="FF231F20"/>
        <rFont val="Arial"/>
        <family val="2"/>
      </rPr>
      <t xml:space="preserve">given </t>
    </r>
    <r>
      <rPr>
        <i/>
        <sz val="12"/>
        <color rgb="FF231F20"/>
        <rFont val="Arial"/>
        <family val="2"/>
      </rPr>
      <t>A</t>
    </r>
    <r>
      <rPr>
        <sz val="12"/>
        <color rgb="FF231F20"/>
        <rFont val="Arial"/>
        <family val="2"/>
      </rPr>
      <t xml:space="preserve"> is the same as the probability of </t>
    </r>
    <r>
      <rPr>
        <i/>
        <sz val="12"/>
        <color rgb="FF231F20"/>
        <rFont val="Arial"/>
        <family val="2"/>
      </rPr>
      <t>B</t>
    </r>
    <r>
      <rPr>
        <sz val="12"/>
        <color rgb="FF231F20"/>
        <rFont val="Arial"/>
        <family val="2"/>
      </rPr>
      <t>.</t>
    </r>
  </si>
  <si>
    <t>HS.SCP.A.4</t>
  </si>
  <si>
    <r>
      <rPr>
        <sz val="12"/>
        <color rgb="FF231F20"/>
        <rFont val="Arial"/>
        <family val="2"/>
      </rPr>
      <t xml:space="preserve">Construct and interpret two-way frequency tables of data when two categories are associated with each object being classified. Use the two-way table as a sample space to decide if events are independent and to approximate conditional probabilities. </t>
    </r>
    <r>
      <rPr>
        <i/>
        <sz val="12"/>
        <color rgb="FF231F20"/>
        <rFont val="Arial"/>
        <family val="2"/>
      </rPr>
      <t>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t>
    </r>
  </si>
  <si>
    <t>HS.SCP.A.5</t>
  </si>
  <si>
    <r>
      <t>Recognize and explain the concepts of conditional probability and independence in everyday language and everyday situations.</t>
    </r>
    <r>
      <rPr>
        <i/>
        <sz val="12"/>
        <color theme="1"/>
        <rFont val="Arial"/>
        <family val="2"/>
      </rPr>
      <t xml:space="preserve"> For example, compare the chance of having lung cancer if you are a smoker with the chance of being a smoker if you have lung cancer.</t>
    </r>
  </si>
  <si>
    <t>Use the rules of probability to compute probabilities of compound events in a uniform probability model.</t>
  </si>
  <si>
    <t>HS.SCP.B.6</t>
  </si>
  <si>
    <r>
      <t xml:space="preserve">Find the conditional probability of </t>
    </r>
    <r>
      <rPr>
        <i/>
        <sz val="12"/>
        <color theme="1"/>
        <rFont val="Arial"/>
        <family val="2"/>
      </rPr>
      <t>A</t>
    </r>
    <r>
      <rPr>
        <sz val="12"/>
        <color theme="1"/>
        <rFont val="Arial"/>
        <family val="2"/>
      </rPr>
      <t xml:space="preserve"> given </t>
    </r>
    <r>
      <rPr>
        <i/>
        <sz val="12"/>
        <color theme="1"/>
        <rFont val="Arial"/>
        <family val="2"/>
      </rPr>
      <t>B</t>
    </r>
    <r>
      <rPr>
        <sz val="12"/>
        <color theme="1"/>
        <rFont val="Arial"/>
        <family val="2"/>
      </rPr>
      <t xml:space="preserve"> as the fraction of </t>
    </r>
    <r>
      <rPr>
        <i/>
        <sz val="12"/>
        <color theme="1"/>
        <rFont val="Arial"/>
        <family val="2"/>
      </rPr>
      <t>B</t>
    </r>
    <r>
      <rPr>
        <sz val="12"/>
        <color theme="1"/>
        <rFont val="Arial"/>
        <family val="2"/>
      </rPr>
      <t xml:space="preserve">’s outcomes that also belong to </t>
    </r>
    <r>
      <rPr>
        <i/>
        <sz val="12"/>
        <color theme="1"/>
        <rFont val="Arial"/>
        <family val="2"/>
      </rPr>
      <t>A</t>
    </r>
    <r>
      <rPr>
        <sz val="12"/>
        <color theme="1"/>
        <rFont val="Arial"/>
        <family val="2"/>
      </rPr>
      <t>, and interpret the answer in terms of the model.</t>
    </r>
  </si>
  <si>
    <t>HS.SCP.B.7</t>
  </si>
  <si>
    <t>Apply the Addition Rule, P(A or B) = P(A) + P(B) – P(A and B), and interpret the answer in terms of the model.</t>
  </si>
  <si>
    <t>HS.SCP.B.8</t>
  </si>
  <si>
    <t>(+) Apply the general Multiplication Rule in a uniform probability model, P(A and B) = P(A)P(B|A) = P(B)P(A|B), and interpret the answer in terms of the model.</t>
  </si>
  <si>
    <t>HS.SCP.B.9</t>
  </si>
  <si>
    <t>(+) Use permutations and combinations to compute probabilities of compound events and solve problems.</t>
  </si>
  <si>
    <t>HS.S-MD - Using Probability to Make Decisions</t>
  </si>
  <si>
    <t>HS.SMD.B.6</t>
  </si>
  <si>
    <t>(+) Use probabilities to make fair decisions (e.g., drawing by lots, using a random number generator).</t>
  </si>
  <si>
    <t>HS.SMD.B.7</t>
  </si>
  <si>
    <t>(+) Analyze decisions and strategies using probability concepts (e.g., product testing, medical testing, pulling a hockey goalie at the end of a game).</t>
  </si>
  <si>
    <t>Use probability to evaluate outcomes of decisions.</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</si>
  <si>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</si>
  <si>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t xml:space="preserve">REVIEWER INSTRUCTIONS:
• Use the Student Edition, Teacher Edition, or Student Workbook (Review Set) to conduct this portion of the review.
Math Content Standards:
• Columns D-F: The provider/publisher will provide a citation or citations within the Teacher Edition for the standard.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 Columns G-I: Using the Student Edition, Student Workbook, or other student-facing materials, list a different citation or multiple citations for the same standard so that all components of the standard are addressed.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t>
  </si>
  <si>
    <r>
      <t xml:space="preserve">PROVIDER/PUBLISHER INSTRUCTIONS: 
•Citations for this section will refer to the Student Edition, Teacher Edition, or Student Workbook (Review Set).
•	Column D:  Enter one citation per standard from the Teacher Edition.  If necessary, you may enter multiple, </t>
    </r>
    <r>
      <rPr>
        <b/>
        <sz val="12"/>
        <color theme="1"/>
        <rFont val="Arial"/>
        <family val="2"/>
      </rPr>
      <t>targeted</t>
    </r>
    <r>
      <rPr>
        <sz val="12"/>
        <color theme="1"/>
        <rFont val="Arial"/>
        <family val="2"/>
      </rPr>
      <t xml:space="preserve"> citations in order to address standards with multiple components.  Use as few citations as needed to meet the full intent of the standard.  Your citations should be concise and should allow the reviewer to easily determine that the full intent and all components of the standard have been met.
     o 	NOTE: You may not use a citation more than once across ALL sections of the rubric.  
•	The Reviewer will be providing evidence based on the citation given.  Each standard will be scored as “Meets expectations,” “Partially meets expectations,” or “Does not meet expectations.” 
•	Columns J and K:  You will identify (Column J) and cite (Column K) Standards for Mathematical Practice (1-8), one per domain. Each mathematical practice within the domain will be scored as “Meets expectations” or “Does not meet expectations.” 
     o 	NOTE: Each Standard for Mathematical Practice should be identified at least once throughout this section.  </t>
    </r>
  </si>
  <si>
    <t>F.34 GEOMETRY - Grades 9-12 (2034)</t>
  </si>
  <si>
    <t>F.34 Geometry - Grades 9-12 (2034)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</si>
</sst>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24"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sz val="16"/>
      <color theme="0"/>
      <name val="Arial"/>
      <family val="2"/>
    </font>
    <font>
      <b/>
      <sz val="16"/>
      <color theme="0"/>
      <name val="Arial"/>
      <family val="2"/>
    </font>
    <font>
      <sz val="16"/>
      <color theme="1"/>
      <name val="Arial"/>
      <family val="2"/>
    </font>
    <font>
      <b/>
      <sz val="24"/>
      <color theme="0"/>
      <name val="Arial"/>
      <family val="2"/>
    </font>
    <font>
      <b/>
      <sz val="18"/>
      <name val="Arial"/>
      <family val="2"/>
    </font>
    <font>
      <b/>
      <sz val="12"/>
      <name val="Arial"/>
      <family val="2"/>
    </font>
    <font>
      <b/>
      <sz val="12"/>
      <color rgb="FFFF0000"/>
      <name val="Arial"/>
      <family val="2"/>
    </font>
    <font>
      <sz val="11"/>
      <color theme="1"/>
      <name val="Arial"/>
      <family val="2"/>
    </font>
    <font>
      <sz val="12"/>
      <name val="Arial"/>
      <family val="2"/>
    </font>
    <font>
      <sz val="12"/>
      <color theme="0"/>
      <name val="Arial"/>
      <family val="2"/>
    </font>
    <font>
      <i/>
      <sz val="12"/>
      <color theme="1"/>
      <name val="Arial"/>
      <family val="2"/>
    </font>
    <font>
      <b/>
      <sz val="16"/>
      <color theme="1"/>
      <name val="Arial"/>
      <family val="2"/>
    </font>
    <font>
      <b/>
      <sz val="12"/>
      <color rgb="FFFFFF00"/>
      <name val="Arial"/>
      <family val="2"/>
    </font>
    <font>
      <b/>
      <u/>
      <sz val="16"/>
      <color theme="1"/>
      <name val="Arial"/>
      <family val="2"/>
    </font>
    <font>
      <sz val="14"/>
      <color theme="1"/>
      <name val="Arial"/>
      <family val="2"/>
    </font>
    <font>
      <b/>
      <sz val="14"/>
      <color theme="1"/>
      <name val="Arial"/>
      <family val="2"/>
    </font>
    <font>
      <vertAlign val="superscript"/>
      <sz val="12"/>
      <color theme="1"/>
      <name val="Arial"/>
      <family val="2"/>
    </font>
    <font>
      <sz val="12"/>
      <color rgb="FF231F20"/>
      <name val="Arial"/>
      <family val="2"/>
    </font>
    <font>
      <i/>
      <sz val="12"/>
      <color rgb="FF231F20"/>
      <name val="Arial"/>
      <family val="2"/>
    </font>
  </fonts>
  <fills count="27">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8FEFB"/>
        <bgColor indexed="64"/>
      </patternFill>
    </fill>
    <fill>
      <patternFill patternType="solid">
        <fgColor rgb="FFD6FEFC"/>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8"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style="thin">
        <color auto="1"/>
      </top>
      <bottom/>
      <diagonal/>
    </border>
  </borders>
  <cellStyleXfs count="1">
    <xf numFmtId="0" fontId="0" fillId="0" borderId="0"/>
  </cellStyleXfs>
  <cellXfs count="430">
    <xf numFmtId="0" fontId="0" fillId="0" borderId="0" xfId="0"/>
    <xf numFmtId="0" fontId="0" fillId="0" borderId="0" xfId="0" applyAlignment="1">
      <alignment vertical="top" wrapText="1"/>
    </xf>
    <xf numFmtId="0" fontId="2" fillId="14" borderId="14" xfId="0" applyFont="1" applyFill="1" applyBorder="1" applyAlignment="1" applyProtection="1">
      <alignment vertical="center" wrapText="1"/>
      <protection locked="0"/>
    </xf>
    <xf numFmtId="0" fontId="2" fillId="14"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xf>
    <xf numFmtId="0" fontId="2" fillId="0" borderId="14" xfId="0" applyFont="1" applyBorder="1" applyAlignment="1" applyProtection="1">
      <alignment horizontal="center" vertical="center"/>
    </xf>
    <xf numFmtId="0" fontId="1" fillId="0" borderId="14" xfId="0" applyFont="1" applyBorder="1" applyAlignment="1" applyProtection="1">
      <alignment vertical="center" wrapText="1"/>
    </xf>
    <xf numFmtId="165" fontId="2" fillId="0" borderId="14" xfId="0" applyNumberFormat="1"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horizontal="left" vertical="center" wrapText="1"/>
    </xf>
    <xf numFmtId="1" fontId="1" fillId="0" borderId="14"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xf>
    <xf numFmtId="1" fontId="1"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66" fontId="1" fillId="0" borderId="21" xfId="0" applyNumberFormat="1" applyFont="1" applyFill="1" applyBorder="1" applyAlignment="1" applyProtection="1">
      <alignment horizontal="center" vertical="center" wrapText="1"/>
    </xf>
    <xf numFmtId="166" fontId="11" fillId="3" borderId="14"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center" vertical="center" wrapText="1"/>
    </xf>
    <xf numFmtId="0" fontId="1" fillId="7" borderId="14"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1" fillId="7" borderId="26" xfId="0" applyFont="1" applyFill="1" applyBorder="1" applyAlignment="1" applyProtection="1">
      <alignment horizontal="left" vertical="center" wrapText="1"/>
    </xf>
    <xf numFmtId="0" fontId="10" fillId="7" borderId="21" xfId="0" applyFont="1" applyFill="1" applyBorder="1" applyAlignment="1" applyProtection="1">
      <alignment horizontal="center" vertical="center" wrapText="1"/>
    </xf>
    <xf numFmtId="0" fontId="0" fillId="0" borderId="0" xfId="0" applyAlignment="1">
      <alignment vertical="top"/>
    </xf>
    <xf numFmtId="0" fontId="0" fillId="0" borderId="12" xfId="0" applyBorder="1"/>
    <xf numFmtId="0" fontId="0" fillId="0" borderId="0" xfId="0" applyBorder="1" applyAlignment="1">
      <alignment vertical="top" wrapText="1"/>
    </xf>
    <xf numFmtId="0" fontId="8" fillId="0" borderId="14" xfId="0" applyFont="1" applyFill="1" applyBorder="1" applyAlignment="1" applyProtection="1">
      <alignment horizontal="center" vertical="center"/>
    </xf>
    <xf numFmtId="0" fontId="1" fillId="14" borderId="23" xfId="0" applyFont="1" applyFill="1" applyBorder="1" applyAlignment="1" applyProtection="1">
      <alignment horizontal="left" vertical="center" wrapText="1"/>
    </xf>
    <xf numFmtId="0" fontId="1" fillId="14" borderId="14" xfId="0" applyFont="1" applyFill="1" applyBorder="1" applyAlignment="1" applyProtection="1">
      <alignment vertical="center" wrapText="1"/>
    </xf>
    <xf numFmtId="0" fontId="1" fillId="14" borderId="14" xfId="0" applyFont="1" applyFill="1" applyBorder="1" applyAlignment="1" applyProtection="1">
      <alignment horizontal="left" vertical="center" wrapText="1"/>
    </xf>
    <xf numFmtId="0" fontId="1" fillId="14" borderId="14" xfId="0" applyFont="1" applyFill="1" applyBorder="1" applyAlignment="1" applyProtection="1">
      <alignment vertical="center"/>
    </xf>
    <xf numFmtId="0" fontId="0" fillId="3" borderId="0" xfId="0" applyFill="1" applyProtection="1"/>
    <xf numFmtId="0" fontId="0" fillId="0" borderId="0" xfId="0" applyProtection="1"/>
    <xf numFmtId="0" fontId="1" fillId="3" borderId="6" xfId="0" applyFont="1" applyFill="1" applyBorder="1" applyAlignment="1" applyProtection="1">
      <alignment horizontal="center" vertical="center"/>
    </xf>
    <xf numFmtId="0" fontId="0" fillId="3" borderId="6" xfId="0" applyFill="1" applyBorder="1" applyAlignment="1" applyProtection="1">
      <alignment vertical="top" wrapText="1"/>
    </xf>
    <xf numFmtId="0" fontId="0" fillId="3" borderId="6" xfId="0" applyFill="1" applyBorder="1" applyProtection="1"/>
    <xf numFmtId="0" fontId="0" fillId="3" borderId="6" xfId="0" applyFill="1" applyBorder="1" applyAlignment="1" applyProtection="1">
      <alignment horizontal="center" vertical="center"/>
    </xf>
    <xf numFmtId="0" fontId="1" fillId="16"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xf>
    <xf numFmtId="0" fontId="2" fillId="16" borderId="1" xfId="0" applyFont="1" applyFill="1" applyBorder="1" applyAlignment="1" applyProtection="1">
      <alignment horizontal="center" vertical="center" wrapText="1"/>
    </xf>
    <xf numFmtId="0" fontId="13" fillId="16" borderId="1"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6" fillId="16" borderId="0" xfId="0" applyFont="1" applyFill="1" applyBorder="1" applyAlignment="1" applyProtection="1">
      <alignment vertical="top"/>
    </xf>
    <xf numFmtId="0" fontId="0" fillId="16" borderId="0" xfId="0" applyFill="1" applyAlignment="1" applyProtection="1">
      <alignment vertical="top" wrapText="1"/>
    </xf>
    <xf numFmtId="0" fontId="3" fillId="16" borderId="0" xfId="0" applyFont="1" applyFill="1" applyBorder="1" applyProtection="1"/>
    <xf numFmtId="0" fontId="3" fillId="16" borderId="0" xfId="0" applyFont="1" applyFill="1" applyBorder="1" applyAlignment="1" applyProtection="1">
      <alignment horizontal="center" vertical="center"/>
    </xf>
    <xf numFmtId="0" fontId="0" fillId="16" borderId="0" xfId="0" applyFill="1" applyProtection="1"/>
    <xf numFmtId="0" fontId="3" fillId="16" borderId="27" xfId="0" applyFont="1" applyFill="1" applyBorder="1" applyProtection="1"/>
    <xf numFmtId="0" fontId="1" fillId="7" borderId="3" xfId="0" applyFont="1" applyFill="1" applyBorder="1" applyAlignment="1" applyProtection="1">
      <alignment horizontal="center" vertical="center"/>
    </xf>
    <xf numFmtId="0" fontId="1" fillId="7" borderId="3" xfId="0" applyFont="1" applyFill="1" applyBorder="1" applyAlignment="1" applyProtection="1">
      <alignment horizontal="left" vertical="center" wrapText="1"/>
    </xf>
    <xf numFmtId="0" fontId="0" fillId="7" borderId="3" xfId="0" applyFill="1" applyBorder="1" applyAlignment="1" applyProtection="1">
      <alignment vertical="top" wrapText="1"/>
    </xf>
    <xf numFmtId="0" fontId="0" fillId="7" borderId="3" xfId="0" applyFill="1" applyBorder="1" applyAlignment="1" applyProtection="1">
      <alignment horizontal="center" vertical="center"/>
    </xf>
    <xf numFmtId="0" fontId="0" fillId="7" borderId="3" xfId="0" applyFill="1" applyBorder="1" applyProtection="1"/>
    <xf numFmtId="0" fontId="0" fillId="7" borderId="4" xfId="0" applyFill="1" applyBorder="1" applyProtection="1"/>
    <xf numFmtId="0" fontId="1" fillId="0" borderId="9" xfId="0" applyFont="1" applyFill="1" applyBorder="1" applyAlignment="1" applyProtection="1">
      <alignment horizontal="center" vertical="center"/>
    </xf>
    <xf numFmtId="0" fontId="2" fillId="0"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4" borderId="9" xfId="0" applyFont="1" applyFill="1" applyBorder="1" applyAlignment="1" applyProtection="1">
      <alignment horizontal="center" vertical="center"/>
    </xf>
    <xf numFmtId="0" fontId="2" fillId="8" borderId="9" xfId="0" applyFont="1" applyFill="1" applyBorder="1" applyAlignment="1" applyProtection="1">
      <alignment horizontal="left" vertical="top" wrapText="1"/>
    </xf>
    <xf numFmtId="0" fontId="2" fillId="4"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1" fillId="0" borderId="1"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2" fillId="0"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4" borderId="7" xfId="0" applyFont="1" applyFill="1" applyBorder="1" applyAlignment="1" applyProtection="1">
      <alignment horizontal="center" vertical="center"/>
    </xf>
    <xf numFmtId="0" fontId="2" fillId="8" borderId="7" xfId="0"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1" fillId="7" borderId="3"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left" vertical="top" wrapText="1"/>
    </xf>
    <xf numFmtId="0" fontId="1" fillId="0" borderId="9" xfId="0" applyFont="1" applyBorder="1" applyAlignment="1" applyProtection="1">
      <alignment horizontal="center" vertical="center"/>
    </xf>
    <xf numFmtId="0" fontId="2" fillId="0" borderId="9" xfId="0" applyFont="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1"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1" fillId="7" borderId="2" xfId="0" applyFont="1" applyFill="1" applyBorder="1" applyAlignment="1" applyProtection="1">
      <alignment vertical="center"/>
    </xf>
    <xf numFmtId="0" fontId="1" fillId="7" borderId="3" xfId="0" applyFont="1" applyFill="1" applyBorder="1" applyAlignment="1" applyProtection="1">
      <alignment vertical="center"/>
    </xf>
    <xf numFmtId="0" fontId="1" fillId="7" borderId="4" xfId="0" applyFont="1" applyFill="1" applyBorder="1" applyAlignment="1" applyProtection="1">
      <alignment vertical="center"/>
    </xf>
    <xf numFmtId="0" fontId="1" fillId="0" borderId="0" xfId="0" applyFont="1" applyBorder="1" applyAlignment="1" applyProtection="1">
      <alignment horizontal="center" vertical="center"/>
    </xf>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0" borderId="0" xfId="0" applyFont="1" applyFill="1" applyBorder="1" applyProtection="1"/>
    <xf numFmtId="0" fontId="0" fillId="0" borderId="0" xfId="0" applyBorder="1" applyProtection="1"/>
    <xf numFmtId="0" fontId="0" fillId="7" borderId="2" xfId="0" applyFill="1" applyBorder="1" applyProtection="1"/>
    <xf numFmtId="0" fontId="2" fillId="7" borderId="3" xfId="0" applyFont="1" applyFill="1" applyBorder="1" applyAlignment="1" applyProtection="1">
      <alignment horizontal="left" vertical="center" wrapText="1"/>
    </xf>
    <xf numFmtId="0" fontId="2" fillId="7" borderId="3" xfId="0" applyFont="1" applyFill="1" applyBorder="1" applyAlignment="1" applyProtection="1"/>
    <xf numFmtId="0" fontId="2" fillId="7" borderId="4" xfId="0" applyFont="1" applyFill="1" applyBorder="1" applyAlignment="1" applyProtection="1"/>
    <xf numFmtId="0" fontId="2" fillId="0" borderId="4" xfId="0" applyFont="1" applyFill="1" applyBorder="1" applyProtection="1"/>
    <xf numFmtId="0" fontId="0" fillId="4" borderId="1" xfId="0" applyFill="1" applyBorder="1" applyProtection="1"/>
    <xf numFmtId="0" fontId="2" fillId="2" borderId="9"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0" fillId="3" borderId="12" xfId="0" applyFill="1" applyBorder="1" applyProtection="1"/>
    <xf numFmtId="0" fontId="1" fillId="3" borderId="12" xfId="0" applyFont="1" applyFill="1" applyBorder="1" applyAlignment="1" applyProtection="1">
      <alignment horizontal="center" vertical="center"/>
    </xf>
    <xf numFmtId="0" fontId="0" fillId="3" borderId="0" xfId="0" applyFill="1" applyAlignment="1" applyProtection="1">
      <alignment vertical="top" wrapText="1"/>
    </xf>
    <xf numFmtId="0" fontId="6" fillId="3" borderId="2" xfId="0" applyFont="1" applyFill="1" applyBorder="1" applyAlignment="1" applyProtection="1">
      <alignment horizontal="left" vertical="top"/>
    </xf>
    <xf numFmtId="0" fontId="6" fillId="16" borderId="11" xfId="0" applyFont="1" applyFill="1" applyBorder="1" applyAlignment="1" applyProtection="1">
      <alignment vertical="top"/>
    </xf>
    <xf numFmtId="0" fontId="3" fillId="16" borderId="6" xfId="0" applyFont="1" applyFill="1" applyBorder="1" applyProtection="1"/>
    <xf numFmtId="0" fontId="3" fillId="16" borderId="6" xfId="0" applyFont="1" applyFill="1" applyBorder="1" applyAlignment="1" applyProtection="1">
      <alignment horizontal="center" vertical="center"/>
    </xf>
    <xf numFmtId="0" fontId="3" fillId="16" borderId="13" xfId="0" applyFont="1" applyFill="1" applyBorder="1" applyProtection="1"/>
    <xf numFmtId="0" fontId="12" fillId="0" borderId="1" xfId="0" applyFont="1" applyBorder="1" applyAlignment="1" applyProtection="1">
      <alignment horizontal="left" vertical="top" wrapText="1"/>
    </xf>
    <xf numFmtId="0" fontId="0" fillId="6" borderId="2" xfId="0" applyFill="1" applyBorder="1" applyProtection="1"/>
    <xf numFmtId="0" fontId="0" fillId="6" borderId="3" xfId="0" applyFill="1" applyBorder="1" applyProtection="1"/>
    <xf numFmtId="0" fontId="0" fillId="6" borderId="3" xfId="0" applyFill="1" applyBorder="1" applyAlignment="1" applyProtection="1">
      <alignment horizontal="center"/>
    </xf>
    <xf numFmtId="0" fontId="0" fillId="0" borderId="12" xfId="0" applyFill="1" applyBorder="1" applyProtection="1"/>
    <xf numFmtId="0" fontId="2" fillId="2" borderId="1" xfId="0" applyFont="1" applyFill="1" applyBorder="1" applyAlignment="1" applyProtection="1">
      <alignment vertical="top" wrapText="1"/>
      <protection locked="0"/>
    </xf>
    <xf numFmtId="0" fontId="1" fillId="3" borderId="0" xfId="0" applyFont="1" applyFill="1" applyAlignment="1" applyProtection="1">
      <alignment horizontal="center" vertical="center"/>
    </xf>
    <xf numFmtId="0" fontId="13" fillId="11" borderId="13"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2" fillId="13" borderId="6" xfId="0" applyFont="1" applyFill="1" applyBorder="1" applyAlignment="1" applyProtection="1">
      <alignment vertical="top" wrapText="1"/>
    </xf>
    <xf numFmtId="0" fontId="2" fillId="13" borderId="13"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12" borderId="28" xfId="0" applyFont="1" applyFill="1" applyBorder="1" applyAlignment="1" applyProtection="1">
      <alignment vertical="top" wrapText="1"/>
    </xf>
    <xf numFmtId="0" fontId="2" fillId="12" borderId="27" xfId="0" applyFont="1" applyFill="1" applyBorder="1" applyAlignment="1" applyProtection="1">
      <alignment vertical="top" wrapText="1"/>
    </xf>
    <xf numFmtId="0" fontId="0" fillId="3" borderId="6" xfId="0" applyFill="1" applyBorder="1" applyAlignment="1" applyProtection="1"/>
    <xf numFmtId="0" fontId="1" fillId="16" borderId="9" xfId="0" applyFont="1" applyFill="1" applyBorder="1" applyAlignment="1" applyProtection="1">
      <alignment horizontal="center" vertical="center"/>
    </xf>
    <xf numFmtId="0" fontId="16" fillId="4"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xf>
    <xf numFmtId="0" fontId="13" fillId="25" borderId="1" xfId="0" applyFont="1" applyFill="1" applyBorder="1" applyAlignment="1" applyProtection="1">
      <alignment horizontal="center" vertical="center" wrapText="1"/>
    </xf>
    <xf numFmtId="0" fontId="6" fillId="3" borderId="6" xfId="0" applyFont="1" applyFill="1" applyBorder="1" applyAlignment="1" applyProtection="1">
      <alignment horizontal="left" vertical="center"/>
    </xf>
    <xf numFmtId="0" fontId="4" fillId="3" borderId="6" xfId="0" applyFont="1" applyFill="1" applyBorder="1" applyAlignment="1" applyProtection="1">
      <alignment vertical="top" wrapText="1"/>
    </xf>
    <xf numFmtId="0" fontId="0" fillId="3" borderId="6" xfId="0" applyFill="1" applyBorder="1" applyAlignment="1" applyProtection="1">
      <alignment wrapText="1"/>
    </xf>
    <xf numFmtId="0" fontId="5" fillId="3" borderId="6" xfId="0" applyFont="1" applyFill="1" applyBorder="1" applyAlignment="1" applyProtection="1">
      <alignment vertical="top" wrapText="1"/>
    </xf>
    <xf numFmtId="0" fontId="0" fillId="3" borderId="1" xfId="0" applyFill="1" applyBorder="1" applyProtection="1"/>
    <xf numFmtId="0" fontId="6" fillId="16" borderId="6" xfId="0" applyFont="1" applyFill="1" applyBorder="1" applyAlignment="1" applyProtection="1">
      <alignment vertical="top"/>
    </xf>
    <xf numFmtId="0" fontId="4" fillId="16" borderId="6" xfId="0" applyFont="1" applyFill="1" applyBorder="1" applyAlignment="1" applyProtection="1">
      <alignment horizontal="center" vertical="center"/>
    </xf>
    <xf numFmtId="0" fontId="6" fillId="16" borderId="0" xfId="0" applyFont="1" applyFill="1" applyAlignment="1" applyProtection="1">
      <alignment vertical="top" wrapText="1"/>
    </xf>
    <xf numFmtId="0" fontId="13" fillId="16" borderId="9" xfId="0" applyFont="1" applyFill="1" applyBorder="1" applyAlignment="1" applyProtection="1">
      <alignment horizontal="center" vertical="center"/>
    </xf>
    <xf numFmtId="0" fontId="13" fillId="16" borderId="9" xfId="0" applyFont="1" applyFill="1" applyBorder="1" applyAlignment="1" applyProtection="1">
      <alignment horizontal="center" vertical="center" wrapText="1"/>
    </xf>
    <xf numFmtId="0" fontId="2" fillId="16" borderId="8" xfId="0" applyFont="1" applyFill="1" applyBorder="1" applyAlignment="1" applyProtection="1">
      <alignment horizontal="center" vertical="center" wrapText="1"/>
    </xf>
    <xf numFmtId="0" fontId="14" fillId="16" borderId="13" xfId="0" applyFont="1" applyFill="1" applyBorder="1" applyProtection="1"/>
    <xf numFmtId="0" fontId="3" fillId="25" borderId="13" xfId="0" applyFont="1" applyFill="1" applyBorder="1" applyProtection="1"/>
    <xf numFmtId="0" fontId="0" fillId="25" borderId="1" xfId="0" applyFill="1" applyBorder="1" applyAlignment="1" applyProtection="1">
      <alignment horizontal="center" vertical="center"/>
    </xf>
    <xf numFmtId="0" fontId="1" fillId="0" borderId="9" xfId="0" applyFont="1" applyBorder="1" applyAlignment="1" applyProtection="1">
      <alignment horizontal="center" vertical="center" wrapText="1"/>
    </xf>
    <xf numFmtId="0" fontId="2" fillId="2" borderId="2" xfId="0" applyFont="1" applyFill="1" applyBorder="1" applyAlignment="1" applyProtection="1">
      <alignment horizontal="left" vertical="top" wrapText="1"/>
    </xf>
    <xf numFmtId="0" fontId="2" fillId="23" borderId="1" xfId="0" applyFont="1" applyFill="1" applyBorder="1" applyAlignment="1" applyProtection="1">
      <alignment horizontal="left" vertical="top" wrapText="1"/>
    </xf>
    <xf numFmtId="0" fontId="2" fillId="23" borderId="2" xfId="0" applyFont="1" applyFill="1" applyBorder="1" applyAlignment="1" applyProtection="1">
      <alignment horizontal="left" vertical="top" wrapText="1"/>
    </xf>
    <xf numFmtId="0" fontId="2" fillId="4" borderId="7" xfId="0" applyFont="1" applyFill="1" applyBorder="1" applyProtection="1"/>
    <xf numFmtId="0" fontId="4" fillId="24" borderId="4" xfId="0" applyFont="1" applyFill="1" applyBorder="1" applyAlignment="1" applyProtection="1">
      <alignment horizontal="center" vertical="center"/>
    </xf>
    <xf numFmtId="0" fontId="4" fillId="24" borderId="1" xfId="0" applyFont="1" applyFill="1" applyBorder="1" applyAlignment="1" applyProtection="1">
      <alignment horizontal="center" vertical="center"/>
    </xf>
    <xf numFmtId="0" fontId="2" fillId="0" borderId="4" xfId="0" applyFont="1" applyBorder="1" applyAlignment="1" applyProtection="1">
      <alignment horizontal="left" vertical="top" wrapText="1"/>
    </xf>
    <xf numFmtId="0" fontId="0" fillId="0" borderId="0" xfId="0" applyAlignment="1" applyProtection="1">
      <alignment horizontal="center" vertical="center"/>
    </xf>
    <xf numFmtId="0" fontId="0" fillId="10" borderId="1" xfId="0" applyFill="1" applyBorder="1" applyAlignment="1" applyProtection="1">
      <alignment horizontal="center" vertical="center"/>
    </xf>
    <xf numFmtId="0" fontId="1" fillId="0" borderId="1" xfId="0" applyFont="1" applyBorder="1" applyAlignment="1" applyProtection="1">
      <alignment horizontal="center" vertical="center" wrapText="1"/>
    </xf>
    <xf numFmtId="0" fontId="2" fillId="4" borderId="8" xfId="0" applyFont="1" applyFill="1" applyBorder="1" applyProtection="1"/>
    <xf numFmtId="0" fontId="14" fillId="22" borderId="12" xfId="0" applyFont="1" applyFill="1" applyBorder="1" applyProtection="1"/>
    <xf numFmtId="0" fontId="2" fillId="4" borderId="9" xfId="0" applyFont="1" applyFill="1" applyBorder="1" applyAlignment="1" applyProtection="1">
      <alignment horizontal="center" vertical="center" wrapText="1"/>
    </xf>
    <xf numFmtId="0" fontId="2" fillId="22" borderId="11" xfId="0" applyFont="1" applyFill="1" applyBorder="1" applyAlignment="1" applyProtection="1">
      <alignment horizontal="center" vertical="center"/>
    </xf>
    <xf numFmtId="0" fontId="6" fillId="16" borderId="2" xfId="0" applyFont="1" applyFill="1" applyBorder="1" applyAlignment="1" applyProtection="1">
      <alignment horizontal="left" vertical="top"/>
    </xf>
    <xf numFmtId="0" fontId="4" fillId="16" borderId="3" xfId="0" applyFont="1" applyFill="1" applyBorder="1" applyAlignment="1" applyProtection="1">
      <alignment horizontal="center" vertical="center"/>
    </xf>
    <xf numFmtId="0" fontId="6" fillId="16" borderId="3" xfId="0" applyFont="1" applyFill="1" applyBorder="1" applyAlignment="1" applyProtection="1">
      <alignment vertical="top" wrapText="1"/>
    </xf>
    <xf numFmtId="0" fontId="14" fillId="16" borderId="3" xfId="0" applyFont="1" applyFill="1" applyBorder="1" applyAlignment="1" applyProtection="1">
      <alignment horizontal="center" vertical="center"/>
    </xf>
    <xf numFmtId="0" fontId="14" fillId="16" borderId="3" xfId="0" applyFont="1" applyFill="1" applyBorder="1" applyAlignment="1" applyProtection="1">
      <alignment horizontal="left" vertical="top" wrapText="1"/>
    </xf>
    <xf numFmtId="0" fontId="2" fillId="22" borderId="7" xfId="0" applyFont="1" applyFill="1" applyBorder="1" applyProtection="1"/>
    <xf numFmtId="0" fontId="2" fillId="22" borderId="8" xfId="0" applyFont="1" applyFill="1" applyBorder="1" applyProtection="1"/>
    <xf numFmtId="0" fontId="6" fillId="16" borderId="2" xfId="0" applyFont="1" applyFill="1" applyBorder="1" applyAlignment="1" applyProtection="1">
      <alignment horizontal="center" vertical="center"/>
    </xf>
    <xf numFmtId="0" fontId="2" fillId="22" borderId="10" xfId="0" applyFont="1" applyFill="1" applyBorder="1" applyProtection="1"/>
    <xf numFmtId="0" fontId="2" fillId="22" borderId="12" xfId="0" applyFont="1" applyFill="1" applyBorder="1" applyProtection="1"/>
    <xf numFmtId="0" fontId="1" fillId="16" borderId="2" xfId="0" applyFont="1" applyFill="1" applyBorder="1" applyAlignment="1" applyProtection="1">
      <alignment horizontal="center" vertical="center"/>
    </xf>
    <xf numFmtId="0" fontId="1" fillId="16" borderId="3" xfId="0" applyFont="1" applyFill="1" applyBorder="1" applyAlignment="1" applyProtection="1">
      <alignment horizontal="center" vertical="center"/>
    </xf>
    <xf numFmtId="0" fontId="6" fillId="16" borderId="3" xfId="0" applyFont="1" applyFill="1" applyBorder="1" applyAlignment="1" applyProtection="1">
      <alignment vertical="top"/>
    </xf>
    <xf numFmtId="0" fontId="2" fillId="16" borderId="3" xfId="0" applyFont="1" applyFill="1" applyBorder="1" applyAlignment="1" applyProtection="1">
      <alignment horizontal="center" vertical="center"/>
    </xf>
    <xf numFmtId="0" fontId="2" fillId="16" borderId="3" xfId="0" applyFont="1" applyFill="1" applyBorder="1" applyAlignment="1" applyProtection="1">
      <alignment horizontal="left" vertical="top" wrapText="1"/>
    </xf>
    <xf numFmtId="0" fontId="1" fillId="3" borderId="3"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3" xfId="0" applyFont="1" applyFill="1" applyBorder="1" applyAlignment="1" applyProtection="1">
      <alignment horizontal="left" vertical="top" wrapText="1"/>
    </xf>
    <xf numFmtId="0" fontId="6" fillId="16" borderId="11" xfId="0" applyFont="1" applyFill="1" applyBorder="1" applyAlignment="1" applyProtection="1">
      <alignment horizontal="left" vertical="top"/>
    </xf>
    <xf numFmtId="0" fontId="1" fillId="16" borderId="6" xfId="0" applyFont="1" applyFill="1" applyBorder="1" applyAlignment="1" applyProtection="1">
      <alignment horizontal="center" vertical="center"/>
    </xf>
    <xf numFmtId="0" fontId="2" fillId="16" borderId="6" xfId="0" applyFont="1" applyFill="1" applyBorder="1" applyAlignment="1" applyProtection="1">
      <alignment horizontal="center" vertical="center"/>
    </xf>
    <xf numFmtId="0" fontId="2" fillId="16" borderId="6"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xf numFmtId="0" fontId="2" fillId="23" borderId="9" xfId="0" applyFont="1" applyFill="1" applyBorder="1" applyAlignment="1" applyProtection="1">
      <alignment horizontal="left" vertical="top" wrapText="1"/>
    </xf>
    <xf numFmtId="0" fontId="2" fillId="23" borderId="11" xfId="0" applyFont="1" applyFill="1" applyBorder="1" applyAlignment="1" applyProtection="1">
      <alignment horizontal="left" vertical="top" wrapText="1"/>
    </xf>
    <xf numFmtId="0" fontId="4" fillId="24" borderId="13" xfId="0" applyFont="1" applyFill="1" applyBorder="1" applyAlignment="1" applyProtection="1">
      <alignment horizontal="center" vertical="center"/>
    </xf>
    <xf numFmtId="0" fontId="2" fillId="0" borderId="13" xfId="0" applyFont="1" applyBorder="1" applyAlignment="1" applyProtection="1">
      <alignment horizontal="left" vertical="top" wrapText="1"/>
    </xf>
    <xf numFmtId="0" fontId="1" fillId="10" borderId="4" xfId="0" applyFont="1" applyFill="1" applyBorder="1" applyAlignment="1" applyProtection="1">
      <alignment horizontal="center" vertical="center"/>
    </xf>
    <xf numFmtId="0" fontId="4" fillId="24" borderId="7" xfId="0" applyFont="1" applyFill="1" applyBorder="1" applyAlignment="1" applyProtection="1">
      <alignment horizontal="center" vertical="center"/>
    </xf>
    <xf numFmtId="0" fontId="1" fillId="10" borderId="1" xfId="0" applyFont="1" applyFill="1" applyBorder="1" applyAlignment="1" applyProtection="1">
      <alignment horizontal="center" vertical="center"/>
    </xf>
    <xf numFmtId="0" fontId="2" fillId="16" borderId="4" xfId="0" applyFont="1" applyFill="1" applyBorder="1" applyAlignment="1" applyProtection="1">
      <alignment horizontal="left" vertical="top" wrapText="1"/>
    </xf>
    <xf numFmtId="0" fontId="4" fillId="24" borderId="9" xfId="0" applyFont="1" applyFill="1" applyBorder="1" applyAlignment="1" applyProtection="1">
      <alignment horizontal="center" vertical="center"/>
    </xf>
    <xf numFmtId="0" fontId="4" fillId="3" borderId="3" xfId="0" applyFont="1" applyFill="1" applyBorder="1" applyAlignment="1" applyProtection="1">
      <alignment vertical="center" wrapText="1"/>
    </xf>
    <xf numFmtId="0" fontId="2" fillId="3" borderId="4" xfId="0" applyFont="1" applyFill="1" applyBorder="1" applyAlignment="1" applyProtection="1">
      <alignment horizontal="left" vertical="top" wrapText="1"/>
    </xf>
    <xf numFmtId="0" fontId="0" fillId="0" borderId="0" xfId="0" applyAlignment="1" applyProtection="1">
      <alignment vertical="center"/>
    </xf>
    <xf numFmtId="0" fontId="1" fillId="16" borderId="11" xfId="0" applyFont="1" applyFill="1" applyBorder="1" applyAlignment="1" applyProtection="1">
      <alignment horizontal="center" vertical="center"/>
    </xf>
    <xf numFmtId="0" fontId="2" fillId="16" borderId="13" xfId="0" applyFont="1" applyFill="1" applyBorder="1" applyAlignment="1" applyProtection="1">
      <alignment horizontal="left" vertical="top" wrapText="1"/>
    </xf>
    <xf numFmtId="0" fontId="1" fillId="24" borderId="1" xfId="0" applyFont="1" applyFill="1" applyBorder="1" applyAlignment="1" applyProtection="1">
      <alignment horizontal="center" vertical="center"/>
    </xf>
    <xf numFmtId="0" fontId="2" fillId="16" borderId="3" xfId="0" applyFont="1" applyFill="1" applyBorder="1" applyAlignment="1" applyProtection="1">
      <alignment vertical="top" wrapText="1"/>
    </xf>
    <xf numFmtId="0" fontId="2" fillId="16" borderId="0" xfId="0" applyFont="1" applyFill="1" applyBorder="1" applyProtection="1"/>
    <xf numFmtId="0" fontId="2" fillId="16" borderId="0" xfId="0" applyFont="1" applyFill="1" applyBorder="1" applyAlignment="1" applyProtection="1"/>
    <xf numFmtId="0" fontId="17" fillId="10" borderId="1" xfId="0" applyFont="1" applyFill="1" applyBorder="1" applyAlignment="1" applyProtection="1">
      <alignment horizontal="center" vertical="center"/>
    </xf>
    <xf numFmtId="0" fontId="14" fillId="3" borderId="3" xfId="0" applyFont="1" applyFill="1" applyBorder="1" applyAlignment="1" applyProtection="1">
      <alignment vertical="top" wrapText="1"/>
    </xf>
    <xf numFmtId="0" fontId="2" fillId="3" borderId="3" xfId="0" applyFont="1" applyFill="1" applyBorder="1" applyProtection="1"/>
    <xf numFmtId="0" fontId="2" fillId="23" borderId="10" xfId="0" applyFont="1" applyFill="1" applyBorder="1" applyAlignment="1" applyProtection="1">
      <alignment horizontal="left" vertical="top" wrapText="1"/>
    </xf>
    <xf numFmtId="0" fontId="2" fillId="16" borderId="2" xfId="0" applyFont="1" applyFill="1" applyBorder="1" applyAlignment="1" applyProtection="1">
      <alignment horizontal="left" vertical="top" wrapText="1"/>
    </xf>
    <xf numFmtId="0" fontId="2" fillId="16" borderId="3" xfId="0" applyFont="1" applyFill="1" applyBorder="1" applyAlignment="1" applyProtection="1"/>
    <xf numFmtId="0" fontId="14" fillId="3" borderId="6" xfId="0" applyFont="1" applyFill="1" applyBorder="1" applyAlignment="1" applyProtection="1">
      <alignment vertical="top" wrapText="1"/>
    </xf>
    <xf numFmtId="0" fontId="2" fillId="3" borderId="6" xfId="0" applyFont="1" applyFill="1" applyBorder="1" applyProtection="1"/>
    <xf numFmtId="0" fontId="0" fillId="7" borderId="10" xfId="0" applyFill="1" applyBorder="1" applyProtection="1"/>
    <xf numFmtId="0" fontId="0" fillId="7" borderId="28" xfId="0" applyFill="1" applyBorder="1" applyProtection="1"/>
    <xf numFmtId="0" fontId="0" fillId="7" borderId="11" xfId="0" applyFill="1" applyBorder="1" applyProtection="1"/>
    <xf numFmtId="0" fontId="0" fillId="7" borderId="13" xfId="0" applyFill="1" applyBorder="1" applyProtection="1"/>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6" fillId="5" borderId="11" xfId="0" applyFont="1" applyFill="1" applyBorder="1" applyAlignment="1" applyProtection="1">
      <alignment vertical="center"/>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1" fillId="17" borderId="1" xfId="0" applyFont="1" applyFill="1" applyBorder="1" applyAlignment="1" applyProtection="1">
      <alignment horizontal="center" vertical="center" wrapText="1"/>
    </xf>
    <xf numFmtId="0" fontId="2" fillId="0" borderId="1" xfId="0" applyFont="1" applyBorder="1" applyAlignment="1" applyProtection="1">
      <alignment vertical="top" wrapText="1"/>
    </xf>
    <xf numFmtId="0" fontId="2" fillId="18" borderId="1" xfId="0" applyFont="1" applyFill="1" applyBorder="1" applyAlignment="1" applyProtection="1">
      <alignment horizontal="left" vertical="top"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2" fillId="3" borderId="1" xfId="0" applyFont="1" applyFill="1" applyBorder="1" applyAlignment="1" applyProtection="1">
      <alignment vertical="top" wrapText="1"/>
    </xf>
    <xf numFmtId="0" fontId="0" fillId="3" borderId="1" xfId="0" applyFill="1" applyBorder="1" applyAlignment="1" applyProtection="1">
      <alignment horizontal="center" vertical="center"/>
    </xf>
    <xf numFmtId="0" fontId="0" fillId="3" borderId="7" xfId="0" applyFill="1" applyBorder="1" applyProtection="1"/>
    <xf numFmtId="0" fontId="1" fillId="7" borderId="1" xfId="0" applyFont="1" applyFill="1" applyBorder="1" applyAlignment="1" applyProtection="1">
      <alignment horizontal="center" vertical="center"/>
    </xf>
    <xf numFmtId="0" fontId="0" fillId="7" borderId="1" xfId="0" applyFill="1" applyBorder="1" applyAlignment="1" applyProtection="1">
      <alignment vertical="top" wrapText="1"/>
    </xf>
    <xf numFmtId="0" fontId="0" fillId="7" borderId="5" xfId="0" applyFill="1" applyBorder="1" applyProtection="1"/>
    <xf numFmtId="0" fontId="0" fillId="9" borderId="1" xfId="0" applyFill="1" applyBorder="1" applyAlignment="1" applyProtection="1"/>
    <xf numFmtId="0" fontId="0" fillId="9" borderId="5" xfId="0" applyFill="1" applyBorder="1" applyAlignment="1" applyProtection="1"/>
    <xf numFmtId="0" fontId="0" fillId="9" borderId="28" xfId="0" applyFill="1" applyBorder="1" applyAlignment="1" applyProtection="1"/>
    <xf numFmtId="0" fontId="0" fillId="7" borderId="0" xfId="0" applyFill="1" applyProtection="1"/>
    <xf numFmtId="0" fontId="0" fillId="9" borderId="1" xfId="0" applyFill="1" applyBorder="1" applyAlignment="1" applyProtection="1">
      <alignment vertical="top" wrapText="1"/>
    </xf>
    <xf numFmtId="0" fontId="0" fillId="9" borderId="1" xfId="0" applyFill="1" applyBorder="1" applyAlignment="1" applyProtection="1">
      <alignment horizontal="center" vertical="center"/>
    </xf>
    <xf numFmtId="0" fontId="0" fillId="9" borderId="2" xfId="0" applyFill="1" applyBorder="1" applyAlignment="1" applyProtection="1"/>
    <xf numFmtId="0" fontId="0" fillId="9" borderId="4" xfId="0" applyFill="1" applyBorder="1" applyAlignment="1" applyProtection="1"/>
    <xf numFmtId="0" fontId="0" fillId="4" borderId="0" xfId="0" applyFill="1" applyProtection="1"/>
    <xf numFmtId="0" fontId="1" fillId="0" borderId="0" xfId="0" applyFont="1" applyAlignment="1" applyProtection="1">
      <alignment horizontal="center" vertical="center"/>
    </xf>
    <xf numFmtId="0" fontId="0" fillId="0" borderId="0" xfId="0" applyAlignment="1" applyProtection="1">
      <alignment vertical="top" wrapText="1"/>
    </xf>
    <xf numFmtId="0" fontId="2" fillId="7" borderId="4" xfId="0" applyFont="1" applyFill="1" applyBorder="1" applyProtection="1"/>
    <xf numFmtId="0" fontId="2" fillId="4" borderId="1" xfId="0" applyFont="1" applyFill="1" applyBorder="1" applyAlignment="1" applyProtection="1">
      <alignment horizontal="center"/>
    </xf>
    <xf numFmtId="0" fontId="2" fillId="19" borderId="11" xfId="0" applyFont="1" applyFill="1" applyBorder="1" applyAlignment="1" applyProtection="1">
      <alignment horizontal="center" vertical="center"/>
      <protection locked="0"/>
    </xf>
    <xf numFmtId="0" fontId="16" fillId="0" borderId="0" xfId="0" applyFont="1" applyAlignme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19" fillId="0" borderId="0" xfId="0" applyFont="1" applyProtection="1"/>
    <xf numFmtId="0" fontId="2" fillId="19" borderId="7" xfId="0" applyFont="1" applyFill="1" applyBorder="1" applyAlignment="1" applyProtection="1">
      <alignment vertical="top" wrapText="1"/>
      <protection locked="0"/>
    </xf>
    <xf numFmtId="0" fontId="2" fillId="19" borderId="8" xfId="0" applyFont="1" applyFill="1" applyBorder="1" applyAlignment="1" applyProtection="1">
      <alignment vertical="top" wrapText="1"/>
      <protection locked="0"/>
    </xf>
    <xf numFmtId="0" fontId="2" fillId="19" borderId="9" xfId="0" applyFont="1" applyFill="1" applyBorder="1" applyAlignment="1" applyProtection="1">
      <alignment vertical="top" wrapText="1"/>
      <protection locked="0"/>
    </xf>
    <xf numFmtId="0" fontId="2" fillId="0" borderId="1" xfId="0" applyFont="1" applyBorder="1" applyAlignment="1" applyProtection="1">
      <alignment horizontal="left" vertical="top" wrapText="1"/>
    </xf>
    <xf numFmtId="0" fontId="2" fillId="12" borderId="0" xfId="0" applyFont="1" applyFill="1" applyBorder="1" applyAlignment="1" applyProtection="1">
      <alignment vertical="top" wrapText="1"/>
    </xf>
    <xf numFmtId="0" fontId="6" fillId="3" borderId="2" xfId="0" applyFont="1" applyFill="1" applyBorder="1" applyAlignment="1" applyProtection="1">
      <alignment horizontal="left" vertical="center"/>
    </xf>
    <xf numFmtId="0" fontId="2" fillId="16" borderId="1" xfId="0" applyFont="1" applyFill="1" applyBorder="1" applyAlignment="1" applyProtection="1">
      <alignment horizontal="center" vertical="center" wrapText="1"/>
    </xf>
    <xf numFmtId="0" fontId="2" fillId="0" borderId="1" xfId="0" applyFont="1" applyBorder="1" applyAlignment="1" applyProtection="1">
      <alignment horizontal="left" vertical="top" wrapText="1"/>
    </xf>
    <xf numFmtId="0" fontId="13" fillId="11" borderId="6" xfId="0" applyFont="1" applyFill="1" applyBorder="1" applyAlignment="1" applyProtection="1">
      <alignment vertical="center" wrapText="1"/>
    </xf>
    <xf numFmtId="0" fontId="2" fillId="12" borderId="5" xfId="0" applyFont="1" applyFill="1" applyBorder="1" applyAlignment="1" applyProtection="1">
      <alignment vertical="top"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12" fillId="2" borderId="1" xfId="0" applyFont="1" applyFill="1" applyBorder="1" applyAlignment="1" applyProtection="1">
      <alignment horizontal="left" vertical="top" wrapText="1"/>
    </xf>
    <xf numFmtId="0" fontId="12" fillId="8" borderId="1" xfId="0" applyFont="1" applyFill="1" applyBorder="1" applyAlignment="1" applyProtection="1">
      <alignment horizontal="left" vertical="top" wrapText="1"/>
    </xf>
    <xf numFmtId="0" fontId="2" fillId="4" borderId="7" xfId="0" applyFont="1" applyFill="1" applyBorder="1" applyAlignment="1" applyProtection="1"/>
    <xf numFmtId="0" fontId="2" fillId="22" borderId="7" xfId="0" applyFont="1" applyFill="1" applyBorder="1" applyAlignment="1" applyProtection="1">
      <alignment horizontal="center" vertical="center" wrapText="1"/>
    </xf>
    <xf numFmtId="0" fontId="2" fillId="4" borderId="8" xfId="0" applyFont="1" applyFill="1" applyBorder="1" applyAlignment="1" applyProtection="1"/>
    <xf numFmtId="0" fontId="2" fillId="22" borderId="8" xfId="0" applyFont="1" applyFill="1" applyBorder="1" applyAlignment="1" applyProtection="1">
      <alignment horizontal="center" vertical="center" wrapText="1"/>
    </xf>
    <xf numFmtId="0" fontId="22" fillId="0" borderId="0" xfId="0" applyFont="1" applyAlignment="1" applyProtection="1">
      <alignment vertical="top" wrapText="1"/>
    </xf>
    <xf numFmtId="0" fontId="23" fillId="0" borderId="1" xfId="0" applyFont="1" applyBorder="1" applyAlignment="1" applyProtection="1">
      <alignment horizontal="left" vertical="top" wrapText="1"/>
    </xf>
    <xf numFmtId="0" fontId="2" fillId="22" borderId="7" xfId="0" applyFont="1" applyFill="1" applyBorder="1" applyAlignment="1" applyProtection="1">
      <alignment horizontal="center" vertical="center"/>
    </xf>
    <xf numFmtId="0" fontId="2" fillId="22" borderId="8" xfId="0" applyFont="1" applyFill="1" applyBorder="1" applyAlignment="1" applyProtection="1">
      <alignment horizontal="center" vertical="center"/>
    </xf>
    <xf numFmtId="0" fontId="22" fillId="0" borderId="0" xfId="0" applyFont="1" applyAlignment="1" applyProtection="1">
      <alignment horizontal="left" vertical="top" wrapText="1"/>
    </xf>
    <xf numFmtId="0" fontId="22" fillId="0" borderId="1" xfId="0" applyFont="1" applyBorder="1" applyAlignment="1" applyProtection="1">
      <alignment horizontal="left" vertical="top" wrapText="1"/>
    </xf>
    <xf numFmtId="0" fontId="2" fillId="19" borderId="12" xfId="0" applyFont="1" applyFill="1" applyBorder="1" applyAlignment="1" applyProtection="1">
      <alignment horizontal="center" vertical="center"/>
      <protection locked="0"/>
    </xf>
    <xf numFmtId="0" fontId="2" fillId="22" borderId="12" xfId="0" applyFont="1" applyFill="1" applyBorder="1" applyAlignment="1" applyProtection="1">
      <alignment horizontal="center" vertical="center"/>
    </xf>
    <xf numFmtId="0" fontId="2" fillId="16"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16" borderId="6" xfId="0" applyFont="1" applyFill="1" applyBorder="1" applyAlignment="1" applyProtection="1">
      <alignment horizontal="left" vertical="top" wrapText="1"/>
      <protection locked="0"/>
    </xf>
    <xf numFmtId="0" fontId="2" fillId="16" borderId="3" xfId="0" applyFont="1" applyFill="1" applyBorder="1" applyAlignment="1" applyProtection="1">
      <alignment vertical="top" wrapText="1"/>
      <protection locked="0"/>
    </xf>
    <xf numFmtId="0" fontId="2" fillId="16" borderId="0" xfId="0" applyFont="1" applyFill="1" applyBorder="1" applyAlignment="1" applyProtection="1">
      <protection locked="0"/>
    </xf>
    <xf numFmtId="0" fontId="14" fillId="3" borderId="3" xfId="0" applyFont="1" applyFill="1" applyBorder="1" applyAlignment="1" applyProtection="1">
      <alignment vertical="top" wrapText="1"/>
      <protection locked="0"/>
    </xf>
    <xf numFmtId="0" fontId="2" fillId="16" borderId="3" xfId="0" applyFont="1" applyFill="1" applyBorder="1" applyAlignment="1" applyProtection="1">
      <protection locked="0"/>
    </xf>
    <xf numFmtId="0" fontId="14" fillId="3" borderId="6" xfId="0" applyFont="1" applyFill="1" applyBorder="1" applyAlignment="1" applyProtection="1">
      <alignment vertical="top" wrapText="1"/>
      <protection locked="0"/>
    </xf>
    <xf numFmtId="0" fontId="14" fillId="19" borderId="12" xfId="0" applyFont="1" applyFill="1" applyBorder="1" applyProtection="1"/>
    <xf numFmtId="0" fontId="2" fillId="19" borderId="7" xfId="0" applyFont="1" applyFill="1" applyBorder="1" applyProtection="1"/>
    <xf numFmtId="0" fontId="2" fillId="19" borderId="8" xfId="0" applyFont="1" applyFill="1" applyBorder="1" applyProtection="1"/>
    <xf numFmtId="0" fontId="2" fillId="19" borderId="10" xfId="0" applyFont="1" applyFill="1" applyBorder="1" applyProtection="1"/>
    <xf numFmtId="0" fontId="2" fillId="19" borderId="12" xfId="0" applyFont="1" applyFill="1" applyBorder="1" applyProtection="1"/>
    <xf numFmtId="0" fontId="2" fillId="19" borderId="7" xfId="0" applyFont="1" applyFill="1" applyBorder="1" applyAlignment="1" applyProtection="1">
      <alignment horizontal="center" vertical="center" wrapText="1"/>
    </xf>
    <xf numFmtId="0" fontId="2" fillId="19" borderId="8" xfId="0" applyFont="1" applyFill="1" applyBorder="1" applyAlignment="1" applyProtection="1">
      <alignment horizontal="center" vertical="center" wrapText="1"/>
    </xf>
    <xf numFmtId="0" fontId="2" fillId="19" borderId="7" xfId="0" applyFont="1" applyFill="1" applyBorder="1" applyAlignment="1" applyProtection="1">
      <alignment horizontal="center" vertical="center"/>
    </xf>
    <xf numFmtId="0" fontId="2" fillId="19" borderId="8" xfId="0" applyFont="1" applyFill="1" applyBorder="1" applyAlignment="1" applyProtection="1">
      <alignment horizontal="center" vertical="center"/>
    </xf>
    <xf numFmtId="164" fontId="2" fillId="14" borderId="14" xfId="0" applyNumberFormat="1"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xf>
    <xf numFmtId="0" fontId="2" fillId="0" borderId="28" xfId="0" applyFont="1" applyBorder="1" applyAlignment="1" applyProtection="1">
      <alignment horizontal="left" vertical="top" wrapText="1"/>
    </xf>
    <xf numFmtId="0" fontId="2" fillId="16" borderId="3" xfId="0" applyFont="1" applyFill="1" applyBorder="1" applyProtection="1"/>
    <xf numFmtId="0" fontId="2" fillId="13" borderId="3" xfId="0" applyFont="1" applyFill="1" applyBorder="1" applyAlignment="1" applyProtection="1">
      <alignment vertical="top" wrapText="1"/>
    </xf>
    <xf numFmtId="0" fontId="2" fillId="12" borderId="5" xfId="0" applyFont="1" applyFill="1" applyBorder="1" applyAlignment="1" applyProtection="1">
      <alignment vertical="top" wrapText="1"/>
    </xf>
    <xf numFmtId="0" fontId="2" fillId="12" borderId="0" xfId="0" applyFont="1" applyFill="1" applyBorder="1" applyAlignment="1" applyProtection="1">
      <alignment vertical="top" wrapText="1"/>
    </xf>
    <xf numFmtId="0" fontId="2" fillId="19" borderId="9" xfId="0" applyFont="1" applyFill="1" applyBorder="1" applyAlignment="1" applyProtection="1">
      <alignment horizontal="left" vertical="top" wrapText="1"/>
    </xf>
    <xf numFmtId="0" fontId="1" fillId="10" borderId="9" xfId="0" applyFont="1" applyFill="1" applyBorder="1" applyAlignment="1" applyProtection="1">
      <alignment horizontal="center" vertical="center"/>
    </xf>
    <xf numFmtId="0" fontId="2" fillId="22" borderId="9" xfId="0" applyFont="1" applyFill="1" applyBorder="1" applyAlignment="1" applyProtection="1">
      <alignment horizontal="left" vertical="top" wrapText="1"/>
    </xf>
    <xf numFmtId="0" fontId="2" fillId="19" borderId="9"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xf>
    <xf numFmtId="0" fontId="2" fillId="19" borderId="7" xfId="0" applyFont="1" applyFill="1" applyBorder="1" applyAlignment="1" applyProtection="1">
      <alignment vertical="top" wrapText="1"/>
    </xf>
    <xf numFmtId="0" fontId="2" fillId="19" borderId="8" xfId="0" applyFont="1" applyFill="1" applyBorder="1" applyAlignment="1" applyProtection="1">
      <alignment vertical="top" wrapText="1"/>
    </xf>
    <xf numFmtId="0" fontId="2" fillId="22" borderId="7" xfId="0" applyFont="1" applyFill="1" applyBorder="1" applyAlignment="1" applyProtection="1">
      <alignment vertical="top" wrapText="1"/>
    </xf>
    <xf numFmtId="0" fontId="2" fillId="22" borderId="8" xfId="0" applyFont="1" applyFill="1" applyBorder="1" applyAlignment="1" applyProtection="1">
      <alignment vertical="top" wrapText="1"/>
    </xf>
    <xf numFmtId="0" fontId="2" fillId="22" borderId="9" xfId="0" applyFont="1" applyFill="1" applyBorder="1" applyAlignment="1" applyProtection="1">
      <alignment vertical="top" wrapText="1"/>
    </xf>
    <xf numFmtId="0" fontId="14" fillId="16" borderId="3" xfId="0" applyFont="1" applyFill="1" applyBorder="1" applyProtection="1">
      <protection locked="0"/>
    </xf>
    <xf numFmtId="0" fontId="14" fillId="16" borderId="3" xfId="0" applyFont="1" applyFill="1" applyBorder="1" applyProtection="1"/>
    <xf numFmtId="0" fontId="14" fillId="16" borderId="0" xfId="0" applyFont="1" applyFill="1" applyBorder="1" applyAlignment="1" applyProtection="1">
      <protection locked="0"/>
    </xf>
    <xf numFmtId="0" fontId="14" fillId="16" borderId="0" xfId="0" applyFont="1" applyFill="1" applyBorder="1" applyAlignment="1" applyProtection="1"/>
    <xf numFmtId="0" fontId="14" fillId="16" borderId="0" xfId="0" applyFont="1" applyFill="1" applyBorder="1" applyProtection="1"/>
    <xf numFmtId="0" fontId="14" fillId="16" borderId="4" xfId="0" applyFont="1" applyFill="1" applyBorder="1" applyAlignment="1" applyProtection="1">
      <alignment horizontal="left" vertical="top" wrapText="1"/>
    </xf>
    <xf numFmtId="0" fontId="2" fillId="16" borderId="3" xfId="0" applyFont="1" applyFill="1" applyBorder="1" applyProtection="1">
      <protection locked="0"/>
    </xf>
    <xf numFmtId="0" fontId="2" fillId="3" borderId="3" xfId="0" applyFont="1" applyFill="1" applyBorder="1" applyProtection="1">
      <protection locked="0"/>
    </xf>
    <xf numFmtId="0" fontId="2" fillId="3" borderId="3" xfId="0" applyFont="1" applyFill="1" applyBorder="1" applyAlignment="1" applyProtection="1">
      <alignment vertical="center"/>
      <protection locked="0"/>
    </xf>
    <xf numFmtId="0" fontId="2" fillId="3" borderId="3" xfId="0" applyFont="1" applyFill="1" applyBorder="1" applyAlignment="1" applyProtection="1">
      <alignment vertical="center"/>
    </xf>
    <xf numFmtId="0" fontId="2" fillId="16" borderId="6" xfId="0" applyFont="1" applyFill="1" applyBorder="1" applyProtection="1">
      <protection locked="0"/>
    </xf>
    <xf numFmtId="0" fontId="2" fillId="16" borderId="6" xfId="0" applyFont="1" applyFill="1" applyBorder="1" applyProtection="1"/>
    <xf numFmtId="0" fontId="2" fillId="16" borderId="6" xfId="0" applyFont="1" applyFill="1" applyBorder="1" applyAlignment="1" applyProtection="1">
      <alignment vertical="center"/>
      <protection locked="0"/>
    </xf>
    <xf numFmtId="0" fontId="2" fillId="16" borderId="6" xfId="0" applyFont="1" applyFill="1" applyBorder="1" applyAlignment="1" applyProtection="1">
      <alignment vertical="center"/>
    </xf>
    <xf numFmtId="0" fontId="14" fillId="3" borderId="3" xfId="0" applyFont="1" applyFill="1" applyBorder="1" applyAlignment="1" applyProtection="1">
      <alignment vertical="center" wrapText="1"/>
      <protection locked="0"/>
    </xf>
    <xf numFmtId="0" fontId="14" fillId="3" borderId="3" xfId="0" applyFont="1" applyFill="1" applyBorder="1" applyAlignment="1" applyProtection="1">
      <alignment vertical="center" wrapText="1"/>
    </xf>
    <xf numFmtId="0" fontId="2" fillId="16" borderId="0" xfId="0" applyFont="1" applyFill="1" applyBorder="1" applyAlignment="1" applyProtection="1">
      <alignment vertical="center"/>
      <protection locked="0"/>
    </xf>
    <xf numFmtId="0" fontId="2" fillId="16" borderId="0" xfId="0" applyFont="1" applyFill="1" applyBorder="1" applyAlignment="1" applyProtection="1">
      <alignment vertical="center"/>
    </xf>
    <xf numFmtId="0" fontId="2" fillId="16" borderId="0" xfId="0" applyFont="1" applyFill="1" applyBorder="1" applyAlignment="1" applyProtection="1">
      <alignment vertical="top" wrapText="1"/>
      <protection locked="0"/>
    </xf>
    <xf numFmtId="0" fontId="2" fillId="16" borderId="0" xfId="0" applyFont="1" applyFill="1" applyBorder="1" applyAlignment="1" applyProtection="1">
      <alignment vertical="top" wrapText="1"/>
    </xf>
    <xf numFmtId="0" fontId="2" fillId="3"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0" fontId="2" fillId="16" borderId="0" xfId="0" applyFont="1" applyFill="1" applyBorder="1" applyAlignment="1" applyProtection="1">
      <alignment horizontal="center" vertical="center"/>
      <protection locked="0"/>
    </xf>
    <xf numFmtId="0" fontId="2" fillId="16" borderId="0" xfId="0" applyFont="1" applyFill="1" applyBorder="1" applyAlignment="1" applyProtection="1">
      <alignment horizontal="center" vertical="center"/>
    </xf>
    <xf numFmtId="0" fontId="2" fillId="16" borderId="0" xfId="0" applyFont="1" applyFill="1" applyBorder="1" applyAlignment="1" applyProtection="1">
      <alignment vertical="top"/>
      <protection locked="0"/>
    </xf>
    <xf numFmtId="0" fontId="2" fillId="16" borderId="0" xfId="0" applyFont="1" applyFill="1" applyBorder="1" applyAlignment="1" applyProtection="1">
      <alignment vertical="top"/>
    </xf>
    <xf numFmtId="0" fontId="2" fillId="3" borderId="6"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xf>
    <xf numFmtId="0" fontId="2" fillId="16" borderId="3" xfId="0" applyFont="1" applyFill="1" applyBorder="1" applyAlignment="1" applyProtection="1">
      <alignment horizontal="center" vertical="center"/>
      <protection locked="0"/>
    </xf>
    <xf numFmtId="0" fontId="2" fillId="16" borderId="3" xfId="0" applyFont="1" applyFill="1" applyBorder="1" applyAlignment="1" applyProtection="1">
      <alignment vertical="top"/>
      <protection locked="0"/>
    </xf>
    <xf numFmtId="0" fontId="2" fillId="16" borderId="3" xfId="0" applyFont="1" applyFill="1" applyBorder="1" applyAlignment="1" applyProtection="1">
      <alignment vertical="top"/>
    </xf>
    <xf numFmtId="0" fontId="1" fillId="7" borderId="15" xfId="0" applyFont="1" applyFill="1" applyBorder="1" applyAlignment="1" applyProtection="1">
      <alignment horizontal="center" vertical="center" wrapText="1"/>
    </xf>
    <xf numFmtId="0" fontId="1" fillId="7" borderId="17" xfId="0" applyFont="1" applyFill="1" applyBorder="1" applyAlignment="1" applyProtection="1">
      <alignment horizontal="center" vertical="center" wrapText="1"/>
    </xf>
    <xf numFmtId="0" fontId="1" fillId="7" borderId="18"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9" fillId="26" borderId="23" xfId="0" applyFont="1" applyFill="1" applyBorder="1" applyAlignment="1" applyProtection="1">
      <alignment horizontal="center" vertical="center" wrapText="1"/>
    </xf>
    <xf numFmtId="0" fontId="9" fillId="26" borderId="24" xfId="0" applyFont="1" applyFill="1" applyBorder="1" applyAlignment="1" applyProtection="1">
      <alignment horizontal="center" vertical="center" wrapText="1"/>
    </xf>
    <xf numFmtId="0" fontId="9" fillId="26" borderId="25" xfId="0" applyFont="1" applyFill="1" applyBorder="1" applyAlignment="1" applyProtection="1">
      <alignment horizontal="center" vertical="center" wrapText="1"/>
    </xf>
    <xf numFmtId="0" fontId="1" fillId="14" borderId="23" xfId="0" applyFont="1" applyFill="1" applyBorder="1" applyAlignment="1" applyProtection="1">
      <alignment horizontal="center" vertical="center"/>
    </xf>
    <xf numFmtId="0" fontId="1" fillId="14" borderId="24" xfId="0" applyFont="1" applyFill="1" applyBorder="1" applyAlignment="1" applyProtection="1">
      <alignment horizontal="center" vertical="center"/>
    </xf>
    <xf numFmtId="0" fontId="1" fillId="14"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15" borderId="15" xfId="0" applyFont="1" applyFill="1" applyBorder="1" applyAlignment="1" applyProtection="1">
      <alignment horizontal="center" vertical="center" wrapText="1"/>
    </xf>
    <xf numFmtId="0" fontId="1" fillId="15" borderId="16" xfId="0" applyFont="1" applyFill="1" applyBorder="1" applyAlignment="1" applyProtection="1">
      <alignment horizontal="center" vertical="center" wrapText="1"/>
    </xf>
    <xf numFmtId="0" fontId="1" fillId="15" borderId="17" xfId="0" applyFont="1" applyFill="1" applyBorder="1" applyAlignment="1" applyProtection="1">
      <alignment horizontal="center" vertical="center" wrapText="1"/>
    </xf>
    <xf numFmtId="0" fontId="1" fillId="7" borderId="23"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13" fillId="7" borderId="1" xfId="0" applyFont="1" applyFill="1" applyBorder="1" applyAlignment="1" applyProtection="1">
      <alignment horizontal="left" vertical="center"/>
    </xf>
    <xf numFmtId="0" fontId="2" fillId="7" borderId="1" xfId="0" applyFont="1" applyFill="1" applyBorder="1" applyAlignment="1" applyProtection="1">
      <alignment horizontal="left" vertical="center"/>
    </xf>
    <xf numFmtId="0" fontId="2" fillId="13" borderId="1" xfId="0" applyFont="1" applyFill="1" applyBorder="1" applyAlignment="1" applyProtection="1">
      <alignment horizontal="left" vertical="top" wrapText="1"/>
    </xf>
    <xf numFmtId="0" fontId="2" fillId="13" borderId="1" xfId="0" applyFont="1" applyFill="1" applyBorder="1" applyAlignment="1" applyProtection="1">
      <alignment horizontal="left" vertical="top"/>
    </xf>
    <xf numFmtId="0" fontId="2" fillId="12" borderId="1" xfId="0" applyFont="1" applyFill="1" applyBorder="1" applyAlignment="1" applyProtection="1">
      <alignment horizontal="left" vertical="top" wrapText="1"/>
    </xf>
    <xf numFmtId="0" fontId="2" fillId="12" borderId="1" xfId="0" applyFont="1" applyFill="1" applyBorder="1" applyAlignment="1" applyProtection="1">
      <alignment horizontal="left" vertical="top"/>
    </xf>
    <xf numFmtId="0" fontId="13" fillId="7" borderId="1" xfId="0" applyFont="1" applyFill="1" applyBorder="1" applyAlignment="1" applyProtection="1">
      <alignment horizontal="left"/>
    </xf>
    <xf numFmtId="0" fontId="2" fillId="7" borderId="1" xfId="0" applyFont="1" applyFill="1" applyBorder="1" applyAlignment="1" applyProtection="1">
      <alignment horizontal="left"/>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2" fillId="13" borderId="3" xfId="0" applyFont="1" applyFill="1" applyBorder="1" applyAlignment="1" applyProtection="1">
      <alignment horizontal="left" vertical="top" wrapText="1"/>
    </xf>
    <xf numFmtId="0" fontId="2" fillId="12" borderId="0" xfId="0" applyFont="1" applyFill="1" applyBorder="1" applyAlignment="1" applyProtection="1">
      <alignment horizontal="left" vertical="top" wrapText="1"/>
    </xf>
    <xf numFmtId="0" fontId="2" fillId="12" borderId="5" xfId="0" applyFont="1" applyFill="1" applyBorder="1" applyAlignment="1" applyProtection="1">
      <alignment horizontal="left" vertical="top" wrapText="1"/>
    </xf>
    <xf numFmtId="0" fontId="2" fillId="10" borderId="8" xfId="0" applyFont="1" applyFill="1" applyBorder="1" applyAlignment="1" applyProtection="1">
      <alignment horizontal="left" vertical="top" wrapText="1"/>
    </xf>
    <xf numFmtId="0" fontId="2" fillId="10" borderId="9"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0" fillId="3" borderId="1" xfId="0" applyFill="1" applyBorder="1" applyAlignment="1" applyProtection="1">
      <alignment horizontal="center"/>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18" borderId="2" xfId="0" applyFont="1" applyFill="1" applyBorder="1" applyAlignment="1" applyProtection="1">
      <alignment horizontal="left" vertical="top" wrapText="1"/>
    </xf>
    <xf numFmtId="0" fontId="2" fillId="18"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2" fillId="20" borderId="2" xfId="0" applyFont="1" applyFill="1" applyBorder="1" applyAlignment="1" applyProtection="1">
      <alignment horizontal="left" vertical="top" wrapText="1"/>
    </xf>
    <xf numFmtId="0" fontId="2" fillId="20" borderId="4" xfId="0" applyFont="1"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2" fillId="21" borderId="4" xfId="0" applyFont="1" applyFill="1" applyBorder="1" applyAlignment="1" applyProtection="1">
      <alignment horizontal="left" vertical="top" wrapText="1"/>
    </xf>
    <xf numFmtId="0" fontId="2" fillId="21" borderId="2" xfId="0" applyFont="1" applyFill="1" applyBorder="1" applyAlignment="1" applyProtection="1">
      <alignment vertical="top" wrapText="1"/>
    </xf>
    <xf numFmtId="0" fontId="2" fillId="21" borderId="4" xfId="0" applyFont="1" applyFill="1" applyBorder="1" applyAlignment="1" applyProtection="1">
      <alignment vertical="top" wrapText="1"/>
    </xf>
    <xf numFmtId="0" fontId="6" fillId="3" borderId="2"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2" fillId="19" borderId="8" xfId="0" applyFont="1" applyFill="1" applyBorder="1" applyAlignment="1" applyProtection="1">
      <alignment horizontal="left" vertical="top" wrapText="1"/>
    </xf>
    <xf numFmtId="0" fontId="14" fillId="19" borderId="9" xfId="0" applyFont="1" applyFill="1" applyBorder="1" applyAlignment="1" applyProtection="1">
      <alignment horizontal="left" vertical="top" wrapText="1"/>
    </xf>
    <xf numFmtId="0" fontId="13" fillId="11" borderId="6" xfId="0" applyFont="1" applyFill="1" applyBorder="1" applyAlignment="1" applyProtection="1">
      <alignment vertical="center" wrapText="1"/>
    </xf>
    <xf numFmtId="0" fontId="2" fillId="16" borderId="2" xfId="0" applyFont="1" applyFill="1" applyBorder="1" applyAlignment="1" applyProtection="1">
      <alignment horizontal="center" vertical="center" wrapText="1"/>
    </xf>
    <xf numFmtId="0" fontId="2" fillId="16" borderId="4" xfId="0" applyFont="1" applyFill="1" applyBorder="1" applyAlignment="1" applyProtection="1">
      <alignment horizontal="center" vertical="center" wrapText="1"/>
    </xf>
    <xf numFmtId="0" fontId="2" fillId="16" borderId="3" xfId="0" applyFont="1" applyFill="1" applyBorder="1" applyAlignment="1" applyProtection="1">
      <alignment horizontal="center" vertical="center" wrapText="1"/>
    </xf>
    <xf numFmtId="0" fontId="2" fillId="22" borderId="7" xfId="0" applyFont="1" applyFill="1" applyBorder="1" applyAlignment="1" applyProtection="1">
      <alignment horizontal="left" vertical="top" wrapText="1"/>
    </xf>
    <xf numFmtId="0" fontId="2" fillId="22" borderId="9" xfId="0" applyFont="1" applyFill="1" applyBorder="1" applyAlignment="1" applyProtection="1">
      <alignment horizontal="left" vertical="top" wrapText="1"/>
    </xf>
    <xf numFmtId="0" fontId="2" fillId="22" borderId="8" xfId="0" applyFont="1" applyFill="1" applyBorder="1" applyAlignment="1" applyProtection="1">
      <alignment horizontal="left" vertical="top" wrapText="1"/>
    </xf>
    <xf numFmtId="0" fontId="2" fillId="22" borderId="12" xfId="0" applyFont="1" applyFill="1" applyBorder="1" applyAlignment="1" applyProtection="1">
      <alignment vertical="top" wrapText="1"/>
    </xf>
    <xf numFmtId="0" fontId="2" fillId="19" borderId="7" xfId="0" applyFont="1" applyFill="1" applyBorder="1" applyAlignment="1" applyProtection="1">
      <alignment horizontal="left" vertical="top" wrapText="1"/>
    </xf>
    <xf numFmtId="0" fontId="2" fillId="19" borderId="9" xfId="0" applyFont="1" applyFill="1" applyBorder="1" applyAlignment="1" applyProtection="1">
      <alignment horizontal="left" vertical="top" wrapText="1"/>
    </xf>
    <xf numFmtId="0" fontId="1" fillId="10" borderId="7" xfId="0" applyFont="1" applyFill="1" applyBorder="1" applyAlignment="1" applyProtection="1">
      <alignment horizontal="center" vertical="center"/>
    </xf>
    <xf numFmtId="0" fontId="1" fillId="10" borderId="8" xfId="0" applyFont="1" applyFill="1" applyBorder="1" applyAlignment="1" applyProtection="1">
      <alignment horizontal="center" vertical="center"/>
    </xf>
    <xf numFmtId="0" fontId="1" fillId="10" borderId="9" xfId="0" applyFont="1" applyFill="1" applyBorder="1" applyAlignment="1" applyProtection="1">
      <alignment horizontal="center" vertical="center"/>
    </xf>
    <xf numFmtId="0" fontId="2" fillId="16" borderId="1" xfId="0" applyFont="1" applyFill="1" applyBorder="1" applyAlignment="1" applyProtection="1">
      <alignment horizontal="center" vertical="center" wrapText="1"/>
    </xf>
    <xf numFmtId="0" fontId="2" fillId="19" borderId="7" xfId="0" applyFont="1" applyFill="1" applyBorder="1" applyAlignment="1" applyProtection="1">
      <alignment horizontal="left" vertical="top" wrapText="1"/>
      <protection locked="0"/>
    </xf>
    <xf numFmtId="0" fontId="2" fillId="19" borderId="8" xfId="0" applyFont="1" applyFill="1" applyBorder="1" applyAlignment="1" applyProtection="1">
      <alignment horizontal="left" vertical="top" wrapText="1"/>
      <protection locked="0"/>
    </xf>
    <xf numFmtId="0" fontId="2" fillId="19" borderId="9" xfId="0" applyFont="1" applyFill="1" applyBorder="1" applyAlignment="1" applyProtection="1">
      <alignment horizontal="left" vertical="top" wrapText="1"/>
      <protection locked="0"/>
    </xf>
    <xf numFmtId="0" fontId="2" fillId="19" borderId="7" xfId="0" applyFont="1" applyFill="1" applyBorder="1" applyAlignment="1" applyProtection="1">
      <alignment vertical="top" wrapText="1"/>
    </xf>
    <xf numFmtId="0" fontId="2" fillId="19" borderId="8" xfId="0" applyFont="1" applyFill="1" applyBorder="1" applyAlignment="1" applyProtection="1">
      <alignment vertical="top" wrapText="1"/>
    </xf>
    <xf numFmtId="0" fontId="2" fillId="19" borderId="9" xfId="0" applyFont="1" applyFill="1" applyBorder="1" applyAlignment="1" applyProtection="1">
      <alignment vertical="top" wrapText="1"/>
    </xf>
    <xf numFmtId="0" fontId="2" fillId="22" borderId="7" xfId="0" applyFont="1" applyFill="1" applyBorder="1" applyAlignment="1" applyProtection="1">
      <alignment vertical="top" wrapText="1"/>
    </xf>
    <xf numFmtId="0" fontId="2" fillId="22" borderId="8" xfId="0" applyFont="1" applyFill="1" applyBorder="1" applyAlignment="1" applyProtection="1">
      <alignment vertical="top" wrapText="1"/>
    </xf>
    <xf numFmtId="0" fontId="2" fillId="22" borderId="9" xfId="0" applyFont="1" applyFill="1" applyBorder="1" applyAlignment="1" applyProtection="1">
      <alignment vertical="top" wrapText="1"/>
    </xf>
    <xf numFmtId="0" fontId="14" fillId="22" borderId="9" xfId="0" applyFont="1" applyFill="1" applyBorder="1" applyAlignment="1" applyProtection="1">
      <alignment horizontal="left" vertical="top" wrapText="1"/>
    </xf>
    <xf numFmtId="0" fontId="2" fillId="16" borderId="10" xfId="0" applyFont="1" applyFill="1" applyBorder="1" applyAlignment="1" applyProtection="1">
      <alignment horizontal="center" vertical="center" wrapText="1"/>
    </xf>
    <xf numFmtId="0" fontId="2" fillId="16" borderId="5" xfId="0" applyFont="1" applyFill="1" applyBorder="1" applyAlignment="1" applyProtection="1">
      <alignment horizontal="center" vertical="center" wrapText="1"/>
    </xf>
    <xf numFmtId="0" fontId="2" fillId="16" borderId="28" xfId="0" applyFont="1" applyFill="1" applyBorder="1" applyAlignment="1" applyProtection="1">
      <alignment horizontal="center" vertical="center" wrapText="1"/>
    </xf>
    <xf numFmtId="0" fontId="2" fillId="19" borderId="12" xfId="0" applyFont="1" applyFill="1" applyBorder="1" applyAlignment="1" applyProtection="1">
      <alignment vertical="top" wrapText="1"/>
    </xf>
    <xf numFmtId="0" fontId="0" fillId="25" borderId="6" xfId="0" applyFill="1" applyBorder="1" applyAlignment="1" applyProtection="1">
      <alignment horizontal="center"/>
    </xf>
    <xf numFmtId="0" fontId="0" fillId="0" borderId="0" xfId="0" applyAlignment="1" applyProtection="1">
      <alignment horizontal="left" vertical="top" wrapText="1"/>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6FEFC"/>
      <color rgb="FFB8FEFB"/>
      <color rgb="FF99FDF8"/>
      <color rgb="FFFFFF99"/>
      <color rgb="FFFF9966"/>
      <color rgb="FFFD8DE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ructional%20Material/2019%20Adoption/Rubrics_2019/Math/Math%20Drafts/MathRubricHS_Geometry_draf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A"/>
      <sheetName val="Section 2B"/>
      <sheetName val="Scores"/>
      <sheetName val="All Content Review"/>
      <sheetName val="Math Content Review"/>
      <sheetName val="Geometry Standards Review"/>
    </sheetNames>
    <sheetDataSet>
      <sheetData sheetId="0"/>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B1" sqref="B1:D1"/>
    </sheetView>
  </sheetViews>
  <sheetFormatPr defaultRowHeight="15" x14ac:dyDescent="0.25"/>
  <cols>
    <col min="1" max="4" width="40.7109375" customWidth="1"/>
  </cols>
  <sheetData>
    <row r="1" spans="1:4" ht="80.25" customHeight="1" thickBot="1" x14ac:dyDescent="0.3">
      <c r="A1" s="25"/>
      <c r="B1" s="348" t="s">
        <v>301</v>
      </c>
      <c r="C1" s="349"/>
      <c r="D1" s="350"/>
    </row>
    <row r="2" spans="1:4" ht="48" customHeight="1" thickBot="1" x14ac:dyDescent="0.3">
      <c r="A2" s="351" t="s">
        <v>72</v>
      </c>
      <c r="B2" s="352"/>
      <c r="C2" s="352"/>
      <c r="D2" s="353"/>
    </row>
    <row r="3" spans="1:4" ht="63.75" customHeight="1" thickBot="1" x14ac:dyDescent="0.3">
      <c r="A3" s="26" t="s">
        <v>71</v>
      </c>
      <c r="B3" s="2"/>
      <c r="C3" s="27" t="s">
        <v>51</v>
      </c>
      <c r="D3" s="3"/>
    </row>
    <row r="4" spans="1:4" ht="16.5" thickBot="1" x14ac:dyDescent="0.3">
      <c r="A4" s="28" t="s">
        <v>52</v>
      </c>
      <c r="B4" s="2"/>
      <c r="C4" s="27" t="s">
        <v>53</v>
      </c>
      <c r="D4" s="294"/>
    </row>
    <row r="5" spans="1:4" ht="16.5" thickBot="1" x14ac:dyDescent="0.3">
      <c r="A5" s="26" t="s">
        <v>54</v>
      </c>
      <c r="B5" s="2"/>
      <c r="C5" s="27" t="s">
        <v>55</v>
      </c>
      <c r="D5" s="294"/>
    </row>
    <row r="6" spans="1:4" ht="16.5" thickBot="1" x14ac:dyDescent="0.3">
      <c r="A6" s="26" t="s">
        <v>56</v>
      </c>
      <c r="B6" s="2"/>
      <c r="C6" s="29" t="s">
        <v>57</v>
      </c>
      <c r="D6" s="294"/>
    </row>
    <row r="7" spans="1:4" ht="16.5" hidden="1" customHeight="1" thickBot="1" x14ac:dyDescent="0.3">
      <c r="A7" s="354" t="s">
        <v>58</v>
      </c>
      <c r="B7" s="355"/>
      <c r="C7" s="355"/>
      <c r="D7" s="356"/>
    </row>
    <row r="8" spans="1:4" ht="16.5" hidden="1" thickBot="1" x14ac:dyDescent="0.3">
      <c r="A8" s="4" t="s">
        <v>59</v>
      </c>
      <c r="B8" s="5"/>
      <c r="C8" s="6" t="s">
        <v>60</v>
      </c>
      <c r="D8" s="7"/>
    </row>
    <row r="9" spans="1:4" ht="16.5" hidden="1" thickBot="1" x14ac:dyDescent="0.3">
      <c r="A9" s="8" t="s">
        <v>61</v>
      </c>
      <c r="B9" s="9" t="s">
        <v>62</v>
      </c>
      <c r="C9" s="9" t="s">
        <v>63</v>
      </c>
      <c r="D9" s="9" t="s">
        <v>64</v>
      </c>
    </row>
    <row r="10" spans="1:4" ht="16.5" hidden="1" thickBot="1" x14ac:dyDescent="0.3">
      <c r="A10" s="10" t="s">
        <v>88</v>
      </c>
      <c r="B10" s="11" t="e">
        <f>'All Content Review'!$I$59</f>
        <v>#VALUE!</v>
      </c>
      <c r="C10" s="9">
        <v>160</v>
      </c>
      <c r="D10" s="9"/>
    </row>
    <row r="11" spans="1:4" ht="16.5" hidden="1" thickBot="1" x14ac:dyDescent="0.3">
      <c r="A11" s="10" t="s">
        <v>89</v>
      </c>
      <c r="B11" s="12" t="e">
        <f>'Math Content Review'!$I$18</f>
        <v>#VALUE!</v>
      </c>
      <c r="C11" s="9">
        <v>28</v>
      </c>
      <c r="D11" s="9"/>
    </row>
    <row r="12" spans="1:4" ht="16.5" hidden="1" thickBot="1" x14ac:dyDescent="0.3">
      <c r="A12" s="10" t="s">
        <v>90</v>
      </c>
      <c r="B12" s="12" t="e">
        <f>'Geometry Standards Review'!$J$105</f>
        <v>#VALUE!</v>
      </c>
      <c r="C12" s="9">
        <v>412</v>
      </c>
      <c r="D12" s="9"/>
    </row>
    <row r="13" spans="1:4" ht="16.5" hidden="1" thickBot="1" x14ac:dyDescent="0.3">
      <c r="A13" s="10" t="s">
        <v>65</v>
      </c>
      <c r="B13" s="13" t="e">
        <f>SUM(B10:B12)</f>
        <v>#VALUE!</v>
      </c>
      <c r="C13" s="14">
        <v>600</v>
      </c>
      <c r="D13" s="14"/>
    </row>
    <row r="14" spans="1:4" ht="16.5" hidden="1" thickBot="1" x14ac:dyDescent="0.3">
      <c r="A14" s="10" t="s">
        <v>66</v>
      </c>
      <c r="B14" s="15" t="e">
        <f>B13/600</f>
        <v>#VALUE!</v>
      </c>
      <c r="C14" s="16"/>
      <c r="D14" s="17"/>
    </row>
    <row r="15" spans="1:4" ht="16.5" hidden="1" customHeight="1" thickBot="1" x14ac:dyDescent="0.3">
      <c r="A15" s="357" t="s">
        <v>67</v>
      </c>
      <c r="B15" s="358"/>
      <c r="C15" s="358"/>
      <c r="D15" s="359"/>
    </row>
    <row r="16" spans="1:4" ht="79.5" hidden="1" customHeight="1" thickBot="1" x14ac:dyDescent="0.3">
      <c r="A16" s="18" t="s">
        <v>68</v>
      </c>
      <c r="B16" s="19"/>
      <c r="C16" s="360" t="s">
        <v>69</v>
      </c>
      <c r="D16" s="361"/>
    </row>
    <row r="17" spans="1:4" ht="16.5" hidden="1" thickBot="1" x14ac:dyDescent="0.3">
      <c r="A17" s="18" t="s">
        <v>70</v>
      </c>
      <c r="B17" s="19"/>
      <c r="C17" s="342"/>
      <c r="D17" s="343"/>
    </row>
    <row r="18" spans="1:4" ht="16.5" hidden="1" thickBot="1" x14ac:dyDescent="0.3">
      <c r="A18" s="20" t="s">
        <v>241</v>
      </c>
      <c r="B18" s="19"/>
      <c r="C18" s="344"/>
      <c r="D18" s="345"/>
    </row>
    <row r="19" spans="1:4" ht="16.5" hidden="1" thickBot="1" x14ac:dyDescent="0.3">
      <c r="A19" s="20" t="s">
        <v>242</v>
      </c>
      <c r="B19" s="19"/>
      <c r="C19" s="344"/>
      <c r="D19" s="345"/>
    </row>
    <row r="20" spans="1:4" ht="16.5" hidden="1" thickBot="1" x14ac:dyDescent="0.3">
      <c r="A20" s="18" t="s">
        <v>70</v>
      </c>
      <c r="B20" s="21"/>
      <c r="C20" s="346"/>
      <c r="D20" s="347"/>
    </row>
  </sheetData>
  <sheetProtection algorithmName="SHA-512" hashValue="2guLRpBEcz4+ZlStLUD2spk1CCmprZwnFn71uKfVdI6O8BYA5+Z0Nmy2eLe6ZtFTdFKXVYoEIQRu9dsUwAu6rQ==" saltValue="x00uUnwNQacy+E8SfuZ1DQ==" spinCount="100000" sheet="1" objects="1" scenarios="1"/>
  <mergeCells count="6">
    <mergeCell ref="C17:D20"/>
    <mergeCell ref="B1:D1"/>
    <mergeCell ref="A2:D2"/>
    <mergeCell ref="A7:D7"/>
    <mergeCell ref="A15:D15"/>
    <mergeCell ref="C16:D16"/>
  </mergeCells>
  <pageMargins left="0.25" right="0.25"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Scores!$B$1:$B$2</xm:f>
          </x14:formula1>
          <xm:sqref>B16 B18:B19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opLeftCell="B1" zoomScaleNormal="100" workbookViewId="0">
      <selection activeCell="B1" sqref="B1:I1"/>
    </sheetView>
  </sheetViews>
  <sheetFormatPr defaultRowHeight="15" x14ac:dyDescent="0.25"/>
  <cols>
    <col min="1" max="1" width="16" customWidth="1"/>
    <col min="2" max="2" width="64.140625" customWidth="1"/>
    <col min="3" max="3" width="27.85546875" customWidth="1"/>
    <col min="4" max="4" width="11.5703125" customWidth="1"/>
    <col min="5" max="5" width="45.5703125" customWidth="1"/>
    <col min="6" max="6" width="27.28515625" customWidth="1"/>
    <col min="7" max="7" width="11.5703125" customWidth="1"/>
    <col min="8" max="8" width="35" customWidth="1"/>
    <col min="9" max="9" width="27.5703125" customWidth="1"/>
    <col min="10" max="10" width="18" hidden="1" customWidth="1"/>
  </cols>
  <sheetData>
    <row r="1" spans="1:10" x14ac:dyDescent="0.25">
      <c r="A1" s="30"/>
      <c r="B1" s="362" t="s">
        <v>97</v>
      </c>
      <c r="C1" s="363"/>
      <c r="D1" s="363"/>
      <c r="E1" s="363"/>
      <c r="F1" s="363"/>
      <c r="G1" s="363"/>
      <c r="H1" s="363"/>
      <c r="I1" s="363"/>
      <c r="J1" s="31"/>
    </row>
    <row r="2" spans="1:10" ht="93" customHeight="1" x14ac:dyDescent="0.25">
      <c r="A2" s="30"/>
      <c r="B2" s="364" t="s">
        <v>298</v>
      </c>
      <c r="C2" s="365"/>
      <c r="D2" s="365"/>
      <c r="E2" s="365"/>
      <c r="F2" s="365"/>
      <c r="G2" s="365"/>
      <c r="H2" s="365"/>
      <c r="I2" s="365"/>
      <c r="J2" s="31"/>
    </row>
    <row r="3" spans="1:10" ht="166.5" customHeight="1" x14ac:dyDescent="0.25">
      <c r="A3" s="30"/>
      <c r="B3" s="366" t="s">
        <v>254</v>
      </c>
      <c r="C3" s="367"/>
      <c r="D3" s="367"/>
      <c r="E3" s="367"/>
      <c r="F3" s="367"/>
      <c r="G3" s="367"/>
      <c r="H3" s="367"/>
      <c r="I3" s="367"/>
      <c r="J3" s="31"/>
    </row>
    <row r="4" spans="1:10" ht="15.75" x14ac:dyDescent="0.25">
      <c r="A4" s="32"/>
      <c r="B4" s="33"/>
      <c r="C4" s="34"/>
      <c r="D4" s="35"/>
      <c r="E4" s="34"/>
      <c r="F4" s="34"/>
      <c r="G4" s="35"/>
      <c r="H4" s="34"/>
      <c r="I4" s="34"/>
      <c r="J4" s="31"/>
    </row>
    <row r="5" spans="1:10" ht="30" x14ac:dyDescent="0.25">
      <c r="A5" s="36" t="s">
        <v>0</v>
      </c>
      <c r="B5" s="37" t="s">
        <v>206</v>
      </c>
      <c r="C5" s="38" t="s">
        <v>207</v>
      </c>
      <c r="D5" s="39" t="s">
        <v>80</v>
      </c>
      <c r="E5" s="38" t="s">
        <v>91</v>
      </c>
      <c r="F5" s="38" t="s">
        <v>106</v>
      </c>
      <c r="G5" s="39" t="s">
        <v>80</v>
      </c>
      <c r="H5" s="38" t="s">
        <v>91</v>
      </c>
      <c r="I5" s="40" t="s">
        <v>87</v>
      </c>
      <c r="J5" s="31"/>
    </row>
    <row r="6" spans="1:10" ht="20.25" x14ac:dyDescent="0.25">
      <c r="A6" s="41"/>
      <c r="B6" s="42"/>
      <c r="C6" s="43"/>
      <c r="D6" s="44"/>
      <c r="E6" s="43"/>
      <c r="F6" s="43"/>
      <c r="G6" s="44"/>
      <c r="H6" s="43"/>
      <c r="I6" s="43"/>
      <c r="J6" s="31"/>
    </row>
    <row r="7" spans="1:10" ht="20.25" x14ac:dyDescent="0.25">
      <c r="A7" s="45"/>
      <c r="B7" s="46"/>
      <c r="C7" s="47"/>
      <c r="D7" s="48"/>
      <c r="E7" s="47"/>
      <c r="F7" s="49"/>
      <c r="G7" s="48"/>
      <c r="H7" s="49"/>
      <c r="I7" s="50"/>
      <c r="J7" s="31"/>
    </row>
    <row r="8" spans="1:10" ht="47.25" x14ac:dyDescent="0.25">
      <c r="A8" s="51"/>
      <c r="B8" s="52" t="s">
        <v>208</v>
      </c>
      <c r="C8" s="53"/>
      <c r="D8" s="54"/>
      <c r="E8" s="53"/>
      <c r="F8" s="55"/>
      <c r="G8" s="54"/>
      <c r="H8" s="55"/>
      <c r="I8" s="56"/>
      <c r="J8" s="31"/>
    </row>
    <row r="9" spans="1:10" ht="30" x14ac:dyDescent="0.25">
      <c r="A9" s="57">
        <v>1</v>
      </c>
      <c r="B9" s="58" t="s">
        <v>209</v>
      </c>
      <c r="C9" s="99"/>
      <c r="D9" s="60"/>
      <c r="E9" s="59"/>
      <c r="F9" s="61"/>
      <c r="G9" s="62"/>
      <c r="H9" s="61"/>
      <c r="I9" s="58"/>
      <c r="J9" s="31" t="e">
        <f t="shared" ref="J9:J15" si="0">CONCATENATE(IF(AND(D9="M",G9="M"),4,),IF(AND(D9="P",G9="P"),2,),IF(AND(D9="D",G9="D"),0,),IF(AND(D9="M",G9="P"),3,),IF(AND(D9="M",G9="D"),2,),IF(AND(D9="P",G9="M"),3,),IF(AND(D9="P",G9="D"),1,),IF(AND(D9="D",G9="M"),2,),IF(AND(D9="D",G9="P"),1,))+0</f>
        <v>#VALUE!</v>
      </c>
    </row>
    <row r="10" spans="1:10" ht="45" x14ac:dyDescent="0.25">
      <c r="A10" s="63">
        <v>2</v>
      </c>
      <c r="B10" s="64" t="s">
        <v>210</v>
      </c>
      <c r="C10" s="100"/>
      <c r="D10" s="62"/>
      <c r="E10" s="65"/>
      <c r="F10" s="66"/>
      <c r="G10" s="62"/>
      <c r="H10" s="66"/>
      <c r="I10" s="250"/>
      <c r="J10" s="31" t="e">
        <f t="shared" si="0"/>
        <v>#VALUE!</v>
      </c>
    </row>
    <row r="11" spans="1:10" ht="60" x14ac:dyDescent="0.25">
      <c r="A11" s="67">
        <v>3</v>
      </c>
      <c r="B11" s="64" t="s">
        <v>211</v>
      </c>
      <c r="C11" s="100"/>
      <c r="D11" s="62"/>
      <c r="E11" s="65"/>
      <c r="F11" s="66"/>
      <c r="G11" s="62"/>
      <c r="H11" s="66"/>
      <c r="I11" s="64"/>
      <c r="J11" s="31" t="e">
        <f t="shared" si="0"/>
        <v>#VALUE!</v>
      </c>
    </row>
    <row r="12" spans="1:10" ht="30" x14ac:dyDescent="0.25">
      <c r="A12" s="63">
        <v>4</v>
      </c>
      <c r="B12" s="64" t="s">
        <v>212</v>
      </c>
      <c r="C12" s="100"/>
      <c r="D12" s="62"/>
      <c r="E12" s="65"/>
      <c r="F12" s="66"/>
      <c r="G12" s="62"/>
      <c r="H12" s="66"/>
      <c r="I12" s="64"/>
      <c r="J12" s="31" t="e">
        <f t="shared" si="0"/>
        <v>#VALUE!</v>
      </c>
    </row>
    <row r="13" spans="1:10" ht="30" x14ac:dyDescent="0.25">
      <c r="A13" s="67">
        <v>5</v>
      </c>
      <c r="B13" s="64" t="s">
        <v>213</v>
      </c>
      <c r="C13" s="100"/>
      <c r="D13" s="62"/>
      <c r="E13" s="65"/>
      <c r="F13" s="66"/>
      <c r="G13" s="62"/>
      <c r="H13" s="66"/>
      <c r="I13" s="64"/>
      <c r="J13" s="31" t="e">
        <f t="shared" si="0"/>
        <v>#VALUE!</v>
      </c>
    </row>
    <row r="14" spans="1:10" ht="45" x14ac:dyDescent="0.25">
      <c r="A14" s="63">
        <v>6</v>
      </c>
      <c r="B14" s="64" t="s">
        <v>214</v>
      </c>
      <c r="C14" s="100"/>
      <c r="D14" s="62"/>
      <c r="E14" s="65"/>
      <c r="F14" s="66"/>
      <c r="G14" s="62"/>
      <c r="H14" s="66"/>
      <c r="I14" s="64"/>
      <c r="J14" s="31" t="e">
        <f t="shared" si="0"/>
        <v>#VALUE!</v>
      </c>
    </row>
    <row r="15" spans="1:10" ht="30" x14ac:dyDescent="0.25">
      <c r="A15" s="68">
        <v>7</v>
      </c>
      <c r="B15" s="69" t="s">
        <v>215</v>
      </c>
      <c r="C15" s="101"/>
      <c r="D15" s="71"/>
      <c r="E15" s="70"/>
      <c r="F15" s="72"/>
      <c r="G15" s="62"/>
      <c r="H15" s="72"/>
      <c r="I15" s="73"/>
      <c r="J15" s="31" t="e">
        <f t="shared" si="0"/>
        <v>#VALUE!</v>
      </c>
    </row>
    <row r="16" spans="1:10" ht="31.5" x14ac:dyDescent="0.25">
      <c r="A16" s="51"/>
      <c r="B16" s="74" t="s">
        <v>6</v>
      </c>
      <c r="C16" s="75"/>
      <c r="D16" s="76"/>
      <c r="E16" s="75"/>
      <c r="F16" s="75"/>
      <c r="G16" s="76"/>
      <c r="H16" s="75"/>
      <c r="I16" s="77"/>
      <c r="J16" s="31"/>
    </row>
    <row r="17" spans="1:10" ht="30" x14ac:dyDescent="0.25">
      <c r="A17" s="78">
        <v>8</v>
      </c>
      <c r="B17" s="58" t="s">
        <v>216</v>
      </c>
      <c r="C17" s="99"/>
      <c r="D17" s="62"/>
      <c r="E17" s="59"/>
      <c r="F17" s="61"/>
      <c r="G17" s="62"/>
      <c r="H17" s="61"/>
      <c r="I17" s="79"/>
      <c r="J17" s="31" t="e">
        <f t="shared" ref="J17:J20" si="1">CONCATENATE(IF(AND(D17="M",G17="M"),4,),IF(AND(D17="P",G17="P"),2,),IF(AND(D17="D",G17="D"),0,),IF(AND(D17="M",G17="P"),3,),IF(AND(D17="M",G17="D"),2,),IF(AND(D17="P",G17="M"),3,),IF(AND(D17="P",G17="D"),1,),IF(AND(D17="D",G17="M"),2,),IF(AND(D17="D",G17="P"),1,))+0</f>
        <v>#VALUE!</v>
      </c>
    </row>
    <row r="18" spans="1:10" ht="30" x14ac:dyDescent="0.25">
      <c r="A18" s="63">
        <v>9</v>
      </c>
      <c r="B18" s="64" t="s">
        <v>40</v>
      </c>
      <c r="C18" s="100"/>
      <c r="D18" s="62"/>
      <c r="E18" s="65"/>
      <c r="F18" s="66"/>
      <c r="G18" s="62"/>
      <c r="H18" s="66"/>
      <c r="I18" s="64"/>
      <c r="J18" s="31" t="e">
        <f t="shared" si="1"/>
        <v>#VALUE!</v>
      </c>
    </row>
    <row r="19" spans="1:10" ht="45" x14ac:dyDescent="0.25">
      <c r="A19" s="63">
        <v>10</v>
      </c>
      <c r="B19" s="64" t="s">
        <v>17</v>
      </c>
      <c r="C19" s="100"/>
      <c r="D19" s="62"/>
      <c r="E19" s="65"/>
      <c r="F19" s="66"/>
      <c r="G19" s="62"/>
      <c r="H19" s="66"/>
      <c r="I19" s="64"/>
      <c r="J19" s="31" t="e">
        <f t="shared" si="1"/>
        <v>#VALUE!</v>
      </c>
    </row>
    <row r="20" spans="1:10" ht="45" x14ac:dyDescent="0.25">
      <c r="A20" s="80">
        <v>11</v>
      </c>
      <c r="B20" s="73" t="s">
        <v>18</v>
      </c>
      <c r="C20" s="101"/>
      <c r="D20" s="62"/>
      <c r="E20" s="70"/>
      <c r="F20" s="72"/>
      <c r="G20" s="62"/>
      <c r="H20" s="72"/>
      <c r="I20" s="73"/>
      <c r="J20" s="31" t="e">
        <f t="shared" si="1"/>
        <v>#VALUE!</v>
      </c>
    </row>
    <row r="21" spans="1:10" ht="31.5" x14ac:dyDescent="0.25">
      <c r="A21" s="51"/>
      <c r="B21" s="74" t="s">
        <v>7</v>
      </c>
      <c r="C21" s="75"/>
      <c r="D21" s="76"/>
      <c r="E21" s="75"/>
      <c r="F21" s="75"/>
      <c r="G21" s="76"/>
      <c r="H21" s="75"/>
      <c r="I21" s="77"/>
      <c r="J21" s="31"/>
    </row>
    <row r="22" spans="1:10" ht="75" x14ac:dyDescent="0.25">
      <c r="A22" s="78">
        <v>12</v>
      </c>
      <c r="B22" s="79" t="s">
        <v>41</v>
      </c>
      <c r="C22" s="99"/>
      <c r="D22" s="62"/>
      <c r="E22" s="59"/>
      <c r="F22" s="61"/>
      <c r="G22" s="62"/>
      <c r="H22" s="61"/>
      <c r="I22" s="79"/>
      <c r="J22" s="31" t="e">
        <f t="shared" ref="J22:J26" si="2">CONCATENATE(IF(AND(D22="M",G22="M"),4,),IF(AND(D22="P",G22="P"),2,),IF(AND(D22="D",G22="D"),0,),IF(AND(D22="M",G22="P"),3,),IF(AND(D22="M",G22="D"),2,),IF(AND(D22="P",G22="M"),3,),IF(AND(D22="P",G22="D"),1,),IF(AND(D22="D",G22="M"),2,),IF(AND(D22="D",G22="P"),1,))+0</f>
        <v>#VALUE!</v>
      </c>
    </row>
    <row r="23" spans="1:10" ht="90" x14ac:dyDescent="0.25">
      <c r="A23" s="63">
        <v>13</v>
      </c>
      <c r="B23" s="64" t="s">
        <v>217</v>
      </c>
      <c r="C23" s="100"/>
      <c r="D23" s="62"/>
      <c r="E23" s="65"/>
      <c r="F23" s="66"/>
      <c r="G23" s="62"/>
      <c r="H23" s="66"/>
      <c r="I23" s="64"/>
      <c r="J23" s="31" t="e">
        <f t="shared" si="2"/>
        <v>#VALUE!</v>
      </c>
    </row>
    <row r="24" spans="1:10" ht="30" x14ac:dyDescent="0.25">
      <c r="A24" s="63">
        <v>14</v>
      </c>
      <c r="B24" s="81" t="s">
        <v>218</v>
      </c>
      <c r="C24" s="100"/>
      <c r="D24" s="62"/>
      <c r="E24" s="65"/>
      <c r="F24" s="66"/>
      <c r="G24" s="62"/>
      <c r="H24" s="66"/>
      <c r="I24" s="81"/>
      <c r="J24" s="31" t="e">
        <f t="shared" si="2"/>
        <v>#VALUE!</v>
      </c>
    </row>
    <row r="25" spans="1:10" ht="75" x14ac:dyDescent="0.25">
      <c r="A25" s="63">
        <v>15</v>
      </c>
      <c r="B25" s="81" t="s">
        <v>19</v>
      </c>
      <c r="C25" s="100"/>
      <c r="D25" s="62"/>
      <c r="E25" s="65"/>
      <c r="F25" s="66"/>
      <c r="G25" s="62"/>
      <c r="H25" s="66"/>
      <c r="I25" s="64"/>
      <c r="J25" s="31" t="e">
        <f t="shared" si="2"/>
        <v>#VALUE!</v>
      </c>
    </row>
    <row r="26" spans="1:10" ht="45" x14ac:dyDescent="0.25">
      <c r="A26" s="80">
        <v>16</v>
      </c>
      <c r="B26" s="73" t="s">
        <v>20</v>
      </c>
      <c r="C26" s="101"/>
      <c r="D26" s="62"/>
      <c r="E26" s="70"/>
      <c r="F26" s="72"/>
      <c r="G26" s="62"/>
      <c r="H26" s="72"/>
      <c r="I26" s="73"/>
      <c r="J26" s="31" t="e">
        <f t="shared" si="2"/>
        <v>#VALUE!</v>
      </c>
    </row>
    <row r="27" spans="1:10" ht="31.5" x14ac:dyDescent="0.25">
      <c r="A27" s="51"/>
      <c r="B27" s="74" t="s">
        <v>11</v>
      </c>
      <c r="C27" s="75"/>
      <c r="D27" s="76"/>
      <c r="E27" s="75"/>
      <c r="F27" s="75"/>
      <c r="G27" s="76"/>
      <c r="H27" s="75"/>
      <c r="I27" s="77"/>
      <c r="J27" s="31"/>
    </row>
    <row r="28" spans="1:10" ht="45" x14ac:dyDescent="0.25">
      <c r="A28" s="78">
        <v>17</v>
      </c>
      <c r="B28" s="79" t="s">
        <v>219</v>
      </c>
      <c r="C28" s="99"/>
      <c r="D28" s="62"/>
      <c r="E28" s="59"/>
      <c r="F28" s="61"/>
      <c r="G28" s="62"/>
      <c r="H28" s="61"/>
      <c r="I28" s="79"/>
      <c r="J28" s="31" t="e">
        <f t="shared" ref="J28:J34" si="3">CONCATENATE(IF(AND(D28="M",G28="M"),4,),IF(AND(D28="P",G28="P"),2,),IF(AND(D28="D",G28="D"),0,),IF(AND(D28="M",G28="P"),3,),IF(AND(D28="M",G28="D"),2,),IF(AND(D28="P",G28="M"),3,),IF(AND(D28="P",G28="D"),1,),IF(AND(D28="D",G28="M"),2,),IF(AND(D28="D",G28="P"),1,))+0</f>
        <v>#VALUE!</v>
      </c>
    </row>
    <row r="29" spans="1:10" ht="30" x14ac:dyDescent="0.25">
      <c r="A29" s="63">
        <v>18</v>
      </c>
      <c r="B29" s="64" t="s">
        <v>21</v>
      </c>
      <c r="C29" s="100"/>
      <c r="D29" s="62"/>
      <c r="E29" s="65"/>
      <c r="F29" s="66"/>
      <c r="G29" s="62"/>
      <c r="H29" s="66"/>
      <c r="I29" s="64"/>
      <c r="J29" s="31" t="e">
        <f t="shared" si="3"/>
        <v>#VALUE!</v>
      </c>
    </row>
    <row r="30" spans="1:10" ht="45" x14ac:dyDescent="0.25">
      <c r="A30" s="63">
        <v>19</v>
      </c>
      <c r="B30" s="69" t="s">
        <v>22</v>
      </c>
      <c r="C30" s="101"/>
      <c r="D30" s="62"/>
      <c r="E30" s="70"/>
      <c r="F30" s="66"/>
      <c r="G30" s="62"/>
      <c r="H30" s="66"/>
      <c r="I30" s="73"/>
      <c r="J30" s="31" t="e">
        <f t="shared" si="3"/>
        <v>#VALUE!</v>
      </c>
    </row>
    <row r="31" spans="1:10" ht="30" x14ac:dyDescent="0.25">
      <c r="A31" s="63">
        <v>20</v>
      </c>
      <c r="B31" s="81" t="s">
        <v>23</v>
      </c>
      <c r="C31" s="100"/>
      <c r="D31" s="62"/>
      <c r="E31" s="65"/>
      <c r="F31" s="66"/>
      <c r="G31" s="62"/>
      <c r="H31" s="66"/>
      <c r="I31" s="81"/>
      <c r="J31" s="31" t="e">
        <f t="shared" si="3"/>
        <v>#VALUE!</v>
      </c>
    </row>
    <row r="32" spans="1:10" ht="45" x14ac:dyDescent="0.25">
      <c r="A32" s="63">
        <v>21</v>
      </c>
      <c r="B32" s="64" t="s">
        <v>42</v>
      </c>
      <c r="C32" s="100"/>
      <c r="D32" s="62"/>
      <c r="E32" s="65"/>
      <c r="F32" s="66"/>
      <c r="G32" s="62"/>
      <c r="H32" s="66"/>
      <c r="I32" s="81"/>
      <c r="J32" s="31" t="e">
        <f t="shared" si="3"/>
        <v>#VALUE!</v>
      </c>
    </row>
    <row r="33" spans="1:10" ht="60" x14ac:dyDescent="0.25">
      <c r="A33" s="63">
        <v>22</v>
      </c>
      <c r="B33" s="82" t="s">
        <v>24</v>
      </c>
      <c r="C33" s="100"/>
      <c r="D33" s="62"/>
      <c r="E33" s="65"/>
      <c r="F33" s="66"/>
      <c r="G33" s="62"/>
      <c r="H33" s="66"/>
      <c r="I33" s="64"/>
      <c r="J33" s="31" t="e">
        <f t="shared" si="3"/>
        <v>#VALUE!</v>
      </c>
    </row>
    <row r="34" spans="1:10" ht="15.75" x14ac:dyDescent="0.25">
      <c r="A34" s="80">
        <v>23</v>
      </c>
      <c r="B34" s="73" t="s">
        <v>38</v>
      </c>
      <c r="C34" s="101"/>
      <c r="D34" s="62"/>
      <c r="E34" s="70"/>
      <c r="F34" s="72"/>
      <c r="G34" s="62"/>
      <c r="H34" s="72"/>
      <c r="I34" s="73"/>
      <c r="J34" s="31" t="e">
        <f t="shared" si="3"/>
        <v>#VALUE!</v>
      </c>
    </row>
    <row r="35" spans="1:10" ht="31.5" x14ac:dyDescent="0.25">
      <c r="A35" s="51"/>
      <c r="B35" s="74" t="s">
        <v>12</v>
      </c>
      <c r="C35" s="75"/>
      <c r="D35" s="76"/>
      <c r="E35" s="75"/>
      <c r="F35" s="75"/>
      <c r="G35" s="76"/>
      <c r="H35" s="75"/>
      <c r="I35" s="77"/>
      <c r="J35" s="31"/>
    </row>
    <row r="36" spans="1:10" ht="45" x14ac:dyDescent="0.25">
      <c r="A36" s="78">
        <v>24</v>
      </c>
      <c r="B36" s="79" t="s">
        <v>25</v>
      </c>
      <c r="C36" s="99"/>
      <c r="D36" s="62"/>
      <c r="E36" s="59"/>
      <c r="F36" s="61"/>
      <c r="G36" s="62"/>
      <c r="H36" s="61"/>
      <c r="I36" s="79"/>
      <c r="J36" s="31" t="e">
        <f t="shared" ref="J36:J41" si="4">CONCATENATE(IF(AND(D36="M",G36="M"),4,),IF(AND(D36="P",G36="P"),2,),IF(AND(D36="D",G36="D"),0,),IF(AND(D36="M",G36="P"),3,),IF(AND(D36="M",G36="D"),2,),IF(AND(D36="P",G36="M"),3,),IF(AND(D36="P",G36="D"),1,),IF(AND(D36="D",G36="M"),2,),IF(AND(D36="D",G36="P"),1,))+0</f>
        <v>#VALUE!</v>
      </c>
    </row>
    <row r="37" spans="1:10" ht="30" x14ac:dyDescent="0.25">
      <c r="A37" s="63">
        <v>25</v>
      </c>
      <c r="B37" s="64" t="s">
        <v>26</v>
      </c>
      <c r="C37" s="100"/>
      <c r="D37" s="62"/>
      <c r="E37" s="65"/>
      <c r="F37" s="66"/>
      <c r="G37" s="62"/>
      <c r="H37" s="66"/>
      <c r="I37" s="64"/>
      <c r="J37" s="31" t="e">
        <f t="shared" si="4"/>
        <v>#VALUE!</v>
      </c>
    </row>
    <row r="38" spans="1:10" ht="60" x14ac:dyDescent="0.25">
      <c r="A38" s="78">
        <v>26</v>
      </c>
      <c r="B38" s="64" t="s">
        <v>220</v>
      </c>
      <c r="C38" s="100"/>
      <c r="D38" s="62"/>
      <c r="E38" s="65"/>
      <c r="F38" s="66"/>
      <c r="G38" s="62"/>
      <c r="H38" s="66"/>
      <c r="I38" s="64"/>
      <c r="J38" s="31" t="e">
        <f t="shared" si="4"/>
        <v>#VALUE!</v>
      </c>
    </row>
    <row r="39" spans="1:10" ht="30" x14ac:dyDescent="0.25">
      <c r="A39" s="63">
        <v>27</v>
      </c>
      <c r="B39" s="64" t="s">
        <v>39</v>
      </c>
      <c r="C39" s="100"/>
      <c r="D39" s="62"/>
      <c r="E39" s="65"/>
      <c r="F39" s="66"/>
      <c r="G39" s="62"/>
      <c r="H39" s="66"/>
      <c r="I39" s="64"/>
      <c r="J39" s="31" t="e">
        <f t="shared" si="4"/>
        <v>#VALUE!</v>
      </c>
    </row>
    <row r="40" spans="1:10" ht="30" x14ac:dyDescent="0.25">
      <c r="A40" s="78">
        <v>28</v>
      </c>
      <c r="B40" s="64" t="s">
        <v>27</v>
      </c>
      <c r="C40" s="100"/>
      <c r="D40" s="62"/>
      <c r="E40" s="65"/>
      <c r="F40" s="66"/>
      <c r="G40" s="62"/>
      <c r="H40" s="66"/>
      <c r="I40" s="64"/>
      <c r="J40" s="31" t="e">
        <f t="shared" si="4"/>
        <v>#VALUE!</v>
      </c>
    </row>
    <row r="41" spans="1:10" ht="30" x14ac:dyDescent="0.25">
      <c r="A41" s="80">
        <v>29</v>
      </c>
      <c r="B41" s="73" t="s">
        <v>28</v>
      </c>
      <c r="C41" s="101"/>
      <c r="D41" s="62"/>
      <c r="E41" s="70"/>
      <c r="F41" s="72"/>
      <c r="G41" s="62"/>
      <c r="H41" s="72"/>
      <c r="I41" s="73"/>
      <c r="J41" s="31" t="e">
        <f t="shared" si="4"/>
        <v>#VALUE!</v>
      </c>
    </row>
    <row r="42" spans="1:10" ht="47.25" x14ac:dyDescent="0.25">
      <c r="A42" s="51"/>
      <c r="B42" s="74" t="s">
        <v>13</v>
      </c>
      <c r="C42" s="75"/>
      <c r="D42" s="76"/>
      <c r="E42" s="75"/>
      <c r="F42" s="75"/>
      <c r="G42" s="76"/>
      <c r="H42" s="75"/>
      <c r="I42" s="77"/>
      <c r="J42" s="31"/>
    </row>
    <row r="43" spans="1:10" ht="120" x14ac:dyDescent="0.25">
      <c r="A43" s="78">
        <v>30</v>
      </c>
      <c r="B43" s="79" t="s">
        <v>221</v>
      </c>
      <c r="C43" s="99"/>
      <c r="D43" s="62"/>
      <c r="E43" s="59"/>
      <c r="F43" s="61"/>
      <c r="G43" s="62"/>
      <c r="H43" s="61"/>
      <c r="I43" s="79"/>
      <c r="J43" s="31" t="e">
        <f t="shared" ref="J43:J45" si="5">CONCATENATE(IF(AND(D43="M",G43="M"),4,),IF(AND(D43="P",G43="P"),2,),IF(AND(D43="D",G43="D"),0,),IF(AND(D43="M",G43="P"),3,),IF(AND(D43="M",G43="D"),2,),IF(AND(D43="P",G43="M"),3,),IF(AND(D43="P",G43="D"),1,),IF(AND(D43="D",G43="M"),2,),IF(AND(D43="D",G43="P"),1,))+0</f>
        <v>#VALUE!</v>
      </c>
    </row>
    <row r="44" spans="1:10" ht="45" x14ac:dyDescent="0.25">
      <c r="A44" s="80">
        <v>31</v>
      </c>
      <c r="B44" s="73" t="s">
        <v>29</v>
      </c>
      <c r="C44" s="102"/>
      <c r="D44" s="62"/>
      <c r="E44" s="83"/>
      <c r="F44" s="66"/>
      <c r="G44" s="62"/>
      <c r="H44" s="66"/>
      <c r="I44" s="84"/>
      <c r="J44" s="31" t="e">
        <f t="shared" si="5"/>
        <v>#VALUE!</v>
      </c>
    </row>
    <row r="45" spans="1:10" ht="30" x14ac:dyDescent="0.25">
      <c r="A45" s="80">
        <v>32</v>
      </c>
      <c r="B45" s="73" t="s">
        <v>16</v>
      </c>
      <c r="C45" s="101"/>
      <c r="D45" s="62"/>
      <c r="E45" s="70"/>
      <c r="F45" s="72"/>
      <c r="G45" s="62"/>
      <c r="H45" s="72"/>
      <c r="I45" s="73"/>
      <c r="J45" s="31" t="e">
        <f t="shared" si="5"/>
        <v>#VALUE!</v>
      </c>
    </row>
    <row r="46" spans="1:10" ht="31.5" x14ac:dyDescent="0.25">
      <c r="A46" s="51"/>
      <c r="B46" s="74" t="s">
        <v>14</v>
      </c>
      <c r="C46" s="75"/>
      <c r="D46" s="76"/>
      <c r="E46" s="75"/>
      <c r="F46" s="75"/>
      <c r="G46" s="76"/>
      <c r="H46" s="75"/>
      <c r="I46" s="77"/>
      <c r="J46" s="31"/>
    </row>
    <row r="47" spans="1:10" ht="45" x14ac:dyDescent="0.25">
      <c r="A47" s="78">
        <v>33</v>
      </c>
      <c r="B47" s="79" t="s">
        <v>30</v>
      </c>
      <c r="C47" s="99"/>
      <c r="D47" s="62"/>
      <c r="E47" s="59"/>
      <c r="F47" s="61"/>
      <c r="G47" s="62"/>
      <c r="H47" s="61"/>
      <c r="I47" s="79"/>
      <c r="J47" s="31" t="e">
        <f t="shared" ref="J47:J49" si="6">CONCATENATE(IF(AND(D47="M",G47="M"),4,),IF(AND(D47="P",G47="P"),2,),IF(AND(D47="D",G47="D"),0,),IF(AND(D47="M",G47="P"),3,),IF(AND(D47="M",G47="D"),2,),IF(AND(D47="P",G47="M"),3,),IF(AND(D47="P",G47="D"),1,),IF(AND(D47="D",G47="M"),2,),IF(AND(D47="D",G47="P"),1,))+0</f>
        <v>#VALUE!</v>
      </c>
    </row>
    <row r="48" spans="1:10" ht="45" x14ac:dyDescent="0.25">
      <c r="A48" s="63">
        <v>34</v>
      </c>
      <c r="B48" s="64" t="s">
        <v>31</v>
      </c>
      <c r="C48" s="100"/>
      <c r="D48" s="62"/>
      <c r="E48" s="65"/>
      <c r="F48" s="66"/>
      <c r="G48" s="62"/>
      <c r="H48" s="66"/>
      <c r="I48" s="64"/>
      <c r="J48" s="31" t="e">
        <f t="shared" si="6"/>
        <v>#VALUE!</v>
      </c>
    </row>
    <row r="49" spans="1:10" ht="45" x14ac:dyDescent="0.25">
      <c r="A49" s="80">
        <v>35</v>
      </c>
      <c r="B49" s="73" t="s">
        <v>32</v>
      </c>
      <c r="C49" s="101"/>
      <c r="D49" s="62"/>
      <c r="E49" s="70"/>
      <c r="F49" s="72"/>
      <c r="G49" s="62"/>
      <c r="H49" s="72"/>
      <c r="I49" s="73"/>
      <c r="J49" s="31" t="e">
        <f t="shared" si="6"/>
        <v>#VALUE!</v>
      </c>
    </row>
    <row r="50" spans="1:10" ht="15.75" x14ac:dyDescent="0.25">
      <c r="A50" s="51"/>
      <c r="B50" s="74" t="s">
        <v>48</v>
      </c>
      <c r="C50" s="75"/>
      <c r="D50" s="76"/>
      <c r="E50" s="75"/>
      <c r="F50" s="75"/>
      <c r="G50" s="76"/>
      <c r="H50" s="75"/>
      <c r="I50" s="77"/>
      <c r="J50" s="31"/>
    </row>
    <row r="51" spans="1:10" ht="30" x14ac:dyDescent="0.25">
      <c r="A51" s="57">
        <v>36</v>
      </c>
      <c r="B51" s="58" t="s">
        <v>74</v>
      </c>
      <c r="C51" s="99"/>
      <c r="D51" s="62"/>
      <c r="E51" s="59"/>
      <c r="F51" s="61"/>
      <c r="G51" s="62"/>
      <c r="H51" s="61"/>
      <c r="I51" s="58"/>
      <c r="J51" s="31" t="e">
        <f t="shared" ref="J51:J55" si="7">CONCATENATE(IF(AND(D51="M",G51="M"),4,),IF(AND(D51="P",G51="P"),2,),IF(AND(D51="D",G51="D"),0,),IF(AND(D51="M",G51="P"),3,),IF(AND(D51="M",G51="D"),2,),IF(AND(D51="P",G51="M"),3,),IF(AND(D51="P",G51="D"),1,),IF(AND(D51="D",G51="M"),2,),IF(AND(D51="D",G51="P"),1,))+0</f>
        <v>#VALUE!</v>
      </c>
    </row>
    <row r="52" spans="1:10" ht="30" x14ac:dyDescent="0.25">
      <c r="A52" s="63">
        <v>37</v>
      </c>
      <c r="B52" s="81" t="s">
        <v>75</v>
      </c>
      <c r="C52" s="100"/>
      <c r="D52" s="62"/>
      <c r="E52" s="65"/>
      <c r="F52" s="66"/>
      <c r="G52" s="62"/>
      <c r="H52" s="66"/>
      <c r="I52" s="64"/>
      <c r="J52" s="31" t="e">
        <f t="shared" si="7"/>
        <v>#VALUE!</v>
      </c>
    </row>
    <row r="53" spans="1:10" ht="30" x14ac:dyDescent="0.25">
      <c r="A53" s="57">
        <v>38</v>
      </c>
      <c r="B53" s="81" t="s">
        <v>49</v>
      </c>
      <c r="C53" s="100"/>
      <c r="D53" s="62"/>
      <c r="E53" s="65"/>
      <c r="F53" s="66"/>
      <c r="G53" s="62"/>
      <c r="H53" s="66"/>
      <c r="I53" s="64"/>
      <c r="J53" s="31" t="e">
        <f t="shared" si="7"/>
        <v>#VALUE!</v>
      </c>
    </row>
    <row r="54" spans="1:10" ht="30" x14ac:dyDescent="0.25">
      <c r="A54" s="63">
        <v>39</v>
      </c>
      <c r="B54" s="81" t="s">
        <v>50</v>
      </c>
      <c r="C54" s="100"/>
      <c r="D54" s="62"/>
      <c r="E54" s="65"/>
      <c r="F54" s="66"/>
      <c r="G54" s="62"/>
      <c r="H54" s="66"/>
      <c r="I54" s="64"/>
      <c r="J54" s="31" t="e">
        <f t="shared" si="7"/>
        <v>#VALUE!</v>
      </c>
    </row>
    <row r="55" spans="1:10" ht="15.75" x14ac:dyDescent="0.25">
      <c r="A55" s="57">
        <v>40</v>
      </c>
      <c r="B55" s="69" t="s">
        <v>76</v>
      </c>
      <c r="C55" s="101"/>
      <c r="D55" s="62"/>
      <c r="E55" s="70"/>
      <c r="F55" s="72"/>
      <c r="G55" s="62"/>
      <c r="H55" s="72"/>
      <c r="I55" s="73"/>
      <c r="J55" s="31" t="e">
        <f t="shared" si="7"/>
        <v>#VALUE!</v>
      </c>
    </row>
    <row r="56" spans="1:10" ht="15.75" customHeight="1" x14ac:dyDescent="0.25">
      <c r="A56" s="85"/>
      <c r="B56" s="86"/>
      <c r="C56" s="86"/>
      <c r="D56" s="86"/>
      <c r="E56" s="86"/>
      <c r="F56" s="86"/>
      <c r="G56" s="86"/>
      <c r="H56" s="86"/>
      <c r="I56" s="87"/>
      <c r="J56" s="31"/>
    </row>
    <row r="57" spans="1:10" ht="15.75" x14ac:dyDescent="0.25">
      <c r="A57" s="88"/>
      <c r="B57" s="89"/>
      <c r="C57" s="90"/>
      <c r="D57" s="90"/>
      <c r="E57" s="90"/>
      <c r="F57" s="91"/>
      <c r="G57" s="91"/>
      <c r="H57" s="91"/>
      <c r="I57" s="92"/>
      <c r="J57" s="31"/>
    </row>
    <row r="58" spans="1:10" ht="15.75" x14ac:dyDescent="0.25">
      <c r="A58" s="88"/>
      <c r="B58" s="89"/>
      <c r="C58" s="90"/>
      <c r="D58" s="90"/>
      <c r="E58" s="90"/>
      <c r="F58" s="91"/>
      <c r="G58" s="91"/>
      <c r="H58" s="91"/>
      <c r="I58" s="92"/>
      <c r="J58" s="31"/>
    </row>
    <row r="59" spans="1:10" ht="15.75" hidden="1" x14ac:dyDescent="0.25">
      <c r="A59" s="93"/>
      <c r="B59" s="94"/>
      <c r="C59" s="55"/>
      <c r="D59" s="55"/>
      <c r="E59" s="55"/>
      <c r="F59" s="95"/>
      <c r="G59" s="96"/>
      <c r="H59" s="97" t="s">
        <v>223</v>
      </c>
      <c r="I59" s="98" t="e">
        <f>SUM(J7:J55)</f>
        <v>#VALUE!</v>
      </c>
      <c r="J59" s="31"/>
    </row>
  </sheetData>
  <sheetProtection algorithmName="SHA-512" hashValue="PXbu1LbBC5vf6gMb1rl+xWLAeU5biPksxLmFuKHmFlDHoYJXJUcm6YK3qTf5kw5aZwVBANwS+ZqWwV//fEOZVQ==" saltValue="Gz2Mf+3OQWfdrXk7LxwoJg==" spinCount="100000" sheet="1" objects="1" scenarios="1"/>
  <mergeCells count="3">
    <mergeCell ref="B1:I1"/>
    <mergeCell ref="B2:I2"/>
    <mergeCell ref="B3:I3"/>
  </mergeCells>
  <dataValidations count="1">
    <dataValidation type="list" allowBlank="1" showInputMessage="1" showErrorMessage="1" sqref="C10">
      <formula1>List</formula1>
    </dataValidation>
  </dataValidations>
  <pageMargins left="0.7" right="0.7" top="0.75" bottom="0.75" header="0.3" footer="0.3"/>
  <pageSetup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'R:\Instructional Material\2019 Adoption\Rubrics_2019\Math\Math Drafts\[MathRubricHS_Geometry_draft_2018.xlsx]Scores'!#REF!</xm:f>
          </x14:formula1>
          <xm:sqref>D8 G8</xm:sqref>
        </x14:dataValidation>
        <x14:dataValidation type="list" allowBlank="1" showInputMessage="1" showErrorMessage="1">
          <x14:formula1>
            <xm:f>Scores!$A$1:$A$3</xm:f>
          </x14:formula1>
          <xm:sqref>D9:D15 D17:D20 D22:D26 D28:D34 D36:D41 D43:D45 D47:D49 D51:D55 G51:G55 G47:G49 G43:G45 G36:G41 G28:G34 G22:G26 G17:G20 G9:G15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B1" sqref="B1:I1"/>
    </sheetView>
  </sheetViews>
  <sheetFormatPr defaultRowHeight="15" x14ac:dyDescent="0.25"/>
  <cols>
    <col min="1" max="1" width="16" style="23" customWidth="1"/>
    <col min="2" max="2" width="64.140625" customWidth="1"/>
    <col min="3" max="3" width="27.85546875" customWidth="1"/>
    <col min="4" max="4" width="15.28515625" customWidth="1"/>
    <col min="5" max="5" width="45.5703125" customWidth="1"/>
    <col min="6" max="6" width="29.42578125" customWidth="1"/>
    <col min="7" max="7" width="14.140625" customWidth="1"/>
    <col min="8" max="8" width="45.5703125" customWidth="1"/>
    <col min="9" max="9" width="27.5703125" customWidth="1"/>
    <col min="10" max="10" width="24.28515625" hidden="1" customWidth="1"/>
  </cols>
  <sheetData>
    <row r="1" spans="1:10" ht="19.5" customHeight="1" x14ac:dyDescent="0.25">
      <c r="A1" s="103"/>
      <c r="B1" s="368" t="s">
        <v>96</v>
      </c>
      <c r="C1" s="369"/>
      <c r="D1" s="369"/>
      <c r="E1" s="369"/>
      <c r="F1" s="369"/>
      <c r="G1" s="369"/>
      <c r="H1" s="369"/>
      <c r="I1" s="369"/>
      <c r="J1" s="31"/>
    </row>
    <row r="2" spans="1:10" ht="100.5" customHeight="1" x14ac:dyDescent="0.25">
      <c r="A2" s="103"/>
      <c r="B2" s="364" t="s">
        <v>298</v>
      </c>
      <c r="C2" s="365"/>
      <c r="D2" s="365"/>
      <c r="E2" s="365"/>
      <c r="F2" s="365"/>
      <c r="G2" s="365"/>
      <c r="H2" s="365"/>
      <c r="I2" s="365"/>
      <c r="J2" s="31"/>
    </row>
    <row r="3" spans="1:10" ht="163.5" customHeight="1" x14ac:dyDescent="0.25">
      <c r="A3" s="103"/>
      <c r="B3" s="366" t="s">
        <v>255</v>
      </c>
      <c r="C3" s="367"/>
      <c r="D3" s="367"/>
      <c r="E3" s="367"/>
      <c r="F3" s="367"/>
      <c r="G3" s="367"/>
      <c r="H3" s="367"/>
      <c r="I3" s="367"/>
      <c r="J3" s="31"/>
    </row>
    <row r="4" spans="1:10" ht="15.75" x14ac:dyDescent="0.25">
      <c r="A4" s="104"/>
      <c r="B4" s="105"/>
      <c r="C4" s="30"/>
      <c r="D4" s="30"/>
      <c r="E4" s="30"/>
      <c r="F4" s="30"/>
      <c r="G4" s="30"/>
      <c r="H4" s="30"/>
      <c r="I4" s="30"/>
      <c r="J4" s="31"/>
    </row>
    <row r="5" spans="1:10" ht="40.5" x14ac:dyDescent="0.25">
      <c r="A5" s="36" t="s">
        <v>0</v>
      </c>
      <c r="B5" s="37" t="s">
        <v>222</v>
      </c>
      <c r="C5" s="39" t="s">
        <v>83</v>
      </c>
      <c r="D5" s="39" t="s">
        <v>80</v>
      </c>
      <c r="E5" s="38" t="s">
        <v>91</v>
      </c>
      <c r="F5" s="39" t="s">
        <v>84</v>
      </c>
      <c r="G5" s="39" t="s">
        <v>80</v>
      </c>
      <c r="H5" s="38" t="s">
        <v>91</v>
      </c>
      <c r="I5" s="40" t="s">
        <v>87</v>
      </c>
      <c r="J5" s="31"/>
    </row>
    <row r="6" spans="1:10" ht="20.25" x14ac:dyDescent="0.25">
      <c r="A6" s="106"/>
      <c r="B6" s="42"/>
      <c r="C6" s="43"/>
      <c r="D6" s="44"/>
      <c r="E6" s="43"/>
      <c r="F6" s="43"/>
      <c r="G6" s="43"/>
      <c r="H6" s="43"/>
      <c r="I6" s="43"/>
      <c r="J6" s="31"/>
    </row>
    <row r="7" spans="1:10" ht="20.25" x14ac:dyDescent="0.25">
      <c r="A7" s="107"/>
      <c r="B7" s="46"/>
      <c r="C7" s="108"/>
      <c r="D7" s="109"/>
      <c r="E7" s="108"/>
      <c r="F7" s="108"/>
      <c r="G7" s="108"/>
      <c r="H7" s="108"/>
      <c r="I7" s="110"/>
      <c r="J7" s="31"/>
    </row>
    <row r="8" spans="1:10" ht="75" x14ac:dyDescent="0.25">
      <c r="A8" s="63">
        <v>1</v>
      </c>
      <c r="B8" s="64" t="s">
        <v>77</v>
      </c>
      <c r="C8" s="100"/>
      <c r="D8" s="62"/>
      <c r="E8" s="263"/>
      <c r="F8" s="66"/>
      <c r="G8" s="62"/>
      <c r="H8" s="264"/>
      <c r="I8" s="111"/>
      <c r="J8" s="31" t="e">
        <f t="shared" ref="J8:J14" si="0">CONCATENATE(IF(AND(D8="M",G8="M"),4,),IF(AND(D8="P",G8="P"),2,),IF(AND(D8="D",G8="D"),0,),IF(AND(D8="M",G8="P"),3,),IF(AND(D8="M",G8="D"),2,),IF(AND(D8="P",G8="M"),3,),IF(AND(D8="P",G8="D"),1,),IF(AND(D8="D",G8="M"),2,),IF(AND(D8="D",G8="P"),1,))+0</f>
        <v>#VALUE!</v>
      </c>
    </row>
    <row r="9" spans="1:10" ht="45" x14ac:dyDescent="0.25">
      <c r="A9" s="63">
        <v>2</v>
      </c>
      <c r="B9" s="64" t="s">
        <v>36</v>
      </c>
      <c r="C9" s="116"/>
      <c r="D9" s="62"/>
      <c r="E9" s="65"/>
      <c r="F9" s="66"/>
      <c r="G9" s="62"/>
      <c r="H9" s="66"/>
      <c r="I9" s="64"/>
      <c r="J9" s="31" t="e">
        <f t="shared" si="0"/>
        <v>#VALUE!</v>
      </c>
    </row>
    <row r="10" spans="1:10" ht="90" x14ac:dyDescent="0.25">
      <c r="A10" s="63">
        <v>3</v>
      </c>
      <c r="B10" s="64" t="s">
        <v>8</v>
      </c>
      <c r="C10" s="100"/>
      <c r="D10" s="62"/>
      <c r="E10" s="65"/>
      <c r="F10" s="66"/>
      <c r="G10" s="62"/>
      <c r="H10" s="66"/>
      <c r="I10" s="64"/>
      <c r="J10" s="31" t="e">
        <f t="shared" si="0"/>
        <v>#VALUE!</v>
      </c>
    </row>
    <row r="11" spans="1:10" ht="60" x14ac:dyDescent="0.25">
      <c r="A11" s="63">
        <v>4</v>
      </c>
      <c r="B11" s="64" t="s">
        <v>3</v>
      </c>
      <c r="C11" s="100"/>
      <c r="D11" s="62"/>
      <c r="E11" s="65"/>
      <c r="F11" s="66"/>
      <c r="G11" s="62"/>
      <c r="H11" s="66"/>
      <c r="I11" s="64"/>
      <c r="J11" s="31" t="e">
        <f t="shared" si="0"/>
        <v>#VALUE!</v>
      </c>
    </row>
    <row r="12" spans="1:10" ht="45" x14ac:dyDescent="0.25">
      <c r="A12" s="63">
        <v>5</v>
      </c>
      <c r="B12" s="64" t="s">
        <v>9</v>
      </c>
      <c r="C12" s="100"/>
      <c r="D12" s="62"/>
      <c r="E12" s="65"/>
      <c r="F12" s="66"/>
      <c r="G12" s="62"/>
      <c r="H12" s="66"/>
      <c r="I12" s="64"/>
      <c r="J12" s="31" t="e">
        <f t="shared" si="0"/>
        <v>#VALUE!</v>
      </c>
    </row>
    <row r="13" spans="1:10" ht="30" x14ac:dyDescent="0.25">
      <c r="A13" s="63">
        <v>6</v>
      </c>
      <c r="B13" s="64" t="s">
        <v>37</v>
      </c>
      <c r="C13" s="100"/>
      <c r="D13" s="62"/>
      <c r="E13" s="65"/>
      <c r="F13" s="66"/>
      <c r="G13" s="62"/>
      <c r="H13" s="66"/>
      <c r="I13" s="64"/>
      <c r="J13" s="31" t="e">
        <f t="shared" si="0"/>
        <v>#VALUE!</v>
      </c>
    </row>
    <row r="14" spans="1:10" ht="60" x14ac:dyDescent="0.25">
      <c r="A14" s="80">
        <v>7</v>
      </c>
      <c r="B14" s="73" t="s">
        <v>10</v>
      </c>
      <c r="C14" s="101"/>
      <c r="D14" s="62"/>
      <c r="E14" s="70"/>
      <c r="F14" s="72"/>
      <c r="G14" s="62"/>
      <c r="H14" s="72"/>
      <c r="I14" s="73"/>
      <c r="J14" s="31" t="e">
        <f t="shared" si="0"/>
        <v>#VALUE!</v>
      </c>
    </row>
    <row r="15" spans="1:10" x14ac:dyDescent="0.25">
      <c r="A15" s="112"/>
      <c r="B15" s="113"/>
      <c r="C15" s="113"/>
      <c r="D15" s="114"/>
      <c r="E15" s="55"/>
      <c r="F15" s="55"/>
      <c r="G15" s="55"/>
      <c r="H15" s="55"/>
      <c r="I15" s="56"/>
      <c r="J15" s="31"/>
    </row>
    <row r="16" spans="1:10" x14ac:dyDescent="0.25">
      <c r="A16" s="115"/>
      <c r="B16" s="89"/>
      <c r="C16" s="90"/>
      <c r="D16" s="90"/>
      <c r="E16" s="90"/>
      <c r="F16" s="90"/>
      <c r="G16" s="90"/>
      <c r="H16" s="90"/>
      <c r="I16" s="90"/>
      <c r="J16" s="31"/>
    </row>
    <row r="17" spans="1:10" x14ac:dyDescent="0.25">
      <c r="A17" s="115"/>
      <c r="B17" s="90"/>
      <c r="C17" s="90"/>
      <c r="D17" s="90"/>
      <c r="E17" s="90"/>
      <c r="F17" s="90"/>
      <c r="G17" s="90"/>
      <c r="H17" s="90"/>
      <c r="I17" s="90"/>
      <c r="J17" s="31"/>
    </row>
    <row r="18" spans="1:10" ht="15.75" hidden="1" x14ac:dyDescent="0.25">
      <c r="A18" s="93"/>
      <c r="B18" s="94"/>
      <c r="C18" s="55"/>
      <c r="D18" s="55"/>
      <c r="E18" s="55"/>
      <c r="F18" s="370"/>
      <c r="G18" s="371"/>
      <c r="H18" s="97" t="s">
        <v>224</v>
      </c>
      <c r="I18" s="98" t="e">
        <f>SUM(J8:J14)</f>
        <v>#VALUE!</v>
      </c>
      <c r="J18" s="31"/>
    </row>
  </sheetData>
  <sheetProtection algorithmName="SHA-512" hashValue="3JXRYji0qdszyGnP44I25KG25aupwIit55/ZAlrWhvWaaF2EMejX/cRGR9Tw3qVAFJf42J4Bd6kper+C/h9/3g==" saltValue="ePie4RszdX9VjeiDcJkrww==" spinCount="100000" sheet="1" objects="1" scenarios="1"/>
  <mergeCells count="4">
    <mergeCell ref="B1:I1"/>
    <mergeCell ref="B2:I2"/>
    <mergeCell ref="B3:I3"/>
    <mergeCell ref="F18:G18"/>
  </mergeCells>
  <pageMargins left="0.25" right="0.25" top="0.75" bottom="0.75" header="0.3" footer="0.3"/>
  <pageSetup paperSize="5"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D8:D14 G8:G14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5"/>
  <sheetViews>
    <sheetView topLeftCell="A4" zoomScaleNormal="100" workbookViewId="0">
      <selection activeCell="D9" sqref="D9"/>
    </sheetView>
  </sheetViews>
  <sheetFormatPr defaultRowHeight="15.75" x14ac:dyDescent="0.25"/>
  <cols>
    <col min="1" max="1" width="14.140625" style="238" customWidth="1"/>
    <col min="2" max="2" width="12.7109375" style="238" customWidth="1"/>
    <col min="3" max="3" width="90.7109375" style="239" customWidth="1"/>
    <col min="4" max="4" width="26.85546875" style="31" customWidth="1"/>
    <col min="5" max="5" width="18.28515625" style="31" customWidth="1"/>
    <col min="6" max="6" width="41.5703125" style="31" customWidth="1"/>
    <col min="7" max="7" width="30.28515625" style="31" customWidth="1"/>
    <col min="8" max="8" width="16.42578125" style="31" customWidth="1"/>
    <col min="9" max="9" width="39.5703125" style="31" customWidth="1"/>
    <col min="10" max="10" width="14.7109375" style="31" customWidth="1"/>
    <col min="11" max="11" width="19.7109375" style="31" customWidth="1"/>
    <col min="12" max="12" width="17" style="31" customWidth="1"/>
    <col min="13" max="13" width="28.5703125" style="31" customWidth="1"/>
    <col min="14" max="16" width="20.140625" style="31" customWidth="1"/>
    <col min="17" max="17" width="28.7109375" style="31" customWidth="1"/>
    <col min="18" max="20" width="17.28515625" style="31" customWidth="1"/>
    <col min="21" max="21" width="18" style="31" customWidth="1"/>
    <col min="22" max="22" width="36.7109375" style="31" customWidth="1"/>
    <col min="23" max="23" width="25" style="31" hidden="1" customWidth="1"/>
    <col min="24" max="24" width="19.140625" style="31" hidden="1" customWidth="1"/>
    <col min="25" max="25" width="9.140625" style="31" hidden="1" customWidth="1"/>
    <col min="26" max="26" width="19.28515625" style="31" hidden="1" customWidth="1"/>
    <col min="27" max="28" width="14.7109375" style="31" hidden="1" customWidth="1"/>
    <col min="29" max="29" width="17.5703125" style="31" hidden="1" customWidth="1"/>
    <col min="30" max="30" width="18" style="31" hidden="1" customWidth="1"/>
    <col min="31" max="31" width="14.7109375" style="31" hidden="1" customWidth="1"/>
    <col min="32" max="32" width="9.140625" style="31" hidden="1" customWidth="1"/>
    <col min="33" max="16384" width="9.140625" style="31"/>
  </cols>
  <sheetData>
    <row r="1" spans="1:31" ht="23.25" customHeight="1" x14ac:dyDescent="0.25">
      <c r="A1" s="117"/>
      <c r="B1" s="117"/>
      <c r="C1" s="399" t="s">
        <v>95</v>
      </c>
      <c r="D1" s="399"/>
      <c r="E1" s="399"/>
      <c r="F1" s="399"/>
      <c r="G1" s="399"/>
      <c r="H1" s="255"/>
      <c r="I1" s="255"/>
      <c r="J1" s="255"/>
      <c r="K1" s="255"/>
      <c r="L1" s="255"/>
      <c r="M1" s="255"/>
      <c r="N1" s="255"/>
      <c r="O1" s="255"/>
      <c r="P1" s="255"/>
      <c r="Q1" s="255"/>
      <c r="R1" s="255"/>
      <c r="S1" s="255"/>
      <c r="T1" s="255"/>
      <c r="U1" s="255"/>
      <c r="V1" s="118"/>
      <c r="W1" s="119"/>
      <c r="X1" s="119"/>
      <c r="Y1" s="119"/>
      <c r="Z1" s="119"/>
    </row>
    <row r="2" spans="1:31" ht="123" customHeight="1" x14ac:dyDescent="0.25">
      <c r="A2" s="117"/>
      <c r="B2" s="117"/>
      <c r="C2" s="372" t="s">
        <v>300</v>
      </c>
      <c r="D2" s="372"/>
      <c r="E2" s="372"/>
      <c r="F2" s="372"/>
      <c r="G2" s="372"/>
      <c r="H2" s="372"/>
      <c r="I2" s="372"/>
      <c r="J2" s="372"/>
      <c r="K2" s="372"/>
      <c r="L2" s="298"/>
      <c r="M2" s="298"/>
      <c r="N2" s="298"/>
      <c r="O2" s="120"/>
      <c r="P2" s="120"/>
      <c r="Q2" s="120"/>
      <c r="R2" s="120"/>
      <c r="S2" s="120"/>
      <c r="T2" s="120"/>
      <c r="U2" s="120"/>
      <c r="V2" s="121"/>
      <c r="W2" s="122"/>
      <c r="X2" s="122"/>
      <c r="Y2" s="122"/>
      <c r="Z2" s="122"/>
    </row>
    <row r="3" spans="1:31" ht="180" customHeight="1" x14ac:dyDescent="0.25">
      <c r="A3" s="117"/>
      <c r="B3" s="117"/>
      <c r="C3" s="374" t="s">
        <v>299</v>
      </c>
      <c r="D3" s="374"/>
      <c r="E3" s="374"/>
      <c r="F3" s="374"/>
      <c r="G3" s="374"/>
      <c r="H3" s="374"/>
      <c r="I3" s="374"/>
      <c r="J3" s="374"/>
      <c r="K3" s="374"/>
      <c r="L3" s="299"/>
      <c r="M3" s="299"/>
      <c r="N3" s="299"/>
      <c r="O3" s="299"/>
      <c r="P3" s="299"/>
      <c r="Q3" s="299"/>
      <c r="R3" s="256"/>
      <c r="S3" s="256"/>
      <c r="T3" s="256"/>
      <c r="U3" s="256"/>
      <c r="V3" s="123"/>
      <c r="W3" s="122"/>
      <c r="X3" s="122"/>
      <c r="Y3" s="122"/>
      <c r="Z3" s="122"/>
    </row>
    <row r="4" spans="1:31" ht="297" customHeight="1" x14ac:dyDescent="0.25">
      <c r="A4" s="117"/>
      <c r="B4" s="117"/>
      <c r="C4" s="373" t="s">
        <v>270</v>
      </c>
      <c r="D4" s="373"/>
      <c r="E4" s="373"/>
      <c r="F4" s="373"/>
      <c r="G4" s="373"/>
      <c r="H4" s="373"/>
      <c r="I4" s="373"/>
      <c r="J4" s="373"/>
      <c r="K4" s="373"/>
      <c r="L4" s="300"/>
      <c r="M4" s="300"/>
      <c r="N4" s="300"/>
      <c r="O4" s="300"/>
      <c r="P4" s="300"/>
      <c r="Q4" s="300"/>
      <c r="R4" s="300"/>
      <c r="S4" s="251"/>
      <c r="T4" s="251"/>
      <c r="U4" s="251"/>
      <c r="V4" s="124"/>
      <c r="W4" s="122"/>
      <c r="X4" s="122"/>
      <c r="Y4" s="122"/>
      <c r="Z4" s="122"/>
    </row>
    <row r="5" spans="1:31" x14ac:dyDescent="0.25">
      <c r="A5" s="117"/>
      <c r="B5" s="32"/>
      <c r="C5" s="33"/>
      <c r="D5" s="34"/>
      <c r="E5" s="35"/>
      <c r="F5" s="34"/>
      <c r="G5" s="35"/>
      <c r="H5" s="35"/>
      <c r="I5" s="35"/>
      <c r="J5" s="125"/>
      <c r="K5" s="125"/>
      <c r="L5" s="125"/>
      <c r="M5" s="125"/>
      <c r="N5" s="125"/>
      <c r="O5" s="125"/>
      <c r="P5" s="125"/>
      <c r="Q5" s="125"/>
      <c r="R5" s="125"/>
      <c r="S5" s="34"/>
      <c r="T5" s="34"/>
      <c r="U5" s="34"/>
      <c r="V5" s="34"/>
    </row>
    <row r="6" spans="1:31" ht="48" customHeight="1" x14ac:dyDescent="0.25">
      <c r="A6" s="36" t="s">
        <v>5</v>
      </c>
      <c r="B6" s="126" t="s">
        <v>1</v>
      </c>
      <c r="C6" s="127" t="s">
        <v>302</v>
      </c>
      <c r="D6" s="253" t="s">
        <v>85</v>
      </c>
      <c r="E6" s="128" t="s">
        <v>79</v>
      </c>
      <c r="F6" s="129" t="s">
        <v>91</v>
      </c>
      <c r="G6" s="253" t="s">
        <v>86</v>
      </c>
      <c r="H6" s="128" t="s">
        <v>79</v>
      </c>
      <c r="I6" s="129" t="s">
        <v>78</v>
      </c>
      <c r="J6" s="423" t="s">
        <v>4</v>
      </c>
      <c r="K6" s="424"/>
      <c r="L6" s="424"/>
      <c r="M6" s="424"/>
      <c r="N6" s="424"/>
      <c r="O6" s="424"/>
      <c r="P6" s="424"/>
      <c r="Q6" s="425"/>
      <c r="R6" s="423" t="s">
        <v>107</v>
      </c>
      <c r="S6" s="424"/>
      <c r="T6" s="424"/>
      <c r="U6" s="425"/>
      <c r="V6" s="40" t="s">
        <v>87</v>
      </c>
      <c r="W6" s="130" t="s">
        <v>225</v>
      </c>
      <c r="X6" s="130" t="s">
        <v>226</v>
      </c>
    </row>
    <row r="7" spans="1:31" ht="20.25" x14ac:dyDescent="0.25">
      <c r="A7" s="131" t="s">
        <v>108</v>
      </c>
      <c r="B7" s="32"/>
      <c r="C7" s="132"/>
      <c r="D7" s="133"/>
      <c r="E7" s="35"/>
      <c r="F7" s="34"/>
      <c r="G7" s="35"/>
      <c r="H7" s="35"/>
      <c r="I7" s="35"/>
      <c r="J7" s="134"/>
      <c r="K7" s="134"/>
      <c r="L7" s="134"/>
      <c r="M7" s="134"/>
      <c r="N7" s="134"/>
      <c r="O7" s="134"/>
      <c r="P7" s="134"/>
      <c r="Q7" s="134"/>
      <c r="R7" s="134"/>
      <c r="S7" s="34"/>
      <c r="T7" s="34"/>
      <c r="U7" s="34"/>
      <c r="V7" s="34"/>
      <c r="W7" s="135"/>
      <c r="X7" s="135"/>
      <c r="Z7" s="427" t="s">
        <v>227</v>
      </c>
      <c r="AA7" s="427"/>
      <c r="AB7" s="427"/>
      <c r="AC7" s="427"/>
      <c r="AD7" s="427"/>
      <c r="AE7" s="427"/>
    </row>
    <row r="8" spans="1:31" ht="32.25" customHeight="1" x14ac:dyDescent="0.25">
      <c r="A8" s="136"/>
      <c r="B8" s="137"/>
      <c r="C8" s="138" t="s">
        <v>109</v>
      </c>
      <c r="D8" s="108"/>
      <c r="E8" s="109"/>
      <c r="F8" s="108"/>
      <c r="G8" s="48"/>
      <c r="H8" s="109"/>
      <c r="I8" s="48"/>
      <c r="J8" s="139" t="s">
        <v>46</v>
      </c>
      <c r="K8" s="128" t="s">
        <v>73</v>
      </c>
      <c r="L8" s="128" t="s">
        <v>80</v>
      </c>
      <c r="M8" s="140" t="s">
        <v>47</v>
      </c>
      <c r="N8" s="139" t="s">
        <v>46</v>
      </c>
      <c r="O8" s="128" t="s">
        <v>106</v>
      </c>
      <c r="P8" s="128" t="s">
        <v>80</v>
      </c>
      <c r="Q8" s="140" t="s">
        <v>47</v>
      </c>
      <c r="R8" s="141" t="s">
        <v>33</v>
      </c>
      <c r="S8" s="141" t="s">
        <v>110</v>
      </c>
      <c r="T8" s="141" t="s">
        <v>35</v>
      </c>
      <c r="U8" s="141" t="s">
        <v>34</v>
      </c>
      <c r="V8" s="142"/>
      <c r="W8" s="143"/>
      <c r="X8" s="143"/>
      <c r="Z8" s="144" t="s">
        <v>228</v>
      </c>
      <c r="AA8" s="144" t="s">
        <v>229</v>
      </c>
      <c r="AB8" s="144" t="s">
        <v>230</v>
      </c>
      <c r="AC8" s="144" t="s">
        <v>256</v>
      </c>
      <c r="AD8" s="144" t="s">
        <v>229</v>
      </c>
      <c r="AE8" s="144" t="s">
        <v>230</v>
      </c>
    </row>
    <row r="9" spans="1:31" ht="60" x14ac:dyDescent="0.25">
      <c r="A9" s="145">
        <v>1</v>
      </c>
      <c r="B9" s="145" t="s">
        <v>111</v>
      </c>
      <c r="C9" s="254" t="s">
        <v>112</v>
      </c>
      <c r="D9" s="100"/>
      <c r="E9" s="62"/>
      <c r="F9" s="146"/>
      <c r="G9" s="147"/>
      <c r="H9" s="62"/>
      <c r="I9" s="148"/>
      <c r="J9" s="426"/>
      <c r="K9" s="247"/>
      <c r="L9" s="149"/>
      <c r="M9" s="407"/>
      <c r="N9" s="406"/>
      <c r="O9" s="308"/>
      <c r="P9" s="149"/>
      <c r="Q9" s="403"/>
      <c r="R9" s="150"/>
      <c r="S9" s="151"/>
      <c r="T9" s="151"/>
      <c r="U9" s="409"/>
      <c r="V9" s="152"/>
      <c r="W9" s="153" t="e">
        <f>CONCATENATE(IF(AND(E9="M",H9="M"),3.0555,),IF(AND(E9="P",H9="P"),1.5278,),IF(AND(E9="D",H9="D"),0,),IF(AND(E9="M",H9="P"),2.2917,),IF(AND(E9="M",H9="D"),1.5278,),IF(AND(E9="P",H9="M"),2.2917,),IF(AND(E9="P",H9="D"),0.7639,),IF(AND(E9="D",H9="M"),1.5278,),IF(AND(E9="D",H9="P"),0.7639,))+0</f>
        <v>#VALUE!</v>
      </c>
      <c r="Z9" s="154" t="s">
        <v>231</v>
      </c>
      <c r="AA9" s="154">
        <f>COUNTIFS(J9:J86,1,L9:L86,"M")</f>
        <v>0</v>
      </c>
      <c r="AB9" s="154">
        <f>IF(AA9&gt;=1,1,0)</f>
        <v>0</v>
      </c>
      <c r="AC9" s="154" t="s">
        <v>231</v>
      </c>
      <c r="AD9" s="154">
        <f>COUNTIFS(N9:N86,1,P9:P86,"M")</f>
        <v>0</v>
      </c>
      <c r="AE9" s="154">
        <f>IF(AD9&gt;=1,1,0)</f>
        <v>0</v>
      </c>
    </row>
    <row r="10" spans="1:31" ht="60" x14ac:dyDescent="0.25">
      <c r="A10" s="63">
        <v>2</v>
      </c>
      <c r="B10" s="155" t="s">
        <v>113</v>
      </c>
      <c r="C10" s="254" t="s">
        <v>114</v>
      </c>
      <c r="D10" s="100"/>
      <c r="E10" s="62"/>
      <c r="F10" s="146"/>
      <c r="G10" s="147"/>
      <c r="H10" s="62"/>
      <c r="I10" s="148"/>
      <c r="J10" s="426"/>
      <c r="K10" s="248"/>
      <c r="L10" s="156"/>
      <c r="M10" s="397"/>
      <c r="N10" s="406"/>
      <c r="O10" s="309"/>
      <c r="P10" s="156"/>
      <c r="Q10" s="405"/>
      <c r="R10" s="150"/>
      <c r="S10" s="151"/>
      <c r="T10" s="151"/>
      <c r="U10" s="410"/>
      <c r="V10" s="152"/>
      <c r="W10" s="153" t="e">
        <f t="shared" ref="W10:W13" si="0">CONCATENATE(IF(AND(E10="M",H10="M"),3.0555,),IF(AND(E10="P",H10="P"),1.5278,),IF(AND(E10="D",H10="D"),0,),IF(AND(E10="M",H10="P"),2.2917,),IF(AND(E10="M",H10="D"),1.5278,),IF(AND(E10="P",H10="M"),2.2917,),IF(AND(E10="P",H10="D"),0.7639,),IF(AND(E10="D",H10="M"),1.5278,),IF(AND(E10="D",H10="P"),0.7639,))+0</f>
        <v>#VALUE!</v>
      </c>
      <c r="Z10" s="154" t="s">
        <v>232</v>
      </c>
      <c r="AA10" s="154">
        <f>COUNTIFS(J9:J86,2,L9:L86,"M")</f>
        <v>0</v>
      </c>
      <c r="AB10" s="154">
        <f t="shared" ref="AB10:AB16" si="1">IF(AA10&gt;=1,1,0)</f>
        <v>0</v>
      </c>
      <c r="AC10" s="154" t="s">
        <v>232</v>
      </c>
      <c r="AD10" s="154">
        <f>COUNTIFS(N9:N86,2,P9:P86,"M")</f>
        <v>0</v>
      </c>
      <c r="AE10" s="154">
        <f t="shared" ref="AE10:AE16" si="2">IF(AD10&gt;=1,1,0)</f>
        <v>0</v>
      </c>
    </row>
    <row r="11" spans="1:31" ht="31.5" x14ac:dyDescent="0.25">
      <c r="A11" s="63">
        <v>3</v>
      </c>
      <c r="B11" s="155" t="s">
        <v>115</v>
      </c>
      <c r="C11" s="254" t="s">
        <v>116</v>
      </c>
      <c r="D11" s="100"/>
      <c r="E11" s="62"/>
      <c r="F11" s="146"/>
      <c r="G11" s="147"/>
      <c r="H11" s="62"/>
      <c r="I11" s="148"/>
      <c r="J11" s="426"/>
      <c r="K11" s="248"/>
      <c r="L11" s="156"/>
      <c r="M11" s="397"/>
      <c r="N11" s="406"/>
      <c r="O11" s="309"/>
      <c r="P11" s="156"/>
      <c r="Q11" s="405"/>
      <c r="R11" s="150"/>
      <c r="S11" s="151"/>
      <c r="T11" s="151"/>
      <c r="U11" s="410"/>
      <c r="V11" s="152"/>
      <c r="W11" s="153" t="e">
        <f t="shared" si="0"/>
        <v>#VALUE!</v>
      </c>
      <c r="Z11" s="154" t="s">
        <v>233</v>
      </c>
      <c r="AA11" s="154">
        <f>COUNTIFS(J9:J86,3,L9:L86,"M")</f>
        <v>0</v>
      </c>
      <c r="AB11" s="154">
        <f t="shared" si="1"/>
        <v>0</v>
      </c>
      <c r="AC11" s="154" t="s">
        <v>233</v>
      </c>
      <c r="AD11" s="154">
        <f>COUNTIFS(N9:N86,3,P9:P86,"M")</f>
        <v>0</v>
      </c>
      <c r="AE11" s="154">
        <f t="shared" si="2"/>
        <v>0</v>
      </c>
    </row>
    <row r="12" spans="1:31" ht="31.5" x14ac:dyDescent="0.25">
      <c r="A12" s="63">
        <v>4</v>
      </c>
      <c r="B12" s="155" t="s">
        <v>117</v>
      </c>
      <c r="C12" s="254" t="s">
        <v>118</v>
      </c>
      <c r="D12" s="100"/>
      <c r="E12" s="62"/>
      <c r="F12" s="146"/>
      <c r="G12" s="147"/>
      <c r="H12" s="62"/>
      <c r="I12" s="148"/>
      <c r="J12" s="285"/>
      <c r="K12" s="248"/>
      <c r="L12" s="156"/>
      <c r="M12" s="397"/>
      <c r="N12" s="157"/>
      <c r="O12" s="309"/>
      <c r="P12" s="156"/>
      <c r="Q12" s="405"/>
      <c r="R12" s="150"/>
      <c r="S12" s="151"/>
      <c r="T12" s="151"/>
      <c r="U12" s="410"/>
      <c r="V12" s="152"/>
      <c r="W12" s="153" t="e">
        <f t="shared" si="0"/>
        <v>#VALUE!</v>
      </c>
      <c r="Z12" s="154" t="s">
        <v>234</v>
      </c>
      <c r="AA12" s="154">
        <f>COUNTIFS(J9:J86,4,L9:L86,"M")</f>
        <v>0</v>
      </c>
      <c r="AB12" s="154">
        <f t="shared" si="1"/>
        <v>0</v>
      </c>
      <c r="AC12" s="154" t="s">
        <v>234</v>
      </c>
      <c r="AD12" s="154">
        <f>COUNTIFS(N9:N86,4,P9:P86,"M")</f>
        <v>0</v>
      </c>
      <c r="AE12" s="154">
        <f t="shared" si="2"/>
        <v>0</v>
      </c>
    </row>
    <row r="13" spans="1:31" ht="45" x14ac:dyDescent="0.25">
      <c r="A13" s="63">
        <v>5</v>
      </c>
      <c r="B13" s="155" t="s">
        <v>119</v>
      </c>
      <c r="C13" s="254" t="s">
        <v>120</v>
      </c>
      <c r="D13" s="100"/>
      <c r="E13" s="62"/>
      <c r="F13" s="146"/>
      <c r="G13" s="147"/>
      <c r="H13" s="62"/>
      <c r="I13" s="148"/>
      <c r="J13" s="242"/>
      <c r="K13" s="249"/>
      <c r="L13" s="158"/>
      <c r="M13" s="408"/>
      <c r="N13" s="159"/>
      <c r="O13" s="310"/>
      <c r="P13" s="158"/>
      <c r="Q13" s="404"/>
      <c r="R13" s="150"/>
      <c r="S13" s="151"/>
      <c r="T13" s="151"/>
      <c r="U13" s="411"/>
      <c r="V13" s="152"/>
      <c r="W13" s="153" t="e">
        <f t="shared" si="0"/>
        <v>#VALUE!</v>
      </c>
      <c r="Z13" s="154" t="s">
        <v>235</v>
      </c>
      <c r="AA13" s="154">
        <f>COUNTIFS(J9:J86,5,L9:L86,"M")</f>
        <v>0</v>
      </c>
      <c r="AB13" s="154">
        <f t="shared" si="1"/>
        <v>0</v>
      </c>
      <c r="AC13" s="154" t="s">
        <v>235</v>
      </c>
      <c r="AD13" s="154">
        <f>COUNTIFS(N9:N86,5,P9:P86,"M")</f>
        <v>0</v>
      </c>
      <c r="AE13" s="154">
        <f t="shared" si="2"/>
        <v>0</v>
      </c>
    </row>
    <row r="14" spans="1:31" ht="20.25" x14ac:dyDescent="0.25">
      <c r="A14" s="160"/>
      <c r="B14" s="161"/>
      <c r="C14" s="162" t="s">
        <v>121</v>
      </c>
      <c r="D14" s="311"/>
      <c r="E14" s="163"/>
      <c r="F14" s="312"/>
      <c r="G14" s="164"/>
      <c r="H14" s="163"/>
      <c r="I14" s="164"/>
      <c r="J14" s="313"/>
      <c r="K14" s="313"/>
      <c r="L14" s="314"/>
      <c r="M14" s="314"/>
      <c r="N14" s="314"/>
      <c r="O14" s="314"/>
      <c r="P14" s="314"/>
      <c r="Q14" s="314"/>
      <c r="R14" s="314"/>
      <c r="S14" s="315"/>
      <c r="T14" s="315"/>
      <c r="U14" s="315"/>
      <c r="V14" s="316"/>
      <c r="Z14" s="154" t="s">
        <v>236</v>
      </c>
      <c r="AA14" s="154">
        <f>COUNTIFS(J9:J86,6,L9:L86,"M")</f>
        <v>0</v>
      </c>
      <c r="AB14" s="154">
        <f t="shared" si="1"/>
        <v>0</v>
      </c>
      <c r="AC14" s="154" t="s">
        <v>236</v>
      </c>
      <c r="AD14" s="154">
        <f>COUNTIFS(N9:N86,6,P9:P86,"M")</f>
        <v>0</v>
      </c>
      <c r="AE14" s="154">
        <f t="shared" si="2"/>
        <v>0</v>
      </c>
    </row>
    <row r="15" spans="1:31" ht="45" x14ac:dyDescent="0.25">
      <c r="A15" s="63">
        <v>6</v>
      </c>
      <c r="B15" s="155" t="s">
        <v>122</v>
      </c>
      <c r="C15" s="254" t="s">
        <v>123</v>
      </c>
      <c r="D15" s="100"/>
      <c r="E15" s="62"/>
      <c r="F15" s="65"/>
      <c r="G15" s="147"/>
      <c r="H15" s="62"/>
      <c r="I15" s="147"/>
      <c r="J15" s="286"/>
      <c r="K15" s="247"/>
      <c r="L15" s="149"/>
      <c r="M15" s="407"/>
      <c r="N15" s="165"/>
      <c r="O15" s="308"/>
      <c r="P15" s="149"/>
      <c r="Q15" s="403"/>
      <c r="R15" s="150"/>
      <c r="S15" s="151"/>
      <c r="T15" s="151"/>
      <c r="U15" s="409"/>
      <c r="V15" s="305"/>
      <c r="W15" s="153" t="e">
        <f t="shared" ref="W15:W17" si="3">CONCATENATE(IF(AND(E15="M",H15="M"),3.0555,),IF(AND(E15="P",H15="P"),1.5278,),IF(AND(E15="D",H15="D"),0,),IF(AND(E15="M",H15="P"),2.2917,),IF(AND(E15="M",H15="D"),1.5278,),IF(AND(E15="P",H15="M"),2.2917,),IF(AND(E15="P",H15="D"),0.7639,),IF(AND(E15="D",H15="M"),1.5278,),IF(AND(E15="D",H15="P"),0.7639,))+0</f>
        <v>#VALUE!</v>
      </c>
      <c r="Z15" s="154" t="s">
        <v>237</v>
      </c>
      <c r="AA15" s="154">
        <f>COUNTIFS(J9:J86,7,L9:L86,"M")</f>
        <v>0</v>
      </c>
      <c r="AB15" s="154">
        <f t="shared" si="1"/>
        <v>0</v>
      </c>
      <c r="AC15" s="154" t="s">
        <v>237</v>
      </c>
      <c r="AD15" s="154">
        <f>COUNTIFS(N9:N86,7,P9:P86,"M")</f>
        <v>0</v>
      </c>
      <c r="AE15" s="154">
        <f t="shared" si="2"/>
        <v>0</v>
      </c>
    </row>
    <row r="16" spans="1:31" ht="45" x14ac:dyDescent="0.25">
      <c r="A16" s="63">
        <v>7</v>
      </c>
      <c r="B16" s="155" t="s">
        <v>124</v>
      </c>
      <c r="C16" s="254" t="s">
        <v>125</v>
      </c>
      <c r="D16" s="100"/>
      <c r="E16" s="62"/>
      <c r="F16" s="65"/>
      <c r="G16" s="147"/>
      <c r="H16" s="62"/>
      <c r="I16" s="147"/>
      <c r="J16" s="287"/>
      <c r="K16" s="248"/>
      <c r="L16" s="156"/>
      <c r="M16" s="397"/>
      <c r="N16" s="166"/>
      <c r="O16" s="309"/>
      <c r="P16" s="156"/>
      <c r="Q16" s="405"/>
      <c r="R16" s="150"/>
      <c r="S16" s="151"/>
      <c r="T16" s="151"/>
      <c r="U16" s="410"/>
      <c r="V16" s="305"/>
      <c r="W16" s="153" t="e">
        <f t="shared" si="3"/>
        <v>#VALUE!</v>
      </c>
      <c r="Z16" s="154" t="s">
        <v>238</v>
      </c>
      <c r="AA16" s="154">
        <f>COUNTIFS(J9:J86,8,L9:L86,"M")</f>
        <v>0</v>
      </c>
      <c r="AB16" s="154">
        <f t="shared" si="1"/>
        <v>0</v>
      </c>
      <c r="AC16" s="154" t="s">
        <v>238</v>
      </c>
      <c r="AD16" s="154">
        <f>COUNTIFS(N9:N86,8,P9:P86,"M")</f>
        <v>0</v>
      </c>
      <c r="AE16" s="154">
        <f t="shared" si="2"/>
        <v>0</v>
      </c>
    </row>
    <row r="17" spans="1:23" ht="31.5" x14ac:dyDescent="0.25">
      <c r="A17" s="63">
        <v>8</v>
      </c>
      <c r="B17" s="155" t="s">
        <v>126</v>
      </c>
      <c r="C17" s="254" t="s">
        <v>127</v>
      </c>
      <c r="D17" s="100"/>
      <c r="E17" s="62"/>
      <c r="F17" s="65"/>
      <c r="G17" s="147"/>
      <c r="H17" s="62"/>
      <c r="I17" s="147"/>
      <c r="J17" s="242"/>
      <c r="K17" s="249"/>
      <c r="L17" s="158"/>
      <c r="M17" s="408"/>
      <c r="N17" s="159"/>
      <c r="O17" s="310"/>
      <c r="P17" s="158"/>
      <c r="Q17" s="404"/>
      <c r="R17" s="150"/>
      <c r="S17" s="151"/>
      <c r="T17" s="151"/>
      <c r="U17" s="411"/>
      <c r="V17" s="305"/>
      <c r="W17" s="153" t="e">
        <f t="shared" si="3"/>
        <v>#VALUE!</v>
      </c>
    </row>
    <row r="18" spans="1:23" ht="20.25" x14ac:dyDescent="0.25">
      <c r="A18" s="167" t="s">
        <v>128</v>
      </c>
      <c r="B18" s="161"/>
      <c r="C18" s="162" t="s">
        <v>129</v>
      </c>
      <c r="D18" s="311"/>
      <c r="E18" s="163"/>
      <c r="F18" s="312"/>
      <c r="G18" s="164"/>
      <c r="H18" s="163"/>
      <c r="I18" s="164"/>
      <c r="J18" s="313"/>
      <c r="K18" s="313"/>
      <c r="L18" s="314"/>
      <c r="M18" s="314"/>
      <c r="N18" s="314"/>
      <c r="O18" s="314"/>
      <c r="P18" s="314"/>
      <c r="Q18" s="314"/>
      <c r="R18" s="314"/>
      <c r="S18" s="315"/>
      <c r="T18" s="315"/>
      <c r="U18" s="315"/>
      <c r="V18" s="316"/>
    </row>
    <row r="19" spans="1:23" ht="60" x14ac:dyDescent="0.25">
      <c r="A19" s="63">
        <v>9</v>
      </c>
      <c r="B19" s="155" t="s">
        <v>130</v>
      </c>
      <c r="C19" s="254" t="s">
        <v>258</v>
      </c>
      <c r="D19" s="100"/>
      <c r="E19" s="62"/>
      <c r="F19" s="65"/>
      <c r="G19" s="147"/>
      <c r="H19" s="62"/>
      <c r="I19" s="148"/>
      <c r="J19" s="288"/>
      <c r="K19" s="247"/>
      <c r="L19" s="149"/>
      <c r="M19" s="407"/>
      <c r="N19" s="168"/>
      <c r="O19" s="308"/>
      <c r="P19" s="149"/>
      <c r="Q19" s="403"/>
      <c r="R19" s="151"/>
      <c r="S19" s="151"/>
      <c r="T19" s="151"/>
      <c r="U19" s="409"/>
      <c r="V19" s="152"/>
      <c r="W19" s="153" t="e">
        <f t="shared" ref="W19:W21" si="4">CONCATENATE(IF(AND(E19="M",H19="M"),3.0555,),IF(AND(E19="P",H19="P"),1.5278,),IF(AND(E19="D",H19="D"),0,),IF(AND(E19="M",H19="P"),2.2917,),IF(AND(E19="M",H19="D"),1.5278,),IF(AND(E19="P",H19="M"),2.2917,),IF(AND(E19="P",H19="D"),0.7639,),IF(AND(E19="D",H19="M"),1.5278,),IF(AND(E19="D",H19="P"),0.7639,))+0</f>
        <v>#VALUE!</v>
      </c>
    </row>
    <row r="20" spans="1:23" ht="60" x14ac:dyDescent="0.25">
      <c r="A20" s="63">
        <v>10</v>
      </c>
      <c r="B20" s="155" t="s">
        <v>131</v>
      </c>
      <c r="C20" s="254" t="s">
        <v>259</v>
      </c>
      <c r="D20" s="100"/>
      <c r="E20" s="62"/>
      <c r="F20" s="65"/>
      <c r="G20" s="147"/>
      <c r="H20" s="62"/>
      <c r="I20" s="148"/>
      <c r="J20" s="289"/>
      <c r="K20" s="248"/>
      <c r="L20" s="156"/>
      <c r="M20" s="397"/>
      <c r="N20" s="169"/>
      <c r="O20" s="309"/>
      <c r="P20" s="156"/>
      <c r="Q20" s="405"/>
      <c r="R20" s="151"/>
      <c r="S20" s="151"/>
      <c r="T20" s="151"/>
      <c r="U20" s="410"/>
      <c r="V20" s="152"/>
      <c r="W20" s="153" t="e">
        <f t="shared" si="4"/>
        <v>#VALUE!</v>
      </c>
    </row>
    <row r="21" spans="1:23" ht="45" x14ac:dyDescent="0.25">
      <c r="A21" s="63">
        <v>11</v>
      </c>
      <c r="B21" s="155" t="s">
        <v>132</v>
      </c>
      <c r="C21" s="254" t="s">
        <v>260</v>
      </c>
      <c r="D21" s="100"/>
      <c r="E21" s="62"/>
      <c r="F21" s="65"/>
      <c r="G21" s="147"/>
      <c r="H21" s="62"/>
      <c r="I21" s="148"/>
      <c r="J21" s="242"/>
      <c r="K21" s="249"/>
      <c r="L21" s="158"/>
      <c r="M21" s="408"/>
      <c r="N21" s="159"/>
      <c r="O21" s="310"/>
      <c r="P21" s="158"/>
      <c r="Q21" s="404"/>
      <c r="R21" s="151"/>
      <c r="S21" s="151"/>
      <c r="T21" s="151"/>
      <c r="U21" s="411"/>
      <c r="V21" s="152"/>
      <c r="W21" s="153" t="e">
        <f t="shared" si="4"/>
        <v>#VALUE!</v>
      </c>
    </row>
    <row r="22" spans="1:23" ht="20.25" x14ac:dyDescent="0.25">
      <c r="A22" s="170"/>
      <c r="B22" s="171"/>
      <c r="C22" s="172" t="s">
        <v>133</v>
      </c>
      <c r="D22" s="317"/>
      <c r="E22" s="173"/>
      <c r="F22" s="297"/>
      <c r="G22" s="174"/>
      <c r="H22" s="173"/>
      <c r="I22" s="174"/>
      <c r="J22" s="281"/>
      <c r="K22" s="281"/>
      <c r="L22" s="200"/>
      <c r="M22" s="200"/>
      <c r="N22" s="200"/>
      <c r="O22" s="200"/>
      <c r="P22" s="200"/>
      <c r="Q22" s="200"/>
      <c r="R22" s="200"/>
      <c r="S22" s="199"/>
      <c r="T22" s="199"/>
      <c r="U22" s="199"/>
      <c r="V22" s="190"/>
    </row>
    <row r="23" spans="1:23" ht="90" x14ac:dyDescent="0.25">
      <c r="A23" s="63">
        <v>12</v>
      </c>
      <c r="B23" s="155" t="s">
        <v>134</v>
      </c>
      <c r="C23" s="254" t="s">
        <v>261</v>
      </c>
      <c r="D23" s="100"/>
      <c r="E23" s="62"/>
      <c r="F23" s="146"/>
      <c r="G23" s="147"/>
      <c r="H23" s="62"/>
      <c r="I23" s="148"/>
      <c r="J23" s="288"/>
      <c r="K23" s="247"/>
      <c r="L23" s="149"/>
      <c r="M23" s="407"/>
      <c r="N23" s="168"/>
      <c r="O23" s="308"/>
      <c r="P23" s="149"/>
      <c r="Q23" s="403"/>
      <c r="R23" s="151"/>
      <c r="S23" s="151"/>
      <c r="T23" s="151"/>
      <c r="U23" s="409"/>
      <c r="V23" s="152"/>
      <c r="W23" s="153" t="e">
        <f t="shared" ref="W23:W24" si="5">CONCATENATE(IF(AND(E23="M",H23="M"),3.0555,),IF(AND(E23="P",H23="P"),1.5278,),IF(AND(E23="D",H23="D"),0,),IF(AND(E23="M",H23="P"),2.2917,),IF(AND(E23="M",H23="D"),1.5278,),IF(AND(E23="P",H23="M"),2.2917,),IF(AND(E23="P",H23="D"),0.7639,),IF(AND(E23="D",H23="M"),1.5278,),IF(AND(E23="D",H23="P"),0.7639,))+0</f>
        <v>#VALUE!</v>
      </c>
    </row>
    <row r="24" spans="1:23" ht="31.5" x14ac:dyDescent="0.25">
      <c r="A24" s="63">
        <v>13</v>
      </c>
      <c r="B24" s="155" t="s">
        <v>135</v>
      </c>
      <c r="C24" s="254" t="s">
        <v>136</v>
      </c>
      <c r="D24" s="100"/>
      <c r="E24" s="62"/>
      <c r="F24" s="146"/>
      <c r="G24" s="147"/>
      <c r="H24" s="62"/>
      <c r="I24" s="148"/>
      <c r="J24" s="242"/>
      <c r="K24" s="249"/>
      <c r="L24" s="158"/>
      <c r="M24" s="408"/>
      <c r="N24" s="159"/>
      <c r="O24" s="310"/>
      <c r="P24" s="158"/>
      <c r="Q24" s="404"/>
      <c r="R24" s="151"/>
      <c r="S24" s="151"/>
      <c r="T24" s="151"/>
      <c r="U24" s="411"/>
      <c r="V24" s="152"/>
      <c r="W24" s="153" t="e">
        <f t="shared" si="5"/>
        <v>#VALUE!</v>
      </c>
    </row>
    <row r="25" spans="1:23" ht="20.25" x14ac:dyDescent="0.25">
      <c r="A25" s="252" t="s">
        <v>137</v>
      </c>
      <c r="B25" s="175"/>
      <c r="C25" s="42"/>
      <c r="D25" s="318"/>
      <c r="E25" s="176"/>
      <c r="F25" s="203"/>
      <c r="G25" s="177"/>
      <c r="H25" s="176"/>
      <c r="I25" s="177"/>
      <c r="J25" s="319"/>
      <c r="K25" s="319"/>
      <c r="L25" s="320"/>
      <c r="M25" s="320"/>
      <c r="N25" s="320"/>
      <c r="O25" s="320"/>
      <c r="P25" s="320"/>
      <c r="Q25" s="320"/>
      <c r="R25" s="320"/>
      <c r="S25" s="203"/>
      <c r="T25" s="203"/>
      <c r="U25" s="203"/>
      <c r="V25" s="193"/>
    </row>
    <row r="26" spans="1:23" ht="20.25" x14ac:dyDescent="0.25">
      <c r="A26" s="178"/>
      <c r="B26" s="179"/>
      <c r="C26" s="136" t="s">
        <v>138</v>
      </c>
      <c r="D26" s="321"/>
      <c r="E26" s="180"/>
      <c r="F26" s="322"/>
      <c r="G26" s="181"/>
      <c r="H26" s="180"/>
      <c r="I26" s="181"/>
      <c r="J26" s="323"/>
      <c r="K26" s="323"/>
      <c r="L26" s="324"/>
      <c r="M26" s="324"/>
      <c r="N26" s="324"/>
      <c r="O26" s="324"/>
      <c r="P26" s="324"/>
      <c r="Q26" s="324"/>
      <c r="R26" s="324"/>
      <c r="S26" s="199"/>
      <c r="T26" s="199"/>
      <c r="U26" s="199"/>
      <c r="V26" s="196"/>
    </row>
    <row r="27" spans="1:23" ht="31.5" x14ac:dyDescent="0.25">
      <c r="A27" s="78">
        <v>14</v>
      </c>
      <c r="B27" s="145" t="s">
        <v>139</v>
      </c>
      <c r="C27" s="79" t="s">
        <v>140</v>
      </c>
      <c r="D27" s="99"/>
      <c r="E27" s="62"/>
      <c r="F27" s="182"/>
      <c r="G27" s="183"/>
      <c r="H27" s="62"/>
      <c r="I27" s="184"/>
      <c r="J27" s="287"/>
      <c r="K27" s="247"/>
      <c r="L27" s="156"/>
      <c r="M27" s="407"/>
      <c r="N27" s="166"/>
      <c r="O27" s="308"/>
      <c r="P27" s="156"/>
      <c r="Q27" s="403"/>
      <c r="R27" s="185"/>
      <c r="S27" s="151"/>
      <c r="T27" s="151"/>
      <c r="U27" s="409"/>
      <c r="V27" s="186"/>
      <c r="W27" s="153" t="e">
        <f t="shared" ref="W27:W31" si="6">CONCATENATE(IF(AND(E27="M",H27="M"),3.0555,),IF(AND(E27="P",H27="P"),1.5278,),IF(AND(E27="D",H27="D"),0,),IF(AND(E27="M",H27="P"),2.2917,),IF(AND(E27="M",H27="D"),1.5278,),IF(AND(E27="P",H27="M"),2.2917,),IF(AND(E27="P",H27="D"),0.7639,),IF(AND(E27="D",H27="M"),1.5278,),IF(AND(E27="D",H27="P"),0.7639,))+0</f>
        <v>#VALUE!</v>
      </c>
    </row>
    <row r="28" spans="1:23" ht="31.5" x14ac:dyDescent="0.25">
      <c r="A28" s="63">
        <v>15</v>
      </c>
      <c r="B28" s="155" t="s">
        <v>141</v>
      </c>
      <c r="C28" s="254" t="s">
        <v>142</v>
      </c>
      <c r="D28" s="100"/>
      <c r="E28" s="62"/>
      <c r="F28" s="146"/>
      <c r="G28" s="147"/>
      <c r="H28" s="62"/>
      <c r="I28" s="148"/>
      <c r="J28" s="287"/>
      <c r="K28" s="248"/>
      <c r="L28" s="156"/>
      <c r="M28" s="397"/>
      <c r="N28" s="166"/>
      <c r="O28" s="309"/>
      <c r="P28" s="156"/>
      <c r="Q28" s="405"/>
      <c r="R28" s="150"/>
      <c r="S28" s="151"/>
      <c r="T28" s="151"/>
      <c r="U28" s="410"/>
      <c r="V28" s="152"/>
      <c r="W28" s="153" t="e">
        <f t="shared" si="6"/>
        <v>#VALUE!</v>
      </c>
    </row>
    <row r="29" spans="1:23" ht="31.5" x14ac:dyDescent="0.25">
      <c r="A29" s="78">
        <v>16</v>
      </c>
      <c r="B29" s="145" t="s">
        <v>143</v>
      </c>
      <c r="C29" s="79" t="s">
        <v>144</v>
      </c>
      <c r="D29" s="99"/>
      <c r="E29" s="62"/>
      <c r="F29" s="182"/>
      <c r="G29" s="183"/>
      <c r="H29" s="62"/>
      <c r="I29" s="184"/>
      <c r="J29" s="287"/>
      <c r="K29" s="248"/>
      <c r="L29" s="156"/>
      <c r="M29" s="397"/>
      <c r="N29" s="166"/>
      <c r="O29" s="309"/>
      <c r="P29" s="156"/>
      <c r="Q29" s="405"/>
      <c r="R29" s="150"/>
      <c r="S29" s="151"/>
      <c r="T29" s="151"/>
      <c r="U29" s="410"/>
      <c r="V29" s="186"/>
      <c r="W29" s="153" t="e">
        <f t="shared" si="6"/>
        <v>#VALUE!</v>
      </c>
    </row>
    <row r="30" spans="1:23" ht="60" x14ac:dyDescent="0.25">
      <c r="A30" s="78">
        <v>17</v>
      </c>
      <c r="B30" s="145" t="s">
        <v>145</v>
      </c>
      <c r="C30" s="79" t="s">
        <v>146</v>
      </c>
      <c r="D30" s="99"/>
      <c r="E30" s="62"/>
      <c r="F30" s="182"/>
      <c r="G30" s="183"/>
      <c r="H30" s="62"/>
      <c r="I30" s="184"/>
      <c r="J30" s="287"/>
      <c r="K30" s="248"/>
      <c r="L30" s="156"/>
      <c r="M30" s="397"/>
      <c r="N30" s="166"/>
      <c r="O30" s="309"/>
      <c r="P30" s="156"/>
      <c r="Q30" s="405"/>
      <c r="R30" s="187"/>
      <c r="S30" s="151"/>
      <c r="T30" s="151"/>
      <c r="U30" s="410"/>
      <c r="V30" s="186"/>
      <c r="W30" s="153" t="e">
        <f t="shared" si="6"/>
        <v>#VALUE!</v>
      </c>
    </row>
    <row r="31" spans="1:23" ht="31.5" x14ac:dyDescent="0.25">
      <c r="A31" s="78">
        <v>18</v>
      </c>
      <c r="B31" s="145" t="s">
        <v>147</v>
      </c>
      <c r="C31" s="79" t="s">
        <v>148</v>
      </c>
      <c r="D31" s="99"/>
      <c r="E31" s="62"/>
      <c r="F31" s="182"/>
      <c r="G31" s="183"/>
      <c r="H31" s="62"/>
      <c r="I31" s="184"/>
      <c r="J31" s="242"/>
      <c r="K31" s="249"/>
      <c r="L31" s="158"/>
      <c r="M31" s="408"/>
      <c r="N31" s="159"/>
      <c r="O31" s="310"/>
      <c r="P31" s="158"/>
      <c r="Q31" s="404"/>
      <c r="R31" s="150"/>
      <c r="S31" s="151"/>
      <c r="T31" s="151"/>
      <c r="U31" s="411"/>
      <c r="V31" s="186"/>
      <c r="W31" s="153" t="e">
        <f t="shared" si="6"/>
        <v>#VALUE!</v>
      </c>
    </row>
    <row r="32" spans="1:23" ht="20.25" x14ac:dyDescent="0.25">
      <c r="A32" s="170"/>
      <c r="B32" s="171"/>
      <c r="C32" s="172" t="s">
        <v>149</v>
      </c>
      <c r="D32" s="317"/>
      <c r="E32" s="173"/>
      <c r="F32" s="297"/>
      <c r="G32" s="174"/>
      <c r="H32" s="173"/>
      <c r="I32" s="174"/>
      <c r="J32" s="281"/>
      <c r="K32" s="281"/>
      <c r="L32" s="200"/>
      <c r="M32" s="200"/>
      <c r="N32" s="200"/>
      <c r="O32" s="200"/>
      <c r="P32" s="200"/>
      <c r="Q32" s="200"/>
      <c r="R32" s="200"/>
      <c r="S32" s="199"/>
      <c r="T32" s="199"/>
      <c r="U32" s="199"/>
      <c r="V32" s="190"/>
    </row>
    <row r="33" spans="1:23" ht="45" x14ac:dyDescent="0.25">
      <c r="A33" s="63">
        <v>19</v>
      </c>
      <c r="B33" s="155" t="s">
        <v>150</v>
      </c>
      <c r="C33" s="254" t="s">
        <v>151</v>
      </c>
      <c r="D33" s="100"/>
      <c r="E33" s="62"/>
      <c r="F33" s="146"/>
      <c r="G33" s="147"/>
      <c r="H33" s="62"/>
      <c r="I33" s="148"/>
      <c r="J33" s="288"/>
      <c r="K33" s="247"/>
      <c r="L33" s="149"/>
      <c r="M33" s="407"/>
      <c r="N33" s="168"/>
      <c r="O33" s="308"/>
      <c r="P33" s="149"/>
      <c r="Q33" s="403"/>
      <c r="R33" s="151"/>
      <c r="S33" s="151"/>
      <c r="T33" s="151"/>
      <c r="U33" s="409"/>
      <c r="V33" s="152"/>
      <c r="W33" s="153" t="e">
        <f t="shared" ref="W33:W34" si="7">CONCATENATE(IF(AND(E33="M",H33="M"),3.0555,),IF(AND(E33="P",H33="P"),1.5278,),IF(AND(E33="D",H33="D"),0,),IF(AND(E33="M",H33="P"),2.2917,),IF(AND(E33="M",H33="D"),1.5278,),IF(AND(E33="P",H33="M"),2.2917,),IF(AND(E33="P",H33="D"),0.7639,),IF(AND(E33="D",H33="M"),1.5278,),IF(AND(E33="D",H33="P"),0.7639,))+0</f>
        <v>#VALUE!</v>
      </c>
    </row>
    <row r="34" spans="1:23" ht="31.5" x14ac:dyDescent="0.25">
      <c r="A34" s="63">
        <v>20</v>
      </c>
      <c r="B34" s="155" t="s">
        <v>152</v>
      </c>
      <c r="C34" s="254" t="s">
        <v>153</v>
      </c>
      <c r="D34" s="100"/>
      <c r="E34" s="62"/>
      <c r="F34" s="146"/>
      <c r="G34" s="147"/>
      <c r="H34" s="62"/>
      <c r="I34" s="148"/>
      <c r="J34" s="242"/>
      <c r="K34" s="249"/>
      <c r="L34" s="158"/>
      <c r="M34" s="408"/>
      <c r="N34" s="159"/>
      <c r="O34" s="310"/>
      <c r="P34" s="158"/>
      <c r="Q34" s="404"/>
      <c r="R34" s="188"/>
      <c r="S34" s="189"/>
      <c r="T34" s="151"/>
      <c r="U34" s="411"/>
      <c r="V34" s="152"/>
      <c r="W34" s="153" t="e">
        <f t="shared" si="7"/>
        <v>#VALUE!</v>
      </c>
    </row>
    <row r="35" spans="1:23" ht="20.25" x14ac:dyDescent="0.25">
      <c r="A35" s="170"/>
      <c r="B35" s="171"/>
      <c r="C35" s="172" t="s">
        <v>154</v>
      </c>
      <c r="D35" s="317"/>
      <c r="E35" s="173"/>
      <c r="F35" s="297"/>
      <c r="G35" s="174"/>
      <c r="H35" s="173"/>
      <c r="I35" s="174"/>
      <c r="J35" s="283"/>
      <c r="K35" s="283"/>
      <c r="L35" s="206"/>
      <c r="M35" s="206"/>
      <c r="N35" s="206"/>
      <c r="O35" s="206"/>
      <c r="P35" s="206"/>
      <c r="Q35" s="206"/>
      <c r="R35" s="206"/>
      <c r="S35" s="199"/>
      <c r="T35" s="199"/>
      <c r="U35" s="199"/>
      <c r="V35" s="190"/>
    </row>
    <row r="36" spans="1:23" ht="31.5" x14ac:dyDescent="0.25">
      <c r="A36" s="63">
        <v>21</v>
      </c>
      <c r="B36" s="155" t="s">
        <v>155</v>
      </c>
      <c r="C36" s="254" t="s">
        <v>156</v>
      </c>
      <c r="D36" s="100"/>
      <c r="E36" s="62"/>
      <c r="F36" s="146"/>
      <c r="G36" s="147"/>
      <c r="H36" s="62"/>
      <c r="I36" s="148"/>
      <c r="J36" s="289"/>
      <c r="K36" s="247"/>
      <c r="L36" s="156"/>
      <c r="M36" s="407"/>
      <c r="N36" s="169"/>
      <c r="O36" s="308"/>
      <c r="P36" s="156"/>
      <c r="Q36" s="403"/>
      <c r="R36" s="302"/>
      <c r="S36" s="151"/>
      <c r="T36" s="151"/>
      <c r="U36" s="409"/>
      <c r="V36" s="152"/>
      <c r="W36" s="153" t="e">
        <f t="shared" ref="W36:W38" si="8">CONCATENATE(IF(AND(E36="M",H36="M"),3.0555,),IF(AND(E36="P",H36="P"),1.5278,),IF(AND(E36="D",H36="D"),0,),IF(AND(E36="M",H36="P"),2.2917,),IF(AND(E36="M",H36="D"),1.5278,),IF(AND(E36="P",H36="M"),2.2917,),IF(AND(E36="P",H36="D"),0.7639,),IF(AND(E36="D",H36="M"),1.5278,),IF(AND(E36="D",H36="P"),0.7639,))+0</f>
        <v>#VALUE!</v>
      </c>
    </row>
    <row r="37" spans="1:23" ht="31.5" x14ac:dyDescent="0.25">
      <c r="A37" s="63">
        <v>22</v>
      </c>
      <c r="B37" s="155" t="s">
        <v>157</v>
      </c>
      <c r="C37" s="254" t="s">
        <v>158</v>
      </c>
      <c r="D37" s="100"/>
      <c r="E37" s="62"/>
      <c r="F37" s="146"/>
      <c r="G37" s="147"/>
      <c r="H37" s="62"/>
      <c r="I37" s="148"/>
      <c r="J37" s="289"/>
      <c r="K37" s="248"/>
      <c r="L37" s="156"/>
      <c r="M37" s="397"/>
      <c r="N37" s="169"/>
      <c r="O37" s="309"/>
      <c r="P37" s="156"/>
      <c r="Q37" s="405"/>
      <c r="R37" s="151"/>
      <c r="S37" s="151"/>
      <c r="T37" s="151"/>
      <c r="U37" s="410"/>
      <c r="V37" s="152"/>
      <c r="W37" s="153" t="e">
        <f t="shared" si="8"/>
        <v>#VALUE!</v>
      </c>
    </row>
    <row r="38" spans="1:23" ht="33" x14ac:dyDescent="0.25">
      <c r="A38" s="63">
        <v>23</v>
      </c>
      <c r="B38" s="155" t="s">
        <v>159</v>
      </c>
      <c r="C38" s="81" t="s">
        <v>262</v>
      </c>
      <c r="D38" s="100"/>
      <c r="E38" s="62"/>
      <c r="F38" s="146"/>
      <c r="G38" s="147"/>
      <c r="H38" s="62"/>
      <c r="I38" s="148"/>
      <c r="J38" s="242"/>
      <c r="K38" s="249"/>
      <c r="L38" s="158"/>
      <c r="M38" s="408"/>
      <c r="N38" s="159"/>
      <c r="O38" s="310"/>
      <c r="P38" s="158"/>
      <c r="Q38" s="404"/>
      <c r="R38" s="188"/>
      <c r="S38" s="151"/>
      <c r="T38" s="189"/>
      <c r="U38" s="411"/>
      <c r="V38" s="152"/>
      <c r="W38" s="153" t="e">
        <f t="shared" si="8"/>
        <v>#VALUE!</v>
      </c>
    </row>
    <row r="39" spans="1:23" ht="20.25" x14ac:dyDescent="0.25">
      <c r="A39" s="170"/>
      <c r="B39" s="171"/>
      <c r="C39" s="172" t="s">
        <v>160</v>
      </c>
      <c r="D39" s="317"/>
      <c r="E39" s="173"/>
      <c r="F39" s="297"/>
      <c r="G39" s="174"/>
      <c r="H39" s="173"/>
      <c r="I39" s="174"/>
      <c r="J39" s="283"/>
      <c r="K39" s="283"/>
      <c r="L39" s="206"/>
      <c r="M39" s="206"/>
      <c r="N39" s="206"/>
      <c r="O39" s="206"/>
      <c r="P39" s="206"/>
      <c r="Q39" s="206"/>
      <c r="R39" s="206"/>
      <c r="S39" s="199"/>
      <c r="T39" s="199"/>
      <c r="U39" s="199"/>
      <c r="V39" s="190"/>
    </row>
    <row r="40" spans="1:23" ht="31.5" x14ac:dyDescent="0.25">
      <c r="A40" s="63">
        <v>24</v>
      </c>
      <c r="B40" s="155" t="s">
        <v>161</v>
      </c>
      <c r="C40" s="81" t="s">
        <v>263</v>
      </c>
      <c r="D40" s="100"/>
      <c r="E40" s="62"/>
      <c r="F40" s="146"/>
      <c r="G40" s="147"/>
      <c r="H40" s="62"/>
      <c r="I40" s="148"/>
      <c r="J40" s="306"/>
      <c r="K40" s="247"/>
      <c r="L40" s="156"/>
      <c r="M40" s="407"/>
      <c r="N40" s="308"/>
      <c r="O40" s="308"/>
      <c r="P40" s="156"/>
      <c r="Q40" s="403"/>
      <c r="R40" s="191"/>
      <c r="S40" s="151"/>
      <c r="T40" s="151"/>
      <c r="U40" s="409"/>
      <c r="V40" s="152"/>
      <c r="W40" s="153" t="e">
        <f t="shared" ref="W40:W42" si="9">CONCATENATE(IF(AND(E40="M",H40="M"),3.0555,),IF(AND(E40="P",H40="P"),1.5278,),IF(AND(E40="D",H40="D"),0,),IF(AND(E40="M",H40="P"),2.2917,),IF(AND(E40="M",H40="D"),1.5278,),IF(AND(E40="P",H40="M"),2.2917,),IF(AND(E40="P",H40="D"),0.7639,),IF(AND(E40="D",H40="M"),1.5278,),IF(AND(E40="D",H40="P"),0.7639,))+0</f>
        <v>#VALUE!</v>
      </c>
    </row>
    <row r="41" spans="1:23" ht="31.5" x14ac:dyDescent="0.25">
      <c r="A41" s="63">
        <v>25</v>
      </c>
      <c r="B41" s="155" t="s">
        <v>162</v>
      </c>
      <c r="C41" s="81" t="s">
        <v>163</v>
      </c>
      <c r="D41" s="100"/>
      <c r="E41" s="62"/>
      <c r="F41" s="146"/>
      <c r="G41" s="147"/>
      <c r="H41" s="62"/>
      <c r="I41" s="148"/>
      <c r="J41" s="307"/>
      <c r="K41" s="248"/>
      <c r="L41" s="156"/>
      <c r="M41" s="397"/>
      <c r="N41" s="309"/>
      <c r="O41" s="309"/>
      <c r="P41" s="156"/>
      <c r="Q41" s="405"/>
      <c r="R41" s="151"/>
      <c r="S41" s="151"/>
      <c r="T41" s="151"/>
      <c r="U41" s="410"/>
      <c r="V41" s="152"/>
      <c r="W41" s="153" t="e">
        <f t="shared" si="9"/>
        <v>#VALUE!</v>
      </c>
    </row>
    <row r="42" spans="1:23" ht="45" x14ac:dyDescent="0.25">
      <c r="A42" s="63">
        <v>26</v>
      </c>
      <c r="B42" s="155" t="s">
        <v>164</v>
      </c>
      <c r="C42" s="81" t="s">
        <v>264</v>
      </c>
      <c r="D42" s="100"/>
      <c r="E42" s="62"/>
      <c r="F42" s="146"/>
      <c r="G42" s="147"/>
      <c r="H42" s="62"/>
      <c r="I42" s="148"/>
      <c r="J42" s="242"/>
      <c r="K42" s="249"/>
      <c r="L42" s="158"/>
      <c r="M42" s="408"/>
      <c r="N42" s="159"/>
      <c r="O42" s="310"/>
      <c r="P42" s="158"/>
      <c r="Q42" s="404"/>
      <c r="R42" s="151"/>
      <c r="S42" s="151"/>
      <c r="T42" s="151"/>
      <c r="U42" s="411"/>
      <c r="V42" s="152"/>
      <c r="W42" s="153" t="e">
        <f t="shared" si="9"/>
        <v>#VALUE!</v>
      </c>
    </row>
    <row r="43" spans="1:23" s="194" customFormat="1" ht="20.25" x14ac:dyDescent="0.25">
      <c r="A43" s="252" t="s">
        <v>165</v>
      </c>
      <c r="B43" s="175"/>
      <c r="C43" s="192"/>
      <c r="D43" s="319"/>
      <c r="E43" s="176"/>
      <c r="F43" s="320"/>
      <c r="G43" s="177"/>
      <c r="H43" s="176"/>
      <c r="I43" s="177"/>
      <c r="J43" s="325"/>
      <c r="K43" s="325"/>
      <c r="L43" s="326"/>
      <c r="M43" s="326"/>
      <c r="N43" s="326"/>
      <c r="O43" s="326"/>
      <c r="P43" s="326"/>
      <c r="Q43" s="326"/>
      <c r="R43" s="326"/>
      <c r="S43" s="326"/>
      <c r="T43" s="320"/>
      <c r="U43" s="320"/>
      <c r="V43" s="193"/>
    </row>
    <row r="44" spans="1:23" ht="20.25" x14ac:dyDescent="0.25">
      <c r="A44" s="195"/>
      <c r="B44" s="179"/>
      <c r="C44" s="136" t="s">
        <v>166</v>
      </c>
      <c r="D44" s="321"/>
      <c r="E44" s="180"/>
      <c r="F44" s="322"/>
      <c r="G44" s="181"/>
      <c r="H44" s="180"/>
      <c r="I44" s="181"/>
      <c r="J44" s="327"/>
      <c r="K44" s="327"/>
      <c r="L44" s="328"/>
      <c r="M44" s="328"/>
      <c r="N44" s="328"/>
      <c r="O44" s="328"/>
      <c r="P44" s="328"/>
      <c r="Q44" s="328"/>
      <c r="R44" s="328"/>
      <c r="S44" s="199"/>
      <c r="T44" s="199"/>
      <c r="U44" s="199"/>
      <c r="V44" s="196"/>
    </row>
    <row r="45" spans="1:23" ht="31.5" x14ac:dyDescent="0.25">
      <c r="A45" s="63">
        <v>27</v>
      </c>
      <c r="B45" s="155" t="s">
        <v>167</v>
      </c>
      <c r="C45" s="254" t="s">
        <v>168</v>
      </c>
      <c r="D45" s="100"/>
      <c r="E45" s="62"/>
      <c r="F45" s="146"/>
      <c r="G45" s="147"/>
      <c r="H45" s="62"/>
      <c r="I45" s="148"/>
      <c r="J45" s="306"/>
      <c r="K45" s="247"/>
      <c r="L45" s="149"/>
      <c r="M45" s="407"/>
      <c r="N45" s="308"/>
      <c r="O45" s="308"/>
      <c r="P45" s="149"/>
      <c r="Q45" s="403"/>
      <c r="R45" s="197"/>
      <c r="S45" s="197"/>
      <c r="T45" s="197"/>
      <c r="U45" s="409"/>
      <c r="V45" s="152"/>
      <c r="W45" s="153" t="e">
        <f t="shared" ref="W45:W48" si="10">CONCATENATE(IF(AND(E45="M",H45="M"),3.0555,),IF(AND(E45="P",H45="P"),1.5278,),IF(AND(E45="D",H45="D"),0,),IF(AND(E45="M",H45="P"),2.2917,),IF(AND(E45="M",H45="D"),1.5278,),IF(AND(E45="P",H45="M"),2.2917,),IF(AND(E45="P",H45="D"),0.7639,),IF(AND(E45="D",H45="M"),1.5278,),IF(AND(E45="D",H45="P"),0.7639,))+0</f>
        <v>#VALUE!</v>
      </c>
    </row>
    <row r="46" spans="1:23" ht="60" x14ac:dyDescent="0.25">
      <c r="A46" s="63">
        <v>28</v>
      </c>
      <c r="B46" s="155" t="s">
        <v>169</v>
      </c>
      <c r="C46" s="254" t="s">
        <v>170</v>
      </c>
      <c r="D46" s="100"/>
      <c r="E46" s="62"/>
      <c r="F46" s="146"/>
      <c r="G46" s="147"/>
      <c r="H46" s="62"/>
      <c r="I46" s="148"/>
      <c r="J46" s="307"/>
      <c r="K46" s="248"/>
      <c r="L46" s="156"/>
      <c r="M46" s="397"/>
      <c r="N46" s="309"/>
      <c r="O46" s="309"/>
      <c r="P46" s="156"/>
      <c r="Q46" s="405"/>
      <c r="R46" s="197"/>
      <c r="S46" s="197"/>
      <c r="T46" s="197"/>
      <c r="U46" s="410"/>
      <c r="V46" s="152"/>
      <c r="W46" s="153" t="e">
        <f t="shared" si="10"/>
        <v>#VALUE!</v>
      </c>
    </row>
    <row r="47" spans="1:23" ht="31.5" x14ac:dyDescent="0.25">
      <c r="A47" s="63">
        <v>29</v>
      </c>
      <c r="B47" s="155" t="s">
        <v>171</v>
      </c>
      <c r="C47" s="254" t="s">
        <v>172</v>
      </c>
      <c r="D47" s="100"/>
      <c r="E47" s="62"/>
      <c r="F47" s="146"/>
      <c r="G47" s="147"/>
      <c r="H47" s="62"/>
      <c r="I47" s="148"/>
      <c r="J47" s="307"/>
      <c r="K47" s="248"/>
      <c r="L47" s="156"/>
      <c r="M47" s="397"/>
      <c r="N47" s="309"/>
      <c r="O47" s="309"/>
      <c r="P47" s="156"/>
      <c r="Q47" s="405"/>
      <c r="R47" s="197"/>
      <c r="S47" s="197"/>
      <c r="T47" s="197"/>
      <c r="U47" s="410"/>
      <c r="V47" s="152"/>
      <c r="W47" s="153" t="e">
        <f t="shared" si="10"/>
        <v>#VALUE!</v>
      </c>
    </row>
    <row r="48" spans="1:23" ht="31.5" x14ac:dyDescent="0.25">
      <c r="A48" s="63">
        <v>30</v>
      </c>
      <c r="B48" s="155" t="s">
        <v>173</v>
      </c>
      <c r="C48" s="254" t="s">
        <v>174</v>
      </c>
      <c r="D48" s="100"/>
      <c r="E48" s="62"/>
      <c r="F48" s="146"/>
      <c r="G48" s="147"/>
      <c r="H48" s="62"/>
      <c r="I48" s="148"/>
      <c r="J48" s="242"/>
      <c r="K48" s="249"/>
      <c r="L48" s="158"/>
      <c r="M48" s="408"/>
      <c r="N48" s="159"/>
      <c r="O48" s="310"/>
      <c r="P48" s="158"/>
      <c r="Q48" s="404"/>
      <c r="R48" s="197"/>
      <c r="S48" s="197"/>
      <c r="T48" s="197"/>
      <c r="U48" s="411"/>
      <c r="V48" s="152"/>
      <c r="W48" s="153" t="e">
        <f t="shared" si="10"/>
        <v>#VALUE!</v>
      </c>
    </row>
    <row r="49" spans="1:23" ht="20.25" x14ac:dyDescent="0.25">
      <c r="A49" s="170"/>
      <c r="B49" s="171"/>
      <c r="C49" s="172" t="s">
        <v>175</v>
      </c>
      <c r="D49" s="317"/>
      <c r="E49" s="173"/>
      <c r="F49" s="297"/>
      <c r="G49" s="174"/>
      <c r="H49" s="173"/>
      <c r="I49" s="174"/>
      <c r="J49" s="280"/>
      <c r="K49" s="280"/>
      <c r="L49" s="198"/>
      <c r="M49" s="198"/>
      <c r="N49" s="198"/>
      <c r="O49" s="198"/>
      <c r="P49" s="198"/>
      <c r="Q49" s="198"/>
      <c r="R49" s="198"/>
      <c r="S49" s="199"/>
      <c r="T49" s="199"/>
      <c r="U49" s="199"/>
      <c r="V49" s="190"/>
    </row>
    <row r="50" spans="1:23" ht="45" x14ac:dyDescent="0.25">
      <c r="A50" s="63">
        <v>31</v>
      </c>
      <c r="B50" s="155" t="s">
        <v>176</v>
      </c>
      <c r="C50" s="254" t="s">
        <v>177</v>
      </c>
      <c r="D50" s="100"/>
      <c r="E50" s="62"/>
      <c r="F50" s="146"/>
      <c r="G50" s="147"/>
      <c r="H50" s="62"/>
      <c r="I50" s="148"/>
      <c r="J50" s="242"/>
      <c r="K50" s="304"/>
      <c r="L50" s="158"/>
      <c r="M50" s="301"/>
      <c r="N50" s="159"/>
      <c r="O50" s="303"/>
      <c r="P50" s="158"/>
      <c r="Q50" s="303"/>
      <c r="R50" s="191"/>
      <c r="S50" s="151"/>
      <c r="T50" s="151"/>
      <c r="U50" s="189"/>
      <c r="V50" s="152"/>
      <c r="W50" s="153" t="e">
        <f>CONCATENATE(IF(AND(E50="M",H50="M"),3.0555,),IF(AND(E50="P",H50="P"),1.5278,),IF(AND(E50="D",H50="D"),0,),IF(AND(E50="M",H50="P"),2.2917,),IF(AND(E50="M",H50="D"),1.5278,),IF(AND(E50="P",H50="M"),2.2917,),IF(AND(E50="P",H50="D"),0.7639,),IF(AND(E50="D",H50="M"),1.5278,),IF(AND(E50="D",H50="P"),0.7639,))+0</f>
        <v>#VALUE!</v>
      </c>
    </row>
    <row r="51" spans="1:23" ht="20.25" x14ac:dyDescent="0.25">
      <c r="A51" s="252" t="s">
        <v>178</v>
      </c>
      <c r="B51" s="175"/>
      <c r="C51" s="42"/>
      <c r="D51" s="318"/>
      <c r="E51" s="176"/>
      <c r="F51" s="203"/>
      <c r="G51" s="177"/>
      <c r="H51" s="176"/>
      <c r="I51" s="177"/>
      <c r="J51" s="284"/>
      <c r="K51" s="284"/>
      <c r="L51" s="207"/>
      <c r="M51" s="207"/>
      <c r="N51" s="207"/>
      <c r="O51" s="207"/>
      <c r="P51" s="207"/>
      <c r="Q51" s="207"/>
      <c r="R51" s="207"/>
      <c r="S51" s="208"/>
      <c r="T51" s="208"/>
      <c r="U51" s="208"/>
      <c r="V51" s="193"/>
    </row>
    <row r="52" spans="1:23" ht="20.25" x14ac:dyDescent="0.25">
      <c r="A52" s="195"/>
      <c r="B52" s="179"/>
      <c r="C52" s="136" t="s">
        <v>179</v>
      </c>
      <c r="D52" s="321"/>
      <c r="E52" s="180"/>
      <c r="F52" s="322"/>
      <c r="G52" s="181"/>
      <c r="H52" s="180"/>
      <c r="I52" s="181"/>
      <c r="J52" s="329"/>
      <c r="K52" s="329"/>
      <c r="L52" s="330"/>
      <c r="M52" s="330"/>
      <c r="N52" s="330"/>
      <c r="O52" s="330"/>
      <c r="P52" s="330"/>
      <c r="Q52" s="330"/>
      <c r="R52" s="330"/>
      <c r="S52" s="199"/>
      <c r="T52" s="199"/>
      <c r="U52" s="199"/>
      <c r="V52" s="196"/>
    </row>
    <row r="53" spans="1:23" ht="45" x14ac:dyDescent="0.25">
      <c r="A53" s="63">
        <v>32</v>
      </c>
      <c r="B53" s="155" t="s">
        <v>180</v>
      </c>
      <c r="C53" s="254" t="s">
        <v>181</v>
      </c>
      <c r="D53" s="100"/>
      <c r="E53" s="62"/>
      <c r="F53" s="146"/>
      <c r="G53" s="147"/>
      <c r="H53" s="62"/>
      <c r="I53" s="148"/>
      <c r="J53" s="288"/>
      <c r="K53" s="247"/>
      <c r="L53" s="149"/>
      <c r="M53" s="407"/>
      <c r="N53" s="168"/>
      <c r="O53" s="308"/>
      <c r="P53" s="149"/>
      <c r="Q53" s="403"/>
      <c r="R53" s="151"/>
      <c r="S53" s="151"/>
      <c r="T53" s="151"/>
      <c r="U53" s="409"/>
      <c r="V53" s="152"/>
      <c r="W53" s="153" t="e">
        <f t="shared" ref="W53:W54" si="11">CONCATENATE(IF(AND(E53="M",H53="M"),3.0555,),IF(AND(E53="P",H53="P"),1.5278,),IF(AND(E53="D",H53="D"),0,),IF(AND(E53="M",H53="P"),2.2917,),IF(AND(E53="M",H53="D"),1.5278,),IF(AND(E53="P",H53="M"),2.2917,),IF(AND(E53="P",H53="D"),0.7639,),IF(AND(E53="D",H53="M"),1.5278,),IF(AND(E53="D",H53="P"),0.7639,))+0</f>
        <v>#VALUE!</v>
      </c>
    </row>
    <row r="54" spans="1:23" ht="31.5" x14ac:dyDescent="0.25">
      <c r="A54" s="63">
        <v>33</v>
      </c>
      <c r="B54" s="155" t="s">
        <v>182</v>
      </c>
      <c r="C54" s="254" t="s">
        <v>183</v>
      </c>
      <c r="D54" s="100"/>
      <c r="E54" s="62"/>
      <c r="F54" s="146"/>
      <c r="G54" s="147"/>
      <c r="H54" s="62"/>
      <c r="I54" s="148"/>
      <c r="J54" s="275"/>
      <c r="K54" s="248"/>
      <c r="L54" s="295"/>
      <c r="M54" s="397"/>
      <c r="N54" s="276"/>
      <c r="O54" s="309"/>
      <c r="P54" s="295"/>
      <c r="Q54" s="405"/>
      <c r="R54" s="188"/>
      <c r="S54" s="188"/>
      <c r="T54" s="188"/>
      <c r="U54" s="410"/>
      <c r="V54" s="296"/>
      <c r="W54" s="153" t="e">
        <f t="shared" si="11"/>
        <v>#VALUE!</v>
      </c>
    </row>
    <row r="55" spans="1:23" ht="20.25" x14ac:dyDescent="0.25">
      <c r="A55" s="170"/>
      <c r="B55" s="171"/>
      <c r="C55" s="172" t="s">
        <v>184</v>
      </c>
      <c r="D55" s="277"/>
      <c r="E55" s="173"/>
      <c r="F55" s="174"/>
      <c r="G55" s="174"/>
      <c r="H55" s="173"/>
      <c r="I55" s="174"/>
      <c r="J55" s="283"/>
      <c r="K55" s="283"/>
      <c r="L55" s="206"/>
      <c r="M55" s="206"/>
      <c r="N55" s="206"/>
      <c r="O55" s="206"/>
      <c r="P55" s="206"/>
      <c r="Q55" s="206"/>
      <c r="R55" s="206"/>
      <c r="S55" s="297"/>
      <c r="T55" s="297"/>
      <c r="U55" s="297"/>
      <c r="V55" s="190"/>
    </row>
    <row r="56" spans="1:23" ht="60" x14ac:dyDescent="0.25">
      <c r="A56" s="63">
        <v>34</v>
      </c>
      <c r="B56" s="155" t="s">
        <v>185</v>
      </c>
      <c r="C56" s="254" t="s">
        <v>186</v>
      </c>
      <c r="D56" s="100"/>
      <c r="E56" s="62"/>
      <c r="F56" s="65"/>
      <c r="G56" s="147"/>
      <c r="H56" s="62"/>
      <c r="I56" s="147"/>
      <c r="J56" s="286"/>
      <c r="K56" s="247"/>
      <c r="L56" s="149"/>
      <c r="M56" s="407"/>
      <c r="N56" s="165"/>
      <c r="O56" s="308"/>
      <c r="P56" s="149"/>
      <c r="Q56" s="403"/>
      <c r="R56" s="150"/>
      <c r="S56" s="201"/>
      <c r="T56" s="151"/>
      <c r="U56" s="409"/>
      <c r="V56" s="305"/>
      <c r="W56" s="153" t="e">
        <f t="shared" ref="W56:W59" si="12">CONCATENATE(IF(AND(E56="M",H56="M"),3.0555,),IF(AND(E56="P",H56="P"),1.5278,),IF(AND(E56="D",H56="D"),0,),IF(AND(E56="M",H56="P"),2.2917,),IF(AND(E56="M",H56="D"),1.5278,),IF(AND(E56="P",H56="M"),2.2917,),IF(AND(E56="P",H56="D"),0.7639,),IF(AND(E56="D",H56="M"),1.5278,),IF(AND(E56="D",H56="P"),0.7639,))+0</f>
        <v>#VALUE!</v>
      </c>
    </row>
    <row r="57" spans="1:23" ht="45" x14ac:dyDescent="0.25">
      <c r="A57" s="63">
        <v>35</v>
      </c>
      <c r="B57" s="155" t="s">
        <v>187</v>
      </c>
      <c r="C57" s="254" t="s">
        <v>188</v>
      </c>
      <c r="D57" s="100"/>
      <c r="E57" s="62"/>
      <c r="F57" s="65"/>
      <c r="G57" s="147"/>
      <c r="H57" s="62"/>
      <c r="I57" s="147"/>
      <c r="J57" s="287"/>
      <c r="K57" s="248"/>
      <c r="L57" s="156"/>
      <c r="M57" s="397"/>
      <c r="N57" s="166"/>
      <c r="O57" s="309"/>
      <c r="P57" s="156"/>
      <c r="Q57" s="405"/>
      <c r="R57" s="150"/>
      <c r="S57" s="189"/>
      <c r="T57" s="151"/>
      <c r="U57" s="410"/>
      <c r="V57" s="305"/>
      <c r="W57" s="153" t="e">
        <f t="shared" si="12"/>
        <v>#VALUE!</v>
      </c>
    </row>
    <row r="58" spans="1:23" ht="31.5" x14ac:dyDescent="0.25">
      <c r="A58" s="63">
        <v>36</v>
      </c>
      <c r="B58" s="155" t="s">
        <v>189</v>
      </c>
      <c r="C58" s="254" t="s">
        <v>190</v>
      </c>
      <c r="D58" s="100"/>
      <c r="E58" s="62"/>
      <c r="F58" s="65"/>
      <c r="G58" s="147"/>
      <c r="H58" s="62"/>
      <c r="I58" s="147"/>
      <c r="J58" s="287"/>
      <c r="K58" s="248"/>
      <c r="L58" s="156"/>
      <c r="M58" s="397"/>
      <c r="N58" s="166"/>
      <c r="O58" s="309"/>
      <c r="P58" s="156"/>
      <c r="Q58" s="405"/>
      <c r="R58" s="150"/>
      <c r="S58" s="189"/>
      <c r="T58" s="151"/>
      <c r="U58" s="410"/>
      <c r="V58" s="305"/>
      <c r="W58" s="153" t="e">
        <f t="shared" si="12"/>
        <v>#VALUE!</v>
      </c>
    </row>
    <row r="59" spans="1:23" ht="33" x14ac:dyDescent="0.25">
      <c r="A59" s="63">
        <v>37</v>
      </c>
      <c r="B59" s="155" t="s">
        <v>191</v>
      </c>
      <c r="C59" s="81" t="s">
        <v>265</v>
      </c>
      <c r="D59" s="100"/>
      <c r="E59" s="62"/>
      <c r="F59" s="65"/>
      <c r="G59" s="147"/>
      <c r="H59" s="62"/>
      <c r="I59" s="147"/>
      <c r="J59" s="242"/>
      <c r="K59" s="249"/>
      <c r="L59" s="158"/>
      <c r="M59" s="408"/>
      <c r="N59" s="159"/>
      <c r="O59" s="310"/>
      <c r="P59" s="158"/>
      <c r="Q59" s="404"/>
      <c r="R59" s="150"/>
      <c r="S59" s="189"/>
      <c r="T59" s="151"/>
      <c r="U59" s="411"/>
      <c r="V59" s="305"/>
      <c r="W59" s="153" t="e">
        <f t="shared" si="12"/>
        <v>#VALUE!</v>
      </c>
    </row>
    <row r="60" spans="1:23" ht="20.25" x14ac:dyDescent="0.25">
      <c r="A60" s="395" t="s">
        <v>192</v>
      </c>
      <c r="B60" s="396"/>
      <c r="C60" s="396"/>
      <c r="D60" s="278"/>
      <c r="E60" s="176"/>
      <c r="F60" s="177"/>
      <c r="G60" s="177"/>
      <c r="H60" s="176"/>
      <c r="I60" s="177"/>
      <c r="J60" s="282"/>
      <c r="K60" s="282"/>
      <c r="L60" s="202"/>
      <c r="M60" s="202"/>
      <c r="N60" s="202"/>
      <c r="O60" s="202"/>
      <c r="P60" s="202"/>
      <c r="Q60" s="202"/>
      <c r="R60" s="202"/>
      <c r="S60" s="203"/>
      <c r="T60" s="203"/>
      <c r="U60" s="203"/>
      <c r="V60" s="193"/>
    </row>
    <row r="61" spans="1:23" ht="20.25" x14ac:dyDescent="0.25">
      <c r="A61" s="195"/>
      <c r="B61" s="179"/>
      <c r="C61" s="136" t="s">
        <v>193</v>
      </c>
      <c r="D61" s="279"/>
      <c r="E61" s="180"/>
      <c r="F61" s="181"/>
      <c r="G61" s="181"/>
      <c r="H61" s="180"/>
      <c r="I61" s="181"/>
      <c r="J61" s="281"/>
      <c r="K61" s="281"/>
      <c r="L61" s="200"/>
      <c r="M61" s="200"/>
      <c r="N61" s="200"/>
      <c r="O61" s="200"/>
      <c r="P61" s="200"/>
      <c r="Q61" s="200"/>
      <c r="R61" s="200"/>
      <c r="S61" s="199"/>
      <c r="T61" s="199"/>
      <c r="U61" s="199"/>
      <c r="V61" s="196"/>
    </row>
    <row r="62" spans="1:23" ht="45" x14ac:dyDescent="0.25">
      <c r="A62" s="63">
        <v>38</v>
      </c>
      <c r="B62" s="155" t="s">
        <v>194</v>
      </c>
      <c r="C62" s="254" t="s">
        <v>195</v>
      </c>
      <c r="D62" s="100"/>
      <c r="E62" s="62"/>
      <c r="F62" s="146"/>
      <c r="G62" s="147"/>
      <c r="H62" s="62"/>
      <c r="I62" s="148"/>
      <c r="J62" s="288"/>
      <c r="K62" s="247"/>
      <c r="L62" s="149"/>
      <c r="M62" s="407"/>
      <c r="N62" s="168"/>
      <c r="O62" s="308"/>
      <c r="P62" s="149"/>
      <c r="Q62" s="403"/>
      <c r="R62" s="151"/>
      <c r="S62" s="151"/>
      <c r="T62" s="151"/>
      <c r="U62" s="409"/>
      <c r="V62" s="152"/>
      <c r="W62" s="153" t="e">
        <f t="shared" ref="W62:W63" si="13">CONCATENATE(IF(AND(E62="M",H62="M"),3.0555,),IF(AND(E62="P",H62="P"),1.5278,),IF(AND(E62="D",H62="D"),0,),IF(AND(E62="M",H62="P"),2.2917,),IF(AND(E62="M",H62="D"),1.5278,),IF(AND(E62="P",H62="M"),2.2917,),IF(AND(E62="P",H62="D"),0.7639,),IF(AND(E62="D",H62="M"),1.5278,),IF(AND(E62="D",H62="P"),0.7639,))+0</f>
        <v>#VALUE!</v>
      </c>
    </row>
    <row r="63" spans="1:23" ht="31.5" x14ac:dyDescent="0.25">
      <c r="A63" s="63">
        <v>39</v>
      </c>
      <c r="B63" s="155" t="s">
        <v>196</v>
      </c>
      <c r="C63" s="81" t="s">
        <v>269</v>
      </c>
      <c r="D63" s="100"/>
      <c r="E63" s="62"/>
      <c r="F63" s="146"/>
      <c r="G63" s="147"/>
      <c r="H63" s="62"/>
      <c r="I63" s="204"/>
      <c r="J63" s="242"/>
      <c r="K63" s="249"/>
      <c r="L63" s="158"/>
      <c r="M63" s="408"/>
      <c r="N63" s="159"/>
      <c r="O63" s="310"/>
      <c r="P63" s="158"/>
      <c r="Q63" s="404"/>
      <c r="R63" s="188"/>
      <c r="S63" s="151"/>
      <c r="T63" s="151"/>
      <c r="U63" s="411"/>
      <c r="V63" s="152"/>
      <c r="W63" s="153" t="e">
        <f t="shared" si="13"/>
        <v>#VALUE!</v>
      </c>
    </row>
    <row r="64" spans="1:23" ht="20.25" x14ac:dyDescent="0.25">
      <c r="A64" s="170"/>
      <c r="B64" s="171"/>
      <c r="C64" s="172" t="s">
        <v>197</v>
      </c>
      <c r="D64" s="277"/>
      <c r="E64" s="173"/>
      <c r="F64" s="174"/>
      <c r="G64" s="174"/>
      <c r="H64" s="173"/>
      <c r="I64" s="205"/>
      <c r="J64" s="283"/>
      <c r="K64" s="283"/>
      <c r="L64" s="206"/>
      <c r="M64" s="206"/>
      <c r="N64" s="206"/>
      <c r="O64" s="206"/>
      <c r="P64" s="206"/>
      <c r="Q64" s="206"/>
      <c r="R64" s="206"/>
      <c r="S64" s="206"/>
      <c r="T64" s="206"/>
      <c r="U64" s="206"/>
      <c r="V64" s="190"/>
    </row>
    <row r="65" spans="1:23" ht="31.5" x14ac:dyDescent="0.25">
      <c r="A65" s="63">
        <v>40</v>
      </c>
      <c r="B65" s="155" t="s">
        <v>198</v>
      </c>
      <c r="C65" s="254" t="s">
        <v>199</v>
      </c>
      <c r="D65" s="100"/>
      <c r="E65" s="62"/>
      <c r="F65" s="146"/>
      <c r="G65" s="147"/>
      <c r="H65" s="62"/>
      <c r="I65" s="184"/>
      <c r="J65" s="242"/>
      <c r="K65" s="304"/>
      <c r="L65" s="158"/>
      <c r="M65" s="301"/>
      <c r="N65" s="159"/>
      <c r="O65" s="303"/>
      <c r="P65" s="158"/>
      <c r="Q65" s="303"/>
      <c r="R65" s="191"/>
      <c r="S65" s="151"/>
      <c r="T65" s="151"/>
      <c r="U65" s="189"/>
      <c r="V65" s="152"/>
      <c r="W65" s="153" t="e">
        <f>CONCATENATE(IF(AND(E65="M",H65="M"),3.0555,),IF(AND(E65="P",H65="P"),1.5278,),IF(AND(E65="D",H65="D"),0,),IF(AND(E65="M",H65="P"),2.2917,),IF(AND(E65="M",H65="D"),1.5278,),IF(AND(E65="P",H65="M"),2.2917,),IF(AND(E65="P",H65="D"),0.7639,),IF(AND(E65="D",H65="M"),1.5278,),IF(AND(E65="D",H65="P"),0.7639,))+0</f>
        <v>#VALUE!</v>
      </c>
    </row>
    <row r="66" spans="1:23" ht="20.25" x14ac:dyDescent="0.25">
      <c r="A66" s="395" t="s">
        <v>200</v>
      </c>
      <c r="B66" s="396"/>
      <c r="C66" s="396"/>
      <c r="D66" s="278"/>
      <c r="E66" s="176"/>
      <c r="F66" s="177"/>
      <c r="G66" s="177"/>
      <c r="H66" s="176"/>
      <c r="I66" s="177"/>
      <c r="J66" s="284"/>
      <c r="K66" s="284"/>
      <c r="L66" s="207"/>
      <c r="M66" s="207"/>
      <c r="N66" s="207"/>
      <c r="O66" s="207"/>
      <c r="P66" s="207"/>
      <c r="Q66" s="207"/>
      <c r="R66" s="207"/>
      <c r="S66" s="208"/>
      <c r="T66" s="208"/>
      <c r="U66" s="208"/>
      <c r="V66" s="193"/>
    </row>
    <row r="67" spans="1:23" ht="20.25" x14ac:dyDescent="0.25">
      <c r="A67" s="195"/>
      <c r="B67" s="179"/>
      <c r="C67" s="136" t="s">
        <v>201</v>
      </c>
      <c r="D67" s="279"/>
      <c r="E67" s="180"/>
      <c r="F67" s="181"/>
      <c r="G67" s="181"/>
      <c r="H67" s="180"/>
      <c r="I67" s="181"/>
      <c r="J67" s="281"/>
      <c r="K67" s="281"/>
      <c r="L67" s="200"/>
      <c r="M67" s="200"/>
      <c r="N67" s="200"/>
      <c r="O67" s="200"/>
      <c r="P67" s="200"/>
      <c r="Q67" s="200"/>
      <c r="R67" s="200"/>
      <c r="S67" s="199"/>
      <c r="T67" s="199"/>
      <c r="U67" s="199"/>
      <c r="V67" s="196"/>
    </row>
    <row r="68" spans="1:23" ht="33" x14ac:dyDescent="0.25">
      <c r="A68" s="63">
        <v>41</v>
      </c>
      <c r="B68" s="155" t="s">
        <v>202</v>
      </c>
      <c r="C68" s="81" t="s">
        <v>267</v>
      </c>
      <c r="D68" s="100"/>
      <c r="E68" s="62"/>
      <c r="F68" s="146"/>
      <c r="G68" s="147"/>
      <c r="H68" s="62"/>
      <c r="I68" s="148"/>
      <c r="J68" s="288"/>
      <c r="K68" s="413"/>
      <c r="L68" s="149"/>
      <c r="M68" s="407"/>
      <c r="N68" s="168"/>
      <c r="O68" s="403"/>
      <c r="P68" s="149"/>
      <c r="Q68" s="403"/>
      <c r="R68" s="151"/>
      <c r="S68" s="151"/>
      <c r="T68" s="151"/>
      <c r="U68" s="409"/>
      <c r="V68" s="152"/>
      <c r="W68" s="153" t="e">
        <f t="shared" ref="W68:W70" si="14">CONCATENATE(IF(AND(E68="M",H68="M"),3.0555,),IF(AND(E68="P",H68="P"),1.5278,),IF(AND(E68="D",H68="D"),0,),IF(AND(E68="M",H68="P"),2.2917,),IF(AND(E68="M",H68="D"),1.5278,),IF(AND(E68="P",H68="M"),2.2917,),IF(AND(E68="P",H68="D"),0.7639,),IF(AND(E68="D",H68="M"),1.5278,),IF(AND(E68="D",H68="P"),0.7639,))+0</f>
        <v>#VALUE!</v>
      </c>
    </row>
    <row r="69" spans="1:23" ht="33" x14ac:dyDescent="0.25">
      <c r="A69" s="63">
        <v>42</v>
      </c>
      <c r="B69" s="155" t="s">
        <v>203</v>
      </c>
      <c r="C69" s="81" t="s">
        <v>268</v>
      </c>
      <c r="D69" s="100"/>
      <c r="E69" s="62"/>
      <c r="F69" s="146"/>
      <c r="G69" s="147"/>
      <c r="H69" s="62"/>
      <c r="I69" s="148"/>
      <c r="J69" s="289"/>
      <c r="K69" s="414"/>
      <c r="L69" s="156"/>
      <c r="M69" s="397"/>
      <c r="N69" s="169"/>
      <c r="O69" s="405"/>
      <c r="P69" s="156"/>
      <c r="Q69" s="405"/>
      <c r="R69" s="151"/>
      <c r="S69" s="151"/>
      <c r="T69" s="151"/>
      <c r="U69" s="410"/>
      <c r="V69" s="152"/>
      <c r="W69" s="153" t="e">
        <f t="shared" si="14"/>
        <v>#VALUE!</v>
      </c>
    </row>
    <row r="70" spans="1:23" ht="48" x14ac:dyDescent="0.25">
      <c r="A70" s="63">
        <v>43</v>
      </c>
      <c r="B70" s="155" t="s">
        <v>204</v>
      </c>
      <c r="C70" s="81" t="s">
        <v>266</v>
      </c>
      <c r="D70" s="100"/>
      <c r="E70" s="62"/>
      <c r="F70" s="146"/>
      <c r="G70" s="147"/>
      <c r="H70" s="62"/>
      <c r="I70" s="148"/>
      <c r="J70" s="242"/>
      <c r="K70" s="415"/>
      <c r="L70" s="158"/>
      <c r="M70" s="408"/>
      <c r="N70" s="159"/>
      <c r="O70" s="404"/>
      <c r="P70" s="158"/>
      <c r="Q70" s="404"/>
      <c r="R70" s="151"/>
      <c r="S70" s="151"/>
      <c r="T70" s="151"/>
      <c r="U70" s="411"/>
      <c r="V70" s="152"/>
      <c r="W70" s="153" t="e">
        <f t="shared" si="14"/>
        <v>#VALUE!</v>
      </c>
    </row>
    <row r="71" spans="1:23" ht="20.25" x14ac:dyDescent="0.25">
      <c r="A71" s="252" t="s">
        <v>271</v>
      </c>
      <c r="B71" s="175"/>
      <c r="C71" s="192"/>
      <c r="D71" s="319"/>
      <c r="E71" s="176"/>
      <c r="F71" s="320"/>
      <c r="G71" s="177"/>
      <c r="H71" s="176"/>
      <c r="I71" s="177"/>
      <c r="J71" s="331"/>
      <c r="K71" s="325"/>
      <c r="L71" s="326"/>
      <c r="M71" s="326"/>
      <c r="N71" s="332"/>
      <c r="O71" s="326"/>
      <c r="P71" s="326"/>
      <c r="Q71" s="326"/>
      <c r="R71" s="326"/>
      <c r="S71" s="326"/>
      <c r="T71" s="320"/>
      <c r="U71" s="320"/>
      <c r="V71" s="193"/>
    </row>
    <row r="72" spans="1:23" ht="20.25" x14ac:dyDescent="0.25">
      <c r="A72" s="195"/>
      <c r="B72" s="179"/>
      <c r="C72" s="136" t="s">
        <v>272</v>
      </c>
      <c r="D72" s="321"/>
      <c r="E72" s="180"/>
      <c r="F72" s="322"/>
      <c r="G72" s="181"/>
      <c r="H72" s="180"/>
      <c r="I72" s="181"/>
      <c r="J72" s="333"/>
      <c r="K72" s="327"/>
      <c r="L72" s="328"/>
      <c r="M72" s="328"/>
      <c r="N72" s="334"/>
      <c r="O72" s="328"/>
      <c r="P72" s="328"/>
      <c r="Q72" s="328"/>
      <c r="R72" s="328"/>
      <c r="S72" s="199"/>
      <c r="T72" s="199"/>
      <c r="U72" s="199"/>
      <c r="V72" s="196"/>
    </row>
    <row r="73" spans="1:23" ht="45" x14ac:dyDescent="0.25">
      <c r="A73" s="63">
        <v>44</v>
      </c>
      <c r="B73" s="155" t="s">
        <v>273</v>
      </c>
      <c r="C73" s="254" t="s">
        <v>274</v>
      </c>
      <c r="D73" s="100"/>
      <c r="E73" s="62"/>
      <c r="F73" s="146"/>
      <c r="G73" s="147"/>
      <c r="H73" s="62"/>
      <c r="I73" s="148"/>
      <c r="J73" s="290"/>
      <c r="K73" s="247"/>
      <c r="L73" s="265"/>
      <c r="M73" s="416"/>
      <c r="N73" s="266"/>
      <c r="O73" s="308"/>
      <c r="P73" s="265"/>
      <c r="Q73" s="419"/>
      <c r="R73" s="151"/>
      <c r="S73" s="151"/>
      <c r="T73" s="151"/>
      <c r="U73" s="409"/>
      <c r="V73" s="152"/>
      <c r="W73" s="153" t="e">
        <f t="shared" ref="W73:W77" si="15">CONCATENATE(IF(AND(E73="M",H73="M"),3.0555,),IF(AND(E73="P",H73="P"),1.5278,),IF(AND(E73="D",H73="D"),0,),IF(AND(E73="M",H73="P"),2.2917,),IF(AND(E73="M",H73="D"),1.5278,),IF(AND(E73="P",H73="M"),2.2917,),IF(AND(E73="P",H73="D"),0.7639,),IF(AND(E73="D",H73="M"),1.5278,),IF(AND(E73="D",H73="P"),0.7639,))+0</f>
        <v>#VALUE!</v>
      </c>
    </row>
    <row r="74" spans="1:23" ht="45" x14ac:dyDescent="0.25">
      <c r="A74" s="63">
        <v>45</v>
      </c>
      <c r="B74" s="155" t="s">
        <v>275</v>
      </c>
      <c r="C74" s="254" t="s">
        <v>276</v>
      </c>
      <c r="D74" s="100"/>
      <c r="E74" s="62"/>
      <c r="F74" s="146"/>
      <c r="G74" s="147"/>
      <c r="H74" s="62"/>
      <c r="I74" s="148"/>
      <c r="J74" s="291"/>
      <c r="K74" s="248"/>
      <c r="L74" s="267"/>
      <c r="M74" s="417"/>
      <c r="N74" s="268"/>
      <c r="O74" s="309"/>
      <c r="P74" s="267"/>
      <c r="Q74" s="420"/>
      <c r="R74" s="151"/>
      <c r="S74" s="151"/>
      <c r="T74" s="151"/>
      <c r="U74" s="410"/>
      <c r="V74" s="152"/>
      <c r="W74" s="153" t="e">
        <f t="shared" si="15"/>
        <v>#VALUE!</v>
      </c>
    </row>
    <row r="75" spans="1:23" ht="60" x14ac:dyDescent="0.25">
      <c r="A75" s="63">
        <v>46</v>
      </c>
      <c r="B75" s="155" t="s">
        <v>277</v>
      </c>
      <c r="C75" s="269" t="s">
        <v>278</v>
      </c>
      <c r="D75" s="100"/>
      <c r="E75" s="62"/>
      <c r="F75" s="146"/>
      <c r="G75" s="147"/>
      <c r="H75" s="62"/>
      <c r="I75" s="148"/>
      <c r="J75" s="291"/>
      <c r="K75" s="248"/>
      <c r="L75" s="267"/>
      <c r="M75" s="417"/>
      <c r="N75" s="268"/>
      <c r="O75" s="309"/>
      <c r="P75" s="267"/>
      <c r="Q75" s="420"/>
      <c r="R75" s="151"/>
      <c r="S75" s="151"/>
      <c r="T75" s="151"/>
      <c r="U75" s="410"/>
      <c r="V75" s="152"/>
      <c r="W75" s="153" t="e">
        <f t="shared" si="15"/>
        <v>#VALUE!</v>
      </c>
    </row>
    <row r="76" spans="1:23" ht="105" x14ac:dyDescent="0.25">
      <c r="A76" s="63">
        <v>47</v>
      </c>
      <c r="B76" s="155" t="s">
        <v>279</v>
      </c>
      <c r="C76" s="270" t="s">
        <v>280</v>
      </c>
      <c r="D76" s="100"/>
      <c r="E76" s="62"/>
      <c r="F76" s="146"/>
      <c r="G76" s="147"/>
      <c r="H76" s="62"/>
      <c r="I76" s="148"/>
      <c r="J76" s="291"/>
      <c r="K76" s="248"/>
      <c r="L76" s="267"/>
      <c r="M76" s="417"/>
      <c r="N76" s="268"/>
      <c r="O76" s="309"/>
      <c r="P76" s="267"/>
      <c r="Q76" s="420"/>
      <c r="R76" s="151"/>
      <c r="S76" s="151"/>
      <c r="T76" s="151"/>
      <c r="U76" s="410"/>
      <c r="V76" s="152"/>
      <c r="W76" s="153" t="e">
        <f t="shared" si="15"/>
        <v>#VALUE!</v>
      </c>
    </row>
    <row r="77" spans="1:23" ht="60" x14ac:dyDescent="0.25">
      <c r="A77" s="63">
        <v>48</v>
      </c>
      <c r="B77" s="155" t="s">
        <v>281</v>
      </c>
      <c r="C77" s="254" t="s">
        <v>282</v>
      </c>
      <c r="D77" s="100"/>
      <c r="E77" s="62"/>
      <c r="F77" s="146"/>
      <c r="G77" s="147"/>
      <c r="H77" s="62"/>
      <c r="I77" s="148"/>
      <c r="J77" s="242"/>
      <c r="K77" s="249"/>
      <c r="L77" s="158"/>
      <c r="M77" s="418"/>
      <c r="N77" s="159"/>
      <c r="O77" s="310"/>
      <c r="P77" s="158"/>
      <c r="Q77" s="421"/>
      <c r="R77" s="151"/>
      <c r="S77" s="151"/>
      <c r="T77" s="151"/>
      <c r="U77" s="411"/>
      <c r="V77" s="152"/>
      <c r="W77" s="153" t="e">
        <f t="shared" si="15"/>
        <v>#VALUE!</v>
      </c>
    </row>
    <row r="78" spans="1:23" ht="20.25" x14ac:dyDescent="0.25">
      <c r="A78" s="195"/>
      <c r="B78" s="179"/>
      <c r="C78" s="136" t="s">
        <v>283</v>
      </c>
      <c r="D78" s="321"/>
      <c r="E78" s="180"/>
      <c r="F78" s="322"/>
      <c r="G78" s="181"/>
      <c r="H78" s="180"/>
      <c r="I78" s="181"/>
      <c r="J78" s="333"/>
      <c r="K78" s="335"/>
      <c r="L78" s="336"/>
      <c r="M78" s="336"/>
      <c r="N78" s="334"/>
      <c r="O78" s="336"/>
      <c r="P78" s="336"/>
      <c r="Q78" s="336"/>
      <c r="R78" s="336"/>
      <c r="S78" s="199"/>
      <c r="T78" s="199"/>
      <c r="U78" s="199"/>
      <c r="V78" s="196"/>
    </row>
    <row r="79" spans="1:23" ht="31.5" x14ac:dyDescent="0.25">
      <c r="A79" s="63">
        <v>49</v>
      </c>
      <c r="B79" s="155" t="s">
        <v>284</v>
      </c>
      <c r="C79" s="254" t="s">
        <v>285</v>
      </c>
      <c r="D79" s="100"/>
      <c r="E79" s="62"/>
      <c r="F79" s="146"/>
      <c r="G79" s="147"/>
      <c r="H79" s="62"/>
      <c r="I79" s="148"/>
      <c r="J79" s="292"/>
      <c r="K79" s="247"/>
      <c r="L79" s="265"/>
      <c r="M79" s="416"/>
      <c r="N79" s="271"/>
      <c r="O79" s="308"/>
      <c r="P79" s="265"/>
      <c r="Q79" s="419"/>
      <c r="R79" s="151"/>
      <c r="S79" s="151"/>
      <c r="T79" s="151"/>
      <c r="U79" s="409"/>
      <c r="V79" s="152"/>
      <c r="W79" s="153" t="e">
        <f t="shared" ref="W79:W82" si="16">CONCATENATE(IF(AND(E79="M",H79="M"),3.0555,),IF(AND(E79="P",H79="P"),1.5278,),IF(AND(E79="D",H79="D"),0,),IF(AND(E79="M",H79="P"),2.2917,),IF(AND(E79="M",H79="D"),1.5278,),IF(AND(E79="P",H79="M"),2.2917,),IF(AND(E79="P",H79="D"),0.7639,),IF(AND(E79="D",H79="M"),1.5278,),IF(AND(E79="D",H79="P"),0.7639,))+0</f>
        <v>#VALUE!</v>
      </c>
    </row>
    <row r="80" spans="1:23" ht="31.5" x14ac:dyDescent="0.25">
      <c r="A80" s="63">
        <v>50</v>
      </c>
      <c r="B80" s="155" t="s">
        <v>286</v>
      </c>
      <c r="C80" s="254" t="s">
        <v>287</v>
      </c>
      <c r="D80" s="100"/>
      <c r="E80" s="62"/>
      <c r="F80" s="146"/>
      <c r="G80" s="147"/>
      <c r="H80" s="62"/>
      <c r="I80" s="148"/>
      <c r="J80" s="293"/>
      <c r="K80" s="248"/>
      <c r="L80" s="267"/>
      <c r="M80" s="417"/>
      <c r="N80" s="272"/>
      <c r="O80" s="309"/>
      <c r="P80" s="267"/>
      <c r="Q80" s="420"/>
      <c r="R80" s="151"/>
      <c r="S80" s="151"/>
      <c r="T80" s="151"/>
      <c r="U80" s="410"/>
      <c r="V80" s="152"/>
      <c r="W80" s="153" t="e">
        <f t="shared" si="16"/>
        <v>#VALUE!</v>
      </c>
    </row>
    <row r="81" spans="1:26" ht="31.5" x14ac:dyDescent="0.25">
      <c r="A81" s="63">
        <v>51</v>
      </c>
      <c r="B81" s="155" t="s">
        <v>288</v>
      </c>
      <c r="C81" s="273" t="s">
        <v>289</v>
      </c>
      <c r="D81" s="100"/>
      <c r="E81" s="62"/>
      <c r="F81" s="146"/>
      <c r="G81" s="147"/>
      <c r="H81" s="62"/>
      <c r="I81" s="148"/>
      <c r="J81" s="293"/>
      <c r="K81" s="248"/>
      <c r="L81" s="267"/>
      <c r="M81" s="417"/>
      <c r="N81" s="272"/>
      <c r="O81" s="309"/>
      <c r="P81" s="267"/>
      <c r="Q81" s="420"/>
      <c r="R81" s="151"/>
      <c r="S81" s="151"/>
      <c r="T81" s="151"/>
      <c r="U81" s="410"/>
      <c r="V81" s="152"/>
      <c r="W81" s="153" t="e">
        <f t="shared" si="16"/>
        <v>#VALUE!</v>
      </c>
    </row>
    <row r="82" spans="1:26" ht="31.5" x14ac:dyDescent="0.25">
      <c r="A82" s="63">
        <v>52</v>
      </c>
      <c r="B82" s="155" t="s">
        <v>290</v>
      </c>
      <c r="C82" s="274" t="s">
        <v>291</v>
      </c>
      <c r="D82" s="100"/>
      <c r="E82" s="62"/>
      <c r="F82" s="146"/>
      <c r="G82" s="147"/>
      <c r="H82" s="62"/>
      <c r="I82" s="148"/>
      <c r="J82" s="242"/>
      <c r="K82" s="249"/>
      <c r="L82" s="158"/>
      <c r="M82" s="418"/>
      <c r="N82" s="159"/>
      <c r="O82" s="310"/>
      <c r="P82" s="158"/>
      <c r="Q82" s="421"/>
      <c r="R82" s="151"/>
      <c r="S82" s="151"/>
      <c r="T82" s="151"/>
      <c r="U82" s="411"/>
      <c r="V82" s="152"/>
      <c r="W82" s="153" t="e">
        <f t="shared" si="16"/>
        <v>#VALUE!</v>
      </c>
    </row>
    <row r="83" spans="1:26" ht="20.25" x14ac:dyDescent="0.25">
      <c r="A83" s="252" t="s">
        <v>292</v>
      </c>
      <c r="B83" s="175"/>
      <c r="C83" s="42"/>
      <c r="D83" s="318"/>
      <c r="E83" s="176"/>
      <c r="F83" s="203"/>
      <c r="G83" s="177"/>
      <c r="H83" s="176"/>
      <c r="I83" s="177"/>
      <c r="J83" s="337"/>
      <c r="K83" s="284"/>
      <c r="L83" s="207"/>
      <c r="M83" s="207"/>
      <c r="N83" s="338"/>
      <c r="O83" s="207"/>
      <c r="P83" s="207"/>
      <c r="Q83" s="207"/>
      <c r="R83" s="207"/>
      <c r="S83" s="208"/>
      <c r="T83" s="208"/>
      <c r="U83" s="208"/>
      <c r="V83" s="193"/>
    </row>
    <row r="84" spans="1:26" ht="20.25" x14ac:dyDescent="0.25">
      <c r="A84" s="195"/>
      <c r="B84" s="179"/>
      <c r="C84" s="136" t="s">
        <v>297</v>
      </c>
      <c r="D84" s="321"/>
      <c r="E84" s="180"/>
      <c r="F84" s="322"/>
      <c r="G84" s="181"/>
      <c r="H84" s="180"/>
      <c r="I84" s="174"/>
      <c r="J84" s="339"/>
      <c r="K84" s="340"/>
      <c r="L84" s="341"/>
      <c r="M84" s="341"/>
      <c r="N84" s="173"/>
      <c r="O84" s="341"/>
      <c r="P84" s="341"/>
      <c r="Q84" s="341"/>
      <c r="R84" s="341"/>
      <c r="S84" s="297"/>
      <c r="T84" s="297"/>
      <c r="U84" s="297"/>
      <c r="V84" s="190"/>
      <c r="W84" s="153"/>
    </row>
    <row r="85" spans="1:26" ht="31.5" x14ac:dyDescent="0.25">
      <c r="A85" s="63">
        <v>53</v>
      </c>
      <c r="B85" s="155" t="s">
        <v>293</v>
      </c>
      <c r="C85" s="81" t="s">
        <v>294</v>
      </c>
      <c r="D85" s="100"/>
      <c r="E85" s="62"/>
      <c r="F85" s="65"/>
      <c r="G85" s="147"/>
      <c r="H85" s="62"/>
      <c r="I85" s="183"/>
      <c r="J85" s="293"/>
      <c r="K85" s="248"/>
      <c r="L85" s="267"/>
      <c r="M85" s="397"/>
      <c r="N85" s="272"/>
      <c r="O85" s="309"/>
      <c r="P85" s="267"/>
      <c r="Q85" s="403"/>
      <c r="R85" s="185"/>
      <c r="S85" s="191"/>
      <c r="T85" s="191"/>
      <c r="U85" s="375"/>
      <c r="V85" s="79"/>
      <c r="W85" s="153" t="e">
        <f t="shared" ref="W85:W86" si="17">CONCATENATE(IF(AND(E85="M",H85="M"),3.0555,),IF(AND(E85="P",H85="P"),1.5278,),IF(AND(E85="D",H85="D"),0,),IF(AND(E85="M",H85="P"),2.2917,),IF(AND(E85="M",H85="D"),1.5278,),IF(AND(E85="P",H85="M"),2.2917,),IF(AND(E85="P",H85="D"),0.7639,),IF(AND(E85="D",H85="M"),1.5278,),IF(AND(E85="D",H85="P"),0.7639,))+0</f>
        <v>#VALUE!</v>
      </c>
    </row>
    <row r="86" spans="1:26" ht="31.5" x14ac:dyDescent="0.25">
      <c r="A86" s="63">
        <v>54</v>
      </c>
      <c r="B86" s="155" t="s">
        <v>295</v>
      </c>
      <c r="C86" s="81" t="s">
        <v>296</v>
      </c>
      <c r="D86" s="100"/>
      <c r="E86" s="62"/>
      <c r="F86" s="65"/>
      <c r="G86" s="147"/>
      <c r="H86" s="62"/>
      <c r="I86" s="147"/>
      <c r="J86" s="242"/>
      <c r="K86" s="249"/>
      <c r="L86" s="158"/>
      <c r="M86" s="398"/>
      <c r="N86" s="159"/>
      <c r="O86" s="310"/>
      <c r="P86" s="158"/>
      <c r="Q86" s="422"/>
      <c r="R86" s="150"/>
      <c r="S86" s="151"/>
      <c r="T86" s="151"/>
      <c r="U86" s="376"/>
      <c r="V86" s="305"/>
      <c r="W86" s="153" t="e">
        <f t="shared" si="17"/>
        <v>#VALUE!</v>
      </c>
    </row>
    <row r="87" spans="1:26" ht="15" customHeight="1" x14ac:dyDescent="0.25">
      <c r="A87" s="85"/>
      <c r="B87" s="86"/>
      <c r="C87" s="86"/>
      <c r="D87" s="86"/>
      <c r="E87" s="86"/>
      <c r="F87" s="86"/>
      <c r="G87" s="86"/>
      <c r="H87" s="86"/>
      <c r="I87" s="86"/>
      <c r="J87" s="86"/>
      <c r="K87" s="86"/>
      <c r="L87" s="86"/>
      <c r="M87" s="86"/>
      <c r="N87" s="86"/>
      <c r="O87" s="86"/>
      <c r="P87" s="86"/>
      <c r="Q87" s="86"/>
      <c r="R87" s="86"/>
      <c r="S87" s="86"/>
      <c r="T87" s="86"/>
      <c r="U87" s="86"/>
      <c r="V87" s="87"/>
      <c r="W87" s="153"/>
      <c r="X87" s="98">
        <f>SUM(AB9:AB16,AE9:AE16)</f>
        <v>0</v>
      </c>
      <c r="Y87" s="209" t="s">
        <v>257</v>
      </c>
      <c r="Z87" s="210"/>
    </row>
    <row r="88" spans="1:26" ht="18" customHeight="1" x14ac:dyDescent="0.25">
      <c r="A88" s="85"/>
      <c r="B88" s="86"/>
      <c r="C88" s="86"/>
      <c r="D88" s="86"/>
      <c r="E88" s="86"/>
      <c r="F88" s="86"/>
      <c r="G88" s="86"/>
      <c r="H88" s="86"/>
      <c r="I88" s="86"/>
      <c r="J88" s="86"/>
      <c r="K88" s="86"/>
      <c r="L88" s="86"/>
      <c r="M88" s="86"/>
      <c r="N88" s="86"/>
      <c r="O88" s="86"/>
      <c r="P88" s="86"/>
      <c r="Q88" s="86"/>
      <c r="R88" s="86"/>
      <c r="S88" s="86"/>
      <c r="T88" s="86"/>
      <c r="U88" s="86"/>
      <c r="V88" s="87"/>
      <c r="W88" s="153" t="e">
        <f>SUM(W9:W86)</f>
        <v>#VALUE!</v>
      </c>
      <c r="X88" s="98">
        <f>X87*10.3125</f>
        <v>0</v>
      </c>
      <c r="Y88" s="211" t="s">
        <v>226</v>
      </c>
      <c r="Z88" s="212"/>
    </row>
    <row r="89" spans="1:26" ht="66" customHeight="1" x14ac:dyDescent="0.25">
      <c r="A89" s="213"/>
      <c r="B89" s="213"/>
      <c r="C89" s="214"/>
      <c r="D89" s="90"/>
      <c r="E89" s="90"/>
      <c r="F89" s="90"/>
      <c r="G89" s="90"/>
      <c r="H89" s="90"/>
      <c r="I89" s="90"/>
      <c r="J89" s="90"/>
      <c r="R89" s="90"/>
      <c r="S89" s="90"/>
      <c r="T89" s="90"/>
      <c r="U89" s="90"/>
      <c r="V89" s="90"/>
    </row>
    <row r="90" spans="1:26" ht="37.5" customHeight="1" x14ac:dyDescent="0.25">
      <c r="A90" s="215" t="s">
        <v>15</v>
      </c>
      <c r="B90" s="216"/>
      <c r="C90" s="216"/>
      <c r="D90" s="216"/>
      <c r="E90" s="216"/>
      <c r="F90" s="216"/>
      <c r="G90" s="216"/>
      <c r="H90" s="216"/>
      <c r="I90" s="216"/>
      <c r="J90" s="216"/>
      <c r="K90" s="216"/>
      <c r="L90" s="216"/>
      <c r="M90" s="216"/>
      <c r="N90" s="216"/>
      <c r="O90" s="216"/>
      <c r="P90" s="216"/>
      <c r="Q90" s="216"/>
      <c r="R90" s="216"/>
      <c r="S90" s="217"/>
      <c r="T90" s="217"/>
    </row>
    <row r="91" spans="1:26" ht="48" customHeight="1" x14ac:dyDescent="0.25">
      <c r="A91" s="36" t="s">
        <v>5</v>
      </c>
      <c r="B91" s="36"/>
      <c r="C91" s="37" t="s">
        <v>45</v>
      </c>
      <c r="D91" s="253" t="s">
        <v>98</v>
      </c>
      <c r="E91" s="400" t="s">
        <v>99</v>
      </c>
      <c r="F91" s="401"/>
      <c r="G91" s="253" t="s">
        <v>100</v>
      </c>
      <c r="H91" s="400" t="s">
        <v>101</v>
      </c>
      <c r="I91" s="401"/>
      <c r="J91" s="400" t="s">
        <v>102</v>
      </c>
      <c r="K91" s="401"/>
      <c r="L91" s="402" t="s">
        <v>103</v>
      </c>
      <c r="M91" s="401"/>
      <c r="N91" s="400" t="s">
        <v>104</v>
      </c>
      <c r="O91" s="401"/>
      <c r="P91" s="400" t="s">
        <v>105</v>
      </c>
      <c r="Q91" s="401"/>
      <c r="R91" s="253" t="s">
        <v>43</v>
      </c>
      <c r="S91" s="412" t="s">
        <v>87</v>
      </c>
      <c r="T91" s="412"/>
    </row>
    <row r="92" spans="1:26" ht="45.75" x14ac:dyDescent="0.25">
      <c r="A92" s="63">
        <v>55</v>
      </c>
      <c r="B92" s="218"/>
      <c r="C92" s="219" t="s">
        <v>44</v>
      </c>
      <c r="D92" s="220"/>
      <c r="E92" s="385"/>
      <c r="F92" s="386"/>
      <c r="G92" s="66"/>
      <c r="H92" s="387"/>
      <c r="I92" s="388"/>
      <c r="J92" s="389"/>
      <c r="K92" s="390"/>
      <c r="L92" s="389"/>
      <c r="M92" s="390"/>
      <c r="N92" s="391"/>
      <c r="O92" s="392"/>
      <c r="P92" s="391"/>
      <c r="Q92" s="392"/>
      <c r="R92" s="62"/>
      <c r="S92" s="377"/>
      <c r="T92" s="377"/>
      <c r="X92" s="31" t="b">
        <f>IF(R92="M",20.5,IF(R92="P",10.25,IF(R92="D",0)))</f>
        <v>0</v>
      </c>
    </row>
    <row r="93" spans="1:26" ht="30.75" x14ac:dyDescent="0.25">
      <c r="A93" s="63">
        <v>56</v>
      </c>
      <c r="B93" s="218"/>
      <c r="C93" s="219" t="s">
        <v>205</v>
      </c>
      <c r="D93" s="220"/>
      <c r="E93" s="385"/>
      <c r="F93" s="386"/>
      <c r="G93" s="66"/>
      <c r="H93" s="387"/>
      <c r="I93" s="388"/>
      <c r="J93" s="389"/>
      <c r="K93" s="390"/>
      <c r="L93" s="389"/>
      <c r="M93" s="390"/>
      <c r="N93" s="393"/>
      <c r="O93" s="394"/>
      <c r="P93" s="391"/>
      <c r="Q93" s="392"/>
      <c r="R93" s="62"/>
      <c r="S93" s="377"/>
      <c r="T93" s="377"/>
      <c r="X93" s="31" t="b">
        <f>IF(R93="M",20.5,IF(R93="P",10.25,IF(R93="D",0)))</f>
        <v>0</v>
      </c>
    </row>
    <row r="94" spans="1:26" ht="45.75" x14ac:dyDescent="0.25">
      <c r="A94" s="63">
        <v>57</v>
      </c>
      <c r="B94" s="218"/>
      <c r="C94" s="219" t="s">
        <v>2</v>
      </c>
      <c r="D94" s="220"/>
      <c r="E94" s="385"/>
      <c r="F94" s="386"/>
      <c r="G94" s="66"/>
      <c r="H94" s="387"/>
      <c r="I94" s="388"/>
      <c r="J94" s="389"/>
      <c r="K94" s="390"/>
      <c r="L94" s="389"/>
      <c r="M94" s="390"/>
      <c r="N94" s="391"/>
      <c r="O94" s="392"/>
      <c r="P94" s="391"/>
      <c r="Q94" s="392"/>
      <c r="R94" s="62"/>
      <c r="S94" s="377"/>
      <c r="T94" s="377"/>
      <c r="X94" s="31" t="b">
        <f>IF(R94="M",20.5,IF(R94="P",10.25,IF(R94="D",0)))</f>
        <v>0</v>
      </c>
    </row>
    <row r="95" spans="1:26" ht="30.75" x14ac:dyDescent="0.25">
      <c r="A95" s="63">
        <v>58</v>
      </c>
      <c r="B95" s="218"/>
      <c r="C95" s="219" t="s">
        <v>81</v>
      </c>
      <c r="D95" s="220"/>
      <c r="E95" s="385"/>
      <c r="F95" s="386"/>
      <c r="G95" s="66"/>
      <c r="H95" s="387"/>
      <c r="I95" s="388"/>
      <c r="J95" s="389"/>
      <c r="K95" s="390"/>
      <c r="L95" s="389"/>
      <c r="M95" s="390"/>
      <c r="N95" s="391"/>
      <c r="O95" s="392"/>
      <c r="P95" s="391"/>
      <c r="Q95" s="392"/>
      <c r="R95" s="62"/>
      <c r="S95" s="377"/>
      <c r="T95" s="377"/>
      <c r="X95" s="31" t="b">
        <f>IF(R95="M",20.5,IF(R95="P",10.25,IF(R95="D",0)))</f>
        <v>0</v>
      </c>
    </row>
    <row r="96" spans="1:26" x14ac:dyDescent="0.25">
      <c r="A96" s="221"/>
      <c r="B96" s="222"/>
      <c r="C96" s="223"/>
      <c r="D96" s="135"/>
      <c r="E96" s="135"/>
      <c r="F96" s="224"/>
      <c r="G96" s="135"/>
      <c r="H96" s="135"/>
      <c r="I96" s="135"/>
      <c r="J96" s="225"/>
      <c r="K96" s="225"/>
      <c r="L96" s="225"/>
      <c r="M96" s="225"/>
      <c r="N96" s="225"/>
      <c r="O96" s="225"/>
      <c r="P96" s="225"/>
      <c r="Q96" s="225"/>
      <c r="R96" s="135"/>
      <c r="S96" s="378"/>
      <c r="T96" s="378"/>
      <c r="X96" s="232" t="s">
        <v>239</v>
      </c>
      <c r="Y96" s="232"/>
    </row>
    <row r="97" spans="1:24" x14ac:dyDescent="0.25">
      <c r="A97" s="226"/>
      <c r="B97" s="226"/>
      <c r="C97" s="227"/>
      <c r="D97" s="379"/>
      <c r="E97" s="380"/>
      <c r="F97" s="381"/>
      <c r="G97" s="382"/>
      <c r="H97" s="383"/>
      <c r="I97" s="384"/>
      <c r="J97" s="209"/>
      <c r="K97" s="228"/>
      <c r="L97" s="228"/>
      <c r="M97" s="210"/>
      <c r="N97" s="228"/>
      <c r="O97" s="228"/>
      <c r="P97" s="228"/>
      <c r="Q97" s="228"/>
      <c r="R97" s="229"/>
      <c r="S97" s="230"/>
      <c r="T97" s="231"/>
      <c r="X97" s="237">
        <f>SUM(X92:X95)</f>
        <v>0</v>
      </c>
    </row>
    <row r="98" spans="1:24" x14ac:dyDescent="0.25">
      <c r="A98" s="226"/>
      <c r="B98" s="226"/>
      <c r="C98" s="233"/>
      <c r="D98" s="382"/>
      <c r="E98" s="383"/>
      <c r="F98" s="384"/>
      <c r="G98" s="382"/>
      <c r="H98" s="383"/>
      <c r="I98" s="384"/>
      <c r="J98" s="257"/>
      <c r="K98" s="258"/>
      <c r="L98" s="258"/>
      <c r="M98" s="259"/>
      <c r="N98" s="258"/>
      <c r="O98" s="258"/>
      <c r="P98" s="258"/>
      <c r="Q98" s="258"/>
      <c r="R98" s="234"/>
      <c r="S98" s="235"/>
      <c r="T98" s="236"/>
    </row>
    <row r="102" spans="1:24" hidden="1" x14ac:dyDescent="0.25">
      <c r="A102" s="260"/>
      <c r="B102" s="94"/>
      <c r="C102" s="261"/>
      <c r="D102" s="261"/>
      <c r="E102" s="261"/>
      <c r="F102" s="262"/>
      <c r="G102" s="262"/>
      <c r="H102" s="240"/>
      <c r="I102" s="97" t="s">
        <v>225</v>
      </c>
      <c r="J102" s="241" t="e">
        <f>W88</f>
        <v>#VALUE!</v>
      </c>
    </row>
    <row r="103" spans="1:24" hidden="1" x14ac:dyDescent="0.25">
      <c r="A103" s="260"/>
      <c r="B103" s="94"/>
      <c r="C103" s="261"/>
      <c r="D103" s="261"/>
      <c r="E103" s="261"/>
      <c r="F103" s="262"/>
      <c r="G103" s="262"/>
      <c r="H103" s="240"/>
      <c r="I103" s="97" t="s">
        <v>226</v>
      </c>
      <c r="J103" s="241">
        <f>X88</f>
        <v>0</v>
      </c>
    </row>
    <row r="104" spans="1:24" hidden="1" x14ac:dyDescent="0.25">
      <c r="A104" s="260"/>
      <c r="B104" s="94"/>
      <c r="C104" s="261"/>
      <c r="D104" s="261"/>
      <c r="E104" s="261"/>
      <c r="F104" s="262"/>
      <c r="G104" s="262"/>
      <c r="H104" s="240"/>
      <c r="I104" s="97" t="s">
        <v>239</v>
      </c>
      <c r="J104" s="241">
        <f>X97</f>
        <v>0</v>
      </c>
    </row>
    <row r="105" spans="1:24" hidden="1" x14ac:dyDescent="0.25">
      <c r="A105" s="260"/>
      <c r="B105" s="94"/>
      <c r="C105" s="261"/>
      <c r="D105" s="261"/>
      <c r="E105" s="261"/>
      <c r="F105" s="262"/>
      <c r="G105" s="262"/>
      <c r="H105" s="240"/>
      <c r="I105" s="97" t="s">
        <v>240</v>
      </c>
      <c r="J105" s="241" t="e">
        <f>SUM(J102:J104)</f>
        <v>#VALUE!</v>
      </c>
    </row>
  </sheetData>
  <sheetProtection algorithmName="SHA-512" hashValue="WoEOvcpX8ubumQKzHW+OFGUsX+0VK2QQh0w7OXmrAafahrsJJUXX3VYmm7dtDK7qk10fPPkWIRyANxDgZaF0Tg==" saltValue="cQu3i7kdz9fFgl3oFnlfiQ==" spinCount="100000" sheet="1" objects="1" scenarios="1"/>
  <mergeCells count="101">
    <mergeCell ref="Z7:AE7"/>
    <mergeCell ref="M23:M24"/>
    <mergeCell ref="U23:U24"/>
    <mergeCell ref="Q23:Q24"/>
    <mergeCell ref="M36:M38"/>
    <mergeCell ref="U36:U38"/>
    <mergeCell ref="M40:M42"/>
    <mergeCell ref="U40:U42"/>
    <mergeCell ref="M27:M31"/>
    <mergeCell ref="U27:U31"/>
    <mergeCell ref="M33:M34"/>
    <mergeCell ref="U33:U34"/>
    <mergeCell ref="U56:U59"/>
    <mergeCell ref="A60:C60"/>
    <mergeCell ref="Q56:Q59"/>
    <mergeCell ref="M45:M48"/>
    <mergeCell ref="U45:U48"/>
    <mergeCell ref="M53:M54"/>
    <mergeCell ref="U53:U54"/>
    <mergeCell ref="Q53:Q54"/>
    <mergeCell ref="R6:U6"/>
    <mergeCell ref="M19:M21"/>
    <mergeCell ref="U19:U21"/>
    <mergeCell ref="J6:Q6"/>
    <mergeCell ref="J9:J11"/>
    <mergeCell ref="M9:M13"/>
    <mergeCell ref="U9:U13"/>
    <mergeCell ref="M15:M17"/>
    <mergeCell ref="U15:U17"/>
    <mergeCell ref="U68:U70"/>
    <mergeCell ref="O68:O70"/>
    <mergeCell ref="M62:M63"/>
    <mergeCell ref="U62:U63"/>
    <mergeCell ref="Q68:Q70"/>
    <mergeCell ref="Q62:Q63"/>
    <mergeCell ref="S91:T91"/>
    <mergeCell ref="E92:F92"/>
    <mergeCell ref="H92:I92"/>
    <mergeCell ref="K68:K70"/>
    <mergeCell ref="M68:M70"/>
    <mergeCell ref="J92:K92"/>
    <mergeCell ref="L92:M92"/>
    <mergeCell ref="N92:O92"/>
    <mergeCell ref="P92:Q92"/>
    <mergeCell ref="S92:T92"/>
    <mergeCell ref="P91:Q91"/>
    <mergeCell ref="M73:M77"/>
    <mergeCell ref="Q73:Q77"/>
    <mergeCell ref="Q85:Q86"/>
    <mergeCell ref="U73:U77"/>
    <mergeCell ref="M79:M82"/>
    <mergeCell ref="Q79:Q82"/>
    <mergeCell ref="U79:U82"/>
    <mergeCell ref="P94:Q94"/>
    <mergeCell ref="S94:T94"/>
    <mergeCell ref="A66:C66"/>
    <mergeCell ref="E93:F93"/>
    <mergeCell ref="H93:I93"/>
    <mergeCell ref="J93:K93"/>
    <mergeCell ref="L93:M93"/>
    <mergeCell ref="M85:M86"/>
    <mergeCell ref="C1:G1"/>
    <mergeCell ref="E91:F91"/>
    <mergeCell ref="H91:I91"/>
    <mergeCell ref="J91:K91"/>
    <mergeCell ref="L91:M91"/>
    <mergeCell ref="N91:O91"/>
    <mergeCell ref="Q33:Q34"/>
    <mergeCell ref="Q36:Q38"/>
    <mergeCell ref="Q40:Q42"/>
    <mergeCell ref="Q45:Q48"/>
    <mergeCell ref="N9:N11"/>
    <mergeCell ref="Q9:Q13"/>
    <mergeCell ref="Q15:Q17"/>
    <mergeCell ref="Q19:Q21"/>
    <mergeCell ref="Q27:Q31"/>
    <mergeCell ref="M56:M59"/>
    <mergeCell ref="C2:K2"/>
    <mergeCell ref="C4:K4"/>
    <mergeCell ref="C3:K3"/>
    <mergeCell ref="U85:U86"/>
    <mergeCell ref="S95:T95"/>
    <mergeCell ref="S96:T96"/>
    <mergeCell ref="D97:F97"/>
    <mergeCell ref="G97:I97"/>
    <mergeCell ref="D98:F98"/>
    <mergeCell ref="G98:I98"/>
    <mergeCell ref="E95:F95"/>
    <mergeCell ref="H95:I95"/>
    <mergeCell ref="J95:K95"/>
    <mergeCell ref="L95:M95"/>
    <mergeCell ref="N95:O95"/>
    <mergeCell ref="P95:Q95"/>
    <mergeCell ref="N93:O93"/>
    <mergeCell ref="P93:Q93"/>
    <mergeCell ref="S93:T93"/>
    <mergeCell ref="E94:F94"/>
    <mergeCell ref="H94:I94"/>
    <mergeCell ref="J94:K94"/>
    <mergeCell ref="L94:M94"/>
    <mergeCell ref="N94:O94"/>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Scores!$A$1:$A$3</xm:f>
          </x14:formula1>
          <xm:sqref>H73:H77 E62:E63 E53:E54 E50 E45:E48 E40:E42 E36:E38 E33:E34 E27:E31 E23:E24 E19:E21 E15:E17 E9:E13 E65 E56:E59 H68:H70 H62:H63 H56:H59 H53:H54 H50 H45:H48 H40:H42 H36:H38 H33:H34 H27:H31 H23:H24 H19:H21 H15:H17 F96 R92:R95 H65 E68:E70 E73:E77 E79:E82 E85:E86 H85:H86 H79:H82 H9:H13</xm:sqref>
        </x14:dataValidation>
        <x14:dataValidation type="list" allowBlank="1" showInputMessage="1" showErrorMessage="1">
          <x14:formula1>
            <xm:f>Scores!$G$1:$G$8</xm:f>
          </x14:formula1>
          <xm:sqref>J13 J65 J17 J21 J24 J31 J34 J38 J42 J48 J54 J59 J63 N65 N13 J86 N17 N21 N24 N31 N34 N38 N42 N48 N54 N59 N63 J50 J70 J77 J82 N50 N70 N77 N82 N86</xm:sqref>
        </x14:dataValidation>
        <x14:dataValidation type="list" allowBlank="1" showInputMessage="1" showErrorMessage="1">
          <x14:formula1>
            <xm:f>Scores!$D$1:$D$2</xm:f>
          </x14:formula1>
          <xm:sqref>P77 L63 L59 L54 L48 L42 L38 L34 L31 L24 L21 L17 L65 L13 P17 P70 P65 P63 P54 P50 P48 P42 P38 P34 P31 P24 P21 L50 L70 L77 L82 L86 P86 P82 P59 P13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E8" sqref="E8"/>
    </sheetView>
  </sheetViews>
  <sheetFormatPr defaultRowHeight="15" x14ac:dyDescent="0.25"/>
  <sheetData>
    <row r="1" spans="1:12" ht="20.25" x14ac:dyDescent="0.25">
      <c r="A1" s="243" t="s">
        <v>243</v>
      </c>
      <c r="B1" s="31"/>
      <c r="C1" s="31"/>
      <c r="D1" s="31"/>
      <c r="E1" s="31"/>
      <c r="F1" s="31"/>
      <c r="G1" s="31"/>
      <c r="H1" s="31"/>
      <c r="I1" s="31"/>
      <c r="J1" s="31"/>
      <c r="K1" s="31"/>
      <c r="L1" s="31"/>
    </row>
    <row r="2" spans="1:12" ht="18" x14ac:dyDescent="0.25">
      <c r="A2" s="244">
        <v>1</v>
      </c>
      <c r="B2" s="245" t="s">
        <v>244</v>
      </c>
      <c r="C2" s="246"/>
      <c r="D2" s="246"/>
      <c r="E2" s="246"/>
      <c r="F2" s="246"/>
      <c r="G2" s="246"/>
      <c r="H2" s="246"/>
      <c r="I2" s="246"/>
      <c r="J2" s="31"/>
      <c r="K2" s="31"/>
      <c r="L2" s="31"/>
    </row>
    <row r="3" spans="1:12" ht="18" x14ac:dyDescent="0.25">
      <c r="A3" s="244">
        <v>2</v>
      </c>
      <c r="B3" s="245" t="s">
        <v>245</v>
      </c>
      <c r="C3" s="246"/>
      <c r="D3" s="246"/>
      <c r="E3" s="246"/>
      <c r="F3" s="246"/>
      <c r="G3" s="246"/>
      <c r="H3" s="246"/>
      <c r="I3" s="246"/>
      <c r="J3" s="31"/>
      <c r="K3" s="31"/>
      <c r="L3" s="31"/>
    </row>
    <row r="4" spans="1:12" ht="18" x14ac:dyDescent="0.25">
      <c r="A4" s="244">
        <v>3</v>
      </c>
      <c r="B4" s="245" t="s">
        <v>246</v>
      </c>
      <c r="C4" s="246"/>
      <c r="D4" s="246"/>
      <c r="E4" s="246"/>
      <c r="F4" s="246"/>
      <c r="G4" s="246"/>
      <c r="H4" s="246"/>
      <c r="I4" s="246"/>
      <c r="J4" s="31"/>
      <c r="K4" s="31"/>
      <c r="L4" s="31"/>
    </row>
    <row r="5" spans="1:12" ht="18" x14ac:dyDescent="0.25">
      <c r="A5" s="244">
        <v>4</v>
      </c>
      <c r="B5" s="245" t="s">
        <v>247</v>
      </c>
      <c r="C5" s="246"/>
      <c r="D5" s="246"/>
      <c r="E5" s="246"/>
      <c r="F5" s="246"/>
      <c r="G5" s="246"/>
      <c r="H5" s="246"/>
      <c r="I5" s="246"/>
      <c r="J5" s="31"/>
      <c r="K5" s="31"/>
      <c r="L5" s="31"/>
    </row>
    <row r="6" spans="1:12" ht="18" x14ac:dyDescent="0.25">
      <c r="A6" s="244">
        <v>5</v>
      </c>
      <c r="B6" s="245" t="s">
        <v>248</v>
      </c>
      <c r="C6" s="246"/>
      <c r="D6" s="246"/>
      <c r="E6" s="246"/>
      <c r="F6" s="246"/>
      <c r="G6" s="246"/>
      <c r="H6" s="246"/>
      <c r="I6" s="246"/>
      <c r="J6" s="31"/>
      <c r="K6" s="31"/>
      <c r="L6" s="31"/>
    </row>
    <row r="7" spans="1:12" ht="18" x14ac:dyDescent="0.25">
      <c r="A7" s="244">
        <v>6</v>
      </c>
      <c r="B7" s="245" t="s">
        <v>249</v>
      </c>
      <c r="C7" s="246"/>
      <c r="D7" s="246"/>
      <c r="E7" s="246"/>
      <c r="F7" s="246"/>
      <c r="G7" s="246"/>
      <c r="H7" s="246"/>
      <c r="I7" s="246"/>
      <c r="J7" s="31"/>
      <c r="K7" s="31"/>
      <c r="L7" s="31"/>
    </row>
    <row r="8" spans="1:12" ht="18" x14ac:dyDescent="0.25">
      <c r="A8" s="244">
        <v>7</v>
      </c>
      <c r="B8" s="245" t="s">
        <v>250</v>
      </c>
      <c r="C8" s="246"/>
      <c r="D8" s="246"/>
      <c r="E8" s="246"/>
      <c r="F8" s="246"/>
      <c r="G8" s="246"/>
      <c r="H8" s="246"/>
      <c r="I8" s="246"/>
      <c r="J8" s="31"/>
      <c r="K8" s="31"/>
      <c r="L8" s="31"/>
    </row>
    <row r="9" spans="1:12" ht="18" x14ac:dyDescent="0.25">
      <c r="A9" s="244">
        <v>8</v>
      </c>
      <c r="B9" s="245" t="s">
        <v>251</v>
      </c>
      <c r="C9" s="246"/>
      <c r="D9" s="246"/>
      <c r="E9" s="246"/>
      <c r="F9" s="246"/>
      <c r="G9" s="246"/>
      <c r="H9" s="246"/>
      <c r="I9" s="246"/>
      <c r="J9" s="31"/>
      <c r="K9" s="31"/>
      <c r="L9" s="31"/>
    </row>
    <row r="10" spans="1:12" x14ac:dyDescent="0.25">
      <c r="A10" s="31"/>
      <c r="B10" s="31"/>
      <c r="C10" s="31"/>
      <c r="D10" s="31"/>
      <c r="E10" s="31"/>
      <c r="F10" s="31"/>
      <c r="G10" s="31"/>
      <c r="H10" s="31"/>
      <c r="I10" s="31"/>
      <c r="J10" s="31"/>
      <c r="K10" s="31"/>
      <c r="L10" s="31"/>
    </row>
    <row r="11" spans="1:12" x14ac:dyDescent="0.25">
      <c r="A11" s="31"/>
      <c r="B11" s="31"/>
      <c r="C11" s="31"/>
      <c r="D11" s="31"/>
      <c r="E11" s="31"/>
      <c r="F11" s="31"/>
      <c r="G11" s="31"/>
      <c r="H11" s="31"/>
      <c r="I11" s="31"/>
      <c r="J11" s="31"/>
      <c r="K11" s="31"/>
      <c r="L11" s="31"/>
    </row>
    <row r="12" spans="1:12" x14ac:dyDescent="0.25">
      <c r="A12" s="31"/>
      <c r="B12" s="31"/>
      <c r="C12" s="31"/>
      <c r="D12" s="31"/>
      <c r="E12" s="31"/>
      <c r="F12" s="31"/>
      <c r="G12" s="31"/>
      <c r="H12" s="31"/>
      <c r="I12" s="31"/>
      <c r="J12" s="31"/>
      <c r="K12" s="31"/>
      <c r="L12" s="31"/>
    </row>
  </sheetData>
  <sheetProtection algorithmName="SHA-512" hashValue="PPqfP7swhjrJEwRwRZwmCXU/O6bEzhi6XWjVFZUjJcw9GEEJOfIQ3XBk6uCHA/29M5PYHVUb7LCCgoscnra5yg==" saltValue="IBKd+o0Atrp8JkmXSyxag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sqref="A1:I9"/>
    </sheetView>
  </sheetViews>
  <sheetFormatPr defaultRowHeight="15" x14ac:dyDescent="0.25"/>
  <cols>
    <col min="8" max="8" width="17.5703125" customWidth="1"/>
    <col min="10" max="12" width="34.28515625" customWidth="1"/>
  </cols>
  <sheetData>
    <row r="1" spans="1:12" ht="15" customHeight="1" x14ac:dyDescent="0.25">
      <c r="A1" s="31" t="s">
        <v>92</v>
      </c>
      <c r="B1" s="31" t="s">
        <v>252</v>
      </c>
      <c r="C1" s="31"/>
      <c r="D1" s="31" t="s">
        <v>92</v>
      </c>
      <c r="E1" s="31"/>
      <c r="F1" s="31"/>
      <c r="G1" s="31">
        <v>1</v>
      </c>
      <c r="H1" s="428" t="s">
        <v>82</v>
      </c>
      <c r="I1" s="92"/>
      <c r="J1" s="429"/>
      <c r="K1" s="429"/>
      <c r="L1" s="429"/>
    </row>
    <row r="2" spans="1:12" x14ac:dyDescent="0.25">
      <c r="A2" s="31" t="s">
        <v>93</v>
      </c>
      <c r="B2" s="31" t="s">
        <v>253</v>
      </c>
      <c r="C2" s="31"/>
      <c r="D2" s="31" t="s">
        <v>94</v>
      </c>
      <c r="E2" s="31"/>
      <c r="F2" s="31"/>
      <c r="G2" s="31">
        <v>2</v>
      </c>
      <c r="H2" s="428"/>
      <c r="I2" s="92"/>
      <c r="J2" s="24"/>
      <c r="K2" s="24"/>
      <c r="L2" s="24"/>
    </row>
    <row r="3" spans="1:12" x14ac:dyDescent="0.25">
      <c r="A3" s="31" t="s">
        <v>94</v>
      </c>
      <c r="B3" s="31"/>
      <c r="C3" s="31"/>
      <c r="D3" s="31"/>
      <c r="E3" s="31"/>
      <c r="F3" s="31"/>
      <c r="G3" s="31">
        <v>3</v>
      </c>
      <c r="H3" s="428"/>
      <c r="I3" s="92"/>
      <c r="J3" s="24"/>
      <c r="K3" s="24"/>
      <c r="L3" s="24"/>
    </row>
    <row r="4" spans="1:12" x14ac:dyDescent="0.25">
      <c r="A4" s="31"/>
      <c r="B4" s="31"/>
      <c r="C4" s="31"/>
      <c r="D4" s="31"/>
      <c r="E4" s="31"/>
      <c r="F4" s="31"/>
      <c r="G4" s="31">
        <v>4</v>
      </c>
      <c r="H4" s="428"/>
      <c r="I4" s="92"/>
      <c r="J4" s="24"/>
      <c r="K4" s="24"/>
      <c r="L4" s="24"/>
    </row>
    <row r="5" spans="1:12" x14ac:dyDescent="0.25">
      <c r="A5" s="31"/>
      <c r="B5" s="31"/>
      <c r="C5" s="31"/>
      <c r="D5" s="31"/>
      <c r="E5" s="31"/>
      <c r="F5" s="31"/>
      <c r="G5" s="31">
        <v>5</v>
      </c>
      <c r="H5" s="428"/>
      <c r="I5" s="31"/>
      <c r="J5" s="22"/>
      <c r="L5" s="1"/>
    </row>
    <row r="6" spans="1:12" x14ac:dyDescent="0.25">
      <c r="A6" s="31"/>
      <c r="B6" s="31"/>
      <c r="C6" s="31"/>
      <c r="D6" s="31"/>
      <c r="E6" s="31"/>
      <c r="F6" s="31"/>
      <c r="G6" s="31">
        <v>6</v>
      </c>
      <c r="H6" s="428"/>
      <c r="I6" s="31"/>
      <c r="J6" s="22"/>
      <c r="L6" s="1"/>
    </row>
    <row r="7" spans="1:12" x14ac:dyDescent="0.25">
      <c r="A7" s="31"/>
      <c r="B7" s="31"/>
      <c r="C7" s="31"/>
      <c r="D7" s="31"/>
      <c r="E7" s="31"/>
      <c r="F7" s="31"/>
      <c r="G7" s="31">
        <v>7</v>
      </c>
      <c r="H7" s="428"/>
      <c r="I7" s="31"/>
      <c r="J7" s="22"/>
      <c r="L7" s="1"/>
    </row>
    <row r="8" spans="1:12" x14ac:dyDescent="0.25">
      <c r="A8" s="31"/>
      <c r="B8" s="31"/>
      <c r="C8" s="31"/>
      <c r="D8" s="31"/>
      <c r="E8" s="31"/>
      <c r="F8" s="31"/>
      <c r="G8" s="31">
        <v>8</v>
      </c>
      <c r="H8" s="428"/>
      <c r="I8" s="31"/>
      <c r="J8" s="22"/>
      <c r="L8" s="1"/>
    </row>
    <row r="9" spans="1:12" x14ac:dyDescent="0.25">
      <c r="A9" s="31"/>
      <c r="B9" s="31"/>
      <c r="C9" s="31"/>
      <c r="D9" s="31"/>
      <c r="E9" s="31"/>
      <c r="F9" s="31"/>
      <c r="G9" s="31"/>
      <c r="H9" s="31"/>
      <c r="I9" s="31"/>
      <c r="J9" s="22"/>
    </row>
    <row r="10" spans="1:12" x14ac:dyDescent="0.25">
      <c r="J10" s="22"/>
    </row>
    <row r="11" spans="1:12" x14ac:dyDescent="0.25">
      <c r="J11" s="22"/>
    </row>
    <row r="12" spans="1:12" x14ac:dyDescent="0.25">
      <c r="J12" s="22"/>
    </row>
    <row r="13" spans="1:12" x14ac:dyDescent="0.25">
      <c r="J13" s="22"/>
    </row>
    <row r="14" spans="1:12" x14ac:dyDescent="0.25">
      <c r="J14" s="22"/>
    </row>
    <row r="15" spans="1:12" x14ac:dyDescent="0.25">
      <c r="J15" s="22"/>
    </row>
    <row r="16" spans="1:12" x14ac:dyDescent="0.25">
      <c r="J16" s="22"/>
    </row>
    <row r="17" spans="10:10" x14ac:dyDescent="0.25">
      <c r="J17" s="22"/>
    </row>
    <row r="18" spans="10:10" x14ac:dyDescent="0.25">
      <c r="J18" s="22"/>
    </row>
    <row r="19" spans="10:10" x14ac:dyDescent="0.25">
      <c r="J19" s="22"/>
    </row>
    <row r="20" spans="10:10" x14ac:dyDescent="0.25">
      <c r="J20" s="22"/>
    </row>
    <row r="21" spans="10:10" x14ac:dyDescent="0.25">
      <c r="J21" s="22"/>
    </row>
    <row r="22" spans="10:10" x14ac:dyDescent="0.25">
      <c r="J22" s="22"/>
    </row>
    <row r="23" spans="10:10" x14ac:dyDescent="0.25">
      <c r="J23" s="22"/>
    </row>
    <row r="24" spans="10:10" x14ac:dyDescent="0.25">
      <c r="J24" s="22"/>
    </row>
    <row r="25" spans="10:10" x14ac:dyDescent="0.25">
      <c r="J25" s="22"/>
    </row>
    <row r="26" spans="10:10" x14ac:dyDescent="0.25">
      <c r="J26" s="22"/>
    </row>
    <row r="27" spans="10:10" x14ac:dyDescent="0.25">
      <c r="J27" s="22"/>
    </row>
    <row r="28" spans="10:10" x14ac:dyDescent="0.25">
      <c r="J28" s="22"/>
    </row>
    <row r="29" spans="10:10" x14ac:dyDescent="0.25">
      <c r="J29" s="22"/>
    </row>
    <row r="30" spans="10:10" x14ac:dyDescent="0.25">
      <c r="J30" s="22"/>
    </row>
    <row r="31" spans="10:10" x14ac:dyDescent="0.25">
      <c r="J31" s="22"/>
    </row>
    <row r="32" spans="10:10" x14ac:dyDescent="0.25">
      <c r="J32" s="22"/>
    </row>
    <row r="33" spans="10:10" x14ac:dyDescent="0.25">
      <c r="J33" s="22"/>
    </row>
  </sheetData>
  <sheetProtection algorithmName="SHA-512" hashValue="cZUykOaAVZCw6GHlKmGa9XyzHaFEl4E7wDlHckXupTVvLmBOOKsTtH5HYGnia6GwghFYpE7vz9KJHTGVVaVIiQ==" saltValue="iWj97DV6UNoSwrVMD9TQPA==" spinCount="100000" sheet="1" objects="1" scenarios="1"/>
  <mergeCells count="2">
    <mergeCell ref="H1:H8"/>
    <mergeCell ref="J1:L1"/>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All Content Review</vt:lpstr>
      <vt:lpstr>Math Content Review</vt:lpstr>
      <vt:lpstr>Geometry Standards Review</vt:lpstr>
      <vt:lpstr>SMP Chart</vt:lpstr>
      <vt:lpstr>Scores</vt:lpstr>
      <vt:lpstr>'All Content Review'!Print_Area</vt:lpstr>
      <vt:lpstr>'Math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Debra Marquez</cp:lastModifiedBy>
  <cp:lastPrinted>2018-12-27T18:13:31Z</cp:lastPrinted>
  <dcterms:created xsi:type="dcterms:W3CDTF">2018-09-05T15:01:08Z</dcterms:created>
  <dcterms:modified xsi:type="dcterms:W3CDTF">2019-02-06T20:15:15Z</dcterms:modified>
</cp:coreProperties>
</file>