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R:\Instructional Material\2019 Adoption\Rubrics_2019\Math\Math Drafts\Math Final Forms F 2019\"/>
    </mc:Choice>
  </mc:AlternateContent>
  <bookViews>
    <workbookView xWindow="0" yWindow="0" windowWidth="20490" windowHeight="7020"/>
  </bookViews>
  <sheets>
    <sheet name="Cover" sheetId="5" r:id="rId1"/>
    <sheet name="All Content Review" sheetId="11" r:id="rId2"/>
    <sheet name="Math Content Review" sheetId="10" r:id="rId3"/>
    <sheet name="Integ. Math 1 Standards Review" sheetId="9" r:id="rId4"/>
    <sheet name="SMP Chart" sheetId="12" r:id="rId5"/>
    <sheet name="Scores" sheetId="2" state="hidden" r:id="rId6"/>
  </sheets>
  <externalReferences>
    <externalReference r:id="rId7"/>
    <externalReference r:id="rId8"/>
  </externalReferences>
  <definedNames>
    <definedName name="List">[1]Sheet2!$C$1:$C$4</definedName>
    <definedName name="OLE_LINK1" localSheetId="3">'Integ. Math 1 Standards Review'!#REF!</definedName>
    <definedName name="_xlnm.Print_Area" localSheetId="1">'All Content Review'!$A$4:$I$56</definedName>
    <definedName name="_xlnm.Print_Area" localSheetId="2">'Math Content Review'!$A$1:$I$18</definedName>
    <definedName name="Scores">[1]Sheet2!$A$1:$A$4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00" i="9" l="1"/>
  <c r="W99" i="9"/>
  <c r="W98" i="9"/>
  <c r="W96" i="9"/>
  <c r="W95" i="9"/>
  <c r="W94" i="9"/>
  <c r="W93" i="9"/>
  <c r="W92" i="9"/>
  <c r="W90" i="9"/>
  <c r="W89" i="9"/>
  <c r="W88" i="9"/>
  <c r="W85" i="9"/>
  <c r="W84" i="9"/>
  <c r="W83" i="9"/>
  <c r="W80" i="9"/>
  <c r="W79" i="9"/>
  <c r="W77" i="9"/>
  <c r="W76" i="9"/>
  <c r="W75" i="9"/>
  <c r="W73" i="9"/>
  <c r="W72" i="9"/>
  <c r="W71" i="9"/>
  <c r="W70" i="9"/>
  <c r="W69" i="9"/>
  <c r="W66" i="9"/>
  <c r="W64" i="9"/>
  <c r="W63" i="9"/>
  <c r="W62" i="9"/>
  <c r="W61" i="9"/>
  <c r="W60" i="9"/>
  <c r="W59" i="9"/>
  <c r="W56" i="9"/>
  <c r="W54" i="9"/>
  <c r="W53" i="9"/>
  <c r="W52" i="9"/>
  <c r="W51" i="9"/>
  <c r="W48" i="9"/>
  <c r="W47" i="9"/>
  <c r="W46" i="9"/>
  <c r="W45" i="9"/>
  <c r="W43" i="9"/>
  <c r="W42" i="9"/>
  <c r="W41" i="9"/>
  <c r="W39" i="9"/>
  <c r="W38" i="9"/>
  <c r="W37" i="9"/>
  <c r="W34" i="9"/>
  <c r="W33" i="9"/>
  <c r="W32" i="9"/>
  <c r="W30" i="9"/>
  <c r="W29" i="9"/>
  <c r="W27" i="9"/>
  <c r="W25" i="9"/>
  <c r="W22" i="9"/>
  <c r="W21" i="9"/>
  <c r="W20" i="9"/>
  <c r="W19" i="9"/>
  <c r="W16" i="9"/>
  <c r="W15" i="9"/>
  <c r="W14" i="9"/>
  <c r="W11" i="9"/>
  <c r="W10" i="9"/>
  <c r="W9" i="9"/>
  <c r="AD16" i="9"/>
  <c r="AE16" i="9" s="1"/>
  <c r="AD15" i="9"/>
  <c r="AE15" i="9" s="1"/>
  <c r="AD14" i="9"/>
  <c r="AE14" i="9" s="1"/>
  <c r="AD13" i="9"/>
  <c r="AE13" i="9" s="1"/>
  <c r="AD12" i="9"/>
  <c r="AE12" i="9" s="1"/>
  <c r="AD11" i="9"/>
  <c r="AE11" i="9" s="1"/>
  <c r="AD10" i="9"/>
  <c r="AE10" i="9" s="1"/>
  <c r="AD9" i="9"/>
  <c r="AE9" i="9" s="1"/>
  <c r="AA16" i="9"/>
  <c r="AB16" i="9" s="1"/>
  <c r="AA15" i="9"/>
  <c r="AB15" i="9" s="1"/>
  <c r="AA14" i="9"/>
  <c r="AB14" i="9" s="1"/>
  <c r="AA13" i="9"/>
  <c r="AB13" i="9" s="1"/>
  <c r="AA12" i="9"/>
  <c r="AB12" i="9" s="1"/>
  <c r="AA11" i="9"/>
  <c r="AB11" i="9" s="1"/>
  <c r="AA10" i="9"/>
  <c r="AB10" i="9" s="1"/>
  <c r="AA9" i="9"/>
  <c r="AB9" i="9" s="1"/>
  <c r="X101" i="9" l="1"/>
  <c r="X102" i="9" s="1"/>
  <c r="W102" i="9"/>
  <c r="X109" i="9" l="1"/>
  <c r="X108" i="9"/>
  <c r="X107" i="9"/>
  <c r="X106" i="9"/>
  <c r="J116" i="9"/>
  <c r="X112" i="9" l="1"/>
  <c r="J118" i="9" s="1"/>
  <c r="J117" i="9"/>
  <c r="J55" i="11"/>
  <c r="J54" i="11"/>
  <c r="J53" i="11"/>
  <c r="J52" i="11"/>
  <c r="J51" i="11"/>
  <c r="J49" i="11"/>
  <c r="J48" i="11"/>
  <c r="J47" i="11"/>
  <c r="J45" i="11"/>
  <c r="J44" i="11"/>
  <c r="J43" i="11"/>
  <c r="J41" i="11"/>
  <c r="J40" i="11"/>
  <c r="J39" i="11"/>
  <c r="J38" i="11"/>
  <c r="J37" i="11"/>
  <c r="J36" i="11"/>
  <c r="J34" i="11"/>
  <c r="J33" i="11"/>
  <c r="J32" i="11"/>
  <c r="J31" i="11"/>
  <c r="J30" i="11"/>
  <c r="J29" i="11"/>
  <c r="J28" i="11"/>
  <c r="J26" i="11"/>
  <c r="J25" i="11"/>
  <c r="J24" i="11"/>
  <c r="J23" i="11"/>
  <c r="J22" i="11"/>
  <c r="J20" i="11"/>
  <c r="J19" i="11"/>
  <c r="J18" i="11"/>
  <c r="J17" i="11"/>
  <c r="J15" i="11"/>
  <c r="J14" i="11"/>
  <c r="J13" i="11"/>
  <c r="J12" i="11"/>
  <c r="J11" i="11"/>
  <c r="J10" i="11"/>
  <c r="J9" i="11"/>
  <c r="I59" i="11" s="1"/>
  <c r="B10" i="5" s="1"/>
  <c r="J8" i="10"/>
  <c r="I18" i="10" s="1"/>
  <c r="B11" i="5" s="1"/>
  <c r="J9" i="10"/>
  <c r="J10" i="10"/>
  <c r="J11" i="10"/>
  <c r="J12" i="10"/>
  <c r="J13" i="10"/>
  <c r="J14" i="10"/>
  <c r="J119" i="9" l="1"/>
  <c r="B12" i="5" s="1"/>
  <c r="B13" i="5" s="1"/>
  <c r="B14" i="5" s="1"/>
</calcChain>
</file>

<file path=xl/sharedStrings.xml><?xml version="1.0" encoding="utf-8"?>
<sst xmlns="http://schemas.openxmlformats.org/spreadsheetml/2006/main" count="362" uniqueCount="322">
  <si>
    <t>Criteria</t>
  </si>
  <si>
    <t>Standard</t>
  </si>
  <si>
    <r>
      <rPr>
        <b/>
        <sz val="12"/>
        <color theme="1"/>
        <rFont val="Arial"/>
        <family val="2"/>
      </rPr>
      <t>Attention to Applications:</t>
    </r>
    <r>
      <rPr>
        <sz val="12"/>
        <color theme="1"/>
        <rFont val="Arial"/>
        <family val="2"/>
      </rPr>
      <t xml:space="preserve"> Materials are designed so that teachers and students spend sufficient time working with engaging applications of the mathematics, without losing focus on the major work of each grade.</t>
    </r>
  </si>
  <si>
    <t>Teacher materials contain supports that explain the role of the mathematical focus of each lesson within the specific grade-level and how it relates to the coherence of the mathematical learning progressions for kindergarten through grade twelve.</t>
  </si>
  <si>
    <t>Standards for Mathematical Practice</t>
  </si>
  <si>
    <t>Criteria #</t>
  </si>
  <si>
    <t>Materials are well designed and take into account effective lesson structure and pacing.</t>
  </si>
  <si>
    <t>Materials support teacher planning, learning, and understanding of the standards.</t>
  </si>
  <si>
    <t>Teacher materials contain full, adult-level explanations and examples of the more advanced mathematics concepts in the lessons so teachers can improve their own knowledge of the subject. Materials are in print or clearly distinguished/accessible as a teacher’s edition in digital materials.</t>
  </si>
  <si>
    <t>Teacher materials provide insight into student ways of thinking with respect to important mathematical concepts - especially anticipating a variety of student responses.</t>
  </si>
  <si>
    <t>Materials contain strategies for informing parents or caregivers about the mathematics program and suggestions for how they can help support student progress and achievement.</t>
  </si>
  <si>
    <t>Materials offer teachers resources and tools to collect ongoing data about student progress on the standards.</t>
  </si>
  <si>
    <t>Materials give all students extensive opportunities and support to explore key concepts.</t>
  </si>
  <si>
    <t>Materials support effective use of technology to enhance student learning. Digital materials are accessible and available in multiple platforms.</t>
  </si>
  <si>
    <t>Materials can be easily customized for individual learners.</t>
  </si>
  <si>
    <t>Rigor and Balance</t>
  </si>
  <si>
    <t>Materials integrate opportunities for digital learning into the text.</t>
  </si>
  <si>
    <t>The visual design (whether in print or digital) is not distracting or chaotic but supports students in engaging thoughtfully with the subject.</t>
  </si>
  <si>
    <t>The material incorporates a glossary, footnotes, recording, pictures, and/or other features that aid students and teachers in using the material effectively.</t>
  </si>
  <si>
    <t>Materials provide a list of lessons in the teacher's edition (in print or clearly distinguished/accessible as a teacher's edition in digital materials), cross-referencing the standards addressed and providing an estimated instructional time for each lesson, chapter and unit (i.e., pacing guide).</t>
  </si>
  <si>
    <t>The materials contain explanations of the instructional approaches of the program and identification of the research-based strategies.</t>
  </si>
  <si>
    <t>Materials provide strategies for teachers to identify and address  common student errors and misconceptions.</t>
  </si>
  <si>
    <t>Materials provide opportunities for ongoing review and practice, with feedback, for students in learning both concepts and skills.</t>
  </si>
  <si>
    <t>Assessments clearly denote which standards are being emphasized.</t>
  </si>
  <si>
    <t>Multiple types of formative and summative assessments (performance-based tasks, questions, research, investigations, and projects) are embedded into the content materials and assess the learning targets.</t>
  </si>
  <si>
    <t xml:space="preserve">Materials provide strategies to help teachers sequence or scaffold lessons so that the content is accessible to all learners. </t>
  </si>
  <si>
    <t>Materials provide teachers with strategies for meeting the needs of a range of learners.</t>
  </si>
  <si>
    <t xml:space="preserve">Materials provide a balanced portrayal of various demographic and personal characteristics. </t>
  </si>
  <si>
    <t>Materials encourage teachers to draw upon home language and culture to facilitate learning.</t>
  </si>
  <si>
    <t>Materials include opportunities to assess student understandings and knowledge of procedural skills using technology.</t>
  </si>
  <si>
    <t>Digital materials include opportunities for teachers to personalize learning for all students, using adaptive or other technological innovations.</t>
  </si>
  <si>
    <t>Materials can be easily customized for local use. For example, materials may provide a range of lessons to draw from on a topic.</t>
  </si>
  <si>
    <t>Materials include or reference technology that provides opportunities for teachers and/or students to collaborate with each other (e.g. websites, discussion groups, webinars, etc.).</t>
  </si>
  <si>
    <t xml:space="preserve">Materials provide supports to create structures for grade appropriate arguments and explanations, diagrams, mathematical models, etc. to strengthen student learning. </t>
  </si>
  <si>
    <t>Materials provide strategies to elicit mathematical discourse among students.</t>
  </si>
  <si>
    <t>Materials encourage students to monitor their own progress.</t>
  </si>
  <si>
    <t>Materials provide opportunities for students to investigate content beyond what is expected in the unit or lesson.</t>
  </si>
  <si>
    <t>There are a variety of ways students are asked to show their understanding.</t>
  </si>
  <si>
    <t>Materials support teachers in planning and implementing effective learning experiences by providing instructional strategies (such as quality questioning, grouping strategies, and discourse between teacher and students) to help guide students' academic development.</t>
  </si>
  <si>
    <t>Assessments include aligned rubrics that provide sufficient guidance to teachers for interpreting student performance and suggestions for follow-up.</t>
  </si>
  <si>
    <t>Rigor Score</t>
  </si>
  <si>
    <r>
      <rPr>
        <b/>
        <sz val="12"/>
        <color theme="1"/>
        <rFont val="Arial"/>
        <family val="2"/>
      </rPr>
      <t>Attention to Conceptual Understanding:</t>
    </r>
    <r>
      <rPr>
        <sz val="12"/>
        <color theme="1"/>
        <rFont val="Arial"/>
        <family val="2"/>
      </rPr>
      <t xml:space="preserve"> Materials develop conceptual understanding of key mathematical concepts, especially where called for in specific content standards or cluster headings.</t>
    </r>
  </si>
  <si>
    <t>Indicators for Rigor and Balance</t>
  </si>
  <si>
    <t>Materials take into account cultural perspectives.</t>
  </si>
  <si>
    <t>Materials reflect the cultures, languages, and lived experiences of a multicultural society.</t>
  </si>
  <si>
    <t>Materials address multiple ethnic description, interpretations, or perspectives of events and experiences.</t>
  </si>
  <si>
    <t>Grade(s):</t>
  </si>
  <si>
    <t>Title of Student Edition:</t>
  </si>
  <si>
    <t>Student Edition ISBN:</t>
  </si>
  <si>
    <t>Title of Teacher Edition:</t>
  </si>
  <si>
    <t>Teacher Edition ISBN:</t>
  </si>
  <si>
    <t>Title of SE Workbook:</t>
  </si>
  <si>
    <t>SE Workbook ISBN:</t>
  </si>
  <si>
    <t>SCORING (TO BE COMPLETED BY REVIEWER AND FACILITATOR)</t>
  </si>
  <si>
    <t>Reviewer Number:</t>
  </si>
  <si>
    <t>Date:</t>
  </si>
  <si>
    <t>SECTION</t>
  </si>
  <si>
    <t>REVIEWER TOTAL</t>
  </si>
  <si>
    <t>MAXIMUM POINTS</t>
  </si>
  <si>
    <t>FACILITATOR VERIFIED</t>
  </si>
  <si>
    <t>TOTAL SCORE</t>
  </si>
  <si>
    <t>Percent Score</t>
  </si>
  <si>
    <t>FINAL SCORE VERIFICATION (TO BE COMPLETED BY FACILITATOR)</t>
  </si>
  <si>
    <t>Verified 90% or Higher (Y/N)</t>
  </si>
  <si>
    <t>Facilitator Notes:    (enter comments below)</t>
  </si>
  <si>
    <t>Facilitator Name:</t>
  </si>
  <si>
    <t>Provider/Publisher / Imprint:</t>
  </si>
  <si>
    <t>PROVIDER/PUBLISHER   / MATERIAL INFORMATION (TO BE COMPLETED BY PROVIDER/PUBLISHER)</t>
  </si>
  <si>
    <t>Materials inform culturally and linguistically responsive pedagogy.</t>
  </si>
  <si>
    <t>Materials reflect the cultural diversity represented within the community, state, and nation.</t>
  </si>
  <si>
    <t>Materials encourage critical pedagogy.</t>
  </si>
  <si>
    <t>Materials support using and encouraging precise and accurate mathematics, academic language, terminology, and concrete or abstract representations (e.g. pictures, symbols, expressions, equations, graphics, models) in grade appropriate math.</t>
  </si>
  <si>
    <t>Score</t>
  </si>
  <si>
    <r>
      <rPr>
        <b/>
        <sz val="12"/>
        <color theme="1"/>
        <rFont val="Arial"/>
        <family val="2"/>
      </rPr>
      <t>Balance:</t>
    </r>
    <r>
      <rPr>
        <sz val="12"/>
        <color theme="1"/>
        <rFont val="Arial"/>
        <family val="2"/>
      </rPr>
      <t xml:space="preserve"> The three aspects of rigor are not always treated together and are not always treated separately. There is a balance of the 3 aspects of rigor within the grade.</t>
    </r>
  </si>
  <si>
    <t xml:space="preserve">Standards for Mathematical Practice </t>
  </si>
  <si>
    <t xml:space="preserve">Provider/Publisher Citation </t>
  </si>
  <si>
    <r>
      <t>Reviewer Citation</t>
    </r>
    <r>
      <rPr>
        <b/>
        <sz val="12"/>
        <color rgb="FFFF0000"/>
        <rFont val="Arial"/>
        <family val="2"/>
      </rPr>
      <t xml:space="preserve"> </t>
    </r>
  </si>
  <si>
    <r>
      <t>Provider/Publisher Citation</t>
    </r>
    <r>
      <rPr>
        <sz val="12"/>
        <rFont val="Arial"/>
        <family val="2"/>
      </rPr>
      <t xml:space="preserve"> from Teacher Edition</t>
    </r>
  </si>
  <si>
    <t>Comments, other citations, or feedback</t>
  </si>
  <si>
    <t>All Content Review</t>
  </si>
  <si>
    <t>Math Content Review</t>
  </si>
  <si>
    <t>Standards Review</t>
  </si>
  <si>
    <t>Reviewer's Evidence</t>
  </si>
  <si>
    <t>M</t>
  </si>
  <si>
    <t>P</t>
  </si>
  <si>
    <t>D</t>
  </si>
  <si>
    <t>Section 1: STANDARDS REVIEW: CONTENT STANDARDS, STANDARDS FOR MATHEMATICAL PRACTICE, RIGOR AND BALANCE</t>
  </si>
  <si>
    <t>Section 2: MATH CONTENT REVIEW</t>
  </si>
  <si>
    <t>Section 2: ALL CONTENT REVIEW</t>
  </si>
  <si>
    <t xml:space="preserve">Reviewer Citation from first quarter of materials </t>
  </si>
  <si>
    <t>Reviewer Evidence from first quarter of materials</t>
  </si>
  <si>
    <t>Reviewer Citation from second quarter of materials</t>
  </si>
  <si>
    <t>Reviewer Evidence from second quarter of materials</t>
  </si>
  <si>
    <t>Reviewer Citation from third quarter of materials</t>
  </si>
  <si>
    <t>Reviewer Evidence from third quarter of materials</t>
  </si>
  <si>
    <t>Reviewer Citation from fourth quarter of materials</t>
  </si>
  <si>
    <t>Reviewer Evidence from fourth quarter of materials</t>
  </si>
  <si>
    <t>Reviewer Citation</t>
  </si>
  <si>
    <t>Aspects of Rigor</t>
  </si>
  <si>
    <t xml:space="preserve"> </t>
  </si>
  <si>
    <r>
      <rPr>
        <b/>
        <sz val="12"/>
        <color theme="1"/>
        <rFont val="Arial"/>
        <family val="2"/>
      </rPr>
      <t xml:space="preserve">Attention to Procedural Skill: </t>
    </r>
    <r>
      <rPr>
        <sz val="12"/>
        <color theme="1"/>
        <rFont val="Arial"/>
        <family val="2"/>
      </rPr>
      <t xml:space="preserve">Materials give attention throughout the year to individual standards that set an expectation of procedural skill </t>
    </r>
    <r>
      <rPr>
        <sz val="12"/>
        <rFont val="Arial"/>
        <family val="2"/>
      </rPr>
      <t>and fluency.</t>
    </r>
  </si>
  <si>
    <t>Provider/Publisher Criteria for all Content</t>
  </si>
  <si>
    <t>Provider/Publisher Citation</t>
  </si>
  <si>
    <t>Materials are coherent and consistent with the high school standards which all students should study in order to be college and career ready.</t>
  </si>
  <si>
    <t>The materials attend to the full intent of the content contained in the high school standards for all students.</t>
  </si>
  <si>
    <t>The materials provide students with opportunities to work with all high school standards and do not distract students with prerequisite or additional topics.</t>
  </si>
  <si>
    <t>The materials, when used as designed, allow students to spend the majority of their time on the content from standards widely applicable as prerequisites for a range of college majors, postsecondary programs, and careers.</t>
  </si>
  <si>
    <t>The materials, when used as designed, allow student to fully learn each standard.</t>
  </si>
  <si>
    <t>The materials require students to engage in content at a level of sophistication appropriate to high school.</t>
  </si>
  <si>
    <t>The materials are coherent and make meaningful connections in a single course and throughout the series, where appropriate and where required by the standards.</t>
  </si>
  <si>
    <t>The materials explicitly identify and build on knowledge from grades 6-8 to the High School Standards.</t>
  </si>
  <si>
    <t>The design of the assignments is not haphazard: tasks are given in intentional sequences.</t>
  </si>
  <si>
    <t>Materials contain a teacher's edition with ample and useful annotations and suggestions on how to present the content in the student edition and in the ancillary material.  Where applicable, materials include teacher guidance for the use of embedded technology to support and enhance student learning.</t>
  </si>
  <si>
    <t>Materials contain a teacher's edition that explains the role of the specific standards in the context of the overall series.</t>
  </si>
  <si>
    <t>Materials provide strategies for gathering information on students' prior knowledge within and across grade levels and courses.</t>
  </si>
  <si>
    <t>Materials provide support, accommodations, and modifications for English Language Learners and other special populations that will support their regular and active participation in learning content (e.g., modifying vocabulary).</t>
  </si>
  <si>
    <t>Digital materials (either included as part of the core materials or as part of a digital curriculum) are web-based and compatible with multiple internet browsers (e.g., Internet Explorer, Firefox, Google Chrome, etc.). In addition, materials are “platform neutral” (i.e., are compatible with multiple operating systems such as Windows and Apple and are not proprietary to any single platform) and allow the use of tablets and mobile devices.</t>
  </si>
  <si>
    <t>Provider/Publisher Criteria High School Math Content</t>
  </si>
  <si>
    <t>HS.N-Q   Quantities</t>
  </si>
  <si>
    <t>HS.NQ.A.1</t>
  </si>
  <si>
    <t>Use units as a way to understand problems and to guide the solution of multi-step problems; choose and interpret units consistently in formulas; choose and interpret the scale and the origin in graphs and data displays.</t>
  </si>
  <si>
    <t>HS.NQ.A.2</t>
  </si>
  <si>
    <t>Define appropriate quantities for the purpose of descriptive modeling.</t>
  </si>
  <si>
    <t>HS.NQ.A.3</t>
  </si>
  <si>
    <t>Choose a level of accuracy appropriate to limitations on measurement when reporting quantities.</t>
  </si>
  <si>
    <t>Math Content Review Score</t>
  </si>
  <si>
    <t>All Content Review Score</t>
  </si>
  <si>
    <t>Standards Score</t>
  </si>
  <si>
    <t>SMP Score</t>
  </si>
  <si>
    <t>Rigor and Balance Score</t>
  </si>
  <si>
    <t>Math Standards Review Score</t>
  </si>
  <si>
    <t>Verified 80%-89%  (Y/N)</t>
  </si>
  <si>
    <t>Verified 79% or Lower  (Y/N)</t>
  </si>
  <si>
    <r>
      <t xml:space="preserve">          </t>
    </r>
    <r>
      <rPr>
        <b/>
        <u/>
        <sz val="16"/>
        <color theme="1"/>
        <rFont val="Arial"/>
        <family val="2"/>
      </rPr>
      <t>Standards for Mathematical Practice</t>
    </r>
  </si>
  <si>
    <t xml:space="preserve">Make sense of problems and persevere in solving them. </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</si>
  <si>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</si>
  <si>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</si>
  <si>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</si>
  <si>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</si>
  <si>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</si>
  <si>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</si>
  <si>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</si>
  <si>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Y</t>
  </si>
  <si>
    <t>N</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</si>
  <si>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</si>
  <si>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</si>
  <si>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M occurrences</t>
  </si>
  <si>
    <t>Standards for Mathematical Practice
• Columns J-M: The provider/publisher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 Columns N-Q: You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Aspects of Rigor and Balance
• Columns R-U:  
     o As you review each standard, consider the aspects of rigor criteria listed in columns R-T.  Those shaded in green have been identified for that standard and should be easily found within the materials.  Those shaded in gray have not been identified but may still be found within the materials.  
     o Based on the evidence for the content standards and standards for mathematical practice, mark each aspect of rigor that is fully met in the materials with an X in the accompanying cell.  Provide the evidence found in the comments section.  
     o For column U, mark the cell for the domain if you find all aspects of rigor balanced within that domain.  Provide the evidence found in the comments section.
• Rigor and Balance: Refer to what is marked in columns R-U for this portion. You will provide one to four citations with evidence for each aspect of rigor.  Provide a citation and evidence for each aspect of rigor and balance from the first quarter of the materials, the second quarter of the materials, the third quarter of the materials, and the fourth quarter of the materials.  Use the citations and evidence already found that meet expectations for the standard, or find new citations and evidence that meet expectations for the aspect of rigor.  These indicators will be scored as follows:
     o M = Meets expectations for rigor and balance – 4 citations with supporting evidence
     o P = Partially meets expectations for rigor and balance – 3 citations with supporting evidence
     o D = Does not meet expectations for rigor and balance – 0-2 citations with supporting evidence</t>
  </si>
  <si>
    <t>HS.A-SSE  Seeing Structure in Expressions</t>
  </si>
  <si>
    <t>Interpret the structure of expressions.</t>
  </si>
  <si>
    <t>HS.ASSE.A.1</t>
  </si>
  <si>
    <r>
      <t>Interpret expressions that represent a quantity in terms of its context.</t>
    </r>
    <r>
      <rPr>
        <vertAlign val="superscript"/>
        <sz val="12"/>
        <color theme="1"/>
        <rFont val="Arial"/>
        <family val="2"/>
      </rPr>
      <t>★</t>
    </r>
  </si>
  <si>
    <t>HS.ASSE.A.1.a</t>
  </si>
  <si>
    <t>Interpret parts of an expression, such as terms, factors, and coefficients.</t>
  </si>
  <si>
    <t>HS.ASSE.A.1.b</t>
  </si>
  <si>
    <r>
      <rPr>
        <sz val="12"/>
        <color rgb="FF231F20"/>
        <rFont val="Arial"/>
        <family val="2"/>
      </rPr>
      <t xml:space="preserve">Interpret complicated expressions by viewing one or more of their parts as a single entity. </t>
    </r>
    <r>
      <rPr>
        <i/>
        <sz val="12"/>
        <color rgb="FF231F20"/>
        <rFont val="Arial"/>
        <family val="2"/>
      </rPr>
      <t>For example, interpret P</t>
    </r>
    <r>
      <rPr>
        <sz val="12"/>
        <color rgb="FF231F20"/>
        <rFont val="Arial"/>
        <family val="2"/>
      </rPr>
      <t>(1+</t>
    </r>
    <r>
      <rPr>
        <i/>
        <sz val="12"/>
        <color rgb="FF231F20"/>
        <rFont val="Arial"/>
        <family val="2"/>
      </rPr>
      <t>r</t>
    </r>
    <r>
      <rPr>
        <sz val="12"/>
        <color rgb="FF231F20"/>
        <rFont val="Arial"/>
        <family val="2"/>
      </rPr>
      <t>)</t>
    </r>
    <r>
      <rPr>
        <vertAlign val="superscript"/>
        <sz val="12"/>
        <color rgb="FF231F20"/>
        <rFont val="Arial"/>
        <family val="2"/>
      </rPr>
      <t>n</t>
    </r>
    <r>
      <rPr>
        <sz val="12"/>
        <color rgb="FF231F20"/>
        <rFont val="Arial"/>
        <family val="2"/>
      </rPr>
      <t xml:space="preserve"> </t>
    </r>
    <r>
      <rPr>
        <i/>
        <sz val="12"/>
        <color rgb="FF231F20"/>
        <rFont val="Arial"/>
        <family val="2"/>
      </rPr>
      <t>as the product of P and a factor not depending on P.</t>
    </r>
  </si>
  <si>
    <r>
      <t>HS.A-CED  Creating Equations</t>
    </r>
    <r>
      <rPr>
        <b/>
        <vertAlign val="superscript"/>
        <sz val="16"/>
        <color theme="0"/>
        <rFont val="Arial"/>
        <family val="2"/>
      </rPr>
      <t>★</t>
    </r>
  </si>
  <si>
    <t>Create equations that describe numbers or relationships.</t>
  </si>
  <si>
    <t>HS.ACED.A.1</t>
  </si>
  <si>
    <r>
      <t xml:space="preserve">Create equations and inequalities in one variable and use them to solve problems. </t>
    </r>
    <r>
      <rPr>
        <i/>
        <sz val="12"/>
        <color rgb="FF231F20"/>
        <rFont val="Arial"/>
        <family val="2"/>
      </rPr>
      <t>Include equations arising from linear and quadratic functions, and simple rational and exponential functions.</t>
    </r>
  </si>
  <si>
    <t>HS.ACED.A.2</t>
  </si>
  <si>
    <t>Create equations in two or more variables to represent relationships between quantities; graph equations on coordinate axes with labels and scales.</t>
  </si>
  <si>
    <t>HS.ACED.A.3</t>
  </si>
  <si>
    <r>
      <rPr>
        <sz val="12"/>
        <color rgb="FF231F20"/>
        <rFont val="Arial"/>
        <family val="2"/>
      </rPr>
      <t xml:space="preserve">Represent constraints by equations or inequalities, and by systems of equations and/or inequalities, and interpret solutions as viable or non- viable options in a modeling context. </t>
    </r>
    <r>
      <rPr>
        <i/>
        <sz val="12"/>
        <color rgb="FF231F20"/>
        <rFont val="Arial"/>
        <family val="2"/>
      </rPr>
      <t>For example, represent inequalities describing nutritional and cost constraints on combinations of different foods.</t>
    </r>
  </si>
  <si>
    <t>HS.ACED.A.4</t>
  </si>
  <si>
    <r>
      <t xml:space="preserve">Rearrange formulas to highlight a quantity of interest, using the same reasoning as in solving equations. </t>
    </r>
    <r>
      <rPr>
        <i/>
        <sz val="12"/>
        <color rgb="FF231F20"/>
        <rFont val="Arial"/>
        <family val="2"/>
      </rPr>
      <t>For example, rearrange Ohm’s law V = IR to highlight resistance R.</t>
    </r>
  </si>
  <si>
    <t>HS.A-REI  Reasoning with equations and inequalities</t>
  </si>
  <si>
    <t xml:space="preserve">Understand solving equations as a process of reasoning and explain the reasoning. </t>
  </si>
  <si>
    <t>HS.AREI.A.1</t>
  </si>
  <si>
    <t>Explain each step in solving a simple equation as following from the equality of numbers asserted at the previous step, starting from the assumption that the original equation has a solution. Construct a viable argument to justify a solution method.</t>
  </si>
  <si>
    <t>Solve equations and inequalities in one variable.</t>
  </si>
  <si>
    <t>HS.AREI.B.3</t>
  </si>
  <si>
    <t>Solve linear equations and inequalities in one variable, including equations with coefficients represented by letters.</t>
  </si>
  <si>
    <t>Solve Systems of equations.</t>
  </si>
  <si>
    <t>HS.AREI.C.5</t>
  </si>
  <si>
    <t>Prove that, given a system of two equations in two variables, replacing one equation by the sum of that equation and a multiple of the other produces a system with the same solutions.</t>
  </si>
  <si>
    <t>HS.AREI.C.6</t>
  </si>
  <si>
    <t>Solve systems of linear equations exactly and approximately (e.g., with graphs), focusing on pairs of linear equations in two variables.</t>
  </si>
  <si>
    <t>Represent and solve equations and inequalities graphically.</t>
  </si>
  <si>
    <t>HS.AREI.D.10</t>
  </si>
  <si>
    <t>Understand that the graph of an equation in two variables is the set of all its solutions plotted in the coordinate plane, often forming a curve (which could be a line).</t>
  </si>
  <si>
    <t>HS.AREI.D.11</t>
  </si>
  <si>
    <r>
      <t xml:space="preserve">Explain why the </t>
    </r>
    <r>
      <rPr>
        <i/>
        <sz val="12"/>
        <color theme="1"/>
        <rFont val="Arial"/>
        <family val="2"/>
      </rPr>
      <t>x</t>
    </r>
    <r>
      <rPr>
        <sz val="12"/>
        <color theme="1"/>
        <rFont val="Arial"/>
        <family val="2"/>
      </rPr>
      <t>-coordinates of the points where the graphs of the equations</t>
    </r>
    <r>
      <rPr>
        <i/>
        <sz val="12"/>
        <color theme="1"/>
        <rFont val="Arial"/>
        <family val="2"/>
      </rPr>
      <t xml:space="preserve"> y = f(x) </t>
    </r>
    <r>
      <rPr>
        <sz val="12"/>
        <color theme="1"/>
        <rFont val="Arial"/>
        <family val="2"/>
      </rPr>
      <t xml:space="preserve">and </t>
    </r>
    <r>
      <rPr>
        <i/>
        <sz val="12"/>
        <color theme="1"/>
        <rFont val="Arial"/>
        <family val="2"/>
      </rPr>
      <t>y = g(x)</t>
    </r>
    <r>
      <rPr>
        <sz val="12"/>
        <color theme="1"/>
        <rFont val="Arial"/>
        <family val="2"/>
      </rPr>
      <t xml:space="preserve"> intersect are the solutions of the equation</t>
    </r>
    <r>
      <rPr>
        <i/>
        <sz val="12"/>
        <color theme="1"/>
        <rFont val="Arial"/>
        <family val="2"/>
      </rPr>
      <t xml:space="preserve"> f(x) = g(x)</t>
    </r>
    <r>
      <rPr>
        <sz val="12"/>
        <color theme="1"/>
        <rFont val="Arial"/>
        <family val="2"/>
      </rPr>
      <t>; find the solutions approximately, e.g., using technology to graph the functions, make tables of values, or find successive approximations. Include cases where</t>
    </r>
    <r>
      <rPr>
        <i/>
        <sz val="12"/>
        <color theme="1"/>
        <rFont val="Arial"/>
        <family val="2"/>
      </rPr>
      <t xml:space="preserve"> f(x)</t>
    </r>
    <r>
      <rPr>
        <sz val="12"/>
        <color theme="1"/>
        <rFont val="Arial"/>
        <family val="2"/>
      </rPr>
      <t xml:space="preserve"> and/or</t>
    </r>
    <r>
      <rPr>
        <i/>
        <sz val="12"/>
        <color theme="1"/>
        <rFont val="Arial"/>
        <family val="2"/>
      </rPr>
      <t xml:space="preserve"> g(x)</t>
    </r>
    <r>
      <rPr>
        <sz val="12"/>
        <color theme="1"/>
        <rFont val="Arial"/>
        <family val="2"/>
      </rPr>
      <t xml:space="preserve"> are linear, polynomial, rational, absolute value, exponential, and logarithmic functions.</t>
    </r>
    <r>
      <rPr>
        <vertAlign val="superscript"/>
        <sz val="12"/>
        <color theme="1"/>
        <rFont val="Arial"/>
        <family val="2"/>
      </rPr>
      <t>★</t>
    </r>
  </si>
  <si>
    <t>HS.AREI.D.12</t>
  </si>
  <si>
    <t>Graph the solutions to a linear inequality in two variables as a half- plane (excluding the boundary in the case of a strict inequality), and graph the solution set to a system of linear inequalities in two variables as the intersection of the corresponding half-planes.</t>
  </si>
  <si>
    <t>HS.F-IF  Interpreting Functions</t>
  </si>
  <si>
    <t>Understand the concept of a function and use function notation.</t>
  </si>
  <si>
    <t>HS.FIF.A.1</t>
  </si>
  <si>
    <r>
      <t xml:space="preserve">Understand that a function from one set (called the domain) to another set (called the range) assigns to each element of the domain exactly one element of the range. If </t>
    </r>
    <r>
      <rPr>
        <i/>
        <sz val="12"/>
        <color theme="1"/>
        <rFont val="Arial"/>
        <family val="2"/>
      </rPr>
      <t>f</t>
    </r>
    <r>
      <rPr>
        <sz val="12"/>
        <color theme="1"/>
        <rFont val="Arial"/>
        <family val="2"/>
      </rPr>
      <t xml:space="preserve"> is a function and </t>
    </r>
    <r>
      <rPr>
        <i/>
        <sz val="12"/>
        <color theme="1"/>
        <rFont val="Arial"/>
        <family val="2"/>
      </rPr>
      <t>x</t>
    </r>
    <r>
      <rPr>
        <sz val="12"/>
        <color theme="1"/>
        <rFont val="Arial"/>
        <family val="2"/>
      </rPr>
      <t xml:space="preserve"> is an element of its domain, then</t>
    </r>
    <r>
      <rPr>
        <i/>
        <sz val="12"/>
        <color theme="1"/>
        <rFont val="Arial"/>
        <family val="2"/>
      </rPr>
      <t xml:space="preserve"> f(x)</t>
    </r>
    <r>
      <rPr>
        <sz val="12"/>
        <color theme="1"/>
        <rFont val="Arial"/>
        <family val="2"/>
      </rPr>
      <t xml:space="preserve"> denotes the output of</t>
    </r>
    <r>
      <rPr>
        <i/>
        <sz val="12"/>
        <color theme="1"/>
        <rFont val="Arial"/>
        <family val="2"/>
      </rPr>
      <t xml:space="preserve"> f</t>
    </r>
    <r>
      <rPr>
        <sz val="12"/>
        <color theme="1"/>
        <rFont val="Arial"/>
        <family val="2"/>
      </rPr>
      <t xml:space="preserve"> corresponding to the input </t>
    </r>
    <r>
      <rPr>
        <i/>
        <sz val="12"/>
        <color theme="1"/>
        <rFont val="Arial"/>
        <family val="2"/>
      </rPr>
      <t>x</t>
    </r>
    <r>
      <rPr>
        <sz val="12"/>
        <color theme="1"/>
        <rFont val="Arial"/>
        <family val="2"/>
      </rPr>
      <t xml:space="preserve">. The graph of </t>
    </r>
    <r>
      <rPr>
        <i/>
        <sz val="12"/>
        <color theme="1"/>
        <rFont val="Arial"/>
        <family val="2"/>
      </rPr>
      <t>f</t>
    </r>
    <r>
      <rPr>
        <sz val="12"/>
        <color theme="1"/>
        <rFont val="Arial"/>
        <family val="2"/>
      </rPr>
      <t xml:space="preserve"> is the graph of the equation</t>
    </r>
    <r>
      <rPr>
        <i/>
        <sz val="12"/>
        <color theme="1"/>
        <rFont val="Arial"/>
        <family val="2"/>
      </rPr>
      <t xml:space="preserve"> y = f(x)</t>
    </r>
    <r>
      <rPr>
        <sz val="12"/>
        <color theme="1"/>
        <rFont val="Arial"/>
        <family val="2"/>
      </rPr>
      <t>.</t>
    </r>
  </si>
  <si>
    <t>HS.FIF.A.2</t>
  </si>
  <si>
    <t>Use function notation, evaluate functions for inputs in their domains, and interpret statements that use function notation in terms of a context.</t>
  </si>
  <si>
    <t>HS.FIF.A.3</t>
  </si>
  <si>
    <r>
      <t xml:space="preserve">Recognize that sequences are functions, sometimes defined recursively, whose domain is a subset of the integers. </t>
    </r>
    <r>
      <rPr>
        <i/>
        <sz val="12"/>
        <color rgb="FF231F20"/>
        <rFont val="Arial"/>
        <family val="2"/>
      </rPr>
      <t xml:space="preserve">For example, the Fibonacci sequence is defined recursively by f(0) = f(1) = 1, f(n+1) = f(n) + f(n-1) for n </t>
    </r>
    <r>
      <rPr>
        <sz val="12"/>
        <color rgb="FF231F20"/>
        <rFont val="Calibri"/>
        <family val="2"/>
      </rPr>
      <t>≥</t>
    </r>
    <r>
      <rPr>
        <sz val="12"/>
        <color rgb="FF231F20"/>
        <rFont val="Arial"/>
        <family val="2"/>
      </rPr>
      <t xml:space="preserve"> </t>
    </r>
    <r>
      <rPr>
        <i/>
        <sz val="12"/>
        <color rgb="FF231F20"/>
        <rFont val="Arial"/>
        <family val="2"/>
      </rPr>
      <t>1.</t>
    </r>
  </si>
  <si>
    <t>Interpret functions that arise in applications in terms of the context.</t>
  </si>
  <si>
    <t>HS.FIF.B.4</t>
  </si>
  <si>
    <r>
      <t xml:space="preserve">For a function that models a relationship between two quantities, interpret key features of graphs and tables in terms of the quantities, and sketch graphs showing key features given a verbal description of the relationship. </t>
    </r>
    <r>
      <rPr>
        <i/>
        <sz val="12"/>
        <color theme="1"/>
        <rFont val="Arial"/>
        <family val="2"/>
      </rPr>
      <t>Key features include: intercepts; intervals where the function is increasing, decreasing, positive, or negative; relative maximums and minimums; symmetries; end behavior; and periodicity.</t>
    </r>
    <r>
      <rPr>
        <i/>
        <vertAlign val="superscript"/>
        <sz val="12"/>
        <color theme="1"/>
        <rFont val="Arial"/>
        <family val="2"/>
      </rPr>
      <t>★</t>
    </r>
  </si>
  <si>
    <t>HS.FIF.B.5</t>
  </si>
  <si>
    <r>
      <t xml:space="preserve">Relate the domain of a function to its graph and, where applicable, to the quantitative relationship it describes. </t>
    </r>
    <r>
      <rPr>
        <i/>
        <sz val="12"/>
        <color theme="1"/>
        <rFont val="Arial"/>
        <family val="2"/>
      </rPr>
      <t>For example, if the function h(n) gives the number of person-hours it takes to assemble n engines in a factory, then the positive integers would be an appropriate domain for the function.</t>
    </r>
    <r>
      <rPr>
        <i/>
        <vertAlign val="superscript"/>
        <sz val="12"/>
        <color theme="1"/>
        <rFont val="Arial"/>
        <family val="2"/>
      </rPr>
      <t>★</t>
    </r>
  </si>
  <si>
    <t>HS.FIF.B.6</t>
  </si>
  <si>
    <r>
      <t>Calculate and interpret the average rate of change of a function (presented symbolically or as a table) over a specified interval. Estimate the rate of change from a graph.</t>
    </r>
    <r>
      <rPr>
        <vertAlign val="superscript"/>
        <sz val="12"/>
        <color theme="1"/>
        <rFont val="Arial"/>
        <family val="2"/>
      </rPr>
      <t>★</t>
    </r>
  </si>
  <si>
    <t>Analyze functions using different representations.</t>
  </si>
  <si>
    <t>HS.FIF.C.7</t>
  </si>
  <si>
    <r>
      <t>Graph functions expressed symbolically and show key features of the graph, by hand in simple cases and using technology for more complicated cases.</t>
    </r>
    <r>
      <rPr>
        <vertAlign val="superscript"/>
        <sz val="12"/>
        <color theme="1"/>
        <rFont val="Arial"/>
        <family val="2"/>
      </rPr>
      <t>★</t>
    </r>
  </si>
  <si>
    <t>HS.FIF.C.7.a</t>
  </si>
  <si>
    <t>Graph linear and quadratic functions and show intercepts, maxima, and minima.</t>
  </si>
  <si>
    <t>HS.FIF.C.7.e</t>
  </si>
  <si>
    <t>Graph exponential and logarithmic functions, showing intercepts and end behavior, and trigonometric functions, showing period, midline, and amplitude.</t>
  </si>
  <si>
    <t>HS.FIF.C.9</t>
  </si>
  <si>
    <r>
      <t xml:space="preserve">Compare properties of two functions each represented in a different way (algebraically, graphically, numerically in tables, or by verbal descriptions). </t>
    </r>
    <r>
      <rPr>
        <i/>
        <sz val="12"/>
        <color theme="1"/>
        <rFont val="Arial"/>
        <family val="2"/>
      </rPr>
      <t>For example, given a graph of one quadratic function and an algebraic expression for another, say which has the larger maximum.</t>
    </r>
  </si>
  <si>
    <t>HS.F-BF  Building Functions</t>
  </si>
  <si>
    <t>Build a function that models a relationship between two quantities.</t>
  </si>
  <si>
    <t>HS.FBF.A.1</t>
  </si>
  <si>
    <r>
      <t xml:space="preserve">Write a function that describes a relationship between two quantities. </t>
    </r>
    <r>
      <rPr>
        <vertAlign val="superscript"/>
        <sz val="12"/>
        <color theme="1"/>
        <rFont val="Arial"/>
        <family val="2"/>
      </rPr>
      <t>★</t>
    </r>
  </si>
  <si>
    <t>HS.FBF.A.1.a</t>
  </si>
  <si>
    <t>Determine an explicit expression, a recursive process, or steps for calculation from a context.</t>
  </si>
  <si>
    <t>HS.FBF.A.1.b</t>
  </si>
  <si>
    <r>
      <t>Combine standard function types using arithmetic operations.</t>
    </r>
    <r>
      <rPr>
        <i/>
        <sz val="12"/>
        <color theme="1"/>
        <rFont val="Arial"/>
        <family val="2"/>
      </rPr>
      <t xml:space="preserve"> For example, build a function that models the temperature of a cooling body by adding a constant function to a decaying exponential, and relate these functions to the model.</t>
    </r>
  </si>
  <si>
    <t>HS.FBF.A.2</t>
  </si>
  <si>
    <r>
      <t>Write arithmetic and geometric sequences both recursively and with an explicit formula, use them to model situations, and translate between the two forms.</t>
    </r>
    <r>
      <rPr>
        <vertAlign val="superscript"/>
        <sz val="12"/>
        <color theme="1"/>
        <rFont val="Arial"/>
        <family val="2"/>
      </rPr>
      <t>★</t>
    </r>
  </si>
  <si>
    <t>Build new functions from existing functions.</t>
  </si>
  <si>
    <t>HS.FBF.B.3</t>
  </si>
  <si>
    <r>
      <rPr>
        <sz val="12"/>
        <color rgb="FF231F20"/>
        <rFont val="Arial"/>
        <family val="2"/>
      </rPr>
      <t xml:space="preserve">Identify the effect on the graph of replacing </t>
    </r>
    <r>
      <rPr>
        <i/>
        <sz val="12"/>
        <color rgb="FF231F20"/>
        <rFont val="Arial"/>
        <family val="2"/>
      </rPr>
      <t>f</t>
    </r>
    <r>
      <rPr>
        <sz val="12"/>
        <color rgb="FF231F20"/>
        <rFont val="Arial"/>
        <family val="2"/>
      </rPr>
      <t>(</t>
    </r>
    <r>
      <rPr>
        <i/>
        <sz val="12"/>
        <color rgb="FF231F20"/>
        <rFont val="Arial"/>
        <family val="2"/>
      </rPr>
      <t>x</t>
    </r>
    <r>
      <rPr>
        <sz val="12"/>
        <color rgb="FF231F20"/>
        <rFont val="Arial"/>
        <family val="2"/>
      </rPr>
      <t xml:space="preserve">) by  </t>
    </r>
    <r>
      <rPr>
        <i/>
        <sz val="12"/>
        <color rgb="FF231F20"/>
        <rFont val="Arial"/>
        <family val="2"/>
      </rPr>
      <t>f</t>
    </r>
    <r>
      <rPr>
        <sz val="12"/>
        <color rgb="FF231F20"/>
        <rFont val="Arial"/>
        <family val="2"/>
      </rPr>
      <t>(</t>
    </r>
    <r>
      <rPr>
        <i/>
        <sz val="12"/>
        <color rgb="FF231F20"/>
        <rFont val="Arial"/>
        <family val="2"/>
      </rPr>
      <t>x</t>
    </r>
    <r>
      <rPr>
        <sz val="12"/>
        <color rgb="FF231F20"/>
        <rFont val="Arial"/>
        <family val="2"/>
      </rPr>
      <t xml:space="preserve">) + </t>
    </r>
    <r>
      <rPr>
        <i/>
        <sz val="12"/>
        <color rgb="FF231F20"/>
        <rFont val="Arial"/>
        <family val="2"/>
      </rPr>
      <t>k</t>
    </r>
    <r>
      <rPr>
        <sz val="12"/>
        <color rgb="FF231F20"/>
        <rFont val="Arial"/>
        <family val="2"/>
      </rPr>
      <t xml:space="preserve">, </t>
    </r>
    <r>
      <rPr>
        <i/>
        <sz val="12"/>
        <color rgb="FF231F20"/>
        <rFont val="Arial"/>
        <family val="2"/>
      </rPr>
      <t>k f</t>
    </r>
    <r>
      <rPr>
        <sz val="12"/>
        <color rgb="FF231F20"/>
        <rFont val="Arial"/>
        <family val="2"/>
      </rPr>
      <t>(</t>
    </r>
    <r>
      <rPr>
        <i/>
        <sz val="12"/>
        <color rgb="FF231F20"/>
        <rFont val="Arial"/>
        <family val="2"/>
      </rPr>
      <t>x</t>
    </r>
    <r>
      <rPr>
        <sz val="12"/>
        <color rgb="FF231F20"/>
        <rFont val="Arial"/>
        <family val="2"/>
      </rPr>
      <t xml:space="preserve">), </t>
    </r>
    <r>
      <rPr>
        <i/>
        <sz val="12"/>
        <color rgb="FF231F20"/>
        <rFont val="Arial"/>
        <family val="2"/>
      </rPr>
      <t>f</t>
    </r>
    <r>
      <rPr>
        <sz val="12"/>
        <color rgb="FF231F20"/>
        <rFont val="Arial"/>
        <family val="2"/>
      </rPr>
      <t>(</t>
    </r>
    <r>
      <rPr>
        <i/>
        <sz val="12"/>
        <color rgb="FF231F20"/>
        <rFont val="Arial"/>
        <family val="2"/>
      </rPr>
      <t>kx</t>
    </r>
    <r>
      <rPr>
        <sz val="12"/>
        <color rgb="FF231F20"/>
        <rFont val="Arial"/>
        <family val="2"/>
      </rPr>
      <t xml:space="preserve">), and </t>
    </r>
    <r>
      <rPr>
        <i/>
        <sz val="12"/>
        <color rgb="FF231F20"/>
        <rFont val="Arial"/>
        <family val="2"/>
      </rPr>
      <t>f</t>
    </r>
    <r>
      <rPr>
        <sz val="12"/>
        <color rgb="FF231F20"/>
        <rFont val="Arial"/>
        <family val="2"/>
      </rPr>
      <t>(</t>
    </r>
    <r>
      <rPr>
        <i/>
        <sz val="12"/>
        <color rgb="FF231F20"/>
        <rFont val="Arial"/>
        <family val="2"/>
      </rPr>
      <t xml:space="preserve">x </t>
    </r>
    <r>
      <rPr>
        <sz val="12"/>
        <color rgb="FF231F20"/>
        <rFont val="Arial"/>
        <family val="2"/>
      </rPr>
      <t xml:space="preserve">+ </t>
    </r>
    <r>
      <rPr>
        <i/>
        <sz val="12"/>
        <color rgb="FF231F20"/>
        <rFont val="Arial"/>
        <family val="2"/>
      </rPr>
      <t>k</t>
    </r>
    <r>
      <rPr>
        <sz val="12"/>
        <color rgb="FF231F20"/>
        <rFont val="Arial"/>
        <family val="2"/>
      </rPr>
      <t xml:space="preserve">) for specific values of </t>
    </r>
    <r>
      <rPr>
        <i/>
        <sz val="12"/>
        <color rgb="FF231F20"/>
        <rFont val="Arial"/>
        <family val="2"/>
      </rPr>
      <t xml:space="preserve">k </t>
    </r>
    <r>
      <rPr>
        <sz val="12"/>
        <color rgb="FF231F20"/>
        <rFont val="Arial"/>
        <family val="2"/>
      </rPr>
      <t xml:space="preserve">(both positive and negative); find the value of </t>
    </r>
    <r>
      <rPr>
        <i/>
        <sz val="12"/>
        <color rgb="FF231F20"/>
        <rFont val="Arial"/>
        <family val="2"/>
      </rPr>
      <t xml:space="preserve">k </t>
    </r>
    <r>
      <rPr>
        <sz val="12"/>
        <color rgb="FF231F20"/>
        <rFont val="Arial"/>
        <family val="2"/>
      </rPr>
      <t xml:space="preserve">given the graphs. Experiment with cases and illustrate an explanation of the effects on the graph using technology. </t>
    </r>
    <r>
      <rPr>
        <i/>
        <sz val="12"/>
        <color rgb="FF231F20"/>
        <rFont val="Arial"/>
        <family val="2"/>
      </rPr>
      <t>Include recognizing even and odd functions from their graphs and algebraic expressions for them.</t>
    </r>
  </si>
  <si>
    <t>HS.F-LE Linear, Quadratic, and Exponential Models ★</t>
  </si>
  <si>
    <t>Construct and compare linear, quadratic, and exponential models and solve problems.</t>
  </si>
  <si>
    <t>HS.FLE.A.1</t>
  </si>
  <si>
    <t>Distinguish between situations that can be modeled with linear functions and with exponential functions.</t>
  </si>
  <si>
    <t>HS.FLE.A.1.a</t>
  </si>
  <si>
    <t>Prove that linear functions grow by equal differences over equal intervals, and that exponential functions grow by equal factors over equal intervals.</t>
  </si>
  <si>
    <t>HS.FLE.A.1.b</t>
  </si>
  <si>
    <t>Recognize situations in which one quantity changes at a constant rate per unit interval relative to another.</t>
  </si>
  <si>
    <t>HS.FLE.A.1.c</t>
  </si>
  <si>
    <t>Recognize situations in which a quantity grows or decays by a constant percent rate per unit interval relative to another.</t>
  </si>
  <si>
    <t>HS.FLE.A.2</t>
  </si>
  <si>
    <t>Construct linear and exponential functions, including arithmetic and geometric sequences, given a graph, a description of a relationship, or two input-output pairs (include reading these from a table).</t>
  </si>
  <si>
    <t>HS.FLE.A.3</t>
  </si>
  <si>
    <t>Observe using graphs and tables that a quantity increasing exponentially eventually exceeds a quantity increasing linearly, quadratically, or (more generally) as a polynomial function.</t>
  </si>
  <si>
    <t>Interpret expressions for functions in terms of the situation they model.</t>
  </si>
  <si>
    <t>HS.FLE.B.5</t>
  </si>
  <si>
    <t>Interpret the parameters in a linear or exponential function in terms of a context.</t>
  </si>
  <si>
    <t>HS.G-Co - Congruence</t>
  </si>
  <si>
    <t>Experiment with transformations in the plane.</t>
  </si>
  <si>
    <t>HS.GCO.A.1</t>
  </si>
  <si>
    <t xml:space="preserve">Know precise definitions of angle, circle, perpendicular line, parallel line, and line segment, based on the undefined notions of point, line, distance along a line, and distance around a circular arc.
</t>
  </si>
  <si>
    <t>HS.GCO.A.2</t>
  </si>
  <si>
    <t>Represent transformations in the plane using, e.g., transparencies and geometry software; describe transformations as functions that take points in the plane as inputs and give other points as outputs. Compare transformations that preserve distance and angle to those that do not (e.g., translation versus horizontal stretch).</t>
  </si>
  <si>
    <t>HS.GCO.A.3</t>
  </si>
  <si>
    <t>Given a rectangle, parallelogram, trapezoid, or regular polygon, describe the rotations and reflections that carry it onto itself.</t>
  </si>
  <si>
    <t>HS.GCO.A.4</t>
  </si>
  <si>
    <t>Develop definitions of rotations, reflections, and translations in terms of angles, circles, perpendicular lines, parallel lines, and line segments.</t>
  </si>
  <si>
    <t>HS.GCO.A.5</t>
  </si>
  <si>
    <t>Given a geometric figure and a rotation, reflection, or translation, draw the transformed figure using, e.g., graph paper, tracing paper, or geometry software. Specify a sequence of transformations that will carry a given figure onto another.</t>
  </si>
  <si>
    <t>Understand congruence in terms of rigid motions.</t>
  </si>
  <si>
    <t>HS.GCO.B.6</t>
  </si>
  <si>
    <t>Use geometric descriptions of rigid motions to transform figures and to predict the effect of a given rigid motion on a given figure; given two figures, use the definition of congruence in terms of rigid motions to decide if they are congruent.</t>
  </si>
  <si>
    <t>HS.GCO.B.7</t>
  </si>
  <si>
    <t>Use the definition of congruence in terms of rigid motions to show that two triangles are congruent if and only if corresponding pairs of sides and corresponding pairs of angles are congruent.</t>
  </si>
  <si>
    <t>HS.GCO.B.8</t>
  </si>
  <si>
    <t>Explain how the criteria for triangle congruence (ASA, SAS, and SSS) follow from the definition of congruence in terms of rigid motions.</t>
  </si>
  <si>
    <t>Make geometric constructions.</t>
  </si>
  <si>
    <t>HS.GCO.D.12</t>
  </si>
  <si>
    <r>
      <t xml:space="preserve">Make formal geometric constructions with a variety of tools and methods (compass and straightedge,  string, reflective devices, paper folding, dynamic geometric software, etc.). </t>
    </r>
    <r>
      <rPr>
        <i/>
        <sz val="12"/>
        <color theme="1"/>
        <rFont val="Arial"/>
        <family val="2"/>
      </rPr>
      <t>Copying a segment; copying an angle; bisecting a segment; bisecting an angle; constructing perpendicular lines, including the perpendicular bisector of a line segment; and constructing a line parallel to a given line through a point not on the line.</t>
    </r>
  </si>
  <si>
    <t>HS.GCO.D.13</t>
  </si>
  <si>
    <t>Construct an equilateral triangle, a square, and a regular hexagon inscribed in a circle.</t>
  </si>
  <si>
    <t>HS.G-Gpe - Expressing geometric properties with equations</t>
  </si>
  <si>
    <t>Use coordinates to prove simple geometric theorems algebraically.</t>
  </si>
  <si>
    <t>HS.GGPE.B.4</t>
  </si>
  <si>
    <r>
      <t xml:space="preserve">Use coordinates to prove simple geometric theorems algebraically. </t>
    </r>
    <r>
      <rPr>
        <i/>
        <sz val="12"/>
        <color theme="1"/>
        <rFont val="Arial"/>
        <family val="2"/>
      </rPr>
      <t>For example, prove or disprove that a figure defined by four given points in the coordinate plane is a rectangle; prove or disprove that the point (1, √3) lies on the circle centered at the origin and containing the point (0, 2).</t>
    </r>
  </si>
  <si>
    <t>HS.GGPE.B.5</t>
  </si>
  <si>
    <t>Prove the slope criteria for parallel and perpendicular lines and use them to solve geometric problems (e.g., find the equation of a line parallel or perpendicular to a given line that passes through a given point).</t>
  </si>
  <si>
    <t>HS.S-ID - Interpreting Categorical and Quantitative Data</t>
  </si>
  <si>
    <t>Summarize, represent, and interpret data on a single count or measurement variable.</t>
  </si>
  <si>
    <t>HS.SID.A.1</t>
  </si>
  <si>
    <t>Represent data with plots on the real number line (dot plots, histograms, and box plots).</t>
  </si>
  <si>
    <t>HS.SID.A.2</t>
  </si>
  <si>
    <t>Use statistics appropriate to the shape of the data distribution to compare center (median, mean) and spread (interquartile range, standard deviation) of two or more different data sets.</t>
  </si>
  <si>
    <t>HS.SID.A.3</t>
  </si>
  <si>
    <t>Interpret differences in shape, center, and spread in the context of the data sets, accounting for possible effects of extreme data points (outliers).</t>
  </si>
  <si>
    <t>Summarize, represent, and interpret data on two categorical and quantitative variables.</t>
  </si>
  <si>
    <t>HS.SID.B.5</t>
  </si>
  <si>
    <t>Summarize categorical data for two categories in two-way frequency tables. Interpret relative frequencies in the context of the data (including joint, marginal, and conditional relative frequencies). Recognize possible associations and trends in the data.</t>
  </si>
  <si>
    <t>HS.SID.B.6</t>
  </si>
  <si>
    <t>Represent data on two quantitative variables on a scatter plot, and describe how the variables are related.</t>
  </si>
  <si>
    <t>HS.SID.B.6.a</t>
  </si>
  <si>
    <r>
      <t xml:space="preserve">Fit a function to the data; use functions fitted to data to solve problems in the context of the data. </t>
    </r>
    <r>
      <rPr>
        <i/>
        <sz val="12"/>
        <color theme="1"/>
        <rFont val="Arial"/>
        <family val="2"/>
      </rPr>
      <t>Use given functions or choose a function suggested by the context. Emphasize linear, quadratic, and exponential models.</t>
    </r>
  </si>
  <si>
    <t>HS.SID.B.6.b</t>
  </si>
  <si>
    <t>Informally assess the fit of a function by plotting and analyzing residuals.</t>
  </si>
  <si>
    <t>HS.SID.B.6.c</t>
  </si>
  <si>
    <t>Fit a linear function for a scatter plot that suggests a linear association.</t>
  </si>
  <si>
    <t>Interpret linear models.</t>
  </si>
  <si>
    <t>HS.SID.B.7</t>
  </si>
  <si>
    <t>Interpret the slope (rate of change) and the intercept (constant term) of a linear model in the context of the data.</t>
  </si>
  <si>
    <t>HS.SID.B.8</t>
  </si>
  <si>
    <t>Compute (using technology) and interpret the correlation coefficient of a linear fit.</t>
  </si>
  <si>
    <t>HS.SID.B.9</t>
  </si>
  <si>
    <t>Distinguish between correlation and causation.</t>
  </si>
  <si>
    <t>HS.GGPE.B.7</t>
  </si>
  <si>
    <r>
      <t>Use coordinates to compute perimeters of polygons and areas of triangles and rectangles, e.g., using the distance formula.</t>
    </r>
    <r>
      <rPr>
        <vertAlign val="superscript"/>
        <sz val="12"/>
        <color theme="1"/>
        <rFont val="Arial"/>
        <family val="2"/>
      </rPr>
      <t>★</t>
    </r>
  </si>
  <si>
    <t xml:space="preserve">PROVIDER/PUBLISHER INSTRUCTIONS:
• Citations for this section will refer to the Student Edition, Teacher Edition, or Student Workbook (Review Set).
• For this section, you may enter one citation per criterion. (Column C)  
     o NOTE: You may not use a citation more than once across ALL sections of the rubric.  
• The Reviewer will be providing evidence based on the citation given.
• Each criterion will be scored as “Meets expectations,” “Partially meets expectations,” or “Does not meet expectations.”
</t>
  </si>
  <si>
    <r>
      <t xml:space="preserve">PROVIDER/PUBLISHER INSTRUCTIONS: 
•Citations for this section will refer to the Student Edition, Teacher Edition, or Student Workbook (Review Set).
•	Column D:  Enter one citation per standard from the Teacher Edition.  If necessary, you may enter multiple, </t>
    </r>
    <r>
      <rPr>
        <b/>
        <sz val="12"/>
        <color theme="1"/>
        <rFont val="Arial"/>
        <family val="2"/>
      </rPr>
      <t>targeted</t>
    </r>
    <r>
      <rPr>
        <sz val="12"/>
        <color theme="1"/>
        <rFont val="Arial"/>
        <family val="2"/>
      </rPr>
      <t xml:space="preserve"> citations in order to address standards with multiple components.  Use as few citations as needed to meet the full intent of the standard.  Your citations should be concise and should allow the reviewer to easily determine that the full intent and all components of the standard have been met.
     o 	NOTE: You may not use a citation more than once across ALL sections of the rubric.  
•	The Reviewer will be providing evidence based on the citation given.  Each standard will be scored as “Meets expectations,” “Partially meets expectations,” or “Does not meet expectations.” 
•	Columns J and K:  You will identify (Column J) and cite (Column K) Standards for Mathematical Practice (1-8), one per domain. Each mathematical practice within the domain will be scored as “Meets expectations” or “Does not meet expectations.” 
     o 	NOTE: Each Standard for Mathematical Practice should be identified at least once throughout this section.  </t>
    </r>
  </si>
  <si>
    <t xml:space="preserve">REVIEWER INSTRUCTIONS:
• Use the Student Edition, Teacher Edition, or Student Workbook (Review Set) to conduct this portion of the review.
Math Content Standards:
• Columns D-F: The provider/publisher will provide a citation or citations within the Teacher Edition for the standard.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 Columns G-I: Using the Student Edition, Student Workbook, or other student-facing materials, list a different citation or multiple citations for the same standard so that all components of the standard are addressed.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t>
  </si>
  <si>
    <t>Practice 1-8</t>
  </si>
  <si>
    <t>Provider/ Publisher Citation</t>
  </si>
  <si>
    <t>Reviewer Evidence</t>
  </si>
  <si>
    <t>Conceptual Understanding</t>
  </si>
  <si>
    <t>Procedural Skill</t>
  </si>
  <si>
    <t>Applications</t>
  </si>
  <si>
    <t>Balance</t>
  </si>
  <si>
    <t>Publisher Cite</t>
  </si>
  <si>
    <t>COUNT</t>
  </si>
  <si>
    <t>SUM COL</t>
  </si>
  <si>
    <t>Reviewer Cite</t>
  </si>
  <si>
    <t>Reason quantitatively and use units to solve problems.</t>
  </si>
  <si>
    <t>Standards for Mathematical Practices Scoring Table</t>
  </si>
  <si>
    <t>1 and M</t>
  </si>
  <si>
    <t>2 and M</t>
  </si>
  <si>
    <t>3 and M</t>
  </si>
  <si>
    <t>4 and M</t>
  </si>
  <si>
    <t>5 and M</t>
  </si>
  <si>
    <t>6 and M</t>
  </si>
  <si>
    <t>7 and M</t>
  </si>
  <si>
    <t>8 and M</t>
  </si>
  <si>
    <t>F.35 Integrated Math 1 - Grades 9-10 (2080)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</si>
</sst>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mm/dd/yy;@"/>
    <numFmt numFmtId="166" formatCode="0.0%"/>
  </numFmts>
  <fonts count="28" x14ac:knownFonts="1">
    <font>
      <sz val="11"/>
      <color theme="1"/>
      <name val="Calibri"/>
      <family val="2"/>
      <scheme val="minor"/>
    </font>
    <font>
      <b/>
      <sz val="12"/>
      <color theme="1"/>
      <name val="Arial"/>
      <family val="2"/>
    </font>
    <font>
      <sz val="12"/>
      <color theme="1"/>
      <name val="Arial"/>
      <family val="2"/>
    </font>
    <font>
      <sz val="11"/>
      <color theme="0"/>
      <name val="Calibri"/>
      <family val="2"/>
      <scheme val="minor"/>
    </font>
    <font>
      <b/>
      <sz val="12"/>
      <color theme="0"/>
      <name val="Arial"/>
      <family val="2"/>
    </font>
    <font>
      <sz val="16"/>
      <color theme="0"/>
      <name val="Arial"/>
      <family val="2"/>
    </font>
    <font>
      <b/>
      <sz val="16"/>
      <color theme="0"/>
      <name val="Arial"/>
      <family val="2"/>
    </font>
    <font>
      <sz val="16"/>
      <color theme="1"/>
      <name val="Arial"/>
      <family val="2"/>
    </font>
    <font>
      <b/>
      <sz val="24"/>
      <color theme="0"/>
      <name val="Arial"/>
      <family val="2"/>
    </font>
    <font>
      <b/>
      <sz val="18"/>
      <name val="Arial"/>
      <family val="2"/>
    </font>
    <font>
      <b/>
      <sz val="12"/>
      <name val="Arial"/>
      <family val="2"/>
    </font>
    <font>
      <b/>
      <sz val="12"/>
      <color rgb="FFFF0000"/>
      <name val="Arial"/>
      <family val="2"/>
    </font>
    <font>
      <sz val="11"/>
      <color theme="1"/>
      <name val="Arial"/>
      <family val="2"/>
    </font>
    <font>
      <sz val="12"/>
      <name val="Arial"/>
      <family val="2"/>
    </font>
    <font>
      <sz val="12"/>
      <color theme="0"/>
      <name val="Arial"/>
      <family val="2"/>
    </font>
    <font>
      <i/>
      <sz val="12"/>
      <color theme="1"/>
      <name val="Arial"/>
      <family val="2"/>
    </font>
    <font>
      <vertAlign val="superscript"/>
      <sz val="12"/>
      <color theme="1"/>
      <name val="Arial"/>
      <family val="2"/>
    </font>
    <font>
      <i/>
      <vertAlign val="superscript"/>
      <sz val="12"/>
      <color theme="1"/>
      <name val="Arial"/>
      <family val="2"/>
    </font>
    <font>
      <b/>
      <sz val="16"/>
      <color theme="1"/>
      <name val="Arial"/>
      <family val="2"/>
    </font>
    <font>
      <b/>
      <u/>
      <sz val="16"/>
      <color theme="1"/>
      <name val="Arial"/>
      <family val="2"/>
    </font>
    <font>
      <sz val="14"/>
      <color theme="1"/>
      <name val="Arial"/>
      <family val="2"/>
    </font>
    <font>
      <b/>
      <sz val="14"/>
      <color theme="1"/>
      <name val="Arial"/>
      <family val="2"/>
    </font>
    <font>
      <i/>
      <sz val="12"/>
      <color rgb="FF231F20"/>
      <name val="Arial"/>
      <family val="2"/>
    </font>
    <font>
      <sz val="12"/>
      <color rgb="FF231F20"/>
      <name val="Arial"/>
      <family val="2"/>
    </font>
    <font>
      <vertAlign val="superscript"/>
      <sz val="12"/>
      <color rgb="FF231F20"/>
      <name val="Arial"/>
      <family val="2"/>
    </font>
    <font>
      <b/>
      <vertAlign val="superscript"/>
      <sz val="16"/>
      <color theme="0"/>
      <name val="Arial"/>
      <family val="2"/>
    </font>
    <font>
      <sz val="12"/>
      <color rgb="FF231F20"/>
      <name val="Calibri"/>
      <family val="2"/>
    </font>
    <font>
      <b/>
      <sz val="12"/>
      <color rgb="FFFFFF00"/>
      <name val="Arial"/>
      <family val="2"/>
    </font>
  </fonts>
  <fills count="28">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D9D9D9"/>
        <bgColor indexed="64"/>
      </patternFill>
    </fill>
    <fill>
      <patternFill patternType="solid">
        <fgColor theme="8" tint="0.39997558519241921"/>
        <bgColor indexed="64"/>
      </patternFill>
    </fill>
    <fill>
      <patternFill patternType="solid">
        <fgColor theme="1" tint="4.9989318521683403E-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B8FEFB"/>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rgb="FFD6FEFB"/>
        <bgColor indexed="64"/>
      </patternFill>
    </fill>
    <fill>
      <patternFill patternType="solid">
        <fgColor theme="5" tint="0.39997558519241921"/>
        <bgColor indexed="64"/>
      </patternFill>
    </fill>
    <fill>
      <patternFill patternType="solid">
        <fgColor rgb="FFD6FEFC"/>
        <bgColor indexed="64"/>
      </patternFill>
    </fill>
    <fill>
      <patternFill patternType="solid">
        <fgColor theme="8" tint="0.59999389629810485"/>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indexed="64"/>
      </right>
      <top/>
      <bottom/>
      <diagonal/>
    </border>
    <border>
      <left/>
      <right style="thin">
        <color auto="1"/>
      </right>
      <top style="thin">
        <color auto="1"/>
      </top>
      <bottom/>
      <diagonal/>
    </border>
  </borders>
  <cellStyleXfs count="1">
    <xf numFmtId="0" fontId="0" fillId="0" borderId="0"/>
  </cellStyleXfs>
  <cellXfs count="480">
    <xf numFmtId="0" fontId="0" fillId="0" borderId="0" xfId="0"/>
    <xf numFmtId="0" fontId="0" fillId="0" borderId="0" xfId="0" applyAlignment="1">
      <alignment vertical="top" wrapText="1"/>
    </xf>
    <xf numFmtId="0" fontId="2" fillId="14" borderId="14" xfId="0" applyFont="1" applyFill="1" applyBorder="1" applyAlignment="1" applyProtection="1">
      <alignment vertical="center" wrapText="1"/>
      <protection locked="0"/>
    </xf>
    <xf numFmtId="0" fontId="2" fillId="14" borderId="14" xfId="0"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xf>
    <xf numFmtId="0" fontId="2" fillId="0" borderId="14" xfId="0" applyFont="1" applyBorder="1" applyAlignment="1" applyProtection="1">
      <alignment horizontal="center" vertical="center"/>
    </xf>
    <xf numFmtId="0" fontId="1" fillId="0" borderId="14" xfId="0" applyFont="1" applyBorder="1" applyAlignment="1" applyProtection="1">
      <alignment vertical="center" wrapText="1"/>
    </xf>
    <xf numFmtId="165" fontId="2" fillId="0" borderId="14" xfId="0" applyNumberFormat="1" applyFont="1" applyBorder="1" applyAlignment="1" applyProtection="1">
      <alignment horizontal="center" vertical="center"/>
    </xf>
    <xf numFmtId="0" fontId="1" fillId="0" borderId="15" xfId="0" applyFont="1" applyBorder="1" applyAlignment="1" applyProtection="1">
      <alignment horizontal="left" vertical="center" wrapText="1"/>
    </xf>
    <xf numFmtId="0" fontId="1" fillId="0" borderId="14" xfId="0" applyFont="1" applyBorder="1" applyAlignment="1" applyProtection="1">
      <alignment horizontal="center" vertical="center" wrapText="1"/>
    </xf>
    <xf numFmtId="0" fontId="1" fillId="0" borderId="14" xfId="0" applyFont="1" applyBorder="1" applyAlignment="1" applyProtection="1">
      <alignment horizontal="left" vertical="center" wrapText="1"/>
    </xf>
    <xf numFmtId="1" fontId="1" fillId="0" borderId="14" xfId="0" applyNumberFormat="1" applyFont="1" applyBorder="1" applyAlignment="1" applyProtection="1">
      <alignment horizontal="center" vertical="center"/>
    </xf>
    <xf numFmtId="0" fontId="1" fillId="0" borderId="14" xfId="0" applyFont="1" applyFill="1" applyBorder="1" applyAlignment="1" applyProtection="1">
      <alignment horizontal="center" vertical="center"/>
    </xf>
    <xf numFmtId="1" fontId="1" fillId="0" borderId="14" xfId="0" applyNumberFormat="1"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166" fontId="1" fillId="0" borderId="21" xfId="0" applyNumberFormat="1" applyFont="1" applyFill="1" applyBorder="1" applyAlignment="1" applyProtection="1">
      <alignment horizontal="center" vertical="center" wrapText="1"/>
    </xf>
    <xf numFmtId="166" fontId="11" fillId="3" borderId="14" xfId="0" applyNumberFormat="1" applyFont="1" applyFill="1" applyBorder="1" applyAlignment="1" applyProtection="1">
      <alignment horizontal="center" vertical="center" wrapText="1"/>
    </xf>
    <xf numFmtId="166" fontId="11" fillId="0" borderId="14" xfId="0" applyNumberFormat="1" applyFont="1" applyFill="1" applyBorder="1" applyAlignment="1" applyProtection="1">
      <alignment horizontal="center" vertical="center" wrapText="1"/>
    </xf>
    <xf numFmtId="0" fontId="1" fillId="7" borderId="14" xfId="0" applyFont="1" applyFill="1" applyBorder="1" applyAlignment="1" applyProtection="1">
      <alignment horizontal="left" vertical="center" wrapText="1"/>
    </xf>
    <xf numFmtId="0" fontId="1" fillId="7" borderId="14" xfId="0" applyFont="1" applyFill="1" applyBorder="1" applyAlignment="1" applyProtection="1">
      <alignment horizontal="center" vertical="center" wrapText="1"/>
    </xf>
    <xf numFmtId="0" fontId="1" fillId="7" borderId="26" xfId="0" applyFont="1" applyFill="1" applyBorder="1" applyAlignment="1" applyProtection="1">
      <alignment horizontal="left" vertical="center" wrapText="1"/>
    </xf>
    <xf numFmtId="0" fontId="10" fillId="7" borderId="21" xfId="0" applyFont="1" applyFill="1" applyBorder="1" applyAlignment="1" applyProtection="1">
      <alignment horizontal="center" vertical="center" wrapText="1"/>
    </xf>
    <xf numFmtId="0" fontId="0" fillId="0" borderId="0" xfId="0" applyAlignment="1">
      <alignment vertical="top"/>
    </xf>
    <xf numFmtId="0" fontId="0" fillId="0" borderId="12" xfId="0" applyBorder="1"/>
    <xf numFmtId="0" fontId="0" fillId="0" borderId="0" xfId="0" applyBorder="1" applyAlignment="1">
      <alignment vertical="top" wrapText="1"/>
    </xf>
    <xf numFmtId="0" fontId="8" fillId="0" borderId="14" xfId="0" applyFont="1" applyFill="1" applyBorder="1" applyAlignment="1" applyProtection="1">
      <alignment horizontal="center" vertical="center"/>
    </xf>
    <xf numFmtId="0" fontId="1" fillId="14" borderId="23" xfId="0" applyFont="1" applyFill="1" applyBorder="1" applyAlignment="1" applyProtection="1">
      <alignment horizontal="left" vertical="center" wrapText="1"/>
    </xf>
    <xf numFmtId="0" fontId="1" fillId="14" borderId="14" xfId="0" applyFont="1" applyFill="1" applyBorder="1" applyAlignment="1" applyProtection="1">
      <alignment vertical="center" wrapText="1"/>
    </xf>
    <xf numFmtId="0" fontId="1" fillId="14" borderId="14" xfId="0" applyFont="1" applyFill="1" applyBorder="1" applyAlignment="1" applyProtection="1">
      <alignment horizontal="left" vertical="center" wrapText="1"/>
    </xf>
    <xf numFmtId="0" fontId="1" fillId="14" borderId="14" xfId="0" applyFont="1" applyFill="1" applyBorder="1" applyAlignment="1" applyProtection="1">
      <alignment vertical="center"/>
    </xf>
    <xf numFmtId="0" fontId="0" fillId="3" borderId="0" xfId="0" applyFill="1" applyProtection="1"/>
    <xf numFmtId="0" fontId="0" fillId="0" borderId="0" xfId="0" applyProtection="1"/>
    <xf numFmtId="0" fontId="1" fillId="3" borderId="6" xfId="0" applyFont="1" applyFill="1" applyBorder="1" applyAlignment="1" applyProtection="1">
      <alignment horizontal="center" vertical="center"/>
    </xf>
    <xf numFmtId="0" fontId="0" fillId="3" borderId="6" xfId="0" applyFill="1" applyBorder="1" applyAlignment="1" applyProtection="1">
      <alignment vertical="top" wrapText="1"/>
    </xf>
    <xf numFmtId="0" fontId="0" fillId="3" borderId="6" xfId="0" applyFill="1" applyBorder="1" applyProtection="1"/>
    <xf numFmtId="0" fontId="0" fillId="3" borderId="6" xfId="0" applyFill="1" applyBorder="1" applyAlignment="1" applyProtection="1">
      <alignment horizontal="center" vertical="center"/>
    </xf>
    <xf numFmtId="0" fontId="1" fillId="16"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wrapText="1"/>
    </xf>
    <xf numFmtId="0" fontId="2" fillId="16" borderId="1" xfId="0" applyFont="1" applyFill="1" applyBorder="1" applyAlignment="1" applyProtection="1">
      <alignment horizontal="center" vertical="center"/>
    </xf>
    <xf numFmtId="0" fontId="2" fillId="16" borderId="1" xfId="0" applyFont="1" applyFill="1" applyBorder="1" applyAlignment="1" applyProtection="1">
      <alignment horizontal="center" vertical="center" wrapText="1"/>
    </xf>
    <xf numFmtId="0" fontId="13" fillId="16" borderId="1" xfId="0" applyFont="1" applyFill="1" applyBorder="1" applyAlignment="1" applyProtection="1">
      <alignment horizontal="center" vertical="center" wrapText="1"/>
    </xf>
    <xf numFmtId="0" fontId="6" fillId="3" borderId="3" xfId="0" applyFont="1" applyFill="1" applyBorder="1" applyAlignment="1" applyProtection="1">
      <alignment horizontal="left" vertical="top"/>
    </xf>
    <xf numFmtId="0" fontId="4" fillId="3" borderId="3" xfId="0" applyFont="1" applyFill="1" applyBorder="1" applyAlignment="1" applyProtection="1">
      <alignment vertical="top" wrapText="1"/>
    </xf>
    <xf numFmtId="0" fontId="0" fillId="3" borderId="3" xfId="0" applyFill="1" applyBorder="1" applyProtection="1"/>
    <xf numFmtId="0" fontId="0" fillId="3" borderId="3" xfId="0" applyFill="1" applyBorder="1" applyAlignment="1" applyProtection="1">
      <alignment horizontal="center" vertical="center"/>
    </xf>
    <xf numFmtId="0" fontId="6" fillId="16" borderId="0" xfId="0" applyFont="1" applyFill="1" applyBorder="1" applyAlignment="1" applyProtection="1">
      <alignment vertical="top"/>
    </xf>
    <xf numFmtId="0" fontId="0" fillId="16" borderId="0" xfId="0" applyFill="1" applyAlignment="1" applyProtection="1">
      <alignment vertical="top" wrapText="1"/>
    </xf>
    <xf numFmtId="0" fontId="3" fillId="16" borderId="0" xfId="0" applyFont="1" applyFill="1" applyBorder="1" applyProtection="1"/>
    <xf numFmtId="0" fontId="3" fillId="16" borderId="0" xfId="0" applyFont="1" applyFill="1" applyBorder="1" applyAlignment="1" applyProtection="1">
      <alignment horizontal="center" vertical="center"/>
    </xf>
    <xf numFmtId="0" fontId="0" fillId="16" borderId="0" xfId="0" applyFill="1" applyProtection="1"/>
    <xf numFmtId="0" fontId="3" fillId="16" borderId="27" xfId="0" applyFont="1" applyFill="1" applyBorder="1" applyProtection="1"/>
    <xf numFmtId="0" fontId="1" fillId="7" borderId="3" xfId="0" applyFont="1" applyFill="1" applyBorder="1" applyAlignment="1" applyProtection="1">
      <alignment horizontal="center" vertical="center"/>
    </xf>
    <xf numFmtId="0" fontId="1" fillId="7" borderId="3" xfId="0" applyFont="1" applyFill="1" applyBorder="1" applyAlignment="1" applyProtection="1">
      <alignment horizontal="left" vertical="center" wrapText="1"/>
    </xf>
    <xf numFmtId="0" fontId="0" fillId="7" borderId="3" xfId="0" applyFill="1" applyBorder="1" applyAlignment="1" applyProtection="1">
      <alignment vertical="top" wrapText="1"/>
    </xf>
    <xf numFmtId="0" fontId="0" fillId="7" borderId="3" xfId="0" applyFill="1" applyBorder="1" applyAlignment="1" applyProtection="1">
      <alignment horizontal="center" vertical="center"/>
    </xf>
    <xf numFmtId="0" fontId="0" fillId="7" borderId="3" xfId="0" applyFill="1" applyBorder="1" applyProtection="1"/>
    <xf numFmtId="0" fontId="0" fillId="7" borderId="4" xfId="0" applyFill="1" applyBorder="1" applyProtection="1"/>
    <xf numFmtId="0" fontId="1" fillId="0" borderId="9" xfId="0" applyFont="1" applyFill="1" applyBorder="1" applyAlignment="1" applyProtection="1">
      <alignment horizontal="center" vertical="center"/>
    </xf>
    <xf numFmtId="0" fontId="2" fillId="0" borderId="9"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 fillId="4" borderId="9" xfId="0" applyFont="1" applyFill="1" applyBorder="1" applyAlignment="1" applyProtection="1">
      <alignment horizontal="center" vertical="center"/>
    </xf>
    <xf numFmtId="0" fontId="2" fillId="8" borderId="9" xfId="0" applyFont="1" applyFill="1" applyBorder="1" applyAlignment="1" applyProtection="1">
      <alignment horizontal="left" vertical="top" wrapText="1"/>
    </xf>
    <xf numFmtId="0" fontId="2" fillId="4"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2" fillId="8" borderId="1" xfId="0" applyFont="1" applyFill="1" applyBorder="1" applyAlignment="1" applyProtection="1">
      <alignment horizontal="left" vertical="top" wrapText="1"/>
    </xf>
    <xf numFmtId="0" fontId="1" fillId="0" borderId="1"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2" fillId="0" borderId="7"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4" borderId="7" xfId="0" applyFont="1" applyFill="1" applyBorder="1" applyAlignment="1" applyProtection="1">
      <alignment horizontal="center" vertical="center"/>
    </xf>
    <xf numFmtId="0" fontId="2" fillId="8" borderId="7" xfId="0" applyFont="1" applyFill="1" applyBorder="1" applyAlignment="1" applyProtection="1">
      <alignment horizontal="left" vertical="top" wrapText="1"/>
    </xf>
    <xf numFmtId="0" fontId="2" fillId="0" borderId="7" xfId="0" applyFont="1" applyBorder="1" applyAlignment="1" applyProtection="1">
      <alignment horizontal="left" vertical="top" wrapText="1"/>
    </xf>
    <xf numFmtId="0" fontId="1" fillId="7" borderId="3" xfId="0" applyFont="1" applyFill="1" applyBorder="1" applyAlignment="1" applyProtection="1">
      <alignment horizontal="left" vertical="top" wrapText="1"/>
    </xf>
    <xf numFmtId="0" fontId="2" fillId="7" borderId="3" xfId="0" applyFont="1" applyFill="1" applyBorder="1" applyAlignment="1" applyProtection="1">
      <alignment horizontal="left" vertical="top" wrapText="1"/>
    </xf>
    <xf numFmtId="0" fontId="2" fillId="7" borderId="3" xfId="0" applyFont="1" applyFill="1" applyBorder="1" applyAlignment="1" applyProtection="1">
      <alignment horizontal="center" vertical="center"/>
    </xf>
    <xf numFmtId="0" fontId="2" fillId="7" borderId="4" xfId="0" applyFont="1" applyFill="1" applyBorder="1" applyAlignment="1" applyProtection="1">
      <alignment horizontal="left" vertical="top" wrapText="1"/>
    </xf>
    <xf numFmtId="0" fontId="1" fillId="0" borderId="9" xfId="0" applyFont="1" applyBorder="1" applyAlignment="1" applyProtection="1">
      <alignment horizontal="center" vertical="center"/>
    </xf>
    <xf numFmtId="0" fontId="2" fillId="0" borderId="9" xfId="0" applyFont="1" applyBorder="1" applyAlignment="1" applyProtection="1">
      <alignment horizontal="left" vertical="top" wrapText="1"/>
    </xf>
    <xf numFmtId="0" fontId="1" fillId="0" borderId="7" xfId="0" applyFont="1" applyBorder="1" applyAlignment="1" applyProtection="1">
      <alignment horizontal="center" vertical="center"/>
    </xf>
    <xf numFmtId="0" fontId="2" fillId="0" borderId="1"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2" fillId="0" borderId="8" xfId="0" applyFont="1" applyBorder="1" applyAlignment="1" applyProtection="1">
      <alignment horizontal="left" vertical="top" wrapText="1"/>
    </xf>
    <xf numFmtId="0" fontId="1" fillId="7" borderId="2" xfId="0" applyFont="1" applyFill="1" applyBorder="1" applyAlignment="1" applyProtection="1">
      <alignment vertical="center"/>
    </xf>
    <xf numFmtId="0" fontId="1" fillId="7" borderId="3" xfId="0" applyFont="1" applyFill="1" applyBorder="1" applyAlignment="1" applyProtection="1">
      <alignment vertical="center"/>
    </xf>
    <xf numFmtId="0" fontId="1" fillId="7" borderId="4" xfId="0" applyFont="1" applyFill="1" applyBorder="1" applyAlignment="1" applyProtection="1">
      <alignment vertical="center"/>
    </xf>
    <xf numFmtId="0" fontId="1" fillId="0" borderId="0" xfId="0" applyFont="1" applyBorder="1" applyAlignment="1" applyProtection="1">
      <alignment horizontal="center" vertical="center"/>
    </xf>
    <xf numFmtId="0" fontId="2" fillId="0" borderId="0" xfId="0" applyFont="1" applyFill="1" applyBorder="1" applyAlignment="1" applyProtection="1">
      <alignment horizontal="left" vertical="center" wrapText="1"/>
    </xf>
    <xf numFmtId="0" fontId="0" fillId="0" borderId="0" xfId="0" applyFill="1" applyBorder="1" applyProtection="1"/>
    <xf numFmtId="0" fontId="2" fillId="0" borderId="0" xfId="0" applyFont="1" applyFill="1" applyBorder="1" applyProtection="1"/>
    <xf numFmtId="0" fontId="0" fillId="0" borderId="0" xfId="0" applyBorder="1" applyProtection="1"/>
    <xf numFmtId="0" fontId="0" fillId="7" borderId="2" xfId="0" applyFill="1" applyBorder="1" applyProtection="1"/>
    <xf numFmtId="0" fontId="2" fillId="7" borderId="3" xfId="0" applyFont="1" applyFill="1" applyBorder="1" applyAlignment="1" applyProtection="1">
      <alignment horizontal="left" vertical="center" wrapText="1"/>
    </xf>
    <xf numFmtId="0" fontId="2" fillId="7" borderId="3" xfId="0" applyFont="1" applyFill="1" applyBorder="1" applyAlignment="1" applyProtection="1"/>
    <xf numFmtId="0" fontId="2" fillId="7" borderId="4" xfId="0" applyFont="1" applyFill="1" applyBorder="1" applyAlignment="1" applyProtection="1"/>
    <xf numFmtId="0" fontId="2" fillId="0" borderId="4" xfId="0" applyFont="1" applyFill="1" applyBorder="1" applyProtection="1"/>
    <xf numFmtId="0" fontId="0" fillId="4" borderId="1" xfId="0" applyFill="1" applyBorder="1" applyProtection="1"/>
    <xf numFmtId="0" fontId="2" fillId="2" borderId="9"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0" fillId="3" borderId="12" xfId="0" applyFill="1" applyBorder="1" applyProtection="1"/>
    <xf numFmtId="0" fontId="1" fillId="3" borderId="12" xfId="0" applyFont="1" applyFill="1" applyBorder="1" applyAlignment="1" applyProtection="1">
      <alignment horizontal="center" vertical="center"/>
    </xf>
    <xf numFmtId="0" fontId="0" fillId="3" borderId="0" xfId="0" applyFill="1" applyAlignment="1" applyProtection="1">
      <alignment vertical="top" wrapText="1"/>
    </xf>
    <xf numFmtId="0" fontId="6" fillId="3" borderId="2" xfId="0" applyFont="1" applyFill="1" applyBorder="1" applyAlignment="1" applyProtection="1">
      <alignment horizontal="left" vertical="top"/>
    </xf>
    <xf numFmtId="0" fontId="6" fillId="16" borderId="11" xfId="0" applyFont="1" applyFill="1" applyBorder="1" applyAlignment="1" applyProtection="1">
      <alignment vertical="top"/>
    </xf>
    <xf numFmtId="0" fontId="3" fillId="16" borderId="6" xfId="0" applyFont="1" applyFill="1" applyBorder="1" applyProtection="1"/>
    <xf numFmtId="0" fontId="3" fillId="16" borderId="6" xfId="0" applyFont="1" applyFill="1" applyBorder="1" applyAlignment="1" applyProtection="1">
      <alignment horizontal="center" vertical="center"/>
    </xf>
    <xf numFmtId="0" fontId="3" fillId="16" borderId="13" xfId="0" applyFont="1" applyFill="1" applyBorder="1" applyProtection="1"/>
    <xf numFmtId="0" fontId="12" fillId="0" borderId="1" xfId="0" applyFont="1" applyBorder="1" applyAlignment="1" applyProtection="1">
      <alignment horizontal="left" vertical="top" wrapText="1"/>
    </xf>
    <xf numFmtId="0" fontId="0" fillId="6" borderId="2" xfId="0" applyFill="1" applyBorder="1" applyProtection="1"/>
    <xf numFmtId="0" fontId="0" fillId="6" borderId="3" xfId="0" applyFill="1" applyBorder="1" applyProtection="1"/>
    <xf numFmtId="0" fontId="0" fillId="6" borderId="3" xfId="0" applyFill="1" applyBorder="1" applyAlignment="1" applyProtection="1">
      <alignment horizontal="center"/>
    </xf>
    <xf numFmtId="0" fontId="0" fillId="0" borderId="12" xfId="0" applyFill="1" applyBorder="1" applyProtection="1"/>
    <xf numFmtId="0" fontId="2" fillId="2" borderId="1" xfId="0" applyFont="1" applyFill="1" applyBorder="1" applyAlignment="1" applyProtection="1">
      <alignment vertical="top" wrapText="1"/>
      <protection locked="0"/>
    </xf>
    <xf numFmtId="0" fontId="1" fillId="3" borderId="0" xfId="0" applyFont="1" applyFill="1" applyAlignment="1" applyProtection="1">
      <alignment horizontal="center" vertical="center"/>
    </xf>
    <xf numFmtId="0" fontId="2" fillId="11" borderId="6" xfId="0" applyFont="1" applyFill="1" applyBorder="1" applyAlignment="1" applyProtection="1">
      <alignment vertical="top" wrapText="1"/>
    </xf>
    <xf numFmtId="0" fontId="2" fillId="11" borderId="13" xfId="0" applyFont="1" applyFill="1" applyBorder="1" applyAlignment="1" applyProtection="1">
      <alignment vertical="top" wrapText="1"/>
    </xf>
    <xf numFmtId="0" fontId="2" fillId="12" borderId="0" xfId="0" applyFont="1" applyFill="1" applyAlignment="1" applyProtection="1">
      <alignment vertical="top" wrapText="1"/>
    </xf>
    <xf numFmtId="0" fontId="2" fillId="12" borderId="27" xfId="0" applyFont="1" applyFill="1" applyBorder="1" applyAlignment="1" applyProtection="1">
      <alignment vertical="top" wrapText="1"/>
    </xf>
    <xf numFmtId="0" fontId="2" fillId="12" borderId="13" xfId="0" applyFont="1" applyFill="1" applyBorder="1" applyAlignment="1" applyProtection="1">
      <alignment vertical="top" wrapText="1"/>
    </xf>
    <xf numFmtId="0" fontId="1" fillId="16" borderId="9" xfId="0" applyFont="1" applyFill="1" applyBorder="1" applyAlignment="1" applyProtection="1">
      <alignment horizontal="center" vertical="center"/>
    </xf>
    <xf numFmtId="0" fontId="7" fillId="4" borderId="9" xfId="0" applyFont="1" applyFill="1" applyBorder="1" applyAlignment="1" applyProtection="1">
      <alignment horizontal="center" vertical="center" wrapText="1"/>
    </xf>
    <xf numFmtId="0" fontId="2" fillId="16" borderId="9" xfId="0" applyFont="1" applyFill="1" applyBorder="1" applyAlignment="1" applyProtection="1">
      <alignment horizontal="center" vertical="center" wrapText="1"/>
    </xf>
    <xf numFmtId="0" fontId="2" fillId="16" borderId="9" xfId="0" applyFont="1" applyFill="1" applyBorder="1" applyAlignment="1" applyProtection="1">
      <alignment horizontal="center" vertical="center"/>
    </xf>
    <xf numFmtId="0" fontId="13" fillId="25" borderId="1" xfId="0" applyFont="1" applyFill="1" applyBorder="1" applyAlignment="1" applyProtection="1">
      <alignment horizontal="center" vertical="center" wrapText="1"/>
    </xf>
    <xf numFmtId="0" fontId="6" fillId="3" borderId="6" xfId="0" applyFont="1" applyFill="1" applyBorder="1" applyAlignment="1" applyProtection="1">
      <alignment horizontal="left" vertical="center"/>
    </xf>
    <xf numFmtId="0" fontId="4" fillId="3" borderId="6" xfId="0" applyFont="1" applyFill="1" applyBorder="1" applyAlignment="1" applyProtection="1">
      <alignment vertical="top" wrapText="1"/>
    </xf>
    <xf numFmtId="0" fontId="5" fillId="3" borderId="6" xfId="0" applyFont="1" applyFill="1" applyBorder="1" applyAlignment="1" applyProtection="1">
      <alignment vertical="top" wrapText="1"/>
    </xf>
    <xf numFmtId="0" fontId="0" fillId="3" borderId="1" xfId="0" applyFill="1" applyBorder="1" applyProtection="1"/>
    <xf numFmtId="0" fontId="6" fillId="16" borderId="6" xfId="0" applyFont="1" applyFill="1" applyBorder="1" applyAlignment="1" applyProtection="1">
      <alignment vertical="top"/>
    </xf>
    <xf numFmtId="0" fontId="4" fillId="16" borderId="6" xfId="0" applyFont="1" applyFill="1" applyBorder="1" applyAlignment="1" applyProtection="1">
      <alignment horizontal="center" vertical="center"/>
    </xf>
    <xf numFmtId="0" fontId="1" fillId="0" borderId="9" xfId="0" applyFont="1" applyBorder="1" applyAlignment="1" applyProtection="1">
      <alignment horizontal="center" vertical="center" wrapText="1"/>
    </xf>
    <xf numFmtId="0" fontId="2" fillId="0" borderId="1" xfId="0" applyFont="1" applyBorder="1" applyAlignment="1" applyProtection="1">
      <alignment vertical="top" wrapText="1"/>
    </xf>
    <xf numFmtId="0" fontId="2" fillId="2" borderId="2" xfId="0" applyFont="1" applyFill="1" applyBorder="1" applyAlignment="1" applyProtection="1">
      <alignment horizontal="left" vertical="top" wrapText="1"/>
    </xf>
    <xf numFmtId="0" fontId="2" fillId="22" borderId="1" xfId="0" applyFont="1" applyFill="1" applyBorder="1" applyAlignment="1" applyProtection="1">
      <alignment horizontal="left" vertical="top" wrapText="1"/>
    </xf>
    <xf numFmtId="0" fontId="2" fillId="22" borderId="2" xfId="0" applyFont="1" applyFill="1" applyBorder="1" applyAlignment="1" applyProtection="1">
      <alignment horizontal="left" vertical="top" wrapText="1"/>
    </xf>
    <xf numFmtId="0" fontId="2" fillId="4" borderId="7" xfId="0" applyFont="1" applyFill="1" applyBorder="1" applyProtection="1"/>
    <xf numFmtId="0" fontId="2" fillId="24" borderId="12" xfId="0" applyFont="1" applyFill="1" applyBorder="1" applyAlignment="1" applyProtection="1">
      <alignment vertical="top" wrapText="1"/>
    </xf>
    <xf numFmtId="0" fontId="14" fillId="23" borderId="1" xfId="0" applyFont="1" applyFill="1" applyBorder="1" applyAlignment="1" applyProtection="1">
      <alignment horizontal="center" vertical="center" wrapText="1"/>
    </xf>
    <xf numFmtId="0" fontId="2" fillId="0" borderId="4" xfId="0" applyFont="1" applyBorder="1" applyAlignment="1" applyProtection="1">
      <alignment horizontal="left" vertical="top" wrapText="1"/>
    </xf>
    <xf numFmtId="0" fontId="0" fillId="0" borderId="0" xfId="0" applyAlignment="1" applyProtection="1">
      <alignment horizontal="center" vertical="center"/>
    </xf>
    <xf numFmtId="0" fontId="1" fillId="0" borderId="1" xfId="0" applyFont="1" applyBorder="1" applyAlignment="1" applyProtection="1">
      <alignment horizontal="center" vertical="center" wrapText="1"/>
    </xf>
    <xf numFmtId="0" fontId="2" fillId="22" borderId="10" xfId="0" applyFont="1" applyFill="1" applyBorder="1" applyAlignment="1" applyProtection="1">
      <alignment horizontal="left" vertical="top" wrapText="1"/>
    </xf>
    <xf numFmtId="0" fontId="2" fillId="4" borderId="8" xfId="0" applyFont="1" applyFill="1" applyBorder="1" applyAlignment="1" applyProtection="1">
      <alignment horizontal="center" vertical="center"/>
    </xf>
    <xf numFmtId="0" fontId="2" fillId="24" borderId="12" xfId="0" applyFont="1" applyFill="1" applyBorder="1" applyAlignment="1" applyProtection="1">
      <alignment horizontal="center" vertical="center" wrapText="1"/>
    </xf>
    <xf numFmtId="0" fontId="6" fillId="16" borderId="2" xfId="0" applyFont="1" applyFill="1" applyBorder="1" applyAlignment="1" applyProtection="1">
      <alignment horizontal="left" vertical="top"/>
    </xf>
    <xf numFmtId="0" fontId="4" fillId="16" borderId="3" xfId="0" applyFont="1" applyFill="1" applyBorder="1" applyAlignment="1" applyProtection="1">
      <alignment horizontal="center" vertical="center"/>
    </xf>
    <xf numFmtId="0" fontId="2" fillId="22" borderId="11" xfId="0" applyFont="1" applyFill="1" applyBorder="1" applyAlignment="1" applyProtection="1">
      <alignment horizontal="left" vertical="top" wrapText="1"/>
    </xf>
    <xf numFmtId="0" fontId="2" fillId="10" borderId="1" xfId="0" applyFont="1" applyFill="1" applyBorder="1" applyAlignment="1" applyProtection="1">
      <alignment horizontal="center" vertical="center" wrapText="1"/>
    </xf>
    <xf numFmtId="0" fontId="6" fillId="16" borderId="11" xfId="0" applyFont="1" applyFill="1" applyBorder="1" applyAlignment="1" applyProtection="1">
      <alignment horizontal="left" vertical="top"/>
    </xf>
    <xf numFmtId="0" fontId="14" fillId="23" borderId="4" xfId="0" applyFont="1" applyFill="1" applyBorder="1" applyAlignment="1" applyProtection="1">
      <alignment horizontal="center" vertical="center" wrapText="1"/>
    </xf>
    <xf numFmtId="0" fontId="2" fillId="4" borderId="8" xfId="0" applyFont="1" applyFill="1" applyBorder="1" applyProtection="1"/>
    <xf numFmtId="0" fontId="2" fillId="19" borderId="7" xfId="0" applyFont="1" applyFill="1" applyBorder="1" applyProtection="1"/>
    <xf numFmtId="0" fontId="2" fillId="19" borderId="8" xfId="0" applyFont="1" applyFill="1" applyBorder="1" applyProtection="1"/>
    <xf numFmtId="0" fontId="2" fillId="0" borderId="1" xfId="0" applyFont="1" applyFill="1" applyBorder="1" applyAlignment="1" applyProtection="1">
      <alignment vertical="top" wrapText="1"/>
    </xf>
    <xf numFmtId="0" fontId="6" fillId="16" borderId="2" xfId="0" applyFont="1" applyFill="1" applyBorder="1" applyAlignment="1" applyProtection="1">
      <alignment horizontal="center" vertical="center"/>
    </xf>
    <xf numFmtId="0" fontId="2" fillId="19" borderId="10" xfId="0" applyFont="1" applyFill="1" applyBorder="1" applyProtection="1"/>
    <xf numFmtId="0" fontId="1" fillId="16" borderId="2" xfId="0" applyFont="1" applyFill="1" applyBorder="1" applyAlignment="1" applyProtection="1">
      <alignment horizontal="center" vertical="center"/>
    </xf>
    <xf numFmtId="0" fontId="1" fillId="16" borderId="3" xfId="0" applyFont="1" applyFill="1" applyBorder="1" applyAlignment="1" applyProtection="1">
      <alignment horizontal="center" vertical="center"/>
    </xf>
    <xf numFmtId="0" fontId="6" fillId="16" borderId="3" xfId="0" applyFont="1" applyFill="1" applyBorder="1" applyAlignment="1" applyProtection="1">
      <alignment vertical="top"/>
    </xf>
    <xf numFmtId="0" fontId="6" fillId="3" borderId="2" xfId="0" applyFont="1" applyFill="1" applyBorder="1" applyAlignment="1" applyProtection="1">
      <alignment horizontal="left" vertical="center"/>
    </xf>
    <xf numFmtId="0" fontId="1" fillId="3" borderId="3" xfId="0" applyFont="1" applyFill="1" applyBorder="1" applyAlignment="1" applyProtection="1">
      <alignment horizontal="center" vertical="center"/>
    </xf>
    <xf numFmtId="0" fontId="2" fillId="2" borderId="11" xfId="0" applyFont="1" applyFill="1" applyBorder="1" applyAlignment="1" applyProtection="1">
      <alignment horizontal="left" vertical="top" wrapText="1"/>
    </xf>
    <xf numFmtId="0" fontId="2" fillId="22" borderId="9" xfId="0" applyFont="1" applyFill="1" applyBorder="1" applyAlignment="1" applyProtection="1">
      <alignment horizontal="left" vertical="top" wrapText="1"/>
    </xf>
    <xf numFmtId="0" fontId="2" fillId="0" borderId="13" xfId="0" applyFont="1" applyBorder="1" applyAlignment="1" applyProtection="1">
      <alignment horizontal="left" vertical="top" wrapText="1"/>
    </xf>
    <xf numFmtId="0" fontId="0" fillId="7" borderId="10" xfId="0" applyFill="1" applyBorder="1" applyProtection="1"/>
    <xf numFmtId="0" fontId="0" fillId="7" borderId="28" xfId="0" applyFill="1" applyBorder="1" applyProtection="1"/>
    <xf numFmtId="0" fontId="0" fillId="7" borderId="11" xfId="0" applyFill="1" applyBorder="1" applyProtection="1"/>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wrapText="1"/>
    </xf>
    <xf numFmtId="0" fontId="6" fillId="5" borderId="11" xfId="0" applyFont="1" applyFill="1" applyBorder="1" applyAlignment="1" applyProtection="1">
      <alignment vertical="center"/>
    </xf>
    <xf numFmtId="0" fontId="6" fillId="5" borderId="6" xfId="0" applyFont="1" applyFill="1" applyBorder="1" applyAlignment="1" applyProtection="1">
      <alignment vertical="center"/>
    </xf>
    <xf numFmtId="0" fontId="6" fillId="5" borderId="0" xfId="0" applyFont="1" applyFill="1" applyBorder="1" applyAlignment="1" applyProtection="1">
      <alignment vertical="center"/>
    </xf>
    <xf numFmtId="0" fontId="1" fillId="17" borderId="1" xfId="0" applyFont="1" applyFill="1" applyBorder="1" applyAlignment="1" applyProtection="1">
      <alignment horizontal="center" vertical="center" wrapText="1"/>
    </xf>
    <xf numFmtId="0" fontId="2" fillId="18" borderId="1" xfId="0" applyFont="1" applyFill="1" applyBorder="1" applyAlignment="1" applyProtection="1">
      <alignment horizontal="left" vertical="top" wrapText="1"/>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2" fillId="3" borderId="1" xfId="0" applyFont="1" applyFill="1" applyBorder="1" applyAlignment="1" applyProtection="1">
      <alignment vertical="top" wrapText="1"/>
    </xf>
    <xf numFmtId="0" fontId="0" fillId="3" borderId="1" xfId="0" applyFill="1" applyBorder="1" applyAlignment="1" applyProtection="1">
      <alignment horizontal="center" vertical="center"/>
    </xf>
    <xf numFmtId="0" fontId="0" fillId="3" borderId="7" xfId="0" applyFill="1" applyBorder="1" applyProtection="1"/>
    <xf numFmtId="0" fontId="1" fillId="7" borderId="1" xfId="0" applyFont="1" applyFill="1" applyBorder="1" applyAlignment="1" applyProtection="1">
      <alignment horizontal="center" vertical="center"/>
    </xf>
    <xf numFmtId="0" fontId="0" fillId="7" borderId="1" xfId="0" applyFill="1" applyBorder="1" applyAlignment="1" applyProtection="1">
      <alignment vertical="top" wrapText="1"/>
    </xf>
    <xf numFmtId="0" fontId="0" fillId="7" borderId="5" xfId="0" applyFill="1" applyBorder="1" applyProtection="1"/>
    <xf numFmtId="0" fontId="0" fillId="9" borderId="1" xfId="0" applyFill="1" applyBorder="1" applyAlignment="1" applyProtection="1"/>
    <xf numFmtId="0" fontId="0" fillId="9" borderId="5" xfId="0" applyFill="1" applyBorder="1" applyAlignment="1" applyProtection="1"/>
    <xf numFmtId="0" fontId="0" fillId="9" borderId="28" xfId="0" applyFill="1" applyBorder="1" applyAlignment="1" applyProtection="1"/>
    <xf numFmtId="0" fontId="0" fillId="7" borderId="0" xfId="0" applyFill="1" applyProtection="1"/>
    <xf numFmtId="0" fontId="0" fillId="9" borderId="1" xfId="0" applyFill="1" applyBorder="1" applyAlignment="1" applyProtection="1">
      <alignment vertical="top" wrapText="1"/>
    </xf>
    <xf numFmtId="0" fontId="0" fillId="9" borderId="1" xfId="0" applyFill="1" applyBorder="1" applyAlignment="1" applyProtection="1">
      <alignment horizontal="center" vertical="center"/>
    </xf>
    <xf numFmtId="0" fontId="0" fillId="9" borderId="2" xfId="0" applyFill="1" applyBorder="1" applyAlignment="1" applyProtection="1"/>
    <xf numFmtId="0" fontId="0" fillId="9" borderId="4" xfId="0" applyFill="1" applyBorder="1" applyAlignment="1" applyProtection="1"/>
    <xf numFmtId="0" fontId="0" fillId="4" borderId="0" xfId="0" applyFill="1" applyProtection="1"/>
    <xf numFmtId="0" fontId="1" fillId="0" borderId="0" xfId="0" applyFont="1" applyAlignment="1" applyProtection="1">
      <alignment horizontal="center" vertical="center"/>
    </xf>
    <xf numFmtId="0" fontId="0" fillId="0" borderId="0" xfId="0" applyAlignment="1" applyProtection="1">
      <alignment vertical="top" wrapText="1"/>
    </xf>
    <xf numFmtId="0" fontId="2" fillId="7" borderId="4" xfId="0" applyFont="1" applyFill="1" applyBorder="1" applyProtection="1"/>
    <xf numFmtId="0" fontId="2" fillId="4" borderId="1" xfId="0" applyFont="1" applyFill="1" applyBorder="1" applyAlignment="1" applyProtection="1">
      <alignment horizontal="center"/>
    </xf>
    <xf numFmtId="0" fontId="2" fillId="19" borderId="12" xfId="0" applyFont="1" applyFill="1" applyBorder="1" applyAlignment="1" applyProtection="1">
      <alignment horizontal="center" vertical="center" wrapText="1"/>
      <protection locked="0"/>
    </xf>
    <xf numFmtId="0" fontId="18" fillId="0" borderId="0" xfId="0" applyFont="1" applyAlignment="1" applyProtection="1">
      <alignment vertical="center"/>
    </xf>
    <xf numFmtId="0" fontId="20" fillId="0" borderId="0" xfId="0" applyFont="1" applyAlignment="1" applyProtection="1">
      <alignment vertical="center"/>
    </xf>
    <xf numFmtId="0" fontId="21" fillId="0" borderId="0" xfId="0" applyFont="1" applyAlignment="1" applyProtection="1">
      <alignment vertical="center"/>
    </xf>
    <xf numFmtId="0" fontId="20" fillId="0" borderId="0" xfId="0" applyFont="1" applyProtection="1"/>
    <xf numFmtId="0" fontId="2" fillId="0" borderId="1" xfId="0" applyFont="1" applyBorder="1" applyAlignment="1" applyProtection="1">
      <alignment horizontal="left" vertical="top" wrapText="1"/>
    </xf>
    <xf numFmtId="0" fontId="2" fillId="19" borderId="7" xfId="0" applyFont="1" applyFill="1" applyBorder="1" applyAlignment="1" applyProtection="1">
      <alignment vertical="top" wrapText="1"/>
      <protection locked="0"/>
    </xf>
    <xf numFmtId="0" fontId="2" fillId="19" borderId="9" xfId="0" applyFont="1" applyFill="1" applyBorder="1" applyAlignment="1" applyProtection="1">
      <alignment vertical="top" wrapText="1"/>
      <protection locked="0"/>
    </xf>
    <xf numFmtId="0" fontId="2" fillId="19" borderId="8" xfId="0" applyFont="1" applyFill="1" applyBorder="1" applyAlignment="1" applyProtection="1">
      <alignment vertical="top" wrapText="1"/>
      <protection locked="0"/>
    </xf>
    <xf numFmtId="0" fontId="2" fillId="24" borderId="7" xfId="0" applyFont="1" applyFill="1" applyBorder="1" applyAlignment="1" applyProtection="1">
      <alignment vertical="top" wrapText="1"/>
    </xf>
    <xf numFmtId="0" fontId="2" fillId="24" borderId="8" xfId="0" applyFont="1" applyFill="1" applyBorder="1" applyAlignment="1" applyProtection="1">
      <alignment vertical="top" wrapText="1"/>
    </xf>
    <xf numFmtId="0" fontId="2" fillId="24" borderId="9" xfId="0" applyFont="1" applyFill="1" applyBorder="1" applyAlignment="1" applyProtection="1">
      <alignment vertical="top" wrapText="1"/>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7" borderId="2" xfId="0" applyFill="1" applyBorder="1" applyProtection="1"/>
    <xf numFmtId="0" fontId="0" fillId="7" borderId="3" xfId="0" applyFill="1" applyBorder="1" applyProtection="1"/>
    <xf numFmtId="0" fontId="0" fillId="7" borderId="4" xfId="0" applyFill="1" applyBorder="1" applyProtection="1"/>
    <xf numFmtId="0" fontId="2" fillId="0" borderId="1" xfId="0" applyFont="1" applyBorder="1" applyAlignment="1" applyProtection="1">
      <alignment horizontal="left" vertical="top" wrapText="1"/>
    </xf>
    <xf numFmtId="0" fontId="2" fillId="16" borderId="1" xfId="0" applyFont="1" applyFill="1" applyBorder="1" applyAlignment="1" applyProtection="1">
      <alignment horizontal="center" vertical="center" wrapText="1"/>
    </xf>
    <xf numFmtId="0" fontId="13" fillId="11" borderId="6" xfId="0" applyFont="1" applyFill="1" applyBorder="1" applyAlignment="1" applyProtection="1">
      <alignment vertical="center" wrapText="1"/>
    </xf>
    <xf numFmtId="0" fontId="0" fillId="3" borderId="6" xfId="0" applyFill="1" applyBorder="1" applyProtection="1"/>
    <xf numFmtId="0" fontId="6" fillId="16" borderId="3" xfId="0" applyFont="1" applyFill="1" applyBorder="1" applyAlignment="1" applyProtection="1">
      <alignment vertical="top" wrapText="1"/>
    </xf>
    <xf numFmtId="0" fontId="12" fillId="2" borderId="1" xfId="0" applyFont="1" applyFill="1" applyBorder="1" applyAlignment="1" applyProtection="1">
      <alignment horizontal="left" vertical="top" wrapText="1"/>
    </xf>
    <xf numFmtId="0" fontId="12" fillId="8" borderId="1" xfId="0" applyFont="1" applyFill="1" applyBorder="1" applyAlignment="1" applyProtection="1">
      <alignment horizontal="left" vertical="top" wrapText="1"/>
    </xf>
    <xf numFmtId="0" fontId="2" fillId="19" borderId="6" xfId="0" applyFont="1" applyFill="1" applyBorder="1" applyAlignment="1" applyProtection="1">
      <alignment horizontal="left" vertical="top" wrapText="1"/>
    </xf>
    <xf numFmtId="0" fontId="2" fillId="24" borderId="6" xfId="0" applyFont="1" applyFill="1" applyBorder="1" applyAlignment="1" applyProtection="1">
      <alignment horizontal="left" vertical="top" wrapText="1"/>
    </xf>
    <xf numFmtId="0" fontId="4" fillId="23" borderId="4" xfId="0" applyFont="1" applyFill="1" applyBorder="1" applyAlignment="1" applyProtection="1">
      <alignment horizontal="center" vertical="center"/>
    </xf>
    <xf numFmtId="0" fontId="4" fillId="23" borderId="1" xfId="0" applyFont="1" applyFill="1" applyBorder="1" applyAlignment="1" applyProtection="1">
      <alignment horizontal="center" vertical="center"/>
    </xf>
    <xf numFmtId="0" fontId="22" fillId="0" borderId="1" xfId="0" applyFont="1" applyBorder="1" applyAlignment="1" applyProtection="1">
      <alignment horizontal="left" vertical="top" wrapText="1"/>
    </xf>
    <xf numFmtId="0" fontId="1" fillId="10" borderId="1" xfId="0" applyFont="1" applyFill="1" applyBorder="1" applyAlignment="1" applyProtection="1">
      <alignment horizontal="center" vertical="center"/>
    </xf>
    <xf numFmtId="0" fontId="6" fillId="3" borderId="0" xfId="0" applyFont="1" applyFill="1" applyBorder="1" applyAlignment="1" applyProtection="1">
      <alignment horizontal="left" vertical="center"/>
    </xf>
    <xf numFmtId="0" fontId="1" fillId="3" borderId="0" xfId="0" applyFont="1" applyFill="1" applyBorder="1" applyAlignment="1" applyProtection="1">
      <alignment horizontal="center" vertical="center"/>
    </xf>
    <xf numFmtId="0" fontId="4" fillId="3" borderId="0" xfId="0" applyFont="1" applyFill="1" applyBorder="1" applyAlignment="1" applyProtection="1">
      <alignment vertical="top" wrapText="1"/>
    </xf>
    <xf numFmtId="0" fontId="4" fillId="23" borderId="13" xfId="0" applyFont="1" applyFill="1" applyBorder="1" applyAlignment="1" applyProtection="1">
      <alignment horizontal="center" vertical="center"/>
    </xf>
    <xf numFmtId="0" fontId="4" fillId="23" borderId="9" xfId="0" applyFont="1" applyFill="1" applyBorder="1" applyAlignment="1" applyProtection="1">
      <alignment horizontal="center" vertical="center"/>
    </xf>
    <xf numFmtId="0" fontId="6" fillId="16" borderId="2" xfId="0" applyFont="1" applyFill="1" applyBorder="1" applyAlignment="1" applyProtection="1">
      <alignment vertical="top"/>
    </xf>
    <xf numFmtId="0" fontId="6" fillId="16" borderId="3" xfId="0" applyFont="1" applyFill="1" applyBorder="1" applyAlignment="1" applyProtection="1">
      <alignment vertical="center"/>
    </xf>
    <xf numFmtId="0" fontId="2" fillId="16" borderId="3" xfId="0" applyFont="1" applyFill="1" applyBorder="1" applyAlignment="1" applyProtection="1">
      <alignment horizontal="center" vertical="center"/>
    </xf>
    <xf numFmtId="0" fontId="2" fillId="19" borderId="0" xfId="0" applyFont="1" applyFill="1" applyBorder="1" applyAlignment="1" applyProtection="1">
      <alignment horizontal="left" vertical="top" wrapText="1"/>
    </xf>
    <xf numFmtId="0" fontId="23" fillId="0" borderId="1" xfId="0" applyFont="1" applyBorder="1" applyAlignment="1" applyProtection="1">
      <alignment horizontal="left" vertical="top" wrapText="1"/>
    </xf>
    <xf numFmtId="0" fontId="23" fillId="0" borderId="1" xfId="0" applyFont="1" applyBorder="1" applyAlignment="1" applyProtection="1">
      <alignment horizontal="justify" vertical="top"/>
    </xf>
    <xf numFmtId="0" fontId="22" fillId="0" borderId="1" xfId="0" applyFont="1" applyBorder="1" applyAlignment="1" applyProtection="1">
      <alignment vertical="top" wrapText="1"/>
    </xf>
    <xf numFmtId="0" fontId="2" fillId="19" borderId="7" xfId="0" applyFont="1" applyFill="1" applyBorder="1" applyAlignment="1" applyProtection="1">
      <alignment vertical="top" wrapText="1"/>
    </xf>
    <xf numFmtId="0" fontId="2" fillId="4" borderId="7" xfId="0" applyFont="1" applyFill="1" applyBorder="1" applyAlignment="1" applyProtection="1"/>
    <xf numFmtId="0" fontId="2" fillId="19" borderId="8" xfId="0" applyFont="1" applyFill="1" applyBorder="1" applyAlignment="1" applyProtection="1">
      <alignment vertical="top" wrapText="1"/>
    </xf>
    <xf numFmtId="0" fontId="2" fillId="4" borderId="8" xfId="0" applyFont="1" applyFill="1" applyBorder="1" applyAlignment="1" applyProtection="1"/>
    <xf numFmtId="0" fontId="1" fillId="10" borderId="1" xfId="0" applyFont="1" applyFill="1" applyBorder="1" applyAlignment="1" applyProtection="1">
      <alignment horizontal="center" vertical="center" wrapText="1"/>
    </xf>
    <xf numFmtId="0" fontId="4" fillId="23" borderId="1" xfId="0" applyFont="1" applyFill="1" applyBorder="1" applyAlignment="1" applyProtection="1">
      <alignment horizontal="center" vertical="center" wrapText="1"/>
    </xf>
    <xf numFmtId="0" fontId="1" fillId="10" borderId="4" xfId="0" applyFont="1" applyFill="1" applyBorder="1" applyAlignment="1" applyProtection="1">
      <alignment horizontal="center" vertical="center"/>
    </xf>
    <xf numFmtId="0" fontId="23" fillId="0" borderId="0" xfId="0" applyFont="1" applyAlignment="1" applyProtection="1">
      <alignment horizontal="left" vertical="top" wrapText="1"/>
    </xf>
    <xf numFmtId="0" fontId="2" fillId="24" borderId="9" xfId="0" applyFont="1" applyFill="1" applyBorder="1" applyAlignment="1" applyProtection="1">
      <alignment horizontal="center" vertical="center" wrapText="1"/>
    </xf>
    <xf numFmtId="0" fontId="2" fillId="0" borderId="9" xfId="0" applyFont="1" applyBorder="1" applyAlignment="1" applyProtection="1">
      <alignment vertical="top" wrapText="1"/>
    </xf>
    <xf numFmtId="0" fontId="1" fillId="10" borderId="13" xfId="0" applyFont="1" applyFill="1" applyBorder="1" applyAlignment="1" applyProtection="1">
      <alignment horizontal="center" vertical="center"/>
    </xf>
    <xf numFmtId="0" fontId="2" fillId="19" borderId="7" xfId="0" applyFont="1" applyFill="1" applyBorder="1" applyAlignment="1" applyProtection="1"/>
    <xf numFmtId="0" fontId="2" fillId="24" borderId="7" xfId="0" applyFont="1" applyFill="1" applyBorder="1" applyAlignment="1" applyProtection="1"/>
    <xf numFmtId="0" fontId="2" fillId="19" borderId="8" xfId="0" applyFont="1" applyFill="1" applyBorder="1" applyAlignment="1" applyProtection="1"/>
    <xf numFmtId="0" fontId="2" fillId="24" borderId="8" xfId="0" applyFont="1" applyFill="1" applyBorder="1" applyAlignment="1" applyProtection="1"/>
    <xf numFmtId="0" fontId="14" fillId="16" borderId="6" xfId="0" applyFont="1" applyFill="1" applyBorder="1" applyAlignment="1" applyProtection="1">
      <alignment horizontal="center" vertical="center"/>
    </xf>
    <xf numFmtId="0" fontId="14" fillId="16" borderId="6" xfId="0" applyFont="1" applyFill="1" applyBorder="1" applyAlignment="1" applyProtection="1">
      <alignment horizontal="left" vertical="top" wrapText="1"/>
    </xf>
    <xf numFmtId="0" fontId="0" fillId="0" borderId="0" xfId="0" applyFill="1" applyProtection="1"/>
    <xf numFmtId="0" fontId="14" fillId="16" borderId="3" xfId="0" applyFont="1" applyFill="1" applyBorder="1" applyAlignment="1" applyProtection="1">
      <alignment horizontal="center" vertical="center"/>
    </xf>
    <xf numFmtId="0" fontId="14" fillId="16" borderId="3" xfId="0" applyFont="1" applyFill="1" applyBorder="1" applyAlignment="1" applyProtection="1">
      <alignment horizontal="left" vertical="top" wrapText="1"/>
    </xf>
    <xf numFmtId="0" fontId="22" fillId="0" borderId="0" xfId="0" applyFont="1" applyAlignment="1" applyProtection="1">
      <alignment horizontal="left" vertical="top" wrapText="1"/>
    </xf>
    <xf numFmtId="0" fontId="2" fillId="19" borderId="7"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3" xfId="0" applyFont="1" applyFill="1" applyBorder="1" applyAlignment="1" applyProtection="1">
      <alignment horizontal="left" vertical="top" wrapText="1"/>
    </xf>
    <xf numFmtId="0" fontId="0" fillId="0" borderId="0" xfId="0" applyAlignment="1" applyProtection="1">
      <alignment vertical="center"/>
    </xf>
    <xf numFmtId="0" fontId="2" fillId="16" borderId="3" xfId="0" applyFont="1" applyFill="1" applyBorder="1" applyAlignment="1" applyProtection="1">
      <alignment horizontal="left" vertical="top" wrapText="1"/>
    </xf>
    <xf numFmtId="0" fontId="2" fillId="19" borderId="7" xfId="0" applyFont="1" applyFill="1" applyBorder="1" applyAlignment="1" applyProtection="1">
      <alignment horizontal="left" vertical="top" wrapText="1"/>
      <protection locked="0"/>
    </xf>
    <xf numFmtId="0" fontId="2" fillId="26" borderId="7" xfId="0" applyFont="1" applyFill="1" applyBorder="1" applyAlignment="1" applyProtection="1">
      <alignment vertical="top" wrapText="1"/>
    </xf>
    <xf numFmtId="0" fontId="2" fillId="26" borderId="8" xfId="0" applyFont="1" applyFill="1" applyBorder="1" applyAlignment="1" applyProtection="1">
      <alignment vertical="top" wrapText="1"/>
    </xf>
    <xf numFmtId="0" fontId="2" fillId="26" borderId="9" xfId="0" applyFont="1" applyFill="1" applyBorder="1" applyAlignment="1" applyProtection="1">
      <alignment vertical="top" wrapText="1"/>
    </xf>
    <xf numFmtId="0" fontId="2" fillId="26" borderId="7" xfId="0" applyFont="1" applyFill="1" applyBorder="1" applyProtection="1"/>
    <xf numFmtId="0" fontId="2" fillId="26" borderId="8" xfId="0" applyFont="1" applyFill="1" applyBorder="1" applyProtection="1"/>
    <xf numFmtId="0" fontId="2" fillId="26" borderId="10" xfId="0" applyFont="1" applyFill="1" applyBorder="1" applyProtection="1"/>
    <xf numFmtId="0" fontId="2" fillId="3" borderId="4" xfId="0" applyFont="1" applyFill="1" applyBorder="1" applyAlignment="1" applyProtection="1">
      <alignment horizontal="left" vertical="top" wrapText="1"/>
    </xf>
    <xf numFmtId="0" fontId="2" fillId="16" borderId="4" xfId="0" applyFont="1" applyFill="1" applyBorder="1" applyAlignment="1" applyProtection="1">
      <alignment horizontal="left" vertical="top" wrapText="1"/>
    </xf>
    <xf numFmtId="0" fontId="2" fillId="26" borderId="7" xfId="0" applyFont="1" applyFill="1" applyBorder="1" applyAlignment="1" applyProtection="1">
      <alignment vertical="top"/>
    </xf>
    <xf numFmtId="0" fontId="2" fillId="19" borderId="8" xfId="0" applyFont="1" applyFill="1" applyBorder="1" applyAlignment="1" applyProtection="1">
      <alignment horizontal="center" vertical="center"/>
    </xf>
    <xf numFmtId="0" fontId="2" fillId="26" borderId="8" xfId="0" applyFont="1" applyFill="1" applyBorder="1" applyAlignment="1" applyProtection="1">
      <alignment vertical="top"/>
    </xf>
    <xf numFmtId="0" fontId="4" fillId="23" borderId="7" xfId="0" applyFont="1" applyFill="1" applyBorder="1" applyAlignment="1" applyProtection="1">
      <alignment horizontal="center" vertical="center"/>
    </xf>
    <xf numFmtId="0" fontId="2" fillId="0" borderId="28" xfId="0" applyFont="1" applyBorder="1" applyAlignment="1" applyProtection="1">
      <alignment horizontal="left" vertical="top" wrapText="1"/>
    </xf>
    <xf numFmtId="0" fontId="14" fillId="16" borderId="3" xfId="0" applyFont="1" applyFill="1" applyBorder="1" applyAlignment="1" applyProtection="1">
      <alignment vertical="top" wrapText="1"/>
    </xf>
    <xf numFmtId="0" fontId="14" fillId="16" borderId="4" xfId="0" applyFont="1" applyFill="1" applyBorder="1" applyAlignment="1" applyProtection="1">
      <alignment vertical="top" wrapText="1"/>
    </xf>
    <xf numFmtId="0" fontId="2" fillId="4" borderId="10"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24" borderId="28" xfId="0" applyFont="1" applyFill="1" applyBorder="1" applyAlignment="1" applyProtection="1"/>
    <xf numFmtId="0" fontId="2" fillId="24" borderId="27" xfId="0" applyFont="1" applyFill="1" applyBorder="1" applyAlignment="1" applyProtection="1"/>
    <xf numFmtId="0" fontId="2" fillId="4" borderId="12" xfId="0" applyFont="1" applyFill="1" applyBorder="1" applyAlignment="1" applyProtection="1">
      <alignment horizontal="left" vertical="top" wrapText="1"/>
    </xf>
    <xf numFmtId="0" fontId="1" fillId="0" borderId="8" xfId="0" applyFont="1" applyBorder="1" applyAlignment="1" applyProtection="1">
      <alignment horizontal="center" vertical="center" wrapText="1"/>
    </xf>
    <xf numFmtId="0" fontId="2" fillId="2" borderId="10" xfId="0" applyFont="1" applyFill="1" applyBorder="1" applyAlignment="1" applyProtection="1">
      <alignment horizontal="left" vertical="top" wrapText="1"/>
    </xf>
    <xf numFmtId="0" fontId="2" fillId="22" borderId="7" xfId="0" applyFont="1" applyFill="1" applyBorder="1" applyAlignment="1" applyProtection="1">
      <alignment horizontal="left" vertical="top" wrapText="1"/>
    </xf>
    <xf numFmtId="0" fontId="4" fillId="23" borderId="28" xfId="0" applyFont="1" applyFill="1" applyBorder="1" applyAlignment="1" applyProtection="1">
      <alignment horizontal="center" vertical="center"/>
    </xf>
    <xf numFmtId="0" fontId="27" fillId="10" borderId="9" xfId="0" applyFont="1" applyFill="1" applyBorder="1" applyAlignment="1" applyProtection="1">
      <alignment horizontal="center" vertical="center"/>
    </xf>
    <xf numFmtId="0" fontId="2" fillId="16" borderId="3" xfId="0" applyFont="1" applyFill="1" applyBorder="1" applyAlignment="1" applyProtection="1"/>
    <xf numFmtId="0" fontId="2" fillId="16" borderId="3" xfId="0" applyFont="1" applyFill="1" applyBorder="1" applyProtection="1"/>
    <xf numFmtId="0" fontId="2" fillId="2" borderId="12" xfId="0" applyFont="1" applyFill="1" applyBorder="1" applyAlignment="1" applyProtection="1">
      <alignment horizontal="left" vertical="top" wrapText="1"/>
    </xf>
    <xf numFmtId="0" fontId="2" fillId="22" borderId="8" xfId="0" applyFont="1" applyFill="1" applyBorder="1" applyAlignment="1" applyProtection="1">
      <alignment horizontal="left" vertical="top" wrapText="1"/>
    </xf>
    <xf numFmtId="0" fontId="2" fillId="22" borderId="12" xfId="0" applyFont="1" applyFill="1" applyBorder="1" applyAlignment="1" applyProtection="1">
      <alignment horizontal="left" vertical="top" wrapText="1"/>
    </xf>
    <xf numFmtId="0" fontId="2" fillId="0" borderId="27" xfId="0" applyFont="1" applyBorder="1" applyAlignment="1" applyProtection="1">
      <alignment horizontal="left" vertical="top" wrapText="1"/>
    </xf>
    <xf numFmtId="0" fontId="1" fillId="10" borderId="2" xfId="0" applyFont="1" applyFill="1" applyBorder="1" applyAlignment="1" applyProtection="1">
      <alignment horizontal="center" vertical="center"/>
    </xf>
    <xf numFmtId="0" fontId="4" fillId="23" borderId="2" xfId="0" applyFont="1" applyFill="1" applyBorder="1" applyAlignment="1" applyProtection="1">
      <alignment horizontal="center" vertical="center"/>
    </xf>
    <xf numFmtId="0" fontId="14" fillId="16" borderId="3" xfId="0" applyFont="1" applyFill="1" applyBorder="1" applyProtection="1"/>
    <xf numFmtId="0" fontId="3" fillId="0" borderId="0" xfId="0" applyFont="1" applyFill="1" applyBorder="1" applyProtection="1"/>
    <xf numFmtId="0" fontId="1" fillId="0" borderId="7" xfId="0" applyFont="1" applyBorder="1" applyAlignment="1" applyProtection="1">
      <alignment horizontal="center" vertical="center" wrapText="1"/>
    </xf>
    <xf numFmtId="0" fontId="2" fillId="0" borderId="7" xfId="0" applyFont="1" applyFill="1" applyBorder="1" applyAlignment="1" applyProtection="1">
      <alignment vertical="top" wrapText="1"/>
    </xf>
    <xf numFmtId="0" fontId="4" fillId="23" borderId="10" xfId="0" applyFont="1" applyFill="1" applyBorder="1" applyAlignment="1" applyProtection="1">
      <alignment horizontal="center" vertical="center"/>
    </xf>
    <xf numFmtId="0" fontId="2" fillId="22" borderId="9" xfId="0" applyFont="1" applyFill="1" applyBorder="1" applyProtection="1"/>
    <xf numFmtId="0" fontId="2" fillId="22" borderId="11" xfId="0" applyFont="1" applyFill="1" applyBorder="1" applyProtection="1"/>
    <xf numFmtId="0" fontId="4" fillId="23" borderId="11" xfId="0" applyFont="1" applyFill="1" applyBorder="1" applyAlignment="1" applyProtection="1">
      <alignment horizontal="center" vertical="center"/>
    </xf>
    <xf numFmtId="0" fontId="2" fillId="16" borderId="5" xfId="0" applyFont="1" applyFill="1" applyBorder="1" applyAlignment="1" applyProtection="1">
      <alignment horizontal="center" vertical="center"/>
    </xf>
    <xf numFmtId="0" fontId="2" fillId="16" borderId="3" xfId="0" applyFont="1" applyFill="1" applyBorder="1" applyAlignment="1" applyProtection="1">
      <alignment horizontal="center" vertical="center" wrapText="1"/>
      <protection locked="0"/>
    </xf>
    <xf numFmtId="0" fontId="2" fillId="16" borderId="3" xfId="0" applyFont="1" applyFill="1" applyBorder="1" applyAlignment="1" applyProtection="1">
      <alignment horizontal="left" vertical="top" wrapText="1"/>
      <protection locked="0"/>
    </xf>
    <xf numFmtId="0" fontId="2" fillId="16" borderId="3" xfId="0" applyFont="1" applyFill="1" applyBorder="1" applyAlignment="1" applyProtection="1">
      <protection locked="0"/>
    </xf>
    <xf numFmtId="0" fontId="2" fillId="19" borderId="12" xfId="0" applyFont="1" applyFill="1" applyBorder="1" applyAlignment="1" applyProtection="1">
      <alignment vertical="center" wrapText="1"/>
    </xf>
    <xf numFmtId="0" fontId="2" fillId="24" borderId="0" xfId="0" applyFont="1" applyFill="1" applyBorder="1" applyAlignment="1" applyProtection="1">
      <alignment horizontal="left" vertical="top" wrapText="1"/>
    </xf>
    <xf numFmtId="0" fontId="2" fillId="19" borderId="7" xfId="0" applyFont="1" applyFill="1" applyBorder="1" applyAlignment="1" applyProtection="1">
      <alignment horizontal="left" vertical="top" wrapText="1"/>
    </xf>
    <xf numFmtId="0" fontId="2" fillId="19" borderId="8" xfId="0" applyFont="1" applyFill="1" applyBorder="1" applyAlignment="1" applyProtection="1">
      <alignment horizontal="left" vertical="top" wrapText="1"/>
    </xf>
    <xf numFmtId="0" fontId="2" fillId="12" borderId="0" xfId="0" applyFont="1" applyFill="1" applyBorder="1" applyAlignment="1" applyProtection="1">
      <alignment vertical="top" wrapText="1"/>
    </xf>
    <xf numFmtId="0" fontId="2" fillId="24" borderId="7" xfId="0" applyFont="1" applyFill="1" applyBorder="1" applyAlignment="1" applyProtection="1">
      <alignment horizontal="left" vertical="top" wrapText="1"/>
    </xf>
    <xf numFmtId="0" fontId="2" fillId="24" borderId="8" xfId="0" applyFont="1" applyFill="1" applyBorder="1" applyAlignment="1" applyProtection="1">
      <alignment horizontal="left" vertical="top" wrapText="1"/>
    </xf>
    <xf numFmtId="0" fontId="2" fillId="16" borderId="3" xfId="0" applyFont="1" applyFill="1" applyBorder="1" applyAlignment="1" applyProtection="1">
      <alignment horizontal="center" vertical="center" wrapText="1"/>
    </xf>
    <xf numFmtId="0" fontId="1" fillId="10" borderId="9" xfId="0" applyFont="1" applyFill="1" applyBorder="1" applyAlignment="1" applyProtection="1">
      <alignment horizontal="center" vertical="center"/>
    </xf>
    <xf numFmtId="0" fontId="2" fillId="0" borderId="1" xfId="0" applyFont="1" applyBorder="1" applyAlignment="1" applyProtection="1">
      <alignment horizontal="left" vertical="top" wrapText="1"/>
    </xf>
    <xf numFmtId="0" fontId="2" fillId="19" borderId="12" xfId="0" applyFont="1" applyFill="1" applyBorder="1" applyAlignment="1" applyProtection="1">
      <alignment vertical="top" wrapText="1"/>
    </xf>
    <xf numFmtId="164" fontId="2" fillId="14" borderId="14" xfId="0" applyNumberFormat="1" applyFont="1" applyFill="1" applyBorder="1" applyAlignment="1" applyProtection="1">
      <alignment horizontal="center" vertical="center" wrapText="1"/>
      <protection locked="0"/>
    </xf>
    <xf numFmtId="0" fontId="2" fillId="13" borderId="3" xfId="0" applyFont="1" applyFill="1" applyBorder="1" applyAlignment="1" applyProtection="1">
      <alignment vertical="top" wrapText="1"/>
    </xf>
    <xf numFmtId="0" fontId="2" fillId="13" borderId="4" xfId="0" applyFont="1" applyFill="1" applyBorder="1" applyAlignment="1" applyProtection="1">
      <alignment vertical="top" wrapText="1"/>
    </xf>
    <xf numFmtId="0" fontId="2" fillId="19" borderId="7" xfId="0" applyFont="1" applyFill="1" applyBorder="1" applyAlignment="1" applyProtection="1">
      <alignment wrapText="1"/>
    </xf>
    <xf numFmtId="0" fontId="2" fillId="24" borderId="7" xfId="0" applyFont="1" applyFill="1" applyBorder="1" applyAlignment="1" applyProtection="1">
      <alignment wrapText="1"/>
    </xf>
    <xf numFmtId="0" fontId="2" fillId="19" borderId="8" xfId="0" applyFont="1" applyFill="1" applyBorder="1" applyAlignment="1" applyProtection="1">
      <alignment wrapText="1"/>
    </xf>
    <xf numFmtId="0" fontId="2" fillId="24" borderId="8" xfId="0" applyFont="1" applyFill="1" applyBorder="1" applyAlignment="1" applyProtection="1">
      <alignment wrapText="1"/>
    </xf>
    <xf numFmtId="0" fontId="2" fillId="19" borderId="12" xfId="0" applyFont="1" applyFill="1" applyBorder="1" applyProtection="1"/>
    <xf numFmtId="0" fontId="2" fillId="26" borderId="12" xfId="0" applyFont="1" applyFill="1" applyBorder="1" applyProtection="1"/>
    <xf numFmtId="0" fontId="2" fillId="16" borderId="3" xfId="0" applyFont="1" applyFill="1" applyBorder="1" applyAlignment="1" applyProtection="1">
      <alignment vertical="top" wrapText="1"/>
    </xf>
    <xf numFmtId="0" fontId="2" fillId="16" borderId="3" xfId="0" applyFont="1" applyFill="1" applyBorder="1" applyAlignment="1" applyProtection="1">
      <alignment vertical="top" wrapText="1"/>
      <protection locked="0"/>
    </xf>
    <xf numFmtId="0" fontId="2" fillId="26" borderId="28" xfId="0" applyFont="1" applyFill="1" applyBorder="1" applyAlignment="1" applyProtection="1">
      <alignment vertical="top" wrapText="1"/>
    </xf>
    <xf numFmtId="0" fontId="2" fillId="26" borderId="27" xfId="0" applyFont="1" applyFill="1" applyBorder="1" applyAlignment="1" applyProtection="1">
      <alignment vertical="top" wrapText="1"/>
    </xf>
    <xf numFmtId="0" fontId="2" fillId="26" borderId="13" xfId="0" applyFont="1" applyFill="1" applyBorder="1" applyAlignment="1" applyProtection="1">
      <alignment vertical="top" wrapText="1"/>
    </xf>
    <xf numFmtId="0" fontId="2" fillId="16" borderId="8" xfId="0" applyFont="1" applyFill="1" applyBorder="1" applyAlignment="1" applyProtection="1">
      <alignment horizontal="center" vertical="center" wrapText="1"/>
    </xf>
    <xf numFmtId="0" fontId="3" fillId="25" borderId="13" xfId="0" applyFont="1" applyFill="1" applyBorder="1" applyProtection="1"/>
    <xf numFmtId="0" fontId="0" fillId="25" borderId="1" xfId="0" applyFill="1" applyBorder="1" applyAlignment="1" applyProtection="1">
      <alignment horizontal="center" vertical="center"/>
    </xf>
    <xf numFmtId="0" fontId="6" fillId="16" borderId="6" xfId="0" applyFont="1" applyFill="1" applyBorder="1" applyAlignment="1" applyProtection="1">
      <alignment vertical="top" wrapText="1"/>
    </xf>
    <xf numFmtId="0" fontId="13" fillId="16" borderId="9" xfId="0" applyFont="1" applyFill="1" applyBorder="1" applyAlignment="1" applyProtection="1">
      <alignment horizontal="center" vertical="center"/>
    </xf>
    <xf numFmtId="0" fontId="13" fillId="16" borderId="9" xfId="0" applyFont="1" applyFill="1" applyBorder="1" applyAlignment="1" applyProtection="1">
      <alignment horizontal="center" vertical="center" wrapText="1"/>
    </xf>
    <xf numFmtId="0" fontId="2" fillId="24" borderId="0" xfId="0" applyFont="1" applyFill="1" applyBorder="1" applyAlignment="1" applyProtection="1">
      <alignment vertical="top" wrapText="1"/>
    </xf>
    <xf numFmtId="0" fontId="2" fillId="26" borderId="12" xfId="0" applyFont="1" applyFill="1" applyBorder="1" applyAlignment="1" applyProtection="1">
      <alignment horizontal="center" vertical="center"/>
    </xf>
    <xf numFmtId="0" fontId="0" fillId="10" borderId="1" xfId="0" applyFill="1" applyBorder="1" applyAlignment="1" applyProtection="1">
      <alignment horizontal="center" vertical="center"/>
    </xf>
    <xf numFmtId="0" fontId="1" fillId="7" borderId="15" xfId="0" applyFont="1" applyFill="1" applyBorder="1" applyAlignment="1" applyProtection="1">
      <alignment horizontal="center" vertical="center" wrapText="1"/>
    </xf>
    <xf numFmtId="0" fontId="1" fillId="7" borderId="17" xfId="0" applyFont="1" applyFill="1" applyBorder="1" applyAlignment="1" applyProtection="1">
      <alignment horizontal="center" vertical="center" wrapText="1"/>
    </xf>
    <xf numFmtId="0" fontId="1" fillId="7" borderId="18" xfId="0" applyFont="1" applyFill="1" applyBorder="1" applyAlignment="1" applyProtection="1">
      <alignment horizontal="center" vertical="center" wrapText="1"/>
    </xf>
    <xf numFmtId="0" fontId="1" fillId="7" borderId="19" xfId="0" applyFont="1" applyFill="1" applyBorder="1" applyAlignment="1" applyProtection="1">
      <alignment horizontal="center" vertical="center" wrapText="1"/>
    </xf>
    <xf numFmtId="0" fontId="1" fillId="7" borderId="20" xfId="0" applyFont="1" applyFill="1" applyBorder="1" applyAlignment="1" applyProtection="1">
      <alignment horizontal="center" vertical="center" wrapText="1"/>
    </xf>
    <xf numFmtId="0" fontId="1" fillId="7" borderId="22" xfId="0" applyFont="1" applyFill="1" applyBorder="1" applyAlignment="1" applyProtection="1">
      <alignment horizontal="center" vertical="center" wrapText="1"/>
    </xf>
    <xf numFmtId="0" fontId="9" fillId="27" borderId="23" xfId="0" applyFont="1" applyFill="1" applyBorder="1" applyAlignment="1" applyProtection="1">
      <alignment horizontal="center" vertical="center" wrapText="1"/>
    </xf>
    <xf numFmtId="0" fontId="9" fillId="27" borderId="24" xfId="0" applyFont="1" applyFill="1" applyBorder="1" applyAlignment="1" applyProtection="1">
      <alignment horizontal="center" vertical="center" wrapText="1"/>
    </xf>
    <xf numFmtId="0" fontId="9" fillId="27" borderId="25" xfId="0" applyFont="1" applyFill="1" applyBorder="1" applyAlignment="1" applyProtection="1">
      <alignment horizontal="center" vertical="center" wrapText="1"/>
    </xf>
    <xf numFmtId="0" fontId="1" fillId="14" borderId="23" xfId="0" applyFont="1" applyFill="1" applyBorder="1" applyAlignment="1" applyProtection="1">
      <alignment horizontal="center" vertical="center"/>
    </xf>
    <xf numFmtId="0" fontId="1" fillId="14" borderId="24" xfId="0" applyFont="1" applyFill="1" applyBorder="1" applyAlignment="1" applyProtection="1">
      <alignment horizontal="center" vertical="center"/>
    </xf>
    <xf numFmtId="0" fontId="1" fillId="14" borderId="25" xfId="0" applyFont="1" applyFill="1" applyBorder="1" applyAlignment="1" applyProtection="1">
      <alignment horizontal="center" vertical="center"/>
    </xf>
    <xf numFmtId="0" fontId="1" fillId="0" borderId="2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wrapText="1"/>
    </xf>
    <xf numFmtId="0" fontId="1" fillId="15" borderId="15" xfId="0" applyFont="1" applyFill="1" applyBorder="1" applyAlignment="1" applyProtection="1">
      <alignment horizontal="center" vertical="center" wrapText="1"/>
    </xf>
    <xf numFmtId="0" fontId="1" fillId="15" borderId="16" xfId="0" applyFont="1" applyFill="1" applyBorder="1" applyAlignment="1" applyProtection="1">
      <alignment horizontal="center" vertical="center" wrapText="1"/>
    </xf>
    <xf numFmtId="0" fontId="1" fillId="15" borderId="17" xfId="0" applyFont="1" applyFill="1" applyBorder="1" applyAlignment="1" applyProtection="1">
      <alignment horizontal="center" vertical="center" wrapText="1"/>
    </xf>
    <xf numFmtId="0" fontId="1" fillId="7" borderId="23" xfId="0" applyFont="1" applyFill="1" applyBorder="1" applyAlignment="1" applyProtection="1">
      <alignment horizontal="left" vertical="center" wrapText="1"/>
    </xf>
    <xf numFmtId="0" fontId="1" fillId="7" borderId="25" xfId="0" applyFont="1" applyFill="1" applyBorder="1" applyAlignment="1" applyProtection="1">
      <alignment horizontal="left" vertical="center" wrapText="1"/>
    </xf>
    <xf numFmtId="0" fontId="13" fillId="7" borderId="1" xfId="0" applyFont="1" applyFill="1" applyBorder="1" applyAlignment="1" applyProtection="1">
      <alignment horizontal="left" vertical="center"/>
    </xf>
    <xf numFmtId="0" fontId="2" fillId="7" borderId="1" xfId="0" applyFont="1" applyFill="1" applyBorder="1" applyAlignment="1" applyProtection="1">
      <alignment horizontal="left" vertical="center"/>
    </xf>
    <xf numFmtId="0" fontId="2" fillId="13" borderId="1" xfId="0" applyFont="1" applyFill="1" applyBorder="1" applyAlignment="1" applyProtection="1">
      <alignment horizontal="left" vertical="top" wrapText="1"/>
    </xf>
    <xf numFmtId="0" fontId="2" fillId="13" borderId="1" xfId="0" applyFont="1" applyFill="1" applyBorder="1" applyAlignment="1" applyProtection="1">
      <alignment horizontal="left" vertical="top"/>
    </xf>
    <xf numFmtId="0" fontId="2" fillId="12" borderId="1" xfId="0" applyFont="1" applyFill="1" applyBorder="1" applyAlignment="1" applyProtection="1">
      <alignment horizontal="left" vertical="top" wrapText="1"/>
    </xf>
    <xf numFmtId="0" fontId="2" fillId="12" borderId="1" xfId="0" applyFont="1" applyFill="1" applyBorder="1" applyAlignment="1" applyProtection="1">
      <alignment horizontal="left" vertical="top"/>
    </xf>
    <xf numFmtId="0" fontId="13" fillId="7" borderId="1" xfId="0" applyFont="1" applyFill="1" applyBorder="1" applyAlignment="1" applyProtection="1">
      <alignment horizontal="left"/>
    </xf>
    <xf numFmtId="0" fontId="2" fillId="7" borderId="1" xfId="0" applyFont="1" applyFill="1" applyBorder="1" applyAlignment="1" applyProtection="1">
      <alignment horizontal="left"/>
    </xf>
    <xf numFmtId="0" fontId="0" fillId="7" borderId="3" xfId="0" applyFill="1" applyBorder="1" applyAlignment="1" applyProtection="1">
      <alignment horizontal="center"/>
    </xf>
    <xf numFmtId="0" fontId="0" fillId="7" borderId="4" xfId="0" applyFill="1" applyBorder="1" applyAlignment="1" applyProtection="1">
      <alignment horizontal="center"/>
    </xf>
    <xf numFmtId="0" fontId="0" fillId="25" borderId="6" xfId="0" applyFill="1" applyBorder="1" applyAlignment="1" applyProtection="1">
      <alignment horizontal="center"/>
    </xf>
    <xf numFmtId="0" fontId="2" fillId="10" borderId="7" xfId="0" applyFont="1" applyFill="1" applyBorder="1" applyAlignment="1" applyProtection="1">
      <alignment horizontal="center" vertical="center"/>
    </xf>
    <xf numFmtId="0" fontId="2" fillId="10" borderId="8" xfId="0" applyFont="1" applyFill="1" applyBorder="1" applyAlignment="1" applyProtection="1">
      <alignment horizontal="center" vertical="center"/>
    </xf>
    <xf numFmtId="0" fontId="2" fillId="10" borderId="9" xfId="0" applyFont="1" applyFill="1" applyBorder="1" applyAlignment="1" applyProtection="1">
      <alignment horizontal="center" vertical="center"/>
    </xf>
    <xf numFmtId="0" fontId="1" fillId="10" borderId="7" xfId="0" applyFont="1" applyFill="1" applyBorder="1" applyAlignment="1" applyProtection="1">
      <alignment horizontal="center" vertical="center"/>
    </xf>
    <xf numFmtId="0" fontId="1" fillId="10" borderId="9" xfId="0" applyFont="1" applyFill="1" applyBorder="1" applyAlignment="1" applyProtection="1">
      <alignment horizontal="center" vertical="center"/>
    </xf>
    <xf numFmtId="0" fontId="1" fillId="10" borderId="8" xfId="0" applyFont="1" applyFill="1" applyBorder="1" applyAlignment="1" applyProtection="1">
      <alignment horizontal="center" vertical="center"/>
    </xf>
    <xf numFmtId="0" fontId="2" fillId="13" borderId="3" xfId="0" applyFont="1" applyFill="1" applyBorder="1" applyAlignment="1" applyProtection="1">
      <alignment horizontal="left" vertical="top" wrapText="1"/>
    </xf>
    <xf numFmtId="0" fontId="2" fillId="12" borderId="5" xfId="0" applyFont="1" applyFill="1" applyBorder="1" applyAlignment="1" applyProtection="1">
      <alignment horizontal="left" vertical="top" wrapText="1"/>
    </xf>
    <xf numFmtId="0" fontId="2" fillId="24" borderId="7" xfId="0" applyFont="1" applyFill="1" applyBorder="1" applyAlignment="1" applyProtection="1">
      <alignment horizontal="left" vertical="top" wrapText="1"/>
    </xf>
    <xf numFmtId="0" fontId="2" fillId="24" borderId="8" xfId="0" applyFont="1" applyFill="1" applyBorder="1" applyAlignment="1" applyProtection="1">
      <alignment horizontal="left" vertical="top" wrapText="1"/>
    </xf>
    <xf numFmtId="0" fontId="2" fillId="24" borderId="9" xfId="0" applyFont="1" applyFill="1" applyBorder="1" applyAlignment="1" applyProtection="1">
      <alignment horizontal="left" vertical="top" wrapText="1"/>
    </xf>
    <xf numFmtId="0" fontId="2" fillId="19" borderId="7" xfId="0" applyFont="1" applyFill="1" applyBorder="1" applyAlignment="1" applyProtection="1">
      <alignment horizontal="left" vertical="top" wrapText="1"/>
    </xf>
    <xf numFmtId="0" fontId="2" fillId="19" borderId="9" xfId="0" applyFont="1" applyFill="1" applyBorder="1" applyAlignment="1" applyProtection="1">
      <alignment horizontal="left" vertical="top" wrapText="1"/>
    </xf>
    <xf numFmtId="0" fontId="2" fillId="19" borderId="8" xfId="0" applyFont="1" applyFill="1" applyBorder="1" applyAlignment="1" applyProtection="1">
      <alignment horizontal="left" vertical="top" wrapText="1"/>
    </xf>
    <xf numFmtId="0" fontId="14" fillId="10" borderId="7" xfId="0" applyFont="1" applyFill="1" applyBorder="1" applyAlignment="1" applyProtection="1">
      <alignment horizontal="center" vertical="center" wrapText="1"/>
    </xf>
    <xf numFmtId="0" fontId="14" fillId="10" borderId="8" xfId="0" applyFont="1" applyFill="1" applyBorder="1" applyAlignment="1" applyProtection="1">
      <alignment horizontal="center" vertical="center" wrapText="1"/>
    </xf>
    <xf numFmtId="0" fontId="14" fillId="10" borderId="9" xfId="0" applyFont="1" applyFill="1" applyBorder="1" applyAlignment="1" applyProtection="1">
      <alignment horizontal="center" vertical="center" wrapText="1"/>
    </xf>
    <xf numFmtId="0" fontId="2" fillId="26" borderId="7" xfId="0" applyFont="1" applyFill="1" applyBorder="1" applyAlignment="1" applyProtection="1">
      <alignment horizontal="left" vertical="top" wrapText="1"/>
    </xf>
    <xf numFmtId="0" fontId="2" fillId="26" borderId="8" xfId="0" applyFont="1" applyFill="1" applyBorder="1" applyAlignment="1" applyProtection="1">
      <alignment horizontal="left" vertical="top" wrapText="1"/>
    </xf>
    <xf numFmtId="0" fontId="1" fillId="10" borderId="7" xfId="0" applyFont="1" applyFill="1" applyBorder="1" applyAlignment="1" applyProtection="1">
      <alignment horizontal="left" vertical="top" wrapText="1"/>
    </xf>
    <xf numFmtId="0" fontId="1" fillId="10" borderId="8" xfId="0" applyFont="1" applyFill="1" applyBorder="1" applyAlignment="1" applyProtection="1">
      <alignment horizontal="left" vertical="top" wrapText="1"/>
    </xf>
    <xf numFmtId="0" fontId="2" fillId="19" borderId="12" xfId="0" applyFont="1" applyFill="1" applyBorder="1" applyAlignment="1" applyProtection="1">
      <alignment vertical="top" wrapText="1"/>
    </xf>
    <xf numFmtId="0" fontId="2" fillId="26" borderId="12" xfId="0" applyFont="1" applyFill="1" applyBorder="1" applyAlignment="1" applyProtection="1">
      <alignment vertical="top" wrapText="1"/>
    </xf>
    <xf numFmtId="0" fontId="1" fillId="10" borderId="7" xfId="0" applyFont="1" applyFill="1" applyBorder="1" applyAlignment="1" applyProtection="1">
      <alignment horizontal="center" vertical="center" wrapText="1"/>
    </xf>
    <xf numFmtId="0" fontId="1" fillId="10" borderId="8" xfId="0" applyFont="1" applyFill="1" applyBorder="1" applyAlignment="1" applyProtection="1">
      <alignment horizontal="center" vertical="center" wrapText="1"/>
    </xf>
    <xf numFmtId="0" fontId="1" fillId="10" borderId="9" xfId="0" applyFont="1" applyFill="1" applyBorder="1" applyAlignment="1" applyProtection="1">
      <alignment horizontal="center" vertical="center" wrapText="1"/>
    </xf>
    <xf numFmtId="0" fontId="2" fillId="24" borderId="8" xfId="0" applyFont="1" applyFill="1" applyBorder="1" applyAlignment="1" applyProtection="1">
      <alignment horizontal="center" vertical="top" wrapText="1"/>
    </xf>
    <xf numFmtId="0" fontId="2" fillId="24" borderId="9" xfId="0" applyFont="1" applyFill="1" applyBorder="1" applyAlignment="1" applyProtection="1">
      <alignment horizontal="center" vertical="top" wrapText="1"/>
    </xf>
    <xf numFmtId="0" fontId="2" fillId="16" borderId="2" xfId="0" applyFont="1" applyFill="1" applyBorder="1" applyAlignment="1" applyProtection="1">
      <alignment horizontal="center" vertical="center" wrapText="1"/>
    </xf>
    <xf numFmtId="0" fontId="2" fillId="16" borderId="4" xfId="0" applyFont="1" applyFill="1" applyBorder="1" applyAlignment="1" applyProtection="1">
      <alignment horizontal="center" vertical="center" wrapText="1"/>
    </xf>
    <xf numFmtId="0" fontId="2" fillId="16" borderId="1" xfId="0" applyFont="1" applyFill="1" applyBorder="1" applyAlignment="1" applyProtection="1">
      <alignment horizontal="center" vertical="center" wrapText="1"/>
    </xf>
    <xf numFmtId="0" fontId="2" fillId="26" borderId="9" xfId="0" applyFont="1" applyFill="1" applyBorder="1" applyAlignment="1" applyProtection="1">
      <alignment horizontal="left" vertical="top" wrapText="1"/>
    </xf>
    <xf numFmtId="0" fontId="0" fillId="3" borderId="1" xfId="0" applyFill="1" applyBorder="1" applyAlignment="1" applyProtection="1">
      <alignment horizontal="center"/>
    </xf>
    <xf numFmtId="0" fontId="2" fillId="20" borderId="2" xfId="0" applyFont="1" applyFill="1" applyBorder="1" applyAlignment="1" applyProtection="1">
      <alignment horizontal="left" vertical="top" wrapText="1"/>
    </xf>
    <xf numFmtId="0" fontId="2" fillId="20" borderId="4" xfId="0" applyFont="1" applyFill="1" applyBorder="1" applyAlignment="1" applyProtection="1">
      <alignment horizontal="left" vertical="top" wrapText="1"/>
    </xf>
    <xf numFmtId="0" fontId="2" fillId="21" borderId="2" xfId="0" applyFont="1" applyFill="1" applyBorder="1" applyAlignment="1" applyProtection="1">
      <alignment horizontal="left" vertical="top" wrapText="1"/>
    </xf>
    <xf numFmtId="0" fontId="2" fillId="21" borderId="4"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21" borderId="2" xfId="0" applyFont="1" applyFill="1" applyBorder="1" applyAlignment="1" applyProtection="1">
      <alignment vertical="top" wrapText="1"/>
    </xf>
    <xf numFmtId="0" fontId="2" fillId="21" borderId="4" xfId="0" applyFont="1" applyFill="1" applyBorder="1" applyAlignment="1" applyProtection="1">
      <alignment vertical="top" wrapText="1"/>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7" borderId="2" xfId="0" applyFill="1" applyBorder="1" applyProtection="1"/>
    <xf numFmtId="0" fontId="0" fillId="7" borderId="3" xfId="0" applyFill="1" applyBorder="1" applyProtection="1"/>
    <xf numFmtId="0" fontId="0" fillId="7" borderId="4" xfId="0" applyFill="1" applyBorder="1" applyProtection="1"/>
    <xf numFmtId="0" fontId="2" fillId="18" borderId="2" xfId="0" applyFont="1" applyFill="1" applyBorder="1" applyAlignment="1" applyProtection="1">
      <alignment horizontal="left" vertical="top" wrapText="1"/>
    </xf>
    <xf numFmtId="0" fontId="2" fillId="18" borderId="4" xfId="0" applyFont="1" applyFill="1" applyBorder="1" applyAlignment="1" applyProtection="1">
      <alignment horizontal="left" vertical="top" wrapText="1"/>
    </xf>
    <xf numFmtId="0" fontId="2" fillId="8" borderId="2" xfId="0" applyFont="1" applyFill="1" applyBorder="1" applyAlignment="1" applyProtection="1">
      <alignment horizontal="left" vertical="top" wrapText="1"/>
    </xf>
    <xf numFmtId="0" fontId="2" fillId="8" borderId="4" xfId="0" applyFont="1" applyFill="1" applyBorder="1" applyAlignment="1" applyProtection="1">
      <alignment horizontal="left" vertical="top" wrapText="1"/>
    </xf>
    <xf numFmtId="0" fontId="2" fillId="16" borderId="3" xfId="0" applyFont="1" applyFill="1" applyBorder="1" applyAlignment="1" applyProtection="1">
      <alignment horizontal="center" vertical="center" wrapText="1"/>
    </xf>
    <xf numFmtId="0" fontId="13" fillId="11" borderId="6" xfId="0" applyFont="1" applyFill="1" applyBorder="1" applyAlignment="1" applyProtection="1">
      <alignment vertical="center" wrapText="1"/>
    </xf>
    <xf numFmtId="0" fontId="0" fillId="3" borderId="6" xfId="0" applyFill="1" applyBorder="1" applyProtection="1"/>
    <xf numFmtId="0" fontId="2" fillId="16" borderId="10" xfId="0" applyFont="1" applyFill="1" applyBorder="1" applyAlignment="1" applyProtection="1">
      <alignment horizontal="center" vertical="center" wrapText="1"/>
    </xf>
    <xf numFmtId="0" fontId="2" fillId="16" borderId="5" xfId="0" applyFont="1" applyFill="1" applyBorder="1" applyAlignment="1" applyProtection="1">
      <alignment horizontal="center" vertical="center" wrapText="1"/>
    </xf>
    <xf numFmtId="0" fontId="2" fillId="16" borderId="28" xfId="0" applyFont="1" applyFill="1" applyBorder="1" applyAlignment="1" applyProtection="1">
      <alignment horizontal="center" vertical="center" wrapText="1"/>
    </xf>
    <xf numFmtId="0" fontId="0" fillId="0" borderId="0" xfId="0" applyAlignment="1" applyProtection="1">
      <alignment horizontal="left" vertical="top" wrapText="1"/>
    </xf>
    <xf numFmtId="0" fontId="0" fillId="0" borderId="0" xfId="0" applyBorder="1" applyAlignment="1">
      <alignment horizontal="center" vertical="center"/>
    </xf>
    <xf numFmtId="0" fontId="2" fillId="3" borderId="0" xfId="0" applyFont="1" applyFill="1" applyBorder="1" applyProtection="1">
      <protection locked="0"/>
    </xf>
    <xf numFmtId="0" fontId="2" fillId="3" borderId="0" xfId="0" applyFont="1" applyFill="1" applyBorder="1" applyAlignment="1" applyProtection="1">
      <alignment horizontal="center" vertical="center"/>
    </xf>
    <xf numFmtId="0" fontId="2" fillId="3" borderId="0" xfId="0" applyFont="1" applyFill="1" applyBorder="1" applyProtection="1"/>
    <xf numFmtId="0" fontId="2" fillId="3" borderId="0" xfId="0" applyFont="1" applyFill="1" applyBorder="1" applyAlignment="1" applyProtection="1">
      <alignment vertical="top" wrapText="1"/>
    </xf>
    <xf numFmtId="0" fontId="2" fillId="3" borderId="0" xfId="0" applyFont="1" applyFill="1" applyBorder="1" applyAlignment="1" applyProtection="1">
      <alignment vertical="top" wrapText="1"/>
      <protection locked="0"/>
    </xf>
    <xf numFmtId="0" fontId="14" fillId="3" borderId="0" xfId="0" applyFont="1" applyFill="1" applyBorder="1" applyAlignment="1" applyProtection="1">
      <alignment vertical="top" wrapText="1"/>
    </xf>
    <xf numFmtId="0" fontId="2" fillId="3" borderId="28" xfId="0" applyFont="1" applyFill="1" applyBorder="1" applyProtection="1"/>
    <xf numFmtId="0" fontId="4" fillId="16" borderId="3" xfId="0" applyFont="1" applyFill="1" applyBorder="1" applyAlignment="1" applyProtection="1">
      <alignment vertical="center" wrapText="1"/>
      <protection locked="0"/>
    </xf>
    <xf numFmtId="0" fontId="14" fillId="16" borderId="4" xfId="0" applyFont="1" applyFill="1" applyBorder="1" applyProtection="1"/>
    <xf numFmtId="0" fontId="2" fillId="3" borderId="3" xfId="0" applyFont="1" applyFill="1" applyBorder="1" applyProtection="1">
      <protection locked="0"/>
    </xf>
    <xf numFmtId="0" fontId="2" fillId="3" borderId="3" xfId="0" applyFont="1" applyFill="1" applyBorder="1" applyProtection="1"/>
    <xf numFmtId="0" fontId="2" fillId="3" borderId="6" xfId="0" applyFont="1" applyFill="1" applyBorder="1" applyAlignment="1" applyProtection="1">
      <alignment vertical="center"/>
    </xf>
    <xf numFmtId="0" fontId="2" fillId="3" borderId="6" xfId="0" applyFont="1" applyFill="1" applyBorder="1" applyAlignment="1" applyProtection="1">
      <alignment vertical="center"/>
      <protection locked="0"/>
    </xf>
    <xf numFmtId="0" fontId="2" fillId="3" borderId="6" xfId="0" applyFont="1" applyFill="1" applyBorder="1" applyProtection="1"/>
    <xf numFmtId="0" fontId="2" fillId="3" borderId="4" xfId="0" applyFont="1" applyFill="1" applyBorder="1" applyProtection="1"/>
    <xf numFmtId="0" fontId="2" fillId="16" borderId="3" xfId="0" applyFont="1" applyFill="1" applyBorder="1" applyProtection="1">
      <protection locked="0"/>
    </xf>
    <xf numFmtId="0" fontId="2" fillId="16" borderId="3" xfId="0" applyFont="1" applyFill="1" applyBorder="1" applyAlignment="1" applyProtection="1">
      <alignment vertical="center"/>
    </xf>
    <xf numFmtId="0" fontId="2" fillId="16" borderId="3" xfId="0" applyFont="1" applyFill="1" applyBorder="1" applyAlignment="1" applyProtection="1">
      <alignment vertical="center"/>
      <protection locked="0"/>
    </xf>
    <xf numFmtId="0" fontId="2" fillId="16" borderId="4" xfId="0" applyFont="1" applyFill="1" applyBorder="1" applyProtection="1"/>
    <xf numFmtId="0" fontId="2" fillId="16" borderId="6" xfId="0" applyFont="1" applyFill="1" applyBorder="1" applyProtection="1"/>
    <xf numFmtId="0" fontId="4" fillId="16" borderId="3" xfId="0" applyFont="1" applyFill="1" applyBorder="1" applyAlignment="1" applyProtection="1">
      <alignment vertical="center"/>
      <protection locked="0"/>
    </xf>
    <xf numFmtId="0" fontId="4" fillId="16" borderId="3" xfId="0" applyFont="1" applyFill="1" applyBorder="1" applyAlignment="1" applyProtection="1">
      <alignment vertical="top"/>
      <protection locked="0"/>
    </xf>
    <xf numFmtId="0" fontId="14" fillId="16" borderId="3" xfId="0" applyFont="1" applyFill="1" applyBorder="1" applyAlignment="1" applyProtection="1"/>
    <xf numFmtId="0" fontId="2" fillId="3" borderId="6" xfId="0" applyFont="1" applyFill="1" applyBorder="1" applyProtection="1">
      <protection locked="0"/>
    </xf>
    <xf numFmtId="0" fontId="2" fillId="3" borderId="6" xfId="0" applyFont="1" applyFill="1" applyBorder="1" applyAlignment="1" applyProtection="1">
      <alignment horizontal="center" vertical="center"/>
    </xf>
    <xf numFmtId="0" fontId="2" fillId="3" borderId="6" xfId="0" applyFont="1" applyFill="1" applyBorder="1" applyAlignment="1" applyProtection="1">
      <alignment vertical="top" wrapText="1"/>
    </xf>
    <xf numFmtId="0" fontId="2" fillId="3" borderId="6" xfId="0" applyFont="1" applyFill="1" applyBorder="1" applyAlignment="1" applyProtection="1">
      <alignment vertical="top" wrapText="1"/>
      <protection locked="0"/>
    </xf>
    <xf numFmtId="0" fontId="14" fillId="3" borderId="6" xfId="0" applyFont="1" applyFill="1" applyBorder="1" applyAlignment="1" applyProtection="1">
      <alignment vertical="top" wrapText="1"/>
    </xf>
    <xf numFmtId="0" fontId="4" fillId="16" borderId="6" xfId="0" applyFont="1" applyFill="1" applyBorder="1" applyAlignment="1" applyProtection="1">
      <alignment vertical="top"/>
      <protection locked="0"/>
    </xf>
    <xf numFmtId="0" fontId="14" fillId="16" borderId="6" xfId="0" applyFont="1" applyFill="1" applyBorder="1" applyProtection="1"/>
    <xf numFmtId="0" fontId="2" fillId="16" borderId="0" xfId="0" applyFont="1" applyFill="1" applyBorder="1" applyAlignment="1" applyProtection="1"/>
    <xf numFmtId="0" fontId="2" fillId="16" borderId="0" xfId="0" applyFont="1" applyFill="1" applyBorder="1" applyAlignment="1" applyProtection="1">
      <protection locked="0"/>
    </xf>
    <xf numFmtId="0" fontId="14" fillId="16" borderId="0" xfId="0" applyFont="1" applyFill="1" applyBorder="1" applyAlignment="1" applyProtection="1"/>
    <xf numFmtId="0" fontId="14" fillId="16" borderId="0" xfId="0" applyFont="1" applyFill="1" applyBorder="1" applyProtection="1"/>
    <xf numFmtId="0" fontId="14" fillId="16" borderId="13" xfId="0" applyFont="1" applyFill="1" applyBorder="1" applyAlignment="1" applyProtection="1">
      <alignment horizontal="left" vertical="top" wrapText="1"/>
    </xf>
    <xf numFmtId="0" fontId="14" fillId="16" borderId="3" xfId="0" applyFont="1" applyFill="1" applyBorder="1" applyProtection="1">
      <protection locked="0"/>
    </xf>
    <xf numFmtId="0" fontId="14" fillId="16" borderId="4" xfId="0" applyFont="1" applyFill="1" applyBorder="1" applyAlignment="1" applyProtection="1">
      <alignment horizontal="left" vertical="top" wrapText="1"/>
    </xf>
    <xf numFmtId="0" fontId="2" fillId="3" borderId="3" xfId="0" applyFont="1" applyFill="1" applyBorder="1" applyAlignment="1" applyProtection="1">
      <alignment vertical="center"/>
    </xf>
    <xf numFmtId="0" fontId="2" fillId="3" borderId="3" xfId="0" applyFont="1" applyFill="1" applyBorder="1" applyAlignment="1" applyProtection="1">
      <alignment vertical="center"/>
      <protection locked="0"/>
    </xf>
    <xf numFmtId="0" fontId="4" fillId="16" borderId="3" xfId="0" applyFont="1" applyFill="1" applyBorder="1" applyAlignment="1" applyProtection="1">
      <alignment vertical="top"/>
    </xf>
    <xf numFmtId="0" fontId="2" fillId="3" borderId="0" xfId="0" applyFont="1" applyFill="1" applyBorder="1" applyAlignment="1" applyProtection="1">
      <alignment wrapText="1"/>
      <protection locked="0"/>
    </xf>
    <xf numFmtId="0" fontId="4" fillId="16" borderId="3" xfId="0" applyFont="1" applyFill="1" applyBorder="1" applyAlignment="1" applyProtection="1">
      <alignment vertical="center"/>
    </xf>
    <xf numFmtId="0" fontId="2" fillId="12" borderId="0"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colors>
    <mruColors>
      <color rgb="FFD6FEFB"/>
      <color rgb="FFB8FEFB"/>
      <color rgb="FF99FDF8"/>
      <color rgb="FFFFFF99"/>
      <color rgb="FFFF9966"/>
      <color rgb="FFFD8DE5"/>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bra.marquez\Desktop\9.1.18\Math%20Drafts\F.4%20grade%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structional%20Material/2019%20Adoption/Rubrics_2019/Math/Math%20Drafts/MathRubricHS_Geometry_draf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 1 NM Standards &amp; Benchmarks"/>
      <sheetName val="Sec 2 other relevant criteria"/>
      <sheetName val="Sheet2"/>
    </sheetNames>
    <sheetDataSet>
      <sheetData sheetId="0"/>
      <sheetData sheetId="1"/>
      <sheetData sheetId="2"/>
      <sheetData sheetId="3">
        <row r="1">
          <cell r="A1">
            <v>3</v>
          </cell>
          <cell r="C1" t="str">
            <v>YES L3</v>
          </cell>
        </row>
        <row r="2">
          <cell r="A2">
            <v>2</v>
          </cell>
          <cell r="C2" t="str">
            <v>YES L2</v>
          </cell>
        </row>
        <row r="3">
          <cell r="A3">
            <v>1</v>
          </cell>
          <cell r="C3" t="str">
            <v>YES L1</v>
          </cell>
        </row>
        <row r="4">
          <cell r="A4">
            <v>0</v>
          </cell>
          <cell r="C4"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1"/>
      <sheetName val="Section 2A"/>
      <sheetName val="Section 2B"/>
      <sheetName val="Scores"/>
      <sheetName val="All Content Review"/>
      <sheetName val="Math Content Review"/>
      <sheetName val="Geometry Standards Review"/>
    </sheetNames>
    <sheetDataSet>
      <sheetData sheetId="0"/>
      <sheetData sheetId="1"/>
      <sheetData sheetId="2"/>
      <sheetData sheetId="3"/>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workbookViewId="0">
      <selection activeCell="B1" sqref="B1:D1"/>
    </sheetView>
  </sheetViews>
  <sheetFormatPr defaultRowHeight="15" x14ac:dyDescent="0.25"/>
  <cols>
    <col min="1" max="4" width="40.7109375" customWidth="1"/>
  </cols>
  <sheetData>
    <row r="1" spans="1:4" ht="80.25" customHeight="1" thickBot="1" x14ac:dyDescent="0.3">
      <c r="A1" s="25"/>
      <c r="B1" s="354" t="s">
        <v>321</v>
      </c>
      <c r="C1" s="355"/>
      <c r="D1" s="356"/>
    </row>
    <row r="2" spans="1:4" ht="48" customHeight="1" thickBot="1" x14ac:dyDescent="0.3">
      <c r="A2" s="357" t="s">
        <v>67</v>
      </c>
      <c r="B2" s="358"/>
      <c r="C2" s="358"/>
      <c r="D2" s="359"/>
    </row>
    <row r="3" spans="1:4" ht="63.75" customHeight="1" thickBot="1" x14ac:dyDescent="0.3">
      <c r="A3" s="26" t="s">
        <v>66</v>
      </c>
      <c r="B3" s="2"/>
      <c r="C3" s="27" t="s">
        <v>46</v>
      </c>
      <c r="D3" s="3"/>
    </row>
    <row r="4" spans="1:4" ht="16.5" thickBot="1" x14ac:dyDescent="0.3">
      <c r="A4" s="28" t="s">
        <v>47</v>
      </c>
      <c r="B4" s="2"/>
      <c r="C4" s="27" t="s">
        <v>48</v>
      </c>
      <c r="D4" s="325"/>
    </row>
    <row r="5" spans="1:4" ht="16.5" thickBot="1" x14ac:dyDescent="0.3">
      <c r="A5" s="26" t="s">
        <v>49</v>
      </c>
      <c r="B5" s="2"/>
      <c r="C5" s="27" t="s">
        <v>50</v>
      </c>
      <c r="D5" s="325"/>
    </row>
    <row r="6" spans="1:4" ht="16.5" thickBot="1" x14ac:dyDescent="0.3">
      <c r="A6" s="26" t="s">
        <v>51</v>
      </c>
      <c r="B6" s="2"/>
      <c r="C6" s="29" t="s">
        <v>52</v>
      </c>
      <c r="D6" s="325"/>
    </row>
    <row r="7" spans="1:4" ht="16.5" hidden="1" customHeight="1" thickBot="1" x14ac:dyDescent="0.3">
      <c r="A7" s="360" t="s">
        <v>53</v>
      </c>
      <c r="B7" s="361"/>
      <c r="C7" s="361"/>
      <c r="D7" s="362"/>
    </row>
    <row r="8" spans="1:4" ht="16.5" hidden="1" thickBot="1" x14ac:dyDescent="0.3">
      <c r="A8" s="4" t="s">
        <v>54</v>
      </c>
      <c r="B8" s="5"/>
      <c r="C8" s="6" t="s">
        <v>55</v>
      </c>
      <c r="D8" s="7"/>
    </row>
    <row r="9" spans="1:4" ht="16.5" hidden="1" thickBot="1" x14ac:dyDescent="0.3">
      <c r="A9" s="8" t="s">
        <v>56</v>
      </c>
      <c r="B9" s="9" t="s">
        <v>57</v>
      </c>
      <c r="C9" s="9" t="s">
        <v>58</v>
      </c>
      <c r="D9" s="9" t="s">
        <v>59</v>
      </c>
    </row>
    <row r="10" spans="1:4" ht="16.5" hidden="1" thickBot="1" x14ac:dyDescent="0.3">
      <c r="A10" s="10" t="s">
        <v>79</v>
      </c>
      <c r="B10" s="11" t="e">
        <f>'All Content Review'!$I$59</f>
        <v>#VALUE!</v>
      </c>
      <c r="C10" s="9">
        <v>160</v>
      </c>
      <c r="D10" s="9"/>
    </row>
    <row r="11" spans="1:4" ht="16.5" hidden="1" thickBot="1" x14ac:dyDescent="0.3">
      <c r="A11" s="10" t="s">
        <v>80</v>
      </c>
      <c r="B11" s="12" t="e">
        <f>'Math Content Review'!$I$18</f>
        <v>#VALUE!</v>
      </c>
      <c r="C11" s="9">
        <v>28</v>
      </c>
      <c r="D11" s="9"/>
    </row>
    <row r="12" spans="1:4" ht="16.5" hidden="1" thickBot="1" x14ac:dyDescent="0.3">
      <c r="A12" s="10" t="s">
        <v>81</v>
      </c>
      <c r="B12" s="12" t="e">
        <f>'Integ. Math 1 Standards Review'!$J$119</f>
        <v>#VALUE!</v>
      </c>
      <c r="C12" s="9">
        <v>412</v>
      </c>
      <c r="D12" s="9"/>
    </row>
    <row r="13" spans="1:4" ht="16.5" hidden="1" thickBot="1" x14ac:dyDescent="0.3">
      <c r="A13" s="10" t="s">
        <v>60</v>
      </c>
      <c r="B13" s="13" t="e">
        <f>SUM(B10:B12)</f>
        <v>#VALUE!</v>
      </c>
      <c r="C13" s="14">
        <v>600</v>
      </c>
      <c r="D13" s="14"/>
    </row>
    <row r="14" spans="1:4" ht="16.5" hidden="1" thickBot="1" x14ac:dyDescent="0.3">
      <c r="A14" s="10" t="s">
        <v>61</v>
      </c>
      <c r="B14" s="15" t="e">
        <f>B13/600</f>
        <v>#VALUE!</v>
      </c>
      <c r="C14" s="16"/>
      <c r="D14" s="17"/>
    </row>
    <row r="15" spans="1:4" ht="16.5" hidden="1" customHeight="1" thickBot="1" x14ac:dyDescent="0.3">
      <c r="A15" s="363" t="s">
        <v>62</v>
      </c>
      <c r="B15" s="364"/>
      <c r="C15" s="364"/>
      <c r="D15" s="365"/>
    </row>
    <row r="16" spans="1:4" ht="79.5" hidden="1" customHeight="1" thickBot="1" x14ac:dyDescent="0.3">
      <c r="A16" s="18" t="s">
        <v>63</v>
      </c>
      <c r="B16" s="19"/>
      <c r="C16" s="366" t="s">
        <v>64</v>
      </c>
      <c r="D16" s="367"/>
    </row>
    <row r="17" spans="1:4" ht="16.5" hidden="1" thickBot="1" x14ac:dyDescent="0.3">
      <c r="A17" s="18" t="s">
        <v>65</v>
      </c>
      <c r="B17" s="19"/>
      <c r="C17" s="348"/>
      <c r="D17" s="349"/>
    </row>
    <row r="18" spans="1:4" ht="16.5" hidden="1" thickBot="1" x14ac:dyDescent="0.3">
      <c r="A18" s="20" t="s">
        <v>131</v>
      </c>
      <c r="B18" s="19"/>
      <c r="C18" s="350"/>
      <c r="D18" s="351"/>
    </row>
    <row r="19" spans="1:4" ht="16.5" hidden="1" thickBot="1" x14ac:dyDescent="0.3">
      <c r="A19" s="20" t="s">
        <v>132</v>
      </c>
      <c r="B19" s="19"/>
      <c r="C19" s="350"/>
      <c r="D19" s="351"/>
    </row>
    <row r="20" spans="1:4" ht="16.5" hidden="1" thickBot="1" x14ac:dyDescent="0.3">
      <c r="A20" s="18" t="s">
        <v>65</v>
      </c>
      <c r="B20" s="21"/>
      <c r="C20" s="352"/>
      <c r="D20" s="353"/>
    </row>
  </sheetData>
  <sheetProtection algorithmName="SHA-512" hashValue="PTPs/9ad59tYNhOMSu+v5I8vGb6Q7FhcVoLTiAGMxTp2wEoYz+iQM4FyRz6ItUcGKVoK0kWIeX3E0RkTbIZK0g==" saltValue="gVd0G9lApjov3mx6+a4WvQ==" spinCount="100000" sheet="1" objects="1" scenarios="1"/>
  <mergeCells count="6">
    <mergeCell ref="C17:D20"/>
    <mergeCell ref="B1:D1"/>
    <mergeCell ref="A2:D2"/>
    <mergeCell ref="A7:D7"/>
    <mergeCell ref="A15:D15"/>
    <mergeCell ref="C16:D16"/>
  </mergeCells>
  <pageMargins left="0.25" right="0.25" top="0.75" bottom="0.75" header="0.3" footer="0.3"/>
  <pageSetup paperSize="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Scores!$B$1:$B$2</xm:f>
          </x14:formula1>
          <xm:sqref>B16 B18:B19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zoomScale="77" zoomScaleNormal="77" workbookViewId="0">
      <selection activeCell="B1" sqref="B1:I1"/>
    </sheetView>
  </sheetViews>
  <sheetFormatPr defaultRowHeight="15" x14ac:dyDescent="0.25"/>
  <cols>
    <col min="1" max="1" width="16" customWidth="1"/>
    <col min="2" max="2" width="64.140625" customWidth="1"/>
    <col min="3" max="3" width="27.85546875" customWidth="1"/>
    <col min="4" max="4" width="11.5703125" customWidth="1"/>
    <col min="5" max="5" width="45.5703125" customWidth="1"/>
    <col min="6" max="6" width="27.28515625" customWidth="1"/>
    <col min="7" max="7" width="11.5703125" customWidth="1"/>
    <col min="8" max="8" width="35" customWidth="1"/>
    <col min="9" max="9" width="27.5703125" customWidth="1"/>
    <col min="10" max="10" width="18" hidden="1" customWidth="1"/>
  </cols>
  <sheetData>
    <row r="1" spans="1:10" x14ac:dyDescent="0.25">
      <c r="A1" s="30"/>
      <c r="B1" s="368" t="s">
        <v>88</v>
      </c>
      <c r="C1" s="369"/>
      <c r="D1" s="369"/>
      <c r="E1" s="369"/>
      <c r="F1" s="369"/>
      <c r="G1" s="369"/>
      <c r="H1" s="369"/>
      <c r="I1" s="369"/>
      <c r="J1" s="31"/>
    </row>
    <row r="2" spans="1:10" ht="93" customHeight="1" x14ac:dyDescent="0.25">
      <c r="A2" s="30"/>
      <c r="B2" s="370" t="s">
        <v>297</v>
      </c>
      <c r="C2" s="371"/>
      <c r="D2" s="371"/>
      <c r="E2" s="371"/>
      <c r="F2" s="371"/>
      <c r="G2" s="371"/>
      <c r="H2" s="371"/>
      <c r="I2" s="371"/>
      <c r="J2" s="31"/>
    </row>
    <row r="3" spans="1:10" ht="166.5" customHeight="1" x14ac:dyDescent="0.25">
      <c r="A3" s="30"/>
      <c r="B3" s="372" t="s">
        <v>144</v>
      </c>
      <c r="C3" s="373"/>
      <c r="D3" s="373"/>
      <c r="E3" s="373"/>
      <c r="F3" s="373"/>
      <c r="G3" s="373"/>
      <c r="H3" s="373"/>
      <c r="I3" s="373"/>
      <c r="J3" s="31"/>
    </row>
    <row r="4" spans="1:10" ht="15.75" x14ac:dyDescent="0.25">
      <c r="A4" s="32"/>
      <c r="B4" s="33"/>
      <c r="C4" s="34"/>
      <c r="D4" s="35"/>
      <c r="E4" s="34"/>
      <c r="F4" s="34"/>
      <c r="G4" s="35"/>
      <c r="H4" s="34"/>
      <c r="I4" s="34"/>
      <c r="J4" s="31"/>
    </row>
    <row r="5" spans="1:10" ht="30" x14ac:dyDescent="0.25">
      <c r="A5" s="36" t="s">
        <v>0</v>
      </c>
      <c r="B5" s="37" t="s">
        <v>101</v>
      </c>
      <c r="C5" s="38" t="s">
        <v>102</v>
      </c>
      <c r="D5" s="39" t="s">
        <v>72</v>
      </c>
      <c r="E5" s="38" t="s">
        <v>82</v>
      </c>
      <c r="F5" s="38" t="s">
        <v>97</v>
      </c>
      <c r="G5" s="39" t="s">
        <v>72</v>
      </c>
      <c r="H5" s="38" t="s">
        <v>82</v>
      </c>
      <c r="I5" s="40" t="s">
        <v>78</v>
      </c>
      <c r="J5" s="31"/>
    </row>
    <row r="6" spans="1:10" ht="20.25" x14ac:dyDescent="0.25">
      <c r="A6" s="41"/>
      <c r="B6" s="42"/>
      <c r="C6" s="43"/>
      <c r="D6" s="44"/>
      <c r="E6" s="43"/>
      <c r="F6" s="43"/>
      <c r="G6" s="44"/>
      <c r="H6" s="43"/>
      <c r="I6" s="43"/>
      <c r="J6" s="31"/>
    </row>
    <row r="7" spans="1:10" ht="20.25" x14ac:dyDescent="0.25">
      <c r="A7" s="45"/>
      <c r="B7" s="46"/>
      <c r="C7" s="47"/>
      <c r="D7" s="48"/>
      <c r="E7" s="47"/>
      <c r="F7" s="49"/>
      <c r="G7" s="48"/>
      <c r="H7" s="49"/>
      <c r="I7" s="50"/>
      <c r="J7" s="31"/>
    </row>
    <row r="8" spans="1:10" ht="47.25" x14ac:dyDescent="0.25">
      <c r="A8" s="51"/>
      <c r="B8" s="52" t="s">
        <v>103</v>
      </c>
      <c r="C8" s="53"/>
      <c r="D8" s="54"/>
      <c r="E8" s="53"/>
      <c r="F8" s="55"/>
      <c r="G8" s="54"/>
      <c r="H8" s="55"/>
      <c r="I8" s="56"/>
      <c r="J8" s="31"/>
    </row>
    <row r="9" spans="1:10" ht="30" x14ac:dyDescent="0.25">
      <c r="A9" s="57">
        <v>1</v>
      </c>
      <c r="B9" s="58" t="s">
        <v>104</v>
      </c>
      <c r="C9" s="99"/>
      <c r="D9" s="60"/>
      <c r="E9" s="59"/>
      <c r="F9" s="61"/>
      <c r="G9" s="62"/>
      <c r="H9" s="61"/>
      <c r="I9" s="58"/>
      <c r="J9" s="31" t="e">
        <f t="shared" ref="J9:J15" si="0">CONCATENATE(IF(AND(D9="M",G9="M"),4,),IF(AND(D9="P",G9="P"),2,),IF(AND(D9="D",G9="D"),0,),IF(AND(D9="M",G9="P"),3,),IF(AND(D9="M",G9="D"),2,),IF(AND(D9="P",G9="M"),3,),IF(AND(D9="P",G9="D"),1,),IF(AND(D9="D",G9="M"),2,),IF(AND(D9="D",G9="P"),1,))+0</f>
        <v>#VALUE!</v>
      </c>
    </row>
    <row r="10" spans="1:10" ht="45" x14ac:dyDescent="0.25">
      <c r="A10" s="63">
        <v>2</v>
      </c>
      <c r="B10" s="64" t="s">
        <v>105</v>
      </c>
      <c r="C10" s="100"/>
      <c r="D10" s="62"/>
      <c r="E10" s="65"/>
      <c r="F10" s="66"/>
      <c r="G10" s="62"/>
      <c r="H10" s="66"/>
      <c r="I10" s="204"/>
      <c r="J10" s="31" t="e">
        <f t="shared" si="0"/>
        <v>#VALUE!</v>
      </c>
    </row>
    <row r="11" spans="1:10" ht="60" x14ac:dyDescent="0.25">
      <c r="A11" s="67">
        <v>3</v>
      </c>
      <c r="B11" s="64" t="s">
        <v>106</v>
      </c>
      <c r="C11" s="100"/>
      <c r="D11" s="62"/>
      <c r="E11" s="65"/>
      <c r="F11" s="66"/>
      <c r="G11" s="62"/>
      <c r="H11" s="66"/>
      <c r="I11" s="64"/>
      <c r="J11" s="31" t="e">
        <f t="shared" si="0"/>
        <v>#VALUE!</v>
      </c>
    </row>
    <row r="12" spans="1:10" ht="30" x14ac:dyDescent="0.25">
      <c r="A12" s="63">
        <v>4</v>
      </c>
      <c r="B12" s="64" t="s">
        <v>107</v>
      </c>
      <c r="C12" s="100"/>
      <c r="D12" s="62"/>
      <c r="E12" s="65"/>
      <c r="F12" s="66"/>
      <c r="G12" s="62"/>
      <c r="H12" s="66"/>
      <c r="I12" s="64"/>
      <c r="J12" s="31" t="e">
        <f t="shared" si="0"/>
        <v>#VALUE!</v>
      </c>
    </row>
    <row r="13" spans="1:10" ht="30" x14ac:dyDescent="0.25">
      <c r="A13" s="67">
        <v>5</v>
      </c>
      <c r="B13" s="64" t="s">
        <v>108</v>
      </c>
      <c r="C13" s="100"/>
      <c r="D13" s="62"/>
      <c r="E13" s="65"/>
      <c r="F13" s="66"/>
      <c r="G13" s="62"/>
      <c r="H13" s="66"/>
      <c r="I13" s="64"/>
      <c r="J13" s="31" t="e">
        <f t="shared" si="0"/>
        <v>#VALUE!</v>
      </c>
    </row>
    <row r="14" spans="1:10" ht="45" x14ac:dyDescent="0.25">
      <c r="A14" s="63">
        <v>6</v>
      </c>
      <c r="B14" s="64" t="s">
        <v>109</v>
      </c>
      <c r="C14" s="100"/>
      <c r="D14" s="62"/>
      <c r="E14" s="65"/>
      <c r="F14" s="66"/>
      <c r="G14" s="62"/>
      <c r="H14" s="66"/>
      <c r="I14" s="64"/>
      <c r="J14" s="31" t="e">
        <f t="shared" si="0"/>
        <v>#VALUE!</v>
      </c>
    </row>
    <row r="15" spans="1:10" ht="30" x14ac:dyDescent="0.25">
      <c r="A15" s="68">
        <v>7</v>
      </c>
      <c r="B15" s="69" t="s">
        <v>110</v>
      </c>
      <c r="C15" s="101"/>
      <c r="D15" s="71"/>
      <c r="E15" s="70"/>
      <c r="F15" s="72"/>
      <c r="G15" s="62"/>
      <c r="H15" s="72"/>
      <c r="I15" s="73"/>
      <c r="J15" s="31" t="e">
        <f t="shared" si="0"/>
        <v>#VALUE!</v>
      </c>
    </row>
    <row r="16" spans="1:10" ht="31.5" x14ac:dyDescent="0.25">
      <c r="A16" s="51"/>
      <c r="B16" s="74" t="s">
        <v>6</v>
      </c>
      <c r="C16" s="75"/>
      <c r="D16" s="76"/>
      <c r="E16" s="75"/>
      <c r="F16" s="75"/>
      <c r="G16" s="76"/>
      <c r="H16" s="75"/>
      <c r="I16" s="77"/>
      <c r="J16" s="31"/>
    </row>
    <row r="17" spans="1:10" ht="30" x14ac:dyDescent="0.25">
      <c r="A17" s="78">
        <v>8</v>
      </c>
      <c r="B17" s="58" t="s">
        <v>111</v>
      </c>
      <c r="C17" s="99"/>
      <c r="D17" s="62"/>
      <c r="E17" s="59"/>
      <c r="F17" s="61"/>
      <c r="G17" s="62"/>
      <c r="H17" s="61"/>
      <c r="I17" s="79"/>
      <c r="J17" s="31" t="e">
        <f t="shared" ref="J17:J20" si="1">CONCATENATE(IF(AND(D17="M",G17="M"),4,),IF(AND(D17="P",G17="P"),2,),IF(AND(D17="D",G17="D"),0,),IF(AND(D17="M",G17="P"),3,),IF(AND(D17="M",G17="D"),2,),IF(AND(D17="P",G17="M"),3,),IF(AND(D17="P",G17="D"),1,),IF(AND(D17="D",G17="M"),2,),IF(AND(D17="D",G17="P"),1,))+0</f>
        <v>#VALUE!</v>
      </c>
    </row>
    <row r="18" spans="1:10" ht="30" x14ac:dyDescent="0.25">
      <c r="A18" s="63">
        <v>9</v>
      </c>
      <c r="B18" s="64" t="s">
        <v>37</v>
      </c>
      <c r="C18" s="100"/>
      <c r="D18" s="62"/>
      <c r="E18" s="65"/>
      <c r="F18" s="66"/>
      <c r="G18" s="62"/>
      <c r="H18" s="66"/>
      <c r="I18" s="64"/>
      <c r="J18" s="31" t="e">
        <f t="shared" si="1"/>
        <v>#VALUE!</v>
      </c>
    </row>
    <row r="19" spans="1:10" ht="45" x14ac:dyDescent="0.25">
      <c r="A19" s="63">
        <v>10</v>
      </c>
      <c r="B19" s="64" t="s">
        <v>17</v>
      </c>
      <c r="C19" s="100"/>
      <c r="D19" s="62"/>
      <c r="E19" s="65"/>
      <c r="F19" s="66"/>
      <c r="G19" s="62"/>
      <c r="H19" s="66"/>
      <c r="I19" s="64"/>
      <c r="J19" s="31" t="e">
        <f t="shared" si="1"/>
        <v>#VALUE!</v>
      </c>
    </row>
    <row r="20" spans="1:10" ht="45" x14ac:dyDescent="0.25">
      <c r="A20" s="80">
        <v>11</v>
      </c>
      <c r="B20" s="73" t="s">
        <v>18</v>
      </c>
      <c r="C20" s="101"/>
      <c r="D20" s="62"/>
      <c r="E20" s="70"/>
      <c r="F20" s="72"/>
      <c r="G20" s="62"/>
      <c r="H20" s="72"/>
      <c r="I20" s="73"/>
      <c r="J20" s="31" t="e">
        <f t="shared" si="1"/>
        <v>#VALUE!</v>
      </c>
    </row>
    <row r="21" spans="1:10" ht="31.5" x14ac:dyDescent="0.25">
      <c r="A21" s="51"/>
      <c r="B21" s="74" t="s">
        <v>7</v>
      </c>
      <c r="C21" s="75"/>
      <c r="D21" s="76"/>
      <c r="E21" s="75"/>
      <c r="F21" s="75"/>
      <c r="G21" s="76"/>
      <c r="H21" s="75"/>
      <c r="I21" s="77"/>
      <c r="J21" s="31"/>
    </row>
    <row r="22" spans="1:10" ht="75" x14ac:dyDescent="0.25">
      <c r="A22" s="78">
        <v>12</v>
      </c>
      <c r="B22" s="79" t="s">
        <v>38</v>
      </c>
      <c r="C22" s="99"/>
      <c r="D22" s="62"/>
      <c r="E22" s="59"/>
      <c r="F22" s="61"/>
      <c r="G22" s="62"/>
      <c r="H22" s="61"/>
      <c r="I22" s="79"/>
      <c r="J22" s="31" t="e">
        <f t="shared" ref="J22:J26" si="2">CONCATENATE(IF(AND(D22="M",G22="M"),4,),IF(AND(D22="P",G22="P"),2,),IF(AND(D22="D",G22="D"),0,),IF(AND(D22="M",G22="P"),3,),IF(AND(D22="M",G22="D"),2,),IF(AND(D22="P",G22="M"),3,),IF(AND(D22="P",G22="D"),1,),IF(AND(D22="D",G22="M"),2,),IF(AND(D22="D",G22="P"),1,))+0</f>
        <v>#VALUE!</v>
      </c>
    </row>
    <row r="23" spans="1:10" ht="90" x14ac:dyDescent="0.25">
      <c r="A23" s="63">
        <v>13</v>
      </c>
      <c r="B23" s="64" t="s">
        <v>112</v>
      </c>
      <c r="C23" s="100"/>
      <c r="D23" s="62"/>
      <c r="E23" s="65"/>
      <c r="F23" s="66"/>
      <c r="G23" s="62"/>
      <c r="H23" s="66"/>
      <c r="I23" s="64"/>
      <c r="J23" s="31" t="e">
        <f t="shared" si="2"/>
        <v>#VALUE!</v>
      </c>
    </row>
    <row r="24" spans="1:10" ht="30" x14ac:dyDescent="0.25">
      <c r="A24" s="63">
        <v>14</v>
      </c>
      <c r="B24" s="81" t="s">
        <v>113</v>
      </c>
      <c r="C24" s="100"/>
      <c r="D24" s="62"/>
      <c r="E24" s="65"/>
      <c r="F24" s="66"/>
      <c r="G24" s="62"/>
      <c r="H24" s="66"/>
      <c r="I24" s="81"/>
      <c r="J24" s="31" t="e">
        <f t="shared" si="2"/>
        <v>#VALUE!</v>
      </c>
    </row>
    <row r="25" spans="1:10" ht="75" x14ac:dyDescent="0.25">
      <c r="A25" s="63">
        <v>15</v>
      </c>
      <c r="B25" s="81" t="s">
        <v>19</v>
      </c>
      <c r="C25" s="100"/>
      <c r="D25" s="62"/>
      <c r="E25" s="65"/>
      <c r="F25" s="66"/>
      <c r="G25" s="62"/>
      <c r="H25" s="66"/>
      <c r="I25" s="64"/>
      <c r="J25" s="31" t="e">
        <f t="shared" si="2"/>
        <v>#VALUE!</v>
      </c>
    </row>
    <row r="26" spans="1:10" ht="45" x14ac:dyDescent="0.25">
      <c r="A26" s="80">
        <v>16</v>
      </c>
      <c r="B26" s="73" t="s">
        <v>20</v>
      </c>
      <c r="C26" s="101"/>
      <c r="D26" s="62"/>
      <c r="E26" s="70"/>
      <c r="F26" s="72"/>
      <c r="G26" s="62"/>
      <c r="H26" s="72"/>
      <c r="I26" s="73"/>
      <c r="J26" s="31" t="e">
        <f t="shared" si="2"/>
        <v>#VALUE!</v>
      </c>
    </row>
    <row r="27" spans="1:10" ht="31.5" x14ac:dyDescent="0.25">
      <c r="A27" s="51"/>
      <c r="B27" s="74" t="s">
        <v>11</v>
      </c>
      <c r="C27" s="75"/>
      <c r="D27" s="76"/>
      <c r="E27" s="75"/>
      <c r="F27" s="75"/>
      <c r="G27" s="76"/>
      <c r="H27" s="75"/>
      <c r="I27" s="77"/>
      <c r="J27" s="31"/>
    </row>
    <row r="28" spans="1:10" ht="45" x14ac:dyDescent="0.25">
      <c r="A28" s="78">
        <v>17</v>
      </c>
      <c r="B28" s="79" t="s">
        <v>114</v>
      </c>
      <c r="C28" s="99"/>
      <c r="D28" s="62"/>
      <c r="E28" s="59"/>
      <c r="F28" s="61"/>
      <c r="G28" s="62"/>
      <c r="H28" s="61"/>
      <c r="I28" s="79"/>
      <c r="J28" s="31" t="e">
        <f t="shared" ref="J28:J34" si="3">CONCATENATE(IF(AND(D28="M",G28="M"),4,),IF(AND(D28="P",G28="P"),2,),IF(AND(D28="D",G28="D"),0,),IF(AND(D28="M",G28="P"),3,),IF(AND(D28="M",G28="D"),2,),IF(AND(D28="P",G28="M"),3,),IF(AND(D28="P",G28="D"),1,),IF(AND(D28="D",G28="M"),2,),IF(AND(D28="D",G28="P"),1,))+0</f>
        <v>#VALUE!</v>
      </c>
    </row>
    <row r="29" spans="1:10" ht="30" x14ac:dyDescent="0.25">
      <c r="A29" s="63">
        <v>18</v>
      </c>
      <c r="B29" s="64" t="s">
        <v>21</v>
      </c>
      <c r="C29" s="100"/>
      <c r="D29" s="62"/>
      <c r="E29" s="65"/>
      <c r="F29" s="66"/>
      <c r="G29" s="62"/>
      <c r="H29" s="66"/>
      <c r="I29" s="64"/>
      <c r="J29" s="31" t="e">
        <f t="shared" si="3"/>
        <v>#VALUE!</v>
      </c>
    </row>
    <row r="30" spans="1:10" ht="45" x14ac:dyDescent="0.25">
      <c r="A30" s="63">
        <v>19</v>
      </c>
      <c r="B30" s="69" t="s">
        <v>22</v>
      </c>
      <c r="C30" s="101"/>
      <c r="D30" s="62"/>
      <c r="E30" s="70"/>
      <c r="F30" s="66"/>
      <c r="G30" s="62"/>
      <c r="H30" s="66"/>
      <c r="I30" s="73"/>
      <c r="J30" s="31" t="e">
        <f t="shared" si="3"/>
        <v>#VALUE!</v>
      </c>
    </row>
    <row r="31" spans="1:10" ht="30" x14ac:dyDescent="0.25">
      <c r="A31" s="63">
        <v>20</v>
      </c>
      <c r="B31" s="81" t="s">
        <v>23</v>
      </c>
      <c r="C31" s="100"/>
      <c r="D31" s="62"/>
      <c r="E31" s="65"/>
      <c r="F31" s="66"/>
      <c r="G31" s="62"/>
      <c r="H31" s="66"/>
      <c r="I31" s="81"/>
      <c r="J31" s="31" t="e">
        <f t="shared" si="3"/>
        <v>#VALUE!</v>
      </c>
    </row>
    <row r="32" spans="1:10" ht="45" x14ac:dyDescent="0.25">
      <c r="A32" s="63">
        <v>21</v>
      </c>
      <c r="B32" s="64" t="s">
        <v>39</v>
      </c>
      <c r="C32" s="100"/>
      <c r="D32" s="62"/>
      <c r="E32" s="65"/>
      <c r="F32" s="66"/>
      <c r="G32" s="62"/>
      <c r="H32" s="66"/>
      <c r="I32" s="81"/>
      <c r="J32" s="31" t="e">
        <f t="shared" si="3"/>
        <v>#VALUE!</v>
      </c>
    </row>
    <row r="33" spans="1:10" ht="60" x14ac:dyDescent="0.25">
      <c r="A33" s="63">
        <v>22</v>
      </c>
      <c r="B33" s="82" t="s">
        <v>24</v>
      </c>
      <c r="C33" s="100"/>
      <c r="D33" s="62"/>
      <c r="E33" s="65"/>
      <c r="F33" s="66"/>
      <c r="G33" s="62"/>
      <c r="H33" s="66"/>
      <c r="I33" s="64"/>
      <c r="J33" s="31" t="e">
        <f t="shared" si="3"/>
        <v>#VALUE!</v>
      </c>
    </row>
    <row r="34" spans="1:10" ht="15.75" x14ac:dyDescent="0.25">
      <c r="A34" s="80">
        <v>23</v>
      </c>
      <c r="B34" s="73" t="s">
        <v>35</v>
      </c>
      <c r="C34" s="101"/>
      <c r="D34" s="62"/>
      <c r="E34" s="70"/>
      <c r="F34" s="72"/>
      <c r="G34" s="62"/>
      <c r="H34" s="72"/>
      <c r="I34" s="73"/>
      <c r="J34" s="31" t="e">
        <f t="shared" si="3"/>
        <v>#VALUE!</v>
      </c>
    </row>
    <row r="35" spans="1:10" ht="31.5" x14ac:dyDescent="0.25">
      <c r="A35" s="51"/>
      <c r="B35" s="74" t="s">
        <v>12</v>
      </c>
      <c r="C35" s="75"/>
      <c r="D35" s="76"/>
      <c r="E35" s="75"/>
      <c r="F35" s="75"/>
      <c r="G35" s="76"/>
      <c r="H35" s="75"/>
      <c r="I35" s="77"/>
      <c r="J35" s="31"/>
    </row>
    <row r="36" spans="1:10" ht="45" x14ac:dyDescent="0.25">
      <c r="A36" s="78">
        <v>24</v>
      </c>
      <c r="B36" s="79" t="s">
        <v>25</v>
      </c>
      <c r="C36" s="99"/>
      <c r="D36" s="62"/>
      <c r="E36" s="59"/>
      <c r="F36" s="61"/>
      <c r="G36" s="62"/>
      <c r="H36" s="61"/>
      <c r="I36" s="79"/>
      <c r="J36" s="31" t="e">
        <f t="shared" ref="J36:J41" si="4">CONCATENATE(IF(AND(D36="M",G36="M"),4,),IF(AND(D36="P",G36="P"),2,),IF(AND(D36="D",G36="D"),0,),IF(AND(D36="M",G36="P"),3,),IF(AND(D36="M",G36="D"),2,),IF(AND(D36="P",G36="M"),3,),IF(AND(D36="P",G36="D"),1,),IF(AND(D36="D",G36="M"),2,),IF(AND(D36="D",G36="P"),1,))+0</f>
        <v>#VALUE!</v>
      </c>
    </row>
    <row r="37" spans="1:10" ht="30" x14ac:dyDescent="0.25">
      <c r="A37" s="63">
        <v>25</v>
      </c>
      <c r="B37" s="64" t="s">
        <v>26</v>
      </c>
      <c r="C37" s="100"/>
      <c r="D37" s="62"/>
      <c r="E37" s="65"/>
      <c r="F37" s="66"/>
      <c r="G37" s="62"/>
      <c r="H37" s="66"/>
      <c r="I37" s="64"/>
      <c r="J37" s="31" t="e">
        <f t="shared" si="4"/>
        <v>#VALUE!</v>
      </c>
    </row>
    <row r="38" spans="1:10" ht="60" x14ac:dyDescent="0.25">
      <c r="A38" s="78">
        <v>26</v>
      </c>
      <c r="B38" s="64" t="s">
        <v>115</v>
      </c>
      <c r="C38" s="100"/>
      <c r="D38" s="62"/>
      <c r="E38" s="65"/>
      <c r="F38" s="66"/>
      <c r="G38" s="62"/>
      <c r="H38" s="66"/>
      <c r="I38" s="64"/>
      <c r="J38" s="31" t="e">
        <f t="shared" si="4"/>
        <v>#VALUE!</v>
      </c>
    </row>
    <row r="39" spans="1:10" ht="30" x14ac:dyDescent="0.25">
      <c r="A39" s="63">
        <v>27</v>
      </c>
      <c r="B39" s="64" t="s">
        <v>36</v>
      </c>
      <c r="C39" s="100"/>
      <c r="D39" s="62"/>
      <c r="E39" s="65"/>
      <c r="F39" s="66"/>
      <c r="G39" s="62"/>
      <c r="H39" s="66"/>
      <c r="I39" s="64"/>
      <c r="J39" s="31" t="e">
        <f t="shared" si="4"/>
        <v>#VALUE!</v>
      </c>
    </row>
    <row r="40" spans="1:10" ht="30" x14ac:dyDescent="0.25">
      <c r="A40" s="78">
        <v>28</v>
      </c>
      <c r="B40" s="64" t="s">
        <v>27</v>
      </c>
      <c r="C40" s="100"/>
      <c r="D40" s="62"/>
      <c r="E40" s="65"/>
      <c r="F40" s="66"/>
      <c r="G40" s="62"/>
      <c r="H40" s="66"/>
      <c r="I40" s="64"/>
      <c r="J40" s="31" t="e">
        <f t="shared" si="4"/>
        <v>#VALUE!</v>
      </c>
    </row>
    <row r="41" spans="1:10" ht="30" x14ac:dyDescent="0.25">
      <c r="A41" s="80">
        <v>29</v>
      </c>
      <c r="B41" s="73" t="s">
        <v>28</v>
      </c>
      <c r="C41" s="101"/>
      <c r="D41" s="62"/>
      <c r="E41" s="70"/>
      <c r="F41" s="72"/>
      <c r="G41" s="62"/>
      <c r="H41" s="72"/>
      <c r="I41" s="73"/>
      <c r="J41" s="31" t="e">
        <f t="shared" si="4"/>
        <v>#VALUE!</v>
      </c>
    </row>
    <row r="42" spans="1:10" ht="47.25" x14ac:dyDescent="0.25">
      <c r="A42" s="51"/>
      <c r="B42" s="74" t="s">
        <v>13</v>
      </c>
      <c r="C42" s="75"/>
      <c r="D42" s="76"/>
      <c r="E42" s="75"/>
      <c r="F42" s="75"/>
      <c r="G42" s="76"/>
      <c r="H42" s="75"/>
      <c r="I42" s="77"/>
      <c r="J42" s="31"/>
    </row>
    <row r="43" spans="1:10" ht="120" x14ac:dyDescent="0.25">
      <c r="A43" s="78">
        <v>30</v>
      </c>
      <c r="B43" s="79" t="s">
        <v>116</v>
      </c>
      <c r="C43" s="99"/>
      <c r="D43" s="62"/>
      <c r="E43" s="59"/>
      <c r="F43" s="61"/>
      <c r="G43" s="62"/>
      <c r="H43" s="61"/>
      <c r="I43" s="79"/>
      <c r="J43" s="31" t="e">
        <f t="shared" ref="J43:J45" si="5">CONCATENATE(IF(AND(D43="M",G43="M"),4,),IF(AND(D43="P",G43="P"),2,),IF(AND(D43="D",G43="D"),0,),IF(AND(D43="M",G43="P"),3,),IF(AND(D43="M",G43="D"),2,),IF(AND(D43="P",G43="M"),3,),IF(AND(D43="P",G43="D"),1,),IF(AND(D43="D",G43="M"),2,),IF(AND(D43="D",G43="P"),1,))+0</f>
        <v>#VALUE!</v>
      </c>
    </row>
    <row r="44" spans="1:10" ht="45" x14ac:dyDescent="0.25">
      <c r="A44" s="80">
        <v>31</v>
      </c>
      <c r="B44" s="73" t="s">
        <v>29</v>
      </c>
      <c r="C44" s="102"/>
      <c r="D44" s="62"/>
      <c r="E44" s="83"/>
      <c r="F44" s="66"/>
      <c r="G44" s="62"/>
      <c r="H44" s="66"/>
      <c r="I44" s="84"/>
      <c r="J44" s="31" t="e">
        <f t="shared" si="5"/>
        <v>#VALUE!</v>
      </c>
    </row>
    <row r="45" spans="1:10" ht="30" x14ac:dyDescent="0.25">
      <c r="A45" s="80">
        <v>32</v>
      </c>
      <c r="B45" s="73" t="s">
        <v>16</v>
      </c>
      <c r="C45" s="101"/>
      <c r="D45" s="62"/>
      <c r="E45" s="70"/>
      <c r="F45" s="72"/>
      <c r="G45" s="62"/>
      <c r="H45" s="72"/>
      <c r="I45" s="73"/>
      <c r="J45" s="31" t="e">
        <f t="shared" si="5"/>
        <v>#VALUE!</v>
      </c>
    </row>
    <row r="46" spans="1:10" ht="31.5" x14ac:dyDescent="0.25">
      <c r="A46" s="51"/>
      <c r="B46" s="74" t="s">
        <v>14</v>
      </c>
      <c r="C46" s="75"/>
      <c r="D46" s="76"/>
      <c r="E46" s="75"/>
      <c r="F46" s="75"/>
      <c r="G46" s="76"/>
      <c r="H46" s="75"/>
      <c r="I46" s="77"/>
      <c r="J46" s="31"/>
    </row>
    <row r="47" spans="1:10" ht="45" x14ac:dyDescent="0.25">
      <c r="A47" s="78">
        <v>33</v>
      </c>
      <c r="B47" s="79" t="s">
        <v>30</v>
      </c>
      <c r="C47" s="99"/>
      <c r="D47" s="62"/>
      <c r="E47" s="59"/>
      <c r="F47" s="61"/>
      <c r="G47" s="62"/>
      <c r="H47" s="61"/>
      <c r="I47" s="79"/>
      <c r="J47" s="31" t="e">
        <f t="shared" ref="J47:J49" si="6">CONCATENATE(IF(AND(D47="M",G47="M"),4,),IF(AND(D47="P",G47="P"),2,),IF(AND(D47="D",G47="D"),0,),IF(AND(D47="M",G47="P"),3,),IF(AND(D47="M",G47="D"),2,),IF(AND(D47="P",G47="M"),3,),IF(AND(D47="P",G47="D"),1,),IF(AND(D47="D",G47="M"),2,),IF(AND(D47="D",G47="P"),1,))+0</f>
        <v>#VALUE!</v>
      </c>
    </row>
    <row r="48" spans="1:10" ht="45" x14ac:dyDescent="0.25">
      <c r="A48" s="63">
        <v>34</v>
      </c>
      <c r="B48" s="64" t="s">
        <v>31</v>
      </c>
      <c r="C48" s="100"/>
      <c r="D48" s="62"/>
      <c r="E48" s="65"/>
      <c r="F48" s="66"/>
      <c r="G48" s="62"/>
      <c r="H48" s="66"/>
      <c r="I48" s="64"/>
      <c r="J48" s="31" t="e">
        <f t="shared" si="6"/>
        <v>#VALUE!</v>
      </c>
    </row>
    <row r="49" spans="1:10" ht="45" x14ac:dyDescent="0.25">
      <c r="A49" s="80">
        <v>35</v>
      </c>
      <c r="B49" s="73" t="s">
        <v>32</v>
      </c>
      <c r="C49" s="101"/>
      <c r="D49" s="62"/>
      <c r="E49" s="70"/>
      <c r="F49" s="72"/>
      <c r="G49" s="62"/>
      <c r="H49" s="72"/>
      <c r="I49" s="73"/>
      <c r="J49" s="31" t="e">
        <f t="shared" si="6"/>
        <v>#VALUE!</v>
      </c>
    </row>
    <row r="50" spans="1:10" ht="15.75" x14ac:dyDescent="0.25">
      <c r="A50" s="51"/>
      <c r="B50" s="74" t="s">
        <v>43</v>
      </c>
      <c r="C50" s="75"/>
      <c r="D50" s="76"/>
      <c r="E50" s="75"/>
      <c r="F50" s="75"/>
      <c r="G50" s="76"/>
      <c r="H50" s="75"/>
      <c r="I50" s="77"/>
      <c r="J50" s="31"/>
    </row>
    <row r="51" spans="1:10" ht="30" x14ac:dyDescent="0.25">
      <c r="A51" s="57">
        <v>36</v>
      </c>
      <c r="B51" s="58" t="s">
        <v>68</v>
      </c>
      <c r="C51" s="99"/>
      <c r="D51" s="62"/>
      <c r="E51" s="59"/>
      <c r="F51" s="61"/>
      <c r="G51" s="62"/>
      <c r="H51" s="61"/>
      <c r="I51" s="58"/>
      <c r="J51" s="31" t="e">
        <f t="shared" ref="J51:J55" si="7">CONCATENATE(IF(AND(D51="M",G51="M"),4,),IF(AND(D51="P",G51="P"),2,),IF(AND(D51="D",G51="D"),0,),IF(AND(D51="M",G51="P"),3,),IF(AND(D51="M",G51="D"),2,),IF(AND(D51="P",G51="M"),3,),IF(AND(D51="P",G51="D"),1,),IF(AND(D51="D",G51="M"),2,),IF(AND(D51="D",G51="P"),1,))+0</f>
        <v>#VALUE!</v>
      </c>
    </row>
    <row r="52" spans="1:10" ht="30" x14ac:dyDescent="0.25">
      <c r="A52" s="63">
        <v>37</v>
      </c>
      <c r="B52" s="81" t="s">
        <v>69</v>
      </c>
      <c r="C52" s="100"/>
      <c r="D52" s="62"/>
      <c r="E52" s="65"/>
      <c r="F52" s="66"/>
      <c r="G52" s="62"/>
      <c r="H52" s="66"/>
      <c r="I52" s="64"/>
      <c r="J52" s="31" t="e">
        <f t="shared" si="7"/>
        <v>#VALUE!</v>
      </c>
    </row>
    <row r="53" spans="1:10" ht="30" x14ac:dyDescent="0.25">
      <c r="A53" s="57">
        <v>38</v>
      </c>
      <c r="B53" s="81" t="s">
        <v>44</v>
      </c>
      <c r="C53" s="100"/>
      <c r="D53" s="62"/>
      <c r="E53" s="65"/>
      <c r="F53" s="66"/>
      <c r="G53" s="62"/>
      <c r="H53" s="66"/>
      <c r="I53" s="64"/>
      <c r="J53" s="31" t="e">
        <f t="shared" si="7"/>
        <v>#VALUE!</v>
      </c>
    </row>
    <row r="54" spans="1:10" ht="30" x14ac:dyDescent="0.25">
      <c r="A54" s="63">
        <v>39</v>
      </c>
      <c r="B54" s="81" t="s">
        <v>45</v>
      </c>
      <c r="C54" s="100"/>
      <c r="D54" s="62"/>
      <c r="E54" s="65"/>
      <c r="F54" s="66"/>
      <c r="G54" s="62"/>
      <c r="H54" s="66"/>
      <c r="I54" s="64"/>
      <c r="J54" s="31" t="e">
        <f t="shared" si="7"/>
        <v>#VALUE!</v>
      </c>
    </row>
    <row r="55" spans="1:10" ht="15.75" x14ac:dyDescent="0.25">
      <c r="A55" s="57">
        <v>40</v>
      </c>
      <c r="B55" s="69" t="s">
        <v>70</v>
      </c>
      <c r="C55" s="101"/>
      <c r="D55" s="62"/>
      <c r="E55" s="70"/>
      <c r="F55" s="72"/>
      <c r="G55" s="62"/>
      <c r="H55" s="72"/>
      <c r="I55" s="73"/>
      <c r="J55" s="31" t="e">
        <f t="shared" si="7"/>
        <v>#VALUE!</v>
      </c>
    </row>
    <row r="56" spans="1:10" ht="15.75" customHeight="1" x14ac:dyDescent="0.25">
      <c r="A56" s="85"/>
      <c r="B56" s="86"/>
      <c r="C56" s="86"/>
      <c r="D56" s="86"/>
      <c r="E56" s="86"/>
      <c r="F56" s="86"/>
      <c r="G56" s="86"/>
      <c r="H56" s="86"/>
      <c r="I56" s="87"/>
      <c r="J56" s="31"/>
    </row>
    <row r="57" spans="1:10" ht="15.75" x14ac:dyDescent="0.25">
      <c r="A57" s="88"/>
      <c r="B57" s="89"/>
      <c r="C57" s="90"/>
      <c r="D57" s="90"/>
      <c r="E57" s="90"/>
      <c r="F57" s="91"/>
      <c r="G57" s="91"/>
      <c r="H57" s="91"/>
      <c r="I57" s="92"/>
      <c r="J57" s="31"/>
    </row>
    <row r="58" spans="1:10" ht="15.75" x14ac:dyDescent="0.25">
      <c r="A58" s="88"/>
      <c r="B58" s="89"/>
      <c r="C58" s="90"/>
      <c r="D58" s="90"/>
      <c r="E58" s="90"/>
      <c r="F58" s="91"/>
      <c r="G58" s="91"/>
      <c r="H58" s="91"/>
      <c r="I58" s="92"/>
      <c r="J58" s="31"/>
    </row>
    <row r="59" spans="1:10" ht="15.75" hidden="1" x14ac:dyDescent="0.25">
      <c r="A59" s="93"/>
      <c r="B59" s="94"/>
      <c r="C59" s="55"/>
      <c r="D59" s="55"/>
      <c r="E59" s="55"/>
      <c r="F59" s="95"/>
      <c r="G59" s="96"/>
      <c r="H59" s="97" t="s">
        <v>126</v>
      </c>
      <c r="I59" s="98" t="e">
        <f>SUM(J7:J55)</f>
        <v>#VALUE!</v>
      </c>
      <c r="J59" s="31"/>
    </row>
  </sheetData>
  <sheetProtection algorithmName="SHA-512" hashValue="wwUpkLSo12VeBhfOAhv08+hYNWr/G7+5LdPuLKo20HSSs+Ol8ucx/mcNK2omE88OAiRV0KGKj7Ia+Od156nLpQ==" saltValue="FAJz5kOvb1RHZ/9vC45Z2Q==" spinCount="100000" sheet="1" objects="1" scenarios="1"/>
  <mergeCells count="3">
    <mergeCell ref="B1:I1"/>
    <mergeCell ref="B2:I2"/>
    <mergeCell ref="B3:I3"/>
  </mergeCells>
  <dataValidations count="1">
    <dataValidation type="list" allowBlank="1" showInputMessage="1" showErrorMessage="1" sqref="C10">
      <formula1>List</formula1>
    </dataValidation>
  </dataValidations>
  <pageMargins left="0.7" right="0.7" top="0.75" bottom="0.75" header="0.3" footer="0.3"/>
  <pageSetup scale="6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'R:\Instructional Material\2019 Adoption\Rubrics_2019\Math\Math Drafts\[MathRubricHS_Geometry_draft_2018.xlsx]Scores'!#REF!</xm:f>
          </x14:formula1>
          <xm:sqref>D8 G8</xm:sqref>
        </x14:dataValidation>
        <x14:dataValidation type="list" allowBlank="1" showInputMessage="1" showErrorMessage="1">
          <x14:formula1>
            <xm:f>Scores!$A$1:$A$3</xm:f>
          </x14:formula1>
          <xm:sqref>D9:D15 D17:D20 D22:D26 D28:D34 D36:D41 D43:D45 D47:D49 D51:D55 G51:G55 G47:G49 G43:G45 G36:G41 G28:G34 G22:G26 G17:G20 G9:G15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workbookViewId="0">
      <selection activeCell="B1" sqref="B1:I1"/>
    </sheetView>
  </sheetViews>
  <sheetFormatPr defaultRowHeight="15" x14ac:dyDescent="0.25"/>
  <cols>
    <col min="1" max="1" width="16" style="23" customWidth="1"/>
    <col min="2" max="2" width="64.140625" customWidth="1"/>
    <col min="3" max="3" width="27.85546875" customWidth="1"/>
    <col min="4" max="4" width="15.28515625" customWidth="1"/>
    <col min="5" max="5" width="45.5703125" customWidth="1"/>
    <col min="6" max="6" width="29.42578125" customWidth="1"/>
    <col min="7" max="7" width="14.140625" customWidth="1"/>
    <col min="8" max="8" width="45.5703125" customWidth="1"/>
    <col min="9" max="9" width="27.5703125" customWidth="1"/>
    <col min="10" max="10" width="24.28515625" hidden="1" customWidth="1"/>
  </cols>
  <sheetData>
    <row r="1" spans="1:10" ht="19.5" customHeight="1" x14ac:dyDescent="0.25">
      <c r="A1" s="103"/>
      <c r="B1" s="374" t="s">
        <v>87</v>
      </c>
      <c r="C1" s="375"/>
      <c r="D1" s="375"/>
      <c r="E1" s="375"/>
      <c r="F1" s="375"/>
      <c r="G1" s="375"/>
      <c r="H1" s="375"/>
      <c r="I1" s="375"/>
      <c r="J1" s="31"/>
    </row>
    <row r="2" spans="1:10" ht="100.5" customHeight="1" x14ac:dyDescent="0.25">
      <c r="A2" s="103"/>
      <c r="B2" s="370" t="s">
        <v>297</v>
      </c>
      <c r="C2" s="371"/>
      <c r="D2" s="371"/>
      <c r="E2" s="371"/>
      <c r="F2" s="371"/>
      <c r="G2" s="371"/>
      <c r="H2" s="371"/>
      <c r="I2" s="371"/>
      <c r="J2" s="31"/>
    </row>
    <row r="3" spans="1:10" ht="163.5" customHeight="1" x14ac:dyDescent="0.25">
      <c r="A3" s="103"/>
      <c r="B3" s="372" t="s">
        <v>145</v>
      </c>
      <c r="C3" s="373"/>
      <c r="D3" s="373"/>
      <c r="E3" s="373"/>
      <c r="F3" s="373"/>
      <c r="G3" s="373"/>
      <c r="H3" s="373"/>
      <c r="I3" s="373"/>
      <c r="J3" s="31"/>
    </row>
    <row r="4" spans="1:10" ht="15.75" x14ac:dyDescent="0.25">
      <c r="A4" s="104"/>
      <c r="B4" s="105"/>
      <c r="C4" s="30"/>
      <c r="D4" s="30"/>
      <c r="E4" s="30"/>
      <c r="F4" s="30"/>
      <c r="G4" s="30"/>
      <c r="H4" s="30"/>
      <c r="I4" s="30"/>
      <c r="J4" s="31"/>
    </row>
    <row r="5" spans="1:10" ht="40.5" x14ac:dyDescent="0.25">
      <c r="A5" s="36" t="s">
        <v>0</v>
      </c>
      <c r="B5" s="37" t="s">
        <v>117</v>
      </c>
      <c r="C5" s="39" t="s">
        <v>75</v>
      </c>
      <c r="D5" s="39" t="s">
        <v>72</v>
      </c>
      <c r="E5" s="38" t="s">
        <v>82</v>
      </c>
      <c r="F5" s="39" t="s">
        <v>76</v>
      </c>
      <c r="G5" s="39" t="s">
        <v>72</v>
      </c>
      <c r="H5" s="38" t="s">
        <v>82</v>
      </c>
      <c r="I5" s="40" t="s">
        <v>78</v>
      </c>
      <c r="J5" s="31"/>
    </row>
    <row r="6" spans="1:10" ht="20.25" x14ac:dyDescent="0.25">
      <c r="A6" s="106"/>
      <c r="B6" s="42"/>
      <c r="C6" s="43"/>
      <c r="D6" s="44"/>
      <c r="E6" s="43"/>
      <c r="F6" s="43"/>
      <c r="G6" s="43"/>
      <c r="H6" s="43"/>
      <c r="I6" s="43"/>
      <c r="J6" s="31"/>
    </row>
    <row r="7" spans="1:10" ht="20.25" x14ac:dyDescent="0.25">
      <c r="A7" s="107"/>
      <c r="B7" s="46"/>
      <c r="C7" s="108"/>
      <c r="D7" s="109"/>
      <c r="E7" s="108"/>
      <c r="F7" s="108"/>
      <c r="G7" s="108"/>
      <c r="H7" s="108"/>
      <c r="I7" s="110"/>
      <c r="J7" s="31"/>
    </row>
    <row r="8" spans="1:10" ht="75" x14ac:dyDescent="0.25">
      <c r="A8" s="63">
        <v>1</v>
      </c>
      <c r="B8" s="64" t="s">
        <v>71</v>
      </c>
      <c r="C8" s="100"/>
      <c r="D8" s="62"/>
      <c r="E8" s="222"/>
      <c r="F8" s="66"/>
      <c r="G8" s="62"/>
      <c r="H8" s="223"/>
      <c r="I8" s="111"/>
      <c r="J8" s="31" t="e">
        <f t="shared" ref="J8:J14" si="0">CONCATENATE(IF(AND(D8="M",G8="M"),4,),IF(AND(D8="P",G8="P"),2,),IF(AND(D8="D",G8="D"),0,),IF(AND(D8="M",G8="P"),3,),IF(AND(D8="M",G8="D"),2,),IF(AND(D8="P",G8="M"),3,),IF(AND(D8="P",G8="D"),1,),IF(AND(D8="D",G8="M"),2,),IF(AND(D8="D",G8="P"),1,))+0</f>
        <v>#VALUE!</v>
      </c>
    </row>
    <row r="9" spans="1:10" ht="45" x14ac:dyDescent="0.25">
      <c r="A9" s="63">
        <v>2</v>
      </c>
      <c r="B9" s="64" t="s">
        <v>33</v>
      </c>
      <c r="C9" s="116"/>
      <c r="D9" s="62"/>
      <c r="E9" s="65"/>
      <c r="F9" s="66"/>
      <c r="G9" s="62"/>
      <c r="H9" s="66"/>
      <c r="I9" s="64"/>
      <c r="J9" s="31" t="e">
        <f t="shared" si="0"/>
        <v>#VALUE!</v>
      </c>
    </row>
    <row r="10" spans="1:10" ht="90" x14ac:dyDescent="0.25">
      <c r="A10" s="63">
        <v>3</v>
      </c>
      <c r="B10" s="64" t="s">
        <v>8</v>
      </c>
      <c r="C10" s="100"/>
      <c r="D10" s="62"/>
      <c r="E10" s="65"/>
      <c r="F10" s="66"/>
      <c r="G10" s="62"/>
      <c r="H10" s="66"/>
      <c r="I10" s="64"/>
      <c r="J10" s="31" t="e">
        <f t="shared" si="0"/>
        <v>#VALUE!</v>
      </c>
    </row>
    <row r="11" spans="1:10" ht="60" x14ac:dyDescent="0.25">
      <c r="A11" s="63">
        <v>4</v>
      </c>
      <c r="B11" s="64" t="s">
        <v>3</v>
      </c>
      <c r="C11" s="100"/>
      <c r="D11" s="62"/>
      <c r="E11" s="65"/>
      <c r="F11" s="66"/>
      <c r="G11" s="62"/>
      <c r="H11" s="66"/>
      <c r="I11" s="64"/>
      <c r="J11" s="31" t="e">
        <f t="shared" si="0"/>
        <v>#VALUE!</v>
      </c>
    </row>
    <row r="12" spans="1:10" ht="45" x14ac:dyDescent="0.25">
      <c r="A12" s="63">
        <v>5</v>
      </c>
      <c r="B12" s="64" t="s">
        <v>9</v>
      </c>
      <c r="C12" s="100"/>
      <c r="D12" s="62"/>
      <c r="E12" s="65"/>
      <c r="F12" s="66"/>
      <c r="G12" s="62"/>
      <c r="H12" s="66"/>
      <c r="I12" s="64"/>
      <c r="J12" s="31" t="e">
        <f t="shared" si="0"/>
        <v>#VALUE!</v>
      </c>
    </row>
    <row r="13" spans="1:10" ht="30" x14ac:dyDescent="0.25">
      <c r="A13" s="63">
        <v>6</v>
      </c>
      <c r="B13" s="64" t="s">
        <v>34</v>
      </c>
      <c r="C13" s="100"/>
      <c r="D13" s="62"/>
      <c r="E13" s="65"/>
      <c r="F13" s="66"/>
      <c r="G13" s="62"/>
      <c r="H13" s="66"/>
      <c r="I13" s="64"/>
      <c r="J13" s="31" t="e">
        <f t="shared" si="0"/>
        <v>#VALUE!</v>
      </c>
    </row>
    <row r="14" spans="1:10" ht="60" x14ac:dyDescent="0.25">
      <c r="A14" s="80">
        <v>7</v>
      </c>
      <c r="B14" s="73" t="s">
        <v>10</v>
      </c>
      <c r="C14" s="101"/>
      <c r="D14" s="62"/>
      <c r="E14" s="70"/>
      <c r="F14" s="72"/>
      <c r="G14" s="62"/>
      <c r="H14" s="72"/>
      <c r="I14" s="73"/>
      <c r="J14" s="31" t="e">
        <f t="shared" si="0"/>
        <v>#VALUE!</v>
      </c>
    </row>
    <row r="15" spans="1:10" x14ac:dyDescent="0.25">
      <c r="A15" s="112"/>
      <c r="B15" s="113"/>
      <c r="C15" s="113"/>
      <c r="D15" s="114"/>
      <c r="E15" s="55"/>
      <c r="F15" s="55"/>
      <c r="G15" s="55"/>
      <c r="H15" s="55"/>
      <c r="I15" s="56"/>
      <c r="J15" s="31"/>
    </row>
    <row r="16" spans="1:10" x14ac:dyDescent="0.25">
      <c r="A16" s="115"/>
      <c r="B16" s="89"/>
      <c r="C16" s="90"/>
      <c r="D16" s="90"/>
      <c r="E16" s="90"/>
      <c r="F16" s="90"/>
      <c r="G16" s="90"/>
      <c r="H16" s="90"/>
      <c r="I16" s="90"/>
      <c r="J16" s="31"/>
    </row>
    <row r="17" spans="1:10" x14ac:dyDescent="0.25">
      <c r="A17" s="115"/>
      <c r="B17" s="90"/>
      <c r="C17" s="90"/>
      <c r="D17" s="90"/>
      <c r="E17" s="90"/>
      <c r="F17" s="90"/>
      <c r="G17" s="90"/>
      <c r="H17" s="90"/>
      <c r="I17" s="90"/>
      <c r="J17" s="31"/>
    </row>
    <row r="18" spans="1:10" ht="15.75" hidden="1" x14ac:dyDescent="0.25">
      <c r="A18" s="93"/>
      <c r="B18" s="94"/>
      <c r="C18" s="55"/>
      <c r="D18" s="55"/>
      <c r="E18" s="55"/>
      <c r="F18" s="376"/>
      <c r="G18" s="377"/>
      <c r="H18" s="97" t="s">
        <v>125</v>
      </c>
      <c r="I18" s="98" t="e">
        <f>SUM(J8:J14)</f>
        <v>#VALUE!</v>
      </c>
      <c r="J18" s="31"/>
    </row>
  </sheetData>
  <sheetProtection algorithmName="SHA-512" hashValue="IBFwPgienPVsIaFXtBfgDMYye/CZbNSO1DWDw8yq4vGl3OQaxdbRolIbr4jirmhKVvn2/DxBPIPShIrTpKZJ9A==" saltValue="JJQe4+ybs4rvIoMMhTWaSw==" spinCount="100000" sheet="1" objects="1" scenarios="1"/>
  <mergeCells count="4">
    <mergeCell ref="B1:I1"/>
    <mergeCell ref="B2:I2"/>
    <mergeCell ref="B3:I3"/>
    <mergeCell ref="F18:G18"/>
  </mergeCells>
  <pageMargins left="0.25" right="0.25" top="0.75" bottom="0.75" header="0.3" footer="0.3"/>
  <pageSetup paperSize="5"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D8:D14 G8:G14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9"/>
  <sheetViews>
    <sheetView zoomScaleNormal="100" workbookViewId="0">
      <selection activeCell="C2" sqref="C2:K2"/>
    </sheetView>
  </sheetViews>
  <sheetFormatPr defaultRowHeight="15.75" x14ac:dyDescent="0.25"/>
  <cols>
    <col min="1" max="1" width="14.140625" style="195" customWidth="1"/>
    <col min="2" max="2" width="12.7109375" style="195" customWidth="1"/>
    <col min="3" max="3" width="90.7109375" style="196" customWidth="1"/>
    <col min="4" max="4" width="26.85546875" style="31" customWidth="1"/>
    <col min="5" max="5" width="18.28515625" style="31" customWidth="1"/>
    <col min="6" max="6" width="41.5703125" style="31" customWidth="1"/>
    <col min="7" max="7" width="30.28515625" style="31" customWidth="1"/>
    <col min="8" max="8" width="16.42578125" style="31" customWidth="1"/>
    <col min="9" max="9" width="39.5703125" style="31" customWidth="1"/>
    <col min="10" max="10" width="14.7109375" style="31" customWidth="1"/>
    <col min="11" max="11" width="19.7109375" style="31" customWidth="1"/>
    <col min="12" max="12" width="17" style="31" customWidth="1"/>
    <col min="13" max="13" width="28.5703125" style="31" customWidth="1"/>
    <col min="14" max="16" width="20.140625" style="31" customWidth="1"/>
    <col min="17" max="17" width="28.7109375" style="31" customWidth="1"/>
    <col min="18" max="20" width="17.28515625" style="31" customWidth="1"/>
    <col min="21" max="21" width="15.5703125" style="31" customWidth="1"/>
    <col min="22" max="22" width="36.7109375" style="31" customWidth="1"/>
    <col min="23" max="23" width="25" style="31" hidden="1" customWidth="1"/>
    <col min="24" max="24" width="19.140625" style="31" hidden="1" customWidth="1"/>
    <col min="25" max="25" width="9.140625" style="31" hidden="1" customWidth="1"/>
    <col min="26" max="31" width="16.42578125" style="31" hidden="1" customWidth="1"/>
    <col min="32" max="32" width="0" style="31" hidden="1" customWidth="1"/>
    <col min="33" max="16384" width="9.140625" style="31"/>
  </cols>
  <sheetData>
    <row r="1" spans="1:31" ht="15.75" customHeight="1" x14ac:dyDescent="0.25">
      <c r="A1" s="117"/>
      <c r="B1" s="117"/>
      <c r="C1" s="430" t="s">
        <v>86</v>
      </c>
      <c r="D1" s="430"/>
      <c r="E1" s="430"/>
      <c r="F1" s="430"/>
      <c r="G1" s="430"/>
      <c r="H1" s="219"/>
      <c r="I1" s="118"/>
      <c r="J1" s="118"/>
      <c r="K1" s="118"/>
      <c r="L1" s="118"/>
      <c r="M1" s="118"/>
      <c r="N1" s="118"/>
      <c r="O1" s="118"/>
      <c r="P1" s="118"/>
      <c r="Q1" s="118"/>
      <c r="R1" s="118"/>
      <c r="S1" s="118"/>
      <c r="T1" s="118"/>
      <c r="U1" s="118"/>
      <c r="V1" s="119"/>
    </row>
    <row r="2" spans="1:31" ht="126.75" customHeight="1" x14ac:dyDescent="0.25">
      <c r="A2" s="117"/>
      <c r="B2" s="117"/>
      <c r="C2" s="385" t="s">
        <v>298</v>
      </c>
      <c r="D2" s="385"/>
      <c r="E2" s="385"/>
      <c r="F2" s="385"/>
      <c r="G2" s="385"/>
      <c r="H2" s="385"/>
      <c r="I2" s="385"/>
      <c r="J2" s="385"/>
      <c r="K2" s="385"/>
      <c r="L2" s="326"/>
      <c r="M2" s="326"/>
      <c r="N2" s="326"/>
      <c r="O2" s="326"/>
      <c r="P2" s="326"/>
      <c r="Q2" s="326"/>
      <c r="R2" s="326"/>
      <c r="S2" s="326"/>
      <c r="T2" s="326"/>
      <c r="U2" s="326"/>
      <c r="V2" s="327"/>
    </row>
    <row r="3" spans="1:31" ht="185.25" customHeight="1" x14ac:dyDescent="0.25">
      <c r="A3" s="117"/>
      <c r="B3" s="117"/>
      <c r="C3" s="386" t="s">
        <v>299</v>
      </c>
      <c r="D3" s="386"/>
      <c r="E3" s="386"/>
      <c r="F3" s="386"/>
      <c r="G3" s="386"/>
      <c r="H3" s="386"/>
      <c r="I3" s="386"/>
      <c r="J3" s="386"/>
      <c r="K3" s="386"/>
      <c r="L3" s="386"/>
      <c r="M3" s="386"/>
      <c r="N3" s="386"/>
      <c r="O3" s="386"/>
      <c r="P3" s="386"/>
      <c r="Q3" s="386"/>
      <c r="R3" s="386"/>
      <c r="S3" s="386"/>
      <c r="T3" s="386"/>
      <c r="U3" s="120"/>
      <c r="V3" s="121"/>
    </row>
    <row r="4" spans="1:31" ht="291.75" customHeight="1" x14ac:dyDescent="0.25">
      <c r="A4" s="117"/>
      <c r="B4" s="117"/>
      <c r="C4" s="479" t="s">
        <v>147</v>
      </c>
      <c r="D4" s="479"/>
      <c r="E4" s="479"/>
      <c r="F4" s="479"/>
      <c r="G4" s="479"/>
      <c r="H4" s="479"/>
      <c r="I4" s="479"/>
      <c r="J4" s="479"/>
      <c r="K4" s="479"/>
      <c r="L4" s="318"/>
      <c r="M4" s="318"/>
      <c r="N4" s="318"/>
      <c r="O4" s="318"/>
      <c r="P4" s="318"/>
      <c r="Q4" s="318"/>
      <c r="R4" s="318"/>
      <c r="S4" s="318"/>
      <c r="T4" s="318"/>
      <c r="U4" s="318"/>
      <c r="V4" s="122"/>
    </row>
    <row r="5" spans="1:31" x14ac:dyDescent="0.25">
      <c r="A5" s="32"/>
      <c r="B5" s="32"/>
      <c r="C5" s="33"/>
      <c r="D5" s="220"/>
      <c r="E5" s="35"/>
      <c r="F5" s="220"/>
      <c r="G5" s="35"/>
      <c r="H5" s="35"/>
      <c r="I5" s="35"/>
      <c r="J5" s="431"/>
      <c r="K5" s="431"/>
      <c r="L5" s="431"/>
      <c r="M5" s="431"/>
      <c r="N5" s="431"/>
      <c r="O5" s="431"/>
      <c r="P5" s="431"/>
      <c r="Q5" s="431"/>
      <c r="R5" s="431"/>
      <c r="S5" s="220"/>
      <c r="T5" s="220"/>
      <c r="U5" s="220"/>
      <c r="V5" s="220"/>
    </row>
    <row r="6" spans="1:31" ht="45" x14ac:dyDescent="0.25">
      <c r="A6" s="123" t="s">
        <v>5</v>
      </c>
      <c r="B6" s="123" t="s">
        <v>1</v>
      </c>
      <c r="C6" s="124" t="s">
        <v>321</v>
      </c>
      <c r="D6" s="218" t="s">
        <v>77</v>
      </c>
      <c r="E6" s="125" t="s">
        <v>72</v>
      </c>
      <c r="F6" s="126" t="s">
        <v>82</v>
      </c>
      <c r="G6" s="126" t="s">
        <v>97</v>
      </c>
      <c r="H6" s="125" t="s">
        <v>72</v>
      </c>
      <c r="I6" s="126" t="s">
        <v>82</v>
      </c>
      <c r="J6" s="432" t="s">
        <v>4</v>
      </c>
      <c r="K6" s="433"/>
      <c r="L6" s="433"/>
      <c r="M6" s="433"/>
      <c r="N6" s="433"/>
      <c r="O6" s="433"/>
      <c r="P6" s="433"/>
      <c r="Q6" s="434"/>
      <c r="R6" s="432" t="s">
        <v>98</v>
      </c>
      <c r="S6" s="433"/>
      <c r="T6" s="433"/>
      <c r="U6" s="434"/>
      <c r="V6" s="40" t="s">
        <v>78</v>
      </c>
      <c r="W6" s="127" t="s">
        <v>127</v>
      </c>
      <c r="X6" s="127" t="s">
        <v>128</v>
      </c>
    </row>
    <row r="7" spans="1:31" ht="20.25" x14ac:dyDescent="0.25">
      <c r="A7" s="128" t="s">
        <v>118</v>
      </c>
      <c r="B7" s="32"/>
      <c r="C7" s="129"/>
      <c r="D7" s="220"/>
      <c r="E7" s="35"/>
      <c r="F7" s="220"/>
      <c r="G7" s="35"/>
      <c r="H7" s="35"/>
      <c r="I7" s="35"/>
      <c r="J7" s="130"/>
      <c r="K7" s="130"/>
      <c r="L7" s="130"/>
      <c r="M7" s="130"/>
      <c r="N7" s="130"/>
      <c r="O7" s="130"/>
      <c r="P7" s="130"/>
      <c r="Q7" s="130"/>
      <c r="R7" s="130"/>
      <c r="S7" s="220"/>
      <c r="T7" s="220"/>
      <c r="U7" s="220"/>
      <c r="V7" s="220"/>
      <c r="W7" s="131"/>
      <c r="X7" s="131"/>
      <c r="Z7" s="378" t="s">
        <v>312</v>
      </c>
      <c r="AA7" s="378"/>
      <c r="AB7" s="378"/>
      <c r="AC7" s="378"/>
      <c r="AD7" s="378"/>
      <c r="AE7" s="378"/>
    </row>
    <row r="8" spans="1:31" customFormat="1" ht="47.25" customHeight="1" x14ac:dyDescent="0.25">
      <c r="A8" s="132"/>
      <c r="B8" s="133"/>
      <c r="C8" s="342" t="s">
        <v>311</v>
      </c>
      <c r="D8" s="108"/>
      <c r="E8" s="109"/>
      <c r="F8" s="108"/>
      <c r="G8" s="48"/>
      <c r="H8" s="109"/>
      <c r="I8" s="48"/>
      <c r="J8" s="343" t="s">
        <v>300</v>
      </c>
      <c r="K8" s="125" t="s">
        <v>301</v>
      </c>
      <c r="L8" s="125" t="s">
        <v>72</v>
      </c>
      <c r="M8" s="344" t="s">
        <v>302</v>
      </c>
      <c r="N8" s="343" t="s">
        <v>300</v>
      </c>
      <c r="O8" s="125" t="s">
        <v>301</v>
      </c>
      <c r="P8" s="125" t="s">
        <v>72</v>
      </c>
      <c r="Q8" s="344" t="s">
        <v>302</v>
      </c>
      <c r="R8" s="339" t="s">
        <v>303</v>
      </c>
      <c r="S8" s="339" t="s">
        <v>304</v>
      </c>
      <c r="T8" s="339" t="s">
        <v>305</v>
      </c>
      <c r="U8" s="339" t="s">
        <v>306</v>
      </c>
      <c r="V8" s="110"/>
      <c r="W8" s="340"/>
      <c r="X8" s="340"/>
      <c r="Y8" s="31"/>
      <c r="Z8" s="341" t="s">
        <v>307</v>
      </c>
      <c r="AA8" s="341" t="s">
        <v>308</v>
      </c>
      <c r="AB8" s="341" t="s">
        <v>309</v>
      </c>
      <c r="AC8" s="341" t="s">
        <v>310</v>
      </c>
      <c r="AD8" s="341" t="s">
        <v>308</v>
      </c>
      <c r="AE8" s="341" t="s">
        <v>309</v>
      </c>
    </row>
    <row r="9" spans="1:31" ht="45" x14ac:dyDescent="0.25">
      <c r="A9" s="63">
        <v>1</v>
      </c>
      <c r="B9" s="144" t="s">
        <v>119</v>
      </c>
      <c r="C9" s="135" t="s">
        <v>120</v>
      </c>
      <c r="D9" s="100"/>
      <c r="E9" s="62"/>
      <c r="F9" s="136"/>
      <c r="G9" s="137"/>
      <c r="H9" s="62"/>
      <c r="I9" s="138"/>
      <c r="J9" s="328"/>
      <c r="K9" s="205"/>
      <c r="L9" s="139"/>
      <c r="M9" s="390"/>
      <c r="N9" s="329"/>
      <c r="O9" s="387"/>
      <c r="P9" s="139"/>
      <c r="Q9" s="387"/>
      <c r="R9" s="153"/>
      <c r="S9" s="141"/>
      <c r="T9" s="151"/>
      <c r="U9" s="379"/>
      <c r="V9" s="142"/>
      <c r="W9" s="143" t="e">
        <f>CONCATENATE(IF(AND(E9="M",H9="M"),2.619,),IF(AND(E9="P",H9="P"),1.3095,),IF(AND(E9="D",H9="D"),0,),IF(AND(E9="M",H9="P"),1.9643,),IF(AND(E9="M",H9="D"),1.3095,),IF(AND(E9="P",H9="M"),1.9643,),IF(AND(E9="P",H9="D"),0.6548,),IF(AND(E9="D",H9="M"),1.3095,),IF(AND(E9="D",H9="P"),0.6548,))+0</f>
        <v>#VALUE!</v>
      </c>
      <c r="Z9" s="347" t="s">
        <v>313</v>
      </c>
      <c r="AA9" s="347">
        <f>COUNTIFS(J9:J100,1,L9:L100,"M")</f>
        <v>0</v>
      </c>
      <c r="AB9" s="347">
        <f>IF(AA9&gt;=1,1,0)</f>
        <v>0</v>
      </c>
      <c r="AC9" s="347" t="s">
        <v>313</v>
      </c>
      <c r="AD9" s="347">
        <f>COUNTIFS(N9:N100,1,P9:P100,"M")</f>
        <v>0</v>
      </c>
      <c r="AE9" s="347">
        <f>IF(AD9&gt;=1,1,0)</f>
        <v>0</v>
      </c>
    </row>
    <row r="10" spans="1:31" x14ac:dyDescent="0.25">
      <c r="A10" s="63">
        <v>2</v>
      </c>
      <c r="B10" s="144" t="s">
        <v>121</v>
      </c>
      <c r="C10" s="135" t="s">
        <v>122</v>
      </c>
      <c r="D10" s="100"/>
      <c r="E10" s="62"/>
      <c r="F10" s="136"/>
      <c r="G10" s="137"/>
      <c r="H10" s="62"/>
      <c r="I10" s="138"/>
      <c r="J10" s="330"/>
      <c r="K10" s="207"/>
      <c r="L10" s="154"/>
      <c r="M10" s="392"/>
      <c r="N10" s="331"/>
      <c r="O10" s="388"/>
      <c r="P10" s="154"/>
      <c r="Q10" s="388"/>
      <c r="R10" s="153"/>
      <c r="S10" s="141"/>
      <c r="T10" s="151"/>
      <c r="U10" s="380"/>
      <c r="V10" s="142"/>
      <c r="W10" s="143" t="e">
        <f t="shared" ref="W10:W11" si="0">CONCATENATE(IF(AND(E10="M",H10="M"),2.619,),IF(AND(E10="P",H10="P"),1.3095,),IF(AND(E10="D",H10="D"),0,),IF(AND(E10="M",H10="P"),1.9643,),IF(AND(E10="M",H10="D"),1.3095,),IF(AND(E10="P",H10="M"),1.9643,),IF(AND(E10="P",H10="D"),0.6548,),IF(AND(E10="D",H10="M"),1.3095,),IF(AND(E10="D",H10="P"),0.6548,))+0</f>
        <v>#VALUE!</v>
      </c>
      <c r="Z10" s="347" t="s">
        <v>314</v>
      </c>
      <c r="AA10" s="347">
        <f>COUNTIFS(J9:J100,2,L9:L100,"M")</f>
        <v>0</v>
      </c>
      <c r="AB10" s="347">
        <f t="shared" ref="AB10:AB16" si="1">IF(AA10&gt;=1,1,0)</f>
        <v>0</v>
      </c>
      <c r="AC10" s="347" t="s">
        <v>314</v>
      </c>
      <c r="AD10" s="347">
        <f>COUNTIFS(N9:N100,2,P9:P100,"M")</f>
        <v>0</v>
      </c>
      <c r="AE10" s="347">
        <f t="shared" ref="AE10:AE16" si="2">IF(AD10&gt;=1,1,0)</f>
        <v>0</v>
      </c>
    </row>
    <row r="11" spans="1:31" ht="30" x14ac:dyDescent="0.25">
      <c r="A11" s="63">
        <v>3</v>
      </c>
      <c r="B11" s="144" t="s">
        <v>123</v>
      </c>
      <c r="C11" s="135" t="s">
        <v>124</v>
      </c>
      <c r="D11" s="100"/>
      <c r="E11" s="62"/>
      <c r="F11" s="136"/>
      <c r="G11" s="137"/>
      <c r="H11" s="62"/>
      <c r="I11" s="138"/>
      <c r="J11" s="199"/>
      <c r="K11" s="206"/>
      <c r="L11" s="146"/>
      <c r="M11" s="391"/>
      <c r="N11" s="147"/>
      <c r="O11" s="389"/>
      <c r="P11" s="146"/>
      <c r="Q11" s="389"/>
      <c r="R11" s="153"/>
      <c r="S11" s="141"/>
      <c r="T11" s="151"/>
      <c r="U11" s="381"/>
      <c r="V11" s="142"/>
      <c r="W11" s="143" t="e">
        <f t="shared" si="0"/>
        <v>#VALUE!</v>
      </c>
      <c r="Z11" s="347" t="s">
        <v>315</v>
      </c>
      <c r="AA11" s="347">
        <f>COUNTIFS(J9:J100,3,L9:L100,"M")</f>
        <v>0</v>
      </c>
      <c r="AB11" s="347">
        <f t="shared" si="1"/>
        <v>0</v>
      </c>
      <c r="AC11" s="347" t="s">
        <v>315</v>
      </c>
      <c r="AD11" s="347">
        <f>COUNTIFS(N9:N100,3,P9:P100,"M")</f>
        <v>0</v>
      </c>
      <c r="AE11" s="347">
        <f t="shared" si="2"/>
        <v>0</v>
      </c>
    </row>
    <row r="12" spans="1:31" ht="20.25" x14ac:dyDescent="0.25">
      <c r="A12" s="230" t="s">
        <v>148</v>
      </c>
      <c r="B12" s="231"/>
      <c r="C12" s="232"/>
      <c r="D12" s="437"/>
      <c r="E12" s="438"/>
      <c r="F12" s="439"/>
      <c r="G12" s="438"/>
      <c r="H12" s="438"/>
      <c r="I12" s="438"/>
      <c r="J12" s="440"/>
      <c r="K12" s="441"/>
      <c r="L12" s="440"/>
      <c r="M12" s="440"/>
      <c r="N12" s="440"/>
      <c r="O12" s="440"/>
      <c r="P12" s="440"/>
      <c r="Q12" s="440"/>
      <c r="R12" s="442"/>
      <c r="S12" s="439"/>
      <c r="T12" s="439"/>
      <c r="U12" s="439"/>
      <c r="V12" s="443"/>
      <c r="W12" s="90"/>
      <c r="X12" s="90"/>
      <c r="Z12" s="347" t="s">
        <v>316</v>
      </c>
      <c r="AA12" s="347">
        <f>COUNTIFS(J9:J100,4,L9:L100,"M")</f>
        <v>0</v>
      </c>
      <c r="AB12" s="347">
        <f t="shared" si="1"/>
        <v>0</v>
      </c>
      <c r="AC12" s="347" t="s">
        <v>316</v>
      </c>
      <c r="AD12" s="347">
        <f>COUNTIFS(N9:N100,4,P9:P100,"M")</f>
        <v>0</v>
      </c>
      <c r="AE12" s="347">
        <f t="shared" si="2"/>
        <v>0</v>
      </c>
    </row>
    <row r="13" spans="1:31" ht="20.25" x14ac:dyDescent="0.25">
      <c r="A13" s="235"/>
      <c r="B13" s="149"/>
      <c r="C13" s="236" t="s">
        <v>149</v>
      </c>
      <c r="D13" s="444"/>
      <c r="E13" s="260"/>
      <c r="F13" s="302"/>
      <c r="G13" s="260"/>
      <c r="H13" s="260"/>
      <c r="I13" s="260"/>
      <c r="J13" s="237"/>
      <c r="K13" s="311"/>
      <c r="L13" s="321"/>
      <c r="M13" s="321"/>
      <c r="N13" s="237"/>
      <c r="O13" s="321"/>
      <c r="P13" s="321"/>
      <c r="Q13" s="321"/>
      <c r="R13" s="321"/>
      <c r="S13" s="237"/>
      <c r="T13" s="237"/>
      <c r="U13" s="310"/>
      <c r="V13" s="445"/>
      <c r="W13" s="303"/>
      <c r="X13" s="303"/>
      <c r="Z13" s="347" t="s">
        <v>317</v>
      </c>
      <c r="AA13" s="347">
        <f>COUNTIFS(J9:J100,5,L9:L100,"M")</f>
        <v>0</v>
      </c>
      <c r="AB13" s="347">
        <f t="shared" si="1"/>
        <v>0</v>
      </c>
      <c r="AC13" s="347" t="s">
        <v>317</v>
      </c>
      <c r="AD13" s="347">
        <f>COUNTIFS(N9:N100,5,P9:P100,"M")</f>
        <v>0</v>
      </c>
      <c r="AE13" s="347">
        <f t="shared" si="2"/>
        <v>0</v>
      </c>
    </row>
    <row r="14" spans="1:31" ht="31.5" x14ac:dyDescent="0.25">
      <c r="A14" s="134">
        <v>4</v>
      </c>
      <c r="B14" s="134" t="s">
        <v>150</v>
      </c>
      <c r="C14" s="79" t="s">
        <v>151</v>
      </c>
      <c r="D14" s="99"/>
      <c r="E14" s="62"/>
      <c r="F14" s="165"/>
      <c r="G14" s="150"/>
      <c r="H14" s="62"/>
      <c r="I14" s="150"/>
      <c r="J14" s="324"/>
      <c r="K14" s="207"/>
      <c r="L14" s="288"/>
      <c r="M14" s="390"/>
      <c r="N14" s="345"/>
      <c r="O14" s="209"/>
      <c r="P14" s="288"/>
      <c r="Q14" s="387"/>
      <c r="R14" s="233"/>
      <c r="S14" s="234"/>
      <c r="T14" s="309"/>
      <c r="U14" s="379"/>
      <c r="V14" s="167"/>
      <c r="W14" s="143" t="e">
        <f t="shared" ref="W14:W16" si="3">CONCATENATE(IF(AND(E14="M",H14="M"),2.619,),IF(AND(E14="P",H14="P"),1.3095,),IF(AND(E14="D",H14="D"),0,),IF(AND(E14="M",H14="P"),1.9643,),IF(AND(E14="M",H14="D"),1.3095,),IF(AND(E14="P",H14="M"),1.9643,),IF(AND(E14="P",H14="D"),0.6548,),IF(AND(E14="D",H14="M"),1.3095,),IF(AND(E14="D",H14="P"),0.6548,))+0</f>
        <v>#VALUE!</v>
      </c>
      <c r="Z14" s="347" t="s">
        <v>318</v>
      </c>
      <c r="AA14" s="347">
        <f>COUNTIFS(J9:J100,6,L9:L100,"M")</f>
        <v>0</v>
      </c>
      <c r="AB14" s="347">
        <f t="shared" si="1"/>
        <v>0</v>
      </c>
      <c r="AC14" s="347" t="s">
        <v>318</v>
      </c>
      <c r="AD14" s="347">
        <f>COUNTIFS(N9:N100,6,P9:P100,"M")</f>
        <v>0</v>
      </c>
      <c r="AE14" s="347">
        <f t="shared" si="2"/>
        <v>0</v>
      </c>
    </row>
    <row r="15" spans="1:31" ht="31.5" x14ac:dyDescent="0.25">
      <c r="A15" s="63">
        <v>5</v>
      </c>
      <c r="B15" s="144" t="s">
        <v>152</v>
      </c>
      <c r="C15" s="135" t="s">
        <v>153</v>
      </c>
      <c r="D15" s="100"/>
      <c r="E15" s="62"/>
      <c r="F15" s="136"/>
      <c r="G15" s="137"/>
      <c r="H15" s="62"/>
      <c r="I15" s="138"/>
      <c r="J15" s="324"/>
      <c r="K15" s="207"/>
      <c r="L15" s="288"/>
      <c r="M15" s="392"/>
      <c r="N15" s="345"/>
      <c r="O15" s="209"/>
      <c r="P15" s="288"/>
      <c r="Q15" s="388"/>
      <c r="R15" s="226"/>
      <c r="S15" s="227"/>
      <c r="T15" s="301"/>
      <c r="U15" s="380"/>
      <c r="V15" s="142"/>
      <c r="W15" s="143" t="e">
        <f t="shared" si="3"/>
        <v>#VALUE!</v>
      </c>
      <c r="Z15" s="347" t="s">
        <v>319</v>
      </c>
      <c r="AA15" s="347">
        <f>COUNTIFS(J9:J100,7,L9:L100,"M")</f>
        <v>0</v>
      </c>
      <c r="AB15" s="347">
        <f t="shared" si="1"/>
        <v>0</v>
      </c>
      <c r="AC15" s="347" t="s">
        <v>319</v>
      </c>
      <c r="AD15" s="347">
        <f>COUNTIFS(N9:N100,7,P9:P100,"M")</f>
        <v>0</v>
      </c>
      <c r="AE15" s="347">
        <f t="shared" si="2"/>
        <v>0</v>
      </c>
    </row>
    <row r="16" spans="1:31" ht="48" x14ac:dyDescent="0.25">
      <c r="A16" s="63">
        <v>6</v>
      </c>
      <c r="B16" s="144" t="s">
        <v>154</v>
      </c>
      <c r="C16" s="228" t="s">
        <v>155</v>
      </c>
      <c r="D16" s="100"/>
      <c r="E16" s="62"/>
      <c r="F16" s="136"/>
      <c r="G16" s="137"/>
      <c r="H16" s="62"/>
      <c r="I16" s="138"/>
      <c r="J16" s="199"/>
      <c r="K16" s="207"/>
      <c r="L16" s="146"/>
      <c r="M16" s="391"/>
      <c r="N16" s="147"/>
      <c r="O16" s="209"/>
      <c r="P16" s="146"/>
      <c r="Q16" s="389"/>
      <c r="R16" s="226"/>
      <c r="S16" s="229"/>
      <c r="T16" s="301"/>
      <c r="U16" s="381"/>
      <c r="V16" s="142"/>
      <c r="W16" s="143" t="e">
        <f t="shared" si="3"/>
        <v>#VALUE!</v>
      </c>
      <c r="Z16" s="347" t="s">
        <v>320</v>
      </c>
      <c r="AA16" s="347">
        <f>COUNTIFS(J9:J100,8,L9:L100,"M")</f>
        <v>0</v>
      </c>
      <c r="AB16" s="347">
        <f t="shared" si="1"/>
        <v>0</v>
      </c>
      <c r="AC16" s="347" t="s">
        <v>320</v>
      </c>
      <c r="AD16" s="347">
        <f>COUNTIFS(N9:N100,8,P9:P100,"M")</f>
        <v>0</v>
      </c>
      <c r="AE16" s="347">
        <f t="shared" si="2"/>
        <v>0</v>
      </c>
    </row>
    <row r="17" spans="1:23" ht="23.25" x14ac:dyDescent="0.25">
      <c r="A17" s="163" t="s">
        <v>156</v>
      </c>
      <c r="B17" s="164"/>
      <c r="C17" s="42"/>
      <c r="D17" s="446"/>
      <c r="E17" s="264"/>
      <c r="F17" s="447"/>
      <c r="G17" s="447"/>
      <c r="H17" s="264"/>
      <c r="I17" s="447"/>
      <c r="J17" s="448"/>
      <c r="K17" s="449"/>
      <c r="L17" s="448"/>
      <c r="M17" s="448"/>
      <c r="N17" s="448"/>
      <c r="O17" s="448"/>
      <c r="P17" s="448"/>
      <c r="Q17" s="448"/>
      <c r="R17" s="448"/>
      <c r="S17" s="450"/>
      <c r="T17" s="450"/>
      <c r="U17" s="450"/>
      <c r="V17" s="451"/>
    </row>
    <row r="18" spans="1:23" ht="20.25" x14ac:dyDescent="0.25">
      <c r="A18" s="148"/>
      <c r="B18" s="161"/>
      <c r="C18" s="162" t="s">
        <v>157</v>
      </c>
      <c r="D18" s="452"/>
      <c r="E18" s="237"/>
      <c r="F18" s="295"/>
      <c r="G18" s="295"/>
      <c r="H18" s="237"/>
      <c r="I18" s="295"/>
      <c r="J18" s="453"/>
      <c r="K18" s="454"/>
      <c r="L18" s="453"/>
      <c r="M18" s="453"/>
      <c r="N18" s="453"/>
      <c r="O18" s="453"/>
      <c r="P18" s="453"/>
      <c r="Q18" s="453"/>
      <c r="R18" s="453"/>
      <c r="S18" s="295"/>
      <c r="T18" s="295"/>
      <c r="U18" s="295"/>
      <c r="V18" s="455"/>
    </row>
    <row r="19" spans="1:23" ht="45" x14ac:dyDescent="0.25">
      <c r="A19" s="78">
        <v>7</v>
      </c>
      <c r="B19" s="134" t="s">
        <v>158</v>
      </c>
      <c r="C19" s="239" t="s">
        <v>159</v>
      </c>
      <c r="D19" s="99"/>
      <c r="E19" s="62"/>
      <c r="F19" s="165"/>
      <c r="G19" s="166"/>
      <c r="H19" s="62"/>
      <c r="I19" s="150"/>
      <c r="J19" s="317"/>
      <c r="K19" s="205"/>
      <c r="L19" s="154"/>
      <c r="M19" s="390"/>
      <c r="N19" s="320"/>
      <c r="O19" s="208"/>
      <c r="P19" s="154"/>
      <c r="Q19" s="387"/>
      <c r="R19" s="233"/>
      <c r="S19" s="227"/>
      <c r="T19" s="227"/>
      <c r="U19" s="382"/>
      <c r="V19" s="167"/>
      <c r="W19" s="143" t="e">
        <f t="shared" ref="W19:W22" si="4">CONCATENATE(IF(AND(E19="M",H19="M"),2.619,),IF(AND(E19="P",H19="P"),1.3095,),IF(AND(E19="D",H19="D"),0,),IF(AND(E19="M",H19="P"),1.9643,),IF(AND(E19="M",H19="D"),1.3095,),IF(AND(E19="P",H19="M"),1.9643,),IF(AND(E19="P",H19="D"),0.6548,),IF(AND(E19="D",H19="M"),1.3095,),IF(AND(E19="D",H19="P"),0.6548,))+0</f>
        <v>#VALUE!</v>
      </c>
    </row>
    <row r="20" spans="1:23" ht="31.5" x14ac:dyDescent="0.25">
      <c r="A20" s="63">
        <v>8</v>
      </c>
      <c r="B20" s="134" t="s">
        <v>160</v>
      </c>
      <c r="C20" s="240" t="s">
        <v>161</v>
      </c>
      <c r="D20" s="100"/>
      <c r="E20" s="62"/>
      <c r="F20" s="136"/>
      <c r="G20" s="137"/>
      <c r="H20" s="62"/>
      <c r="I20" s="138"/>
      <c r="J20" s="317"/>
      <c r="K20" s="207"/>
      <c r="L20" s="154"/>
      <c r="M20" s="392"/>
      <c r="N20" s="320"/>
      <c r="O20" s="209"/>
      <c r="P20" s="154"/>
      <c r="Q20" s="388"/>
      <c r="R20" s="226"/>
      <c r="S20" s="227"/>
      <c r="T20" s="227"/>
      <c r="U20" s="384"/>
      <c r="V20" s="142"/>
      <c r="W20" s="143" t="e">
        <f t="shared" si="4"/>
        <v>#VALUE!</v>
      </c>
    </row>
    <row r="21" spans="1:23" ht="60" x14ac:dyDescent="0.25">
      <c r="A21" s="78">
        <v>9</v>
      </c>
      <c r="B21" s="134" t="s">
        <v>162</v>
      </c>
      <c r="C21" s="241" t="s">
        <v>163</v>
      </c>
      <c r="D21" s="99"/>
      <c r="E21" s="62"/>
      <c r="F21" s="165"/>
      <c r="G21" s="166"/>
      <c r="H21" s="62"/>
      <c r="I21" s="150"/>
      <c r="J21" s="317"/>
      <c r="K21" s="207"/>
      <c r="L21" s="154"/>
      <c r="M21" s="392"/>
      <c r="N21" s="320"/>
      <c r="O21" s="209"/>
      <c r="P21" s="154"/>
      <c r="Q21" s="388"/>
      <c r="R21" s="226"/>
      <c r="S21" s="227"/>
      <c r="T21" s="227"/>
      <c r="U21" s="384"/>
      <c r="V21" s="167"/>
      <c r="W21" s="143" t="e">
        <f t="shared" si="4"/>
        <v>#VALUE!</v>
      </c>
    </row>
    <row r="22" spans="1:23" ht="31.5" x14ac:dyDescent="0.25">
      <c r="A22" s="63">
        <v>10</v>
      </c>
      <c r="B22" s="134" t="s">
        <v>164</v>
      </c>
      <c r="C22" s="239" t="s">
        <v>165</v>
      </c>
      <c r="D22" s="99"/>
      <c r="E22" s="62"/>
      <c r="F22" s="165"/>
      <c r="G22" s="166"/>
      <c r="H22" s="62"/>
      <c r="I22" s="150"/>
      <c r="J22" s="199"/>
      <c r="K22" s="207"/>
      <c r="L22" s="146"/>
      <c r="M22" s="392"/>
      <c r="N22" s="147"/>
      <c r="O22" s="209"/>
      <c r="P22" s="146"/>
      <c r="Q22" s="388"/>
      <c r="R22" s="226"/>
      <c r="S22" s="227"/>
      <c r="T22" s="227"/>
      <c r="U22" s="383"/>
      <c r="V22" s="167"/>
      <c r="W22" s="143" t="e">
        <f t="shared" si="4"/>
        <v>#VALUE!</v>
      </c>
    </row>
    <row r="23" spans="1:23" ht="20.25" x14ac:dyDescent="0.25">
      <c r="A23" s="163" t="s">
        <v>166</v>
      </c>
      <c r="B23" s="164"/>
      <c r="C23" s="42"/>
      <c r="D23" s="446"/>
      <c r="E23" s="264"/>
      <c r="F23" s="447"/>
      <c r="G23" s="447"/>
      <c r="H23" s="264"/>
      <c r="I23" s="447"/>
      <c r="J23" s="448"/>
      <c r="K23" s="449"/>
      <c r="L23" s="448"/>
      <c r="M23" s="448"/>
      <c r="N23" s="448"/>
      <c r="O23" s="448"/>
      <c r="P23" s="448"/>
      <c r="Q23" s="448"/>
      <c r="R23" s="448"/>
      <c r="S23" s="450"/>
      <c r="T23" s="450"/>
      <c r="U23" s="450"/>
      <c r="V23" s="451"/>
    </row>
    <row r="24" spans="1:23" ht="20.25" x14ac:dyDescent="0.25">
      <c r="A24" s="160"/>
      <c r="B24" s="161"/>
      <c r="C24" s="162" t="s">
        <v>167</v>
      </c>
      <c r="D24" s="452"/>
      <c r="E24" s="237"/>
      <c r="F24" s="295"/>
      <c r="G24" s="295"/>
      <c r="H24" s="237"/>
      <c r="I24" s="295"/>
      <c r="J24" s="294"/>
      <c r="K24" s="313"/>
      <c r="L24" s="294"/>
      <c r="M24" s="294"/>
      <c r="N24" s="294"/>
      <c r="O24" s="294"/>
      <c r="P24" s="294"/>
      <c r="Q24" s="294"/>
      <c r="R24" s="294"/>
      <c r="S24" s="295"/>
      <c r="T24" s="295"/>
      <c r="U24" s="295"/>
      <c r="V24" s="455"/>
    </row>
    <row r="25" spans="1:23" ht="45" x14ac:dyDescent="0.25">
      <c r="A25" s="78">
        <v>11</v>
      </c>
      <c r="B25" s="134" t="s">
        <v>168</v>
      </c>
      <c r="C25" s="251" t="s">
        <v>169</v>
      </c>
      <c r="D25" s="99"/>
      <c r="E25" s="62"/>
      <c r="F25" s="165"/>
      <c r="G25" s="307"/>
      <c r="H25" s="62"/>
      <c r="I25" s="308"/>
      <c r="J25" s="199"/>
      <c r="K25" s="207"/>
      <c r="L25" s="146"/>
      <c r="M25" s="238"/>
      <c r="N25" s="147"/>
      <c r="O25" s="209"/>
      <c r="P25" s="146"/>
      <c r="Q25" s="315"/>
      <c r="R25" s="322"/>
      <c r="S25" s="234"/>
      <c r="T25" s="234"/>
      <c r="U25" s="322"/>
      <c r="V25" s="167"/>
      <c r="W25" s="143" t="e">
        <f t="shared" ref="W25" si="5">CONCATENATE(IF(AND(E25="M",H25="M"),2.619,),IF(AND(E25="P",H25="P"),1.3095,),IF(AND(E25="D",H25="D"),0,),IF(AND(E25="M",H25="P"),1.9643,),IF(AND(E25="M",H25="D"),1.3095,),IF(AND(E25="P",H25="M"),1.9643,),IF(AND(E25="P",H25="D"),0.6548,),IF(AND(E25="D",H25="M"),1.3095,),IF(AND(E25="D",H25="P"),0.6548,))+0</f>
        <v>#VALUE!</v>
      </c>
    </row>
    <row r="26" spans="1:23" ht="20.25" x14ac:dyDescent="0.25">
      <c r="A26" s="160"/>
      <c r="B26" s="161"/>
      <c r="C26" s="162" t="s">
        <v>170</v>
      </c>
      <c r="D26" s="452"/>
      <c r="E26" s="237"/>
      <c r="F26" s="295"/>
      <c r="G26" s="295"/>
      <c r="H26" s="237"/>
      <c r="I26" s="295"/>
      <c r="J26" s="294"/>
      <c r="K26" s="313"/>
      <c r="L26" s="294"/>
      <c r="M26" s="294"/>
      <c r="N26" s="294"/>
      <c r="O26" s="294"/>
      <c r="P26" s="294"/>
      <c r="Q26" s="294"/>
      <c r="R26" s="294"/>
      <c r="S26" s="295"/>
      <c r="T26" s="295"/>
      <c r="U26" s="295"/>
      <c r="V26" s="455"/>
    </row>
    <row r="27" spans="1:23" ht="31.5" x14ac:dyDescent="0.25">
      <c r="A27" s="63">
        <v>12</v>
      </c>
      <c r="B27" s="144" t="s">
        <v>171</v>
      </c>
      <c r="C27" s="135" t="s">
        <v>172</v>
      </c>
      <c r="D27" s="100"/>
      <c r="E27" s="62"/>
      <c r="F27" s="136"/>
      <c r="G27" s="137"/>
      <c r="H27" s="62"/>
      <c r="I27" s="138"/>
      <c r="J27" s="199"/>
      <c r="K27" s="205"/>
      <c r="L27" s="146"/>
      <c r="M27" s="238"/>
      <c r="N27" s="147"/>
      <c r="O27" s="208"/>
      <c r="P27" s="146"/>
      <c r="Q27" s="315"/>
      <c r="R27" s="234"/>
      <c r="S27" s="227"/>
      <c r="T27" s="227"/>
      <c r="U27" s="229"/>
      <c r="V27" s="142"/>
      <c r="W27" s="143" t="e">
        <f t="shared" ref="W27" si="6">CONCATENATE(IF(AND(E27="M",H27="M"),2.619,),IF(AND(E27="P",H27="P"),1.3095,),IF(AND(E27="D",H27="D"),0,),IF(AND(E27="M",H27="P"),1.9643,),IF(AND(E27="M",H27="D"),1.3095,),IF(AND(E27="P",H27="M"),1.9643,),IF(AND(E27="P",H27="D"),0.6548,),IF(AND(E27="D",H27="M"),1.3095,),IF(AND(E27="D",H27="P"),0.6548,))+0</f>
        <v>#VALUE!</v>
      </c>
    </row>
    <row r="28" spans="1:23" ht="20.25" x14ac:dyDescent="0.25">
      <c r="A28" s="160"/>
      <c r="B28" s="161"/>
      <c r="C28" s="162" t="s">
        <v>173</v>
      </c>
      <c r="D28" s="452"/>
      <c r="E28" s="237"/>
      <c r="F28" s="295"/>
      <c r="G28" s="295"/>
      <c r="H28" s="237"/>
      <c r="I28" s="295"/>
      <c r="J28" s="294"/>
      <c r="K28" s="313"/>
      <c r="L28" s="294"/>
      <c r="M28" s="294"/>
      <c r="N28" s="294"/>
      <c r="O28" s="294"/>
      <c r="P28" s="294"/>
      <c r="Q28" s="294"/>
      <c r="R28" s="294"/>
      <c r="S28" s="295"/>
      <c r="T28" s="295"/>
      <c r="U28" s="295"/>
      <c r="V28" s="455"/>
    </row>
    <row r="29" spans="1:23" ht="45" x14ac:dyDescent="0.25">
      <c r="A29" s="63">
        <v>13</v>
      </c>
      <c r="B29" s="144" t="s">
        <v>174</v>
      </c>
      <c r="C29" s="157" t="s">
        <v>175</v>
      </c>
      <c r="D29" s="100"/>
      <c r="E29" s="62"/>
      <c r="F29" s="136"/>
      <c r="G29" s="137"/>
      <c r="H29" s="62"/>
      <c r="I29" s="138"/>
      <c r="J29" s="242"/>
      <c r="K29" s="205"/>
      <c r="L29" s="243"/>
      <c r="M29" s="390"/>
      <c r="N29" s="208"/>
      <c r="O29" s="208"/>
      <c r="P29" s="243"/>
      <c r="Q29" s="387"/>
      <c r="R29" s="234"/>
      <c r="S29" s="227"/>
      <c r="T29" s="301"/>
      <c r="U29" s="382"/>
      <c r="V29" s="142"/>
      <c r="W29" s="143" t="e">
        <f t="shared" ref="W29:W30" si="7">CONCATENATE(IF(AND(E29="M",H29="M"),2.619,),IF(AND(E29="P",H29="P"),1.3095,),IF(AND(E29="D",H29="D"),0,),IF(AND(E29="M",H29="P"),1.9643,),IF(AND(E29="M",H29="D"),1.3095,),IF(AND(E29="P",H29="M"),1.9643,),IF(AND(E29="P",H29="D"),0.6548,),IF(AND(E29="D",H29="M"),1.3095,),IF(AND(E29="D",H29="P"),0.6548,))+0</f>
        <v>#VALUE!</v>
      </c>
    </row>
    <row r="30" spans="1:23" ht="31.5" x14ac:dyDescent="0.25">
      <c r="A30" s="80">
        <v>14</v>
      </c>
      <c r="B30" s="304" t="s">
        <v>176</v>
      </c>
      <c r="C30" s="305" t="s">
        <v>177</v>
      </c>
      <c r="D30" s="101"/>
      <c r="E30" s="62"/>
      <c r="F30" s="290"/>
      <c r="G30" s="291"/>
      <c r="H30" s="62"/>
      <c r="I30" s="145"/>
      <c r="J30" s="199"/>
      <c r="K30" s="207"/>
      <c r="L30" s="146"/>
      <c r="M30" s="391"/>
      <c r="N30" s="147"/>
      <c r="O30" s="209"/>
      <c r="P30" s="146"/>
      <c r="Q30" s="389"/>
      <c r="R30" s="280"/>
      <c r="S30" s="280"/>
      <c r="T30" s="306"/>
      <c r="U30" s="383"/>
      <c r="V30" s="281"/>
      <c r="W30" s="143" t="e">
        <f t="shared" si="7"/>
        <v>#VALUE!</v>
      </c>
    </row>
    <row r="31" spans="1:23" ht="20.25" x14ac:dyDescent="0.25">
      <c r="A31" s="160"/>
      <c r="B31" s="161"/>
      <c r="C31" s="162" t="s">
        <v>178</v>
      </c>
      <c r="D31" s="452"/>
      <c r="E31" s="237"/>
      <c r="F31" s="295"/>
      <c r="G31" s="295"/>
      <c r="H31" s="237"/>
      <c r="I31" s="295"/>
      <c r="J31" s="453"/>
      <c r="K31" s="454"/>
      <c r="L31" s="453"/>
      <c r="M31" s="453"/>
      <c r="N31" s="453"/>
      <c r="O31" s="453"/>
      <c r="P31" s="453"/>
      <c r="Q31" s="453"/>
      <c r="R31" s="453"/>
      <c r="S31" s="295"/>
      <c r="T31" s="295"/>
      <c r="U31" s="456"/>
      <c r="V31" s="455"/>
    </row>
    <row r="32" spans="1:23" ht="31.5" x14ac:dyDescent="0.25">
      <c r="A32" s="63">
        <v>15</v>
      </c>
      <c r="B32" s="144" t="s">
        <v>179</v>
      </c>
      <c r="C32" s="157" t="s">
        <v>180</v>
      </c>
      <c r="D32" s="100"/>
      <c r="E32" s="62"/>
      <c r="F32" s="136"/>
      <c r="G32" s="137"/>
      <c r="H32" s="62"/>
      <c r="I32" s="138"/>
      <c r="J32" s="242"/>
      <c r="K32" s="205"/>
      <c r="L32" s="243"/>
      <c r="M32" s="390"/>
      <c r="N32" s="208"/>
      <c r="O32" s="208"/>
      <c r="P32" s="243"/>
      <c r="Q32" s="387"/>
      <c r="R32" s="246"/>
      <c r="S32" s="247"/>
      <c r="T32" s="247"/>
      <c r="U32" s="402"/>
      <c r="V32" s="142"/>
      <c r="W32" s="143" t="e">
        <f t="shared" ref="W32:W34" si="8">CONCATENATE(IF(AND(E32="M",H32="M"),2.619,),IF(AND(E32="P",H32="P"),1.3095,),IF(AND(E32="D",H32="D"),0,),IF(AND(E32="M",H32="P"),1.9643,),IF(AND(E32="M",H32="D"),1.3095,),IF(AND(E32="P",H32="M"),1.9643,),IF(AND(E32="P",H32="D"),0.6548,),IF(AND(E32="D",H32="M"),1.3095,),IF(AND(E32="D",H32="P"),0.6548,))+0</f>
        <v>#VALUE!</v>
      </c>
    </row>
    <row r="33" spans="1:24" ht="78" x14ac:dyDescent="0.25">
      <c r="A33" s="63">
        <v>16</v>
      </c>
      <c r="B33" s="144" t="s">
        <v>181</v>
      </c>
      <c r="C33" s="157" t="s">
        <v>182</v>
      </c>
      <c r="D33" s="100"/>
      <c r="E33" s="62"/>
      <c r="F33" s="136"/>
      <c r="G33" s="137"/>
      <c r="H33" s="62"/>
      <c r="I33" s="138"/>
      <c r="J33" s="244"/>
      <c r="K33" s="207"/>
      <c r="L33" s="245"/>
      <c r="M33" s="392"/>
      <c r="N33" s="209"/>
      <c r="O33" s="209"/>
      <c r="P33" s="245"/>
      <c r="Q33" s="388"/>
      <c r="R33" s="246"/>
      <c r="S33" s="247"/>
      <c r="T33" s="246"/>
      <c r="U33" s="403"/>
      <c r="V33" s="142"/>
      <c r="W33" s="143" t="e">
        <f t="shared" si="8"/>
        <v>#VALUE!</v>
      </c>
    </row>
    <row r="34" spans="1:24" ht="45" x14ac:dyDescent="0.25">
      <c r="A34" s="63">
        <v>17</v>
      </c>
      <c r="B34" s="144" t="s">
        <v>183</v>
      </c>
      <c r="C34" s="157" t="s">
        <v>184</v>
      </c>
      <c r="D34" s="100"/>
      <c r="E34" s="62"/>
      <c r="F34" s="136"/>
      <c r="G34" s="137"/>
      <c r="H34" s="62"/>
      <c r="I34" s="138"/>
      <c r="J34" s="199"/>
      <c r="K34" s="206"/>
      <c r="L34" s="146"/>
      <c r="M34" s="391"/>
      <c r="N34" s="147"/>
      <c r="O34" s="210"/>
      <c r="P34" s="146"/>
      <c r="Q34" s="389"/>
      <c r="R34" s="247"/>
      <c r="S34" s="247"/>
      <c r="T34" s="247"/>
      <c r="U34" s="404"/>
      <c r="V34" s="142"/>
      <c r="W34" s="143" t="e">
        <f t="shared" si="8"/>
        <v>#VALUE!</v>
      </c>
    </row>
    <row r="35" spans="1:24" ht="20.25" x14ac:dyDescent="0.25">
      <c r="A35" s="230" t="s">
        <v>185</v>
      </c>
      <c r="B35" s="231"/>
      <c r="C35" s="232"/>
      <c r="D35" s="437"/>
      <c r="E35" s="438"/>
      <c r="F35" s="439"/>
      <c r="G35" s="438"/>
      <c r="H35" s="438"/>
      <c r="I35" s="438"/>
      <c r="J35" s="440"/>
      <c r="K35" s="441"/>
      <c r="L35" s="440"/>
      <c r="M35" s="440"/>
      <c r="N35" s="440"/>
      <c r="O35" s="440"/>
      <c r="P35" s="440"/>
      <c r="Q35" s="440"/>
      <c r="R35" s="442"/>
      <c r="S35" s="439"/>
      <c r="T35" s="439"/>
      <c r="U35" s="439"/>
      <c r="V35" s="439"/>
      <c r="W35" s="90"/>
      <c r="X35" s="90"/>
    </row>
    <row r="36" spans="1:24" ht="20.25" x14ac:dyDescent="0.25">
      <c r="A36" s="235"/>
      <c r="B36" s="149"/>
      <c r="C36" s="236" t="s">
        <v>186</v>
      </c>
      <c r="D36" s="457"/>
      <c r="E36" s="260"/>
      <c r="F36" s="302"/>
      <c r="G36" s="260"/>
      <c r="H36" s="260"/>
      <c r="I36" s="260"/>
      <c r="J36" s="237"/>
      <c r="K36" s="311"/>
      <c r="L36" s="321"/>
      <c r="M36" s="321"/>
      <c r="N36" s="237"/>
      <c r="O36" s="321"/>
      <c r="P36" s="321"/>
      <c r="Q36" s="321"/>
      <c r="R36" s="321"/>
      <c r="S36" s="321"/>
      <c r="T36" s="321"/>
      <c r="U36" s="321"/>
      <c r="V36" s="302"/>
      <c r="W36" s="303"/>
      <c r="X36" s="303"/>
    </row>
    <row r="37" spans="1:24" ht="60" x14ac:dyDescent="0.25">
      <c r="A37" s="134">
        <v>18</v>
      </c>
      <c r="B37" s="134" t="s">
        <v>187</v>
      </c>
      <c r="C37" s="251" t="s">
        <v>188</v>
      </c>
      <c r="D37" s="99"/>
      <c r="E37" s="62"/>
      <c r="F37" s="165"/>
      <c r="G37" s="150"/>
      <c r="H37" s="62"/>
      <c r="I37" s="150"/>
      <c r="J37" s="324"/>
      <c r="K37" s="207"/>
      <c r="L37" s="146"/>
      <c r="M37" s="392"/>
      <c r="N37" s="140"/>
      <c r="O37" s="209"/>
      <c r="P37" s="146"/>
      <c r="Q37" s="405"/>
      <c r="R37" s="252"/>
      <c r="S37" s="234"/>
      <c r="T37" s="234"/>
      <c r="U37" s="384"/>
      <c r="V37" s="167"/>
      <c r="W37" s="143" t="e">
        <f t="shared" ref="W37:W39" si="9">CONCATENATE(IF(AND(E37="M",H37="M"),2.619,),IF(AND(E37="P",H37="P"),1.3095,),IF(AND(E37="D",H37="D"),0,),IF(AND(E37="M",H37="P"),1.9643,),IF(AND(E37="M",H37="D"),1.3095,),IF(AND(E37="P",H37="M"),1.9643,),IF(AND(E37="P",H37="D"),0.6548,),IF(AND(E37="D",H37="M"),1.3095,),IF(AND(E37="D",H37="P"),0.6548,))+0</f>
        <v>#VALUE!</v>
      </c>
    </row>
    <row r="38" spans="1:24" ht="30" x14ac:dyDescent="0.25">
      <c r="A38" s="63">
        <v>19</v>
      </c>
      <c r="B38" s="134" t="s">
        <v>189</v>
      </c>
      <c r="C38" s="135" t="s">
        <v>190</v>
      </c>
      <c r="D38" s="100"/>
      <c r="E38" s="62"/>
      <c r="F38" s="136"/>
      <c r="G38" s="137"/>
      <c r="H38" s="62"/>
      <c r="I38" s="138"/>
      <c r="J38" s="324"/>
      <c r="K38" s="207"/>
      <c r="L38" s="146"/>
      <c r="M38" s="392"/>
      <c r="N38" s="140"/>
      <c r="O38" s="209"/>
      <c r="P38" s="146"/>
      <c r="Q38" s="405"/>
      <c r="R38" s="248"/>
      <c r="S38" s="227"/>
      <c r="T38" s="227"/>
      <c r="U38" s="384"/>
      <c r="V38" s="142"/>
      <c r="W38" s="143" t="e">
        <f t="shared" si="9"/>
        <v>#VALUE!</v>
      </c>
    </row>
    <row r="39" spans="1:24" ht="45.75" x14ac:dyDescent="0.25">
      <c r="A39" s="63">
        <v>20</v>
      </c>
      <c r="B39" s="134" t="s">
        <v>191</v>
      </c>
      <c r="C39" s="249" t="s">
        <v>192</v>
      </c>
      <c r="D39" s="100"/>
      <c r="E39" s="62"/>
      <c r="F39" s="136"/>
      <c r="G39" s="137"/>
      <c r="H39" s="62"/>
      <c r="I39" s="138"/>
      <c r="J39" s="199"/>
      <c r="K39" s="206"/>
      <c r="L39" s="146"/>
      <c r="M39" s="391"/>
      <c r="N39" s="147"/>
      <c r="O39" s="210"/>
      <c r="P39" s="146"/>
      <c r="Q39" s="406"/>
      <c r="R39" s="248"/>
      <c r="S39" s="227"/>
      <c r="T39" s="227"/>
      <c r="U39" s="383"/>
      <c r="V39" s="142"/>
      <c r="W39" s="143" t="e">
        <f t="shared" si="9"/>
        <v>#VALUE!</v>
      </c>
    </row>
    <row r="40" spans="1:24" ht="20.25" x14ac:dyDescent="0.25">
      <c r="A40" s="148"/>
      <c r="B40" s="149"/>
      <c r="C40" s="162" t="s">
        <v>193</v>
      </c>
      <c r="D40" s="458"/>
      <c r="E40" s="260"/>
      <c r="F40" s="302"/>
      <c r="G40" s="302"/>
      <c r="H40" s="260"/>
      <c r="I40" s="302"/>
      <c r="J40" s="294"/>
      <c r="K40" s="313"/>
      <c r="L40" s="294"/>
      <c r="M40" s="294"/>
      <c r="N40" s="294"/>
      <c r="O40" s="294"/>
      <c r="P40" s="294"/>
      <c r="Q40" s="294"/>
      <c r="R40" s="459"/>
      <c r="S40" s="302"/>
      <c r="T40" s="302"/>
      <c r="U40" s="302"/>
      <c r="V40" s="445"/>
    </row>
    <row r="41" spans="1:24" ht="77.25" x14ac:dyDescent="0.25">
      <c r="A41" s="63">
        <v>21</v>
      </c>
      <c r="B41" s="134" t="s">
        <v>194</v>
      </c>
      <c r="C41" s="135" t="s">
        <v>195</v>
      </c>
      <c r="D41" s="100"/>
      <c r="E41" s="62"/>
      <c r="F41" s="65"/>
      <c r="G41" s="137"/>
      <c r="H41" s="62"/>
      <c r="I41" s="137"/>
      <c r="J41" s="253"/>
      <c r="K41" s="205"/>
      <c r="L41" s="71"/>
      <c r="M41" s="390"/>
      <c r="N41" s="254"/>
      <c r="O41" s="208"/>
      <c r="P41" s="71"/>
      <c r="Q41" s="387"/>
      <c r="R41" s="226"/>
      <c r="S41" s="227"/>
      <c r="T41" s="227"/>
      <c r="U41" s="382"/>
      <c r="V41" s="323"/>
      <c r="W41" s="143" t="e">
        <f t="shared" ref="W41:W43" si="10">CONCATENATE(IF(AND(E41="M",H41="M"),2.619,),IF(AND(E41="P",H41="P"),1.3095,),IF(AND(E41="D",H41="D"),0,),IF(AND(E41="M",H41="P"),1.9643,),IF(AND(E41="M",H41="D"),1.3095,),IF(AND(E41="P",H41="M"),1.9643,),IF(AND(E41="P",H41="D"),0.6548,),IF(AND(E41="D",H41="M"),1.3095,),IF(AND(E41="D",H41="P"),0.6548,))+0</f>
        <v>#VALUE!</v>
      </c>
    </row>
    <row r="42" spans="1:24" ht="62.25" x14ac:dyDescent="0.25">
      <c r="A42" s="63">
        <v>22</v>
      </c>
      <c r="B42" s="134" t="s">
        <v>196</v>
      </c>
      <c r="C42" s="135" t="s">
        <v>197</v>
      </c>
      <c r="D42" s="100"/>
      <c r="E42" s="62"/>
      <c r="F42" s="65"/>
      <c r="G42" s="137"/>
      <c r="H42" s="62"/>
      <c r="I42" s="137"/>
      <c r="J42" s="255"/>
      <c r="K42" s="207"/>
      <c r="L42" s="146"/>
      <c r="M42" s="392"/>
      <c r="N42" s="256"/>
      <c r="O42" s="209"/>
      <c r="P42" s="146"/>
      <c r="Q42" s="388"/>
      <c r="R42" s="226"/>
      <c r="S42" s="227"/>
      <c r="T42" s="227"/>
      <c r="U42" s="384"/>
      <c r="V42" s="323"/>
      <c r="W42" s="143" t="e">
        <f t="shared" si="10"/>
        <v>#VALUE!</v>
      </c>
    </row>
    <row r="43" spans="1:24" ht="33" x14ac:dyDescent="0.25">
      <c r="A43" s="63">
        <v>23</v>
      </c>
      <c r="B43" s="134" t="s">
        <v>198</v>
      </c>
      <c r="C43" s="135" t="s">
        <v>199</v>
      </c>
      <c r="D43" s="100"/>
      <c r="E43" s="62"/>
      <c r="F43" s="65"/>
      <c r="G43" s="137"/>
      <c r="H43" s="62"/>
      <c r="I43" s="137"/>
      <c r="J43" s="199"/>
      <c r="K43" s="206"/>
      <c r="L43" s="146"/>
      <c r="M43" s="391"/>
      <c r="N43" s="147"/>
      <c r="O43" s="210"/>
      <c r="P43" s="146"/>
      <c r="Q43" s="389"/>
      <c r="R43" s="226"/>
      <c r="S43" s="227"/>
      <c r="T43" s="227"/>
      <c r="U43" s="383"/>
      <c r="V43" s="323"/>
      <c r="W43" s="143" t="e">
        <f t="shared" si="10"/>
        <v>#VALUE!</v>
      </c>
    </row>
    <row r="44" spans="1:24" ht="20.25" x14ac:dyDescent="0.25">
      <c r="A44" s="148"/>
      <c r="B44" s="149"/>
      <c r="C44" s="162" t="s">
        <v>200</v>
      </c>
      <c r="D44" s="458"/>
      <c r="E44" s="260"/>
      <c r="F44" s="302"/>
      <c r="G44" s="302"/>
      <c r="H44" s="260"/>
      <c r="I44" s="302"/>
      <c r="J44" s="294"/>
      <c r="K44" s="313"/>
      <c r="L44" s="294"/>
      <c r="M44" s="294"/>
      <c r="N44" s="294"/>
      <c r="O44" s="294"/>
      <c r="P44" s="294"/>
      <c r="Q44" s="294"/>
      <c r="R44" s="459"/>
      <c r="S44" s="302"/>
      <c r="T44" s="302"/>
      <c r="U44" s="302"/>
      <c r="V44" s="445"/>
    </row>
    <row r="45" spans="1:24" ht="33" x14ac:dyDescent="0.25">
      <c r="A45" s="63">
        <v>24</v>
      </c>
      <c r="B45" s="134" t="s">
        <v>201</v>
      </c>
      <c r="C45" s="217" t="s">
        <v>202</v>
      </c>
      <c r="D45" s="100"/>
      <c r="E45" s="62"/>
      <c r="F45" s="65"/>
      <c r="G45" s="137"/>
      <c r="H45" s="62"/>
      <c r="I45" s="137"/>
      <c r="J45" s="253"/>
      <c r="K45" s="205"/>
      <c r="L45" s="284"/>
      <c r="M45" s="390"/>
      <c r="N45" s="286"/>
      <c r="O45" s="208"/>
      <c r="P45" s="284"/>
      <c r="Q45" s="387"/>
      <c r="R45" s="226"/>
      <c r="S45" s="227"/>
      <c r="T45" s="300"/>
      <c r="U45" s="382"/>
      <c r="V45" s="142"/>
      <c r="W45" s="143" t="e">
        <f t="shared" ref="W45:W48" si="11">CONCATENATE(IF(AND(E45="M",H45="M"),2.619,),IF(AND(E45="P",H45="P"),1.3095,),IF(AND(E45="D",H45="D"),0,),IF(AND(E45="M",H45="P"),1.9643,),IF(AND(E45="M",H45="D"),1.3095,),IF(AND(E45="P",H45="M"),1.9643,),IF(AND(E45="P",H45="D"),0.6548,),IF(AND(E45="D",H45="M"),1.3095,),IF(AND(E45="D",H45="P"),0.6548,))+0</f>
        <v>#VALUE!</v>
      </c>
    </row>
    <row r="46" spans="1:24" ht="31.5" x14ac:dyDescent="0.25">
      <c r="A46" s="63">
        <v>25</v>
      </c>
      <c r="B46" s="134" t="s">
        <v>203</v>
      </c>
      <c r="C46" s="217" t="s">
        <v>204</v>
      </c>
      <c r="D46" s="100"/>
      <c r="E46" s="62"/>
      <c r="F46" s="65"/>
      <c r="G46" s="137"/>
      <c r="H46" s="62"/>
      <c r="I46" s="137"/>
      <c r="J46" s="255"/>
      <c r="K46" s="207"/>
      <c r="L46" s="285"/>
      <c r="M46" s="392"/>
      <c r="N46" s="287"/>
      <c r="O46" s="209"/>
      <c r="P46" s="285"/>
      <c r="Q46" s="388"/>
      <c r="R46" s="226"/>
      <c r="S46" s="227"/>
      <c r="T46" s="300"/>
      <c r="U46" s="384"/>
      <c r="V46" s="142"/>
      <c r="W46" s="143" t="e">
        <f t="shared" si="11"/>
        <v>#VALUE!</v>
      </c>
    </row>
    <row r="47" spans="1:24" ht="31.5" x14ac:dyDescent="0.25">
      <c r="A47" s="63">
        <v>26</v>
      </c>
      <c r="B47" s="134" t="s">
        <v>205</v>
      </c>
      <c r="C47" s="135" t="s">
        <v>206</v>
      </c>
      <c r="D47" s="100"/>
      <c r="E47" s="62"/>
      <c r="F47" s="65"/>
      <c r="G47" s="137"/>
      <c r="H47" s="62"/>
      <c r="I47" s="137"/>
      <c r="J47" s="255"/>
      <c r="K47" s="207"/>
      <c r="L47" s="285"/>
      <c r="M47" s="392"/>
      <c r="N47" s="287"/>
      <c r="O47" s="209"/>
      <c r="P47" s="285"/>
      <c r="Q47" s="388"/>
      <c r="R47" s="226"/>
      <c r="S47" s="227"/>
      <c r="T47" s="300"/>
      <c r="U47" s="384"/>
      <c r="V47" s="142"/>
      <c r="W47" s="143" t="e">
        <f t="shared" si="11"/>
        <v>#VALUE!</v>
      </c>
    </row>
    <row r="48" spans="1:24" ht="60" x14ac:dyDescent="0.25">
      <c r="A48" s="63">
        <v>27</v>
      </c>
      <c r="B48" s="134" t="s">
        <v>207</v>
      </c>
      <c r="C48" s="217" t="s">
        <v>208</v>
      </c>
      <c r="D48" s="100"/>
      <c r="E48" s="62"/>
      <c r="F48" s="136"/>
      <c r="G48" s="137"/>
      <c r="H48" s="62"/>
      <c r="I48" s="138"/>
      <c r="J48" s="199"/>
      <c r="K48" s="207"/>
      <c r="L48" s="146"/>
      <c r="M48" s="391"/>
      <c r="N48" s="147"/>
      <c r="O48" s="209"/>
      <c r="P48" s="146"/>
      <c r="Q48" s="389"/>
      <c r="R48" s="226"/>
      <c r="S48" s="227"/>
      <c r="T48" s="301"/>
      <c r="U48" s="383"/>
      <c r="V48" s="142"/>
      <c r="W48" s="143" t="e">
        <f t="shared" si="11"/>
        <v>#VALUE!</v>
      </c>
    </row>
    <row r="49" spans="1:23" ht="20.25" x14ac:dyDescent="0.25">
      <c r="A49" s="128" t="s">
        <v>209</v>
      </c>
      <c r="B49" s="32"/>
      <c r="C49" s="129"/>
      <c r="D49" s="460"/>
      <c r="E49" s="461"/>
      <c r="F49" s="450"/>
      <c r="G49" s="461"/>
      <c r="H49" s="461"/>
      <c r="I49" s="461"/>
      <c r="J49" s="462"/>
      <c r="K49" s="463"/>
      <c r="L49" s="462"/>
      <c r="M49" s="462"/>
      <c r="N49" s="462"/>
      <c r="O49" s="462"/>
      <c r="P49" s="462"/>
      <c r="Q49" s="462"/>
      <c r="R49" s="464"/>
      <c r="S49" s="450"/>
      <c r="T49" s="450"/>
      <c r="U49" s="450"/>
      <c r="V49" s="450"/>
    </row>
    <row r="50" spans="1:23" s="259" customFormat="1" ht="20.25" x14ac:dyDescent="0.25">
      <c r="A50" s="152"/>
      <c r="B50" s="133"/>
      <c r="C50" s="132" t="s">
        <v>210</v>
      </c>
      <c r="D50" s="465"/>
      <c r="E50" s="257"/>
      <c r="F50" s="466"/>
      <c r="G50" s="258"/>
      <c r="H50" s="257"/>
      <c r="I50" s="258"/>
      <c r="J50" s="467"/>
      <c r="K50" s="468"/>
      <c r="L50" s="467"/>
      <c r="M50" s="467"/>
      <c r="N50" s="467"/>
      <c r="O50" s="467"/>
      <c r="P50" s="467"/>
      <c r="Q50" s="467"/>
      <c r="R50" s="469"/>
      <c r="S50" s="470"/>
      <c r="T50" s="470"/>
      <c r="U50" s="470"/>
      <c r="V50" s="471"/>
    </row>
    <row r="51" spans="1:23" ht="31.5" x14ac:dyDescent="0.25">
      <c r="A51" s="63">
        <v>28</v>
      </c>
      <c r="B51" s="134" t="s">
        <v>211</v>
      </c>
      <c r="C51" s="217" t="s">
        <v>212</v>
      </c>
      <c r="D51" s="100"/>
      <c r="E51" s="62"/>
      <c r="F51" s="65"/>
      <c r="G51" s="137"/>
      <c r="H51" s="62"/>
      <c r="I51" s="137"/>
      <c r="J51" s="253"/>
      <c r="K51" s="205"/>
      <c r="L51" s="71"/>
      <c r="M51" s="390"/>
      <c r="N51" s="254"/>
      <c r="O51" s="208"/>
      <c r="P51" s="71"/>
      <c r="Q51" s="387"/>
      <c r="R51" s="226"/>
      <c r="S51" s="227"/>
      <c r="T51" s="229"/>
      <c r="U51" s="382"/>
      <c r="V51" s="323"/>
      <c r="W51" s="143" t="e">
        <f t="shared" ref="W51:W54" si="12">CONCATENATE(IF(AND(E51="M",H51="M"),2.619,),IF(AND(E51="P",H51="P"),1.3095,),IF(AND(E51="D",H51="D"),0,),IF(AND(E51="M",H51="P"),1.9643,),IF(AND(E51="M",H51="D"),1.3095,),IF(AND(E51="P",H51="M"),1.9643,),IF(AND(E51="P",H51="D"),0.6548,),IF(AND(E51="D",H51="M"),1.3095,),IF(AND(E51="D",H51="P"),0.6548,))+0</f>
        <v>#VALUE!</v>
      </c>
    </row>
    <row r="52" spans="1:23" ht="31.5" x14ac:dyDescent="0.25">
      <c r="A52" s="63">
        <v>29</v>
      </c>
      <c r="B52" s="134" t="s">
        <v>213</v>
      </c>
      <c r="C52" s="217" t="s">
        <v>214</v>
      </c>
      <c r="D52" s="100"/>
      <c r="E52" s="62"/>
      <c r="F52" s="65"/>
      <c r="G52" s="137"/>
      <c r="H52" s="62"/>
      <c r="I52" s="137"/>
      <c r="J52" s="255"/>
      <c r="K52" s="207"/>
      <c r="L52" s="146"/>
      <c r="M52" s="392"/>
      <c r="N52" s="256"/>
      <c r="O52" s="209"/>
      <c r="P52" s="146"/>
      <c r="Q52" s="388"/>
      <c r="R52" s="226"/>
      <c r="S52" s="227"/>
      <c r="T52" s="229"/>
      <c r="U52" s="384"/>
      <c r="V52" s="323"/>
      <c r="W52" s="143" t="e">
        <f t="shared" si="12"/>
        <v>#VALUE!</v>
      </c>
    </row>
    <row r="53" spans="1:23" ht="45" x14ac:dyDescent="0.25">
      <c r="A53" s="63">
        <v>30</v>
      </c>
      <c r="B53" s="134" t="s">
        <v>215</v>
      </c>
      <c r="C53" s="217" t="s">
        <v>216</v>
      </c>
      <c r="D53" s="100"/>
      <c r="E53" s="62"/>
      <c r="F53" s="65"/>
      <c r="G53" s="137"/>
      <c r="H53" s="62"/>
      <c r="I53" s="137"/>
      <c r="J53" s="255"/>
      <c r="K53" s="207"/>
      <c r="L53" s="146"/>
      <c r="M53" s="392"/>
      <c r="N53" s="256"/>
      <c r="O53" s="209"/>
      <c r="P53" s="146"/>
      <c r="Q53" s="388"/>
      <c r="R53" s="226"/>
      <c r="S53" s="227"/>
      <c r="T53" s="229"/>
      <c r="U53" s="384"/>
      <c r="V53" s="323"/>
      <c r="W53" s="143" t="e">
        <f t="shared" si="12"/>
        <v>#VALUE!</v>
      </c>
    </row>
    <row r="54" spans="1:23" ht="33" x14ac:dyDescent="0.25">
      <c r="A54" s="63">
        <v>31</v>
      </c>
      <c r="B54" s="134" t="s">
        <v>217</v>
      </c>
      <c r="C54" s="217" t="s">
        <v>218</v>
      </c>
      <c r="D54" s="100"/>
      <c r="E54" s="62"/>
      <c r="F54" s="65"/>
      <c r="G54" s="137"/>
      <c r="H54" s="62"/>
      <c r="I54" s="137"/>
      <c r="J54" s="199"/>
      <c r="K54" s="206"/>
      <c r="L54" s="146"/>
      <c r="M54" s="391"/>
      <c r="N54" s="147"/>
      <c r="O54" s="210"/>
      <c r="P54" s="146"/>
      <c r="Q54" s="389"/>
      <c r="R54" s="226"/>
      <c r="S54" s="227"/>
      <c r="T54" s="227"/>
      <c r="U54" s="383"/>
      <c r="V54" s="323"/>
      <c r="W54" s="143" t="e">
        <f t="shared" si="12"/>
        <v>#VALUE!</v>
      </c>
    </row>
    <row r="55" spans="1:23" ht="20.25" x14ac:dyDescent="0.25">
      <c r="A55" s="158" t="s">
        <v>99</v>
      </c>
      <c r="B55" s="149"/>
      <c r="C55" s="221" t="s">
        <v>219</v>
      </c>
      <c r="D55" s="472"/>
      <c r="E55" s="260"/>
      <c r="F55" s="302"/>
      <c r="G55" s="261"/>
      <c r="H55" s="260"/>
      <c r="I55" s="261"/>
      <c r="J55" s="294"/>
      <c r="K55" s="313"/>
      <c r="L55" s="294"/>
      <c r="M55" s="294"/>
      <c r="N55" s="294"/>
      <c r="O55" s="294"/>
      <c r="P55" s="294"/>
      <c r="Q55" s="294"/>
      <c r="R55" s="459"/>
      <c r="S55" s="302"/>
      <c r="T55" s="302"/>
      <c r="U55" s="302"/>
      <c r="V55" s="473"/>
    </row>
    <row r="56" spans="1:23" ht="75" x14ac:dyDescent="0.25">
      <c r="A56" s="78">
        <v>32</v>
      </c>
      <c r="B56" s="134" t="s">
        <v>220</v>
      </c>
      <c r="C56" s="262" t="s">
        <v>221</v>
      </c>
      <c r="D56" s="99"/>
      <c r="E56" s="62"/>
      <c r="F56" s="59"/>
      <c r="G56" s="166"/>
      <c r="H56" s="62"/>
      <c r="I56" s="150"/>
      <c r="J56" s="199"/>
      <c r="K56" s="207"/>
      <c r="L56" s="146"/>
      <c r="M56" s="224"/>
      <c r="N56" s="147"/>
      <c r="O56" s="209"/>
      <c r="P56" s="146"/>
      <c r="Q56" s="225"/>
      <c r="R56" s="234"/>
      <c r="S56" s="322"/>
      <c r="T56" s="234"/>
      <c r="U56" s="229"/>
      <c r="V56" s="167"/>
      <c r="W56" s="143" t="e">
        <f t="shared" ref="W56" si="13">CONCATENATE(IF(AND(E56="M",H56="M"),2.619,),IF(AND(E56="P",H56="P"),1.3095,),IF(AND(E56="D",H56="D"),0,),IF(AND(E56="M",H56="P"),1.9643,),IF(AND(E56="M",H56="D"),1.3095,),IF(AND(E56="P",H56="M"),1.9643,),IF(AND(E56="P",H56="D"),0.6548,),IF(AND(E56="D",H56="M"),1.3095,),IF(AND(E56="D",H56="P"),0.6548,))+0</f>
        <v>#VALUE!</v>
      </c>
    </row>
    <row r="57" spans="1:23" ht="20.25" x14ac:dyDescent="0.25">
      <c r="A57" s="163" t="s">
        <v>222</v>
      </c>
      <c r="B57" s="164"/>
      <c r="C57" s="42"/>
      <c r="D57" s="446"/>
      <c r="E57" s="264"/>
      <c r="F57" s="447"/>
      <c r="G57" s="265"/>
      <c r="H57" s="264"/>
      <c r="I57" s="265"/>
      <c r="J57" s="474"/>
      <c r="K57" s="475"/>
      <c r="L57" s="474"/>
      <c r="M57" s="474"/>
      <c r="N57" s="474"/>
      <c r="O57" s="474"/>
      <c r="P57" s="474"/>
      <c r="Q57" s="474"/>
      <c r="R57" s="474"/>
      <c r="S57" s="447"/>
      <c r="T57" s="447"/>
      <c r="U57" s="447"/>
      <c r="V57" s="275"/>
    </row>
    <row r="58" spans="1:23" ht="20.25" x14ac:dyDescent="0.25">
      <c r="A58" s="148"/>
      <c r="B58" s="161"/>
      <c r="C58" s="162" t="s">
        <v>223</v>
      </c>
      <c r="D58" s="458"/>
      <c r="E58" s="237"/>
      <c r="F58" s="476"/>
      <c r="G58" s="267"/>
      <c r="H58" s="237"/>
      <c r="I58" s="267"/>
      <c r="J58" s="453"/>
      <c r="K58" s="454"/>
      <c r="L58" s="453"/>
      <c r="M58" s="453"/>
      <c r="N58" s="453"/>
      <c r="O58" s="453"/>
      <c r="P58" s="453"/>
      <c r="Q58" s="453"/>
      <c r="R58" s="453"/>
      <c r="S58" s="295"/>
      <c r="T58" s="295"/>
      <c r="U58" s="295"/>
      <c r="V58" s="276"/>
    </row>
    <row r="59" spans="1:23" ht="31.5" x14ac:dyDescent="0.25">
      <c r="A59" s="78">
        <v>33</v>
      </c>
      <c r="B59" s="134" t="s">
        <v>224</v>
      </c>
      <c r="C59" s="79" t="s">
        <v>225</v>
      </c>
      <c r="D59" s="99"/>
      <c r="E59" s="62"/>
      <c r="F59" s="165"/>
      <c r="G59" s="166"/>
      <c r="H59" s="62"/>
      <c r="I59" s="150"/>
      <c r="J59" s="255"/>
      <c r="K59" s="207"/>
      <c r="L59" s="285"/>
      <c r="M59" s="390"/>
      <c r="N59" s="287"/>
      <c r="O59" s="209"/>
      <c r="P59" s="285"/>
      <c r="Q59" s="387"/>
      <c r="R59" s="252"/>
      <c r="S59" s="234"/>
      <c r="T59" s="234"/>
      <c r="U59" s="382"/>
      <c r="V59" s="167"/>
      <c r="W59" s="143" t="e">
        <f t="shared" ref="W59:W64" si="14">CONCATENATE(IF(AND(E59="M",H59="M"),2.619,),IF(AND(E59="P",H59="P"),1.3095,),IF(AND(E59="D",H59="D"),0,),IF(AND(E59="M",H59="P"),1.9643,),IF(AND(E59="M",H59="D"),1.3095,),IF(AND(E59="P",H59="M"),1.9643,),IF(AND(E59="P",H59="D"),0.6548,),IF(AND(E59="D",H59="M"),1.3095,),IF(AND(E59="D",H59="P"),0.6548,))+0</f>
        <v>#VALUE!</v>
      </c>
    </row>
    <row r="60" spans="1:23" ht="31.5" x14ac:dyDescent="0.25">
      <c r="A60" s="63">
        <v>34</v>
      </c>
      <c r="B60" s="134" t="s">
        <v>226</v>
      </c>
      <c r="C60" s="217" t="s">
        <v>227</v>
      </c>
      <c r="D60" s="100"/>
      <c r="E60" s="62"/>
      <c r="F60" s="136"/>
      <c r="G60" s="137"/>
      <c r="H60" s="62"/>
      <c r="I60" s="138"/>
      <c r="J60" s="255"/>
      <c r="K60" s="207"/>
      <c r="L60" s="285"/>
      <c r="M60" s="392"/>
      <c r="N60" s="287"/>
      <c r="O60" s="209"/>
      <c r="P60" s="285"/>
      <c r="Q60" s="388"/>
      <c r="R60" s="248"/>
      <c r="S60" s="227"/>
      <c r="T60" s="227"/>
      <c r="U60" s="384"/>
      <c r="V60" s="142"/>
      <c r="W60" s="143" t="e">
        <f t="shared" si="14"/>
        <v>#VALUE!</v>
      </c>
    </row>
    <row r="61" spans="1:23" s="266" customFormat="1" ht="31.5" x14ac:dyDescent="0.2">
      <c r="A61" s="78">
        <v>35</v>
      </c>
      <c r="B61" s="134" t="s">
        <v>228</v>
      </c>
      <c r="C61" s="79" t="s">
        <v>229</v>
      </c>
      <c r="D61" s="99"/>
      <c r="E61" s="62"/>
      <c r="F61" s="165"/>
      <c r="G61" s="166"/>
      <c r="H61" s="62"/>
      <c r="I61" s="150"/>
      <c r="J61" s="255"/>
      <c r="K61" s="207"/>
      <c r="L61" s="285"/>
      <c r="M61" s="392"/>
      <c r="N61" s="287"/>
      <c r="O61" s="209"/>
      <c r="P61" s="285"/>
      <c r="Q61" s="388"/>
      <c r="R61" s="248"/>
      <c r="S61" s="227"/>
      <c r="T61" s="227"/>
      <c r="U61" s="384"/>
      <c r="V61" s="167"/>
      <c r="W61" s="143" t="e">
        <f t="shared" si="14"/>
        <v>#VALUE!</v>
      </c>
    </row>
    <row r="62" spans="1:23" ht="31.5" x14ac:dyDescent="0.25">
      <c r="A62" s="63">
        <v>36</v>
      </c>
      <c r="B62" s="134" t="s">
        <v>230</v>
      </c>
      <c r="C62" s="79" t="s">
        <v>231</v>
      </c>
      <c r="D62" s="99"/>
      <c r="E62" s="62"/>
      <c r="F62" s="165"/>
      <c r="G62" s="166"/>
      <c r="H62" s="62"/>
      <c r="I62" s="150"/>
      <c r="J62" s="255"/>
      <c r="K62" s="207"/>
      <c r="L62" s="285"/>
      <c r="M62" s="392"/>
      <c r="N62" s="287"/>
      <c r="O62" s="209"/>
      <c r="P62" s="285"/>
      <c r="Q62" s="388"/>
      <c r="R62" s="248"/>
      <c r="S62" s="227"/>
      <c r="T62" s="227"/>
      <c r="U62" s="384"/>
      <c r="V62" s="167"/>
      <c r="W62" s="143" t="e">
        <f t="shared" si="14"/>
        <v>#VALUE!</v>
      </c>
    </row>
    <row r="63" spans="1:23" ht="45" x14ac:dyDescent="0.25">
      <c r="A63" s="78">
        <v>37</v>
      </c>
      <c r="B63" s="134" t="s">
        <v>232</v>
      </c>
      <c r="C63" s="79" t="s">
        <v>233</v>
      </c>
      <c r="D63" s="99"/>
      <c r="E63" s="62"/>
      <c r="F63" s="165"/>
      <c r="G63" s="166"/>
      <c r="H63" s="62"/>
      <c r="I63" s="150"/>
      <c r="J63" s="255"/>
      <c r="K63" s="207"/>
      <c r="L63" s="285"/>
      <c r="M63" s="392"/>
      <c r="N63" s="287"/>
      <c r="O63" s="209"/>
      <c r="P63" s="285"/>
      <c r="Q63" s="388"/>
      <c r="R63" s="226"/>
      <c r="S63" s="227"/>
      <c r="T63" s="227"/>
      <c r="U63" s="384"/>
      <c r="V63" s="167"/>
      <c r="W63" s="143" t="e">
        <f t="shared" si="14"/>
        <v>#VALUE!</v>
      </c>
    </row>
    <row r="64" spans="1:23" ht="45" x14ac:dyDescent="0.25">
      <c r="A64" s="80">
        <v>38</v>
      </c>
      <c r="B64" s="289" t="s">
        <v>234</v>
      </c>
      <c r="C64" s="84" t="s">
        <v>235</v>
      </c>
      <c r="D64" s="102"/>
      <c r="E64" s="62"/>
      <c r="F64" s="296"/>
      <c r="G64" s="297"/>
      <c r="H64" s="62"/>
      <c r="I64" s="298"/>
      <c r="J64" s="199"/>
      <c r="K64" s="207"/>
      <c r="L64" s="146"/>
      <c r="M64" s="391"/>
      <c r="N64" s="147"/>
      <c r="O64" s="209"/>
      <c r="P64" s="146"/>
      <c r="Q64" s="389"/>
      <c r="R64" s="292"/>
      <c r="S64" s="280"/>
      <c r="T64" s="280"/>
      <c r="U64" s="383"/>
      <c r="V64" s="299"/>
      <c r="W64" s="143" t="e">
        <f t="shared" si="14"/>
        <v>#VALUE!</v>
      </c>
    </row>
    <row r="65" spans="1:24" ht="20.25" x14ac:dyDescent="0.25">
      <c r="A65" s="160"/>
      <c r="B65" s="161"/>
      <c r="C65" s="162" t="s">
        <v>236</v>
      </c>
      <c r="D65" s="458"/>
      <c r="E65" s="237"/>
      <c r="F65" s="476"/>
      <c r="G65" s="267"/>
      <c r="H65" s="237"/>
      <c r="I65" s="267"/>
      <c r="J65" s="294"/>
      <c r="K65" s="313"/>
      <c r="L65" s="294"/>
      <c r="M65" s="294"/>
      <c r="N65" s="294"/>
      <c r="O65" s="294"/>
      <c r="P65" s="294"/>
      <c r="Q65" s="294"/>
      <c r="R65" s="294"/>
      <c r="S65" s="295"/>
      <c r="T65" s="295"/>
      <c r="U65" s="295"/>
      <c r="V65" s="276"/>
    </row>
    <row r="66" spans="1:24" ht="31.5" x14ac:dyDescent="0.25">
      <c r="A66" s="63">
        <v>39</v>
      </c>
      <c r="B66" s="134" t="s">
        <v>237</v>
      </c>
      <c r="C66" s="217" t="s">
        <v>238</v>
      </c>
      <c r="D66" s="100"/>
      <c r="E66" s="62"/>
      <c r="F66" s="136"/>
      <c r="G66" s="137"/>
      <c r="H66" s="62"/>
      <c r="I66" s="138"/>
      <c r="J66" s="199"/>
      <c r="K66" s="268"/>
      <c r="L66" s="146"/>
      <c r="M66" s="316"/>
      <c r="N66" s="147"/>
      <c r="O66" s="319"/>
      <c r="P66" s="146"/>
      <c r="Q66" s="319"/>
      <c r="R66" s="227"/>
      <c r="S66" s="227"/>
      <c r="T66" s="227"/>
      <c r="U66" s="229"/>
      <c r="V66" s="142"/>
      <c r="W66" s="143" t="e">
        <f t="shared" ref="W66" si="15">CONCATENATE(IF(AND(E66="M",H66="M"),2.619,),IF(AND(E66="P",H66="P"),1.3095,),IF(AND(E66="D",H66="D"),0,),IF(AND(E66="M",H66="P"),1.9643,),IF(AND(E66="M",H66="D"),1.3095,),IF(AND(E66="P",H66="M"),1.9643,),IF(AND(E66="P",H66="D"),0.6548,),IF(AND(E66="D",H66="M"),1.3095,),IF(AND(E66="D",H66="P"),0.6548,))+0</f>
        <v>#VALUE!</v>
      </c>
    </row>
    <row r="67" spans="1:24" ht="20.25" x14ac:dyDescent="0.25">
      <c r="A67" s="230" t="s">
        <v>239</v>
      </c>
      <c r="B67" s="231"/>
      <c r="C67" s="232"/>
      <c r="D67" s="477"/>
      <c r="E67" s="438"/>
      <c r="F67" s="439"/>
      <c r="G67" s="438"/>
      <c r="H67" s="438"/>
      <c r="I67" s="438"/>
      <c r="J67" s="440"/>
      <c r="K67" s="441"/>
      <c r="L67" s="440"/>
      <c r="M67" s="440"/>
      <c r="N67" s="440"/>
      <c r="O67" s="440"/>
      <c r="P67" s="440"/>
      <c r="Q67" s="440"/>
      <c r="R67" s="442"/>
      <c r="S67" s="439"/>
      <c r="T67" s="439"/>
      <c r="U67" s="439"/>
      <c r="V67" s="439"/>
      <c r="W67" s="90"/>
      <c r="X67" s="90"/>
    </row>
    <row r="68" spans="1:24" ht="20.25" x14ac:dyDescent="0.25">
      <c r="A68" s="235"/>
      <c r="B68" s="149"/>
      <c r="C68" s="221" t="s">
        <v>240</v>
      </c>
      <c r="D68" s="472"/>
      <c r="E68" s="260"/>
      <c r="F68" s="302"/>
      <c r="G68" s="260"/>
      <c r="H68" s="260"/>
      <c r="I68" s="260"/>
      <c r="J68" s="237"/>
      <c r="K68" s="311"/>
      <c r="L68" s="321"/>
      <c r="M68" s="321"/>
      <c r="N68" s="237"/>
      <c r="O68" s="321"/>
      <c r="P68" s="321"/>
      <c r="Q68" s="321"/>
      <c r="R68" s="321"/>
      <c r="S68" s="321"/>
      <c r="T68" s="321"/>
      <c r="U68" s="321"/>
      <c r="V68" s="302"/>
      <c r="W68" s="303"/>
      <c r="X68" s="303"/>
    </row>
    <row r="69" spans="1:24" ht="60" x14ac:dyDescent="0.25">
      <c r="A69" s="134">
        <v>40</v>
      </c>
      <c r="B69" s="134" t="s">
        <v>241</v>
      </c>
      <c r="C69" s="79" t="s">
        <v>242</v>
      </c>
      <c r="D69" s="99"/>
      <c r="E69" s="62"/>
      <c r="F69" s="165"/>
      <c r="G69" s="166"/>
      <c r="H69" s="62"/>
      <c r="I69" s="150"/>
      <c r="J69" s="400"/>
      <c r="K69" s="207"/>
      <c r="L69" s="154"/>
      <c r="M69" s="392"/>
      <c r="N69" s="401"/>
      <c r="O69" s="270"/>
      <c r="P69" s="154"/>
      <c r="Q69" s="397"/>
      <c r="R69" s="233"/>
      <c r="S69" s="234"/>
      <c r="T69" s="234"/>
      <c r="U69" s="384"/>
      <c r="V69" s="167"/>
      <c r="W69" s="143" t="e">
        <f t="shared" ref="W69:W73" si="16">CONCATENATE(IF(AND(E69="M",H69="M"),2.619,),IF(AND(E69="P",H69="P"),1.3095,),IF(AND(E69="D",H69="D"),0,),IF(AND(E69="M",H69="P"),1.9643,),IF(AND(E69="M",H69="D"),1.3095,),IF(AND(E69="P",H69="M"),1.9643,),IF(AND(E69="P",H69="D"),0.6548,),IF(AND(E69="D",H69="M"),1.3095,),IF(AND(E69="D",H69="P"),0.6548,))+0</f>
        <v>#VALUE!</v>
      </c>
    </row>
    <row r="70" spans="1:24" ht="60" x14ac:dyDescent="0.25">
      <c r="A70" s="63">
        <v>41</v>
      </c>
      <c r="B70" s="144" t="s">
        <v>243</v>
      </c>
      <c r="C70" s="217" t="s">
        <v>244</v>
      </c>
      <c r="D70" s="100"/>
      <c r="E70" s="62"/>
      <c r="F70" s="136"/>
      <c r="G70" s="137"/>
      <c r="H70" s="62"/>
      <c r="I70" s="138"/>
      <c r="J70" s="400"/>
      <c r="K70" s="207"/>
      <c r="L70" s="154"/>
      <c r="M70" s="392"/>
      <c r="N70" s="401"/>
      <c r="O70" s="270"/>
      <c r="P70" s="154"/>
      <c r="Q70" s="397"/>
      <c r="R70" s="226"/>
      <c r="S70" s="227"/>
      <c r="T70" s="227"/>
      <c r="U70" s="384"/>
      <c r="V70" s="142"/>
      <c r="W70" s="143" t="e">
        <f t="shared" si="16"/>
        <v>#VALUE!</v>
      </c>
    </row>
    <row r="71" spans="1:24" ht="31.5" x14ac:dyDescent="0.25">
      <c r="A71" s="63">
        <v>42</v>
      </c>
      <c r="B71" s="144" t="s">
        <v>245</v>
      </c>
      <c r="C71" s="217" t="s">
        <v>246</v>
      </c>
      <c r="D71" s="100"/>
      <c r="E71" s="62"/>
      <c r="F71" s="136"/>
      <c r="G71" s="137"/>
      <c r="H71" s="62"/>
      <c r="I71" s="138"/>
      <c r="J71" s="400"/>
      <c r="K71" s="207"/>
      <c r="L71" s="154"/>
      <c r="M71" s="392"/>
      <c r="N71" s="401"/>
      <c r="O71" s="270"/>
      <c r="P71" s="154"/>
      <c r="Q71" s="397"/>
      <c r="R71" s="226"/>
      <c r="S71" s="227"/>
      <c r="T71" s="227"/>
      <c r="U71" s="384"/>
      <c r="V71" s="142"/>
      <c r="W71" s="143" t="e">
        <f t="shared" si="16"/>
        <v>#VALUE!</v>
      </c>
    </row>
    <row r="72" spans="1:24" ht="31.5" x14ac:dyDescent="0.25">
      <c r="A72" s="63">
        <v>43</v>
      </c>
      <c r="B72" s="144" t="s">
        <v>247</v>
      </c>
      <c r="C72" s="217" t="s">
        <v>248</v>
      </c>
      <c r="D72" s="100"/>
      <c r="E72" s="62"/>
      <c r="F72" s="136"/>
      <c r="G72" s="137"/>
      <c r="H72" s="62"/>
      <c r="I72" s="138"/>
      <c r="J72" s="332"/>
      <c r="K72" s="207"/>
      <c r="L72" s="154"/>
      <c r="M72" s="392"/>
      <c r="N72" s="333"/>
      <c r="O72" s="270"/>
      <c r="P72" s="154"/>
      <c r="Q72" s="397"/>
      <c r="R72" s="226"/>
      <c r="S72" s="227"/>
      <c r="T72" s="227"/>
      <c r="U72" s="384"/>
      <c r="V72" s="142"/>
      <c r="W72" s="143" t="e">
        <f t="shared" si="16"/>
        <v>#VALUE!</v>
      </c>
    </row>
    <row r="73" spans="1:24" ht="45" x14ac:dyDescent="0.25">
      <c r="A73" s="63">
        <v>44</v>
      </c>
      <c r="B73" s="144" t="s">
        <v>249</v>
      </c>
      <c r="C73" s="217" t="s">
        <v>250</v>
      </c>
      <c r="D73" s="100"/>
      <c r="E73" s="62"/>
      <c r="F73" s="136"/>
      <c r="G73" s="137"/>
      <c r="H73" s="62"/>
      <c r="I73" s="145"/>
      <c r="J73" s="199"/>
      <c r="K73" s="207"/>
      <c r="L73" s="146"/>
      <c r="M73" s="392"/>
      <c r="N73" s="147"/>
      <c r="O73" s="270"/>
      <c r="P73" s="146"/>
      <c r="Q73" s="397"/>
      <c r="R73" s="292"/>
      <c r="S73" s="280"/>
      <c r="T73" s="280"/>
      <c r="U73" s="383"/>
      <c r="V73" s="142"/>
      <c r="W73" s="143" t="e">
        <f t="shared" si="16"/>
        <v>#VALUE!</v>
      </c>
    </row>
    <row r="74" spans="1:24" ht="20.25" x14ac:dyDescent="0.25">
      <c r="A74" s="148"/>
      <c r="B74" s="149"/>
      <c r="C74" s="221" t="s">
        <v>251</v>
      </c>
      <c r="D74" s="472"/>
      <c r="E74" s="260"/>
      <c r="F74" s="302"/>
      <c r="G74" s="261"/>
      <c r="H74" s="260"/>
      <c r="I74" s="261"/>
      <c r="J74" s="294"/>
      <c r="K74" s="313"/>
      <c r="L74" s="294"/>
      <c r="M74" s="294"/>
      <c r="N74" s="294"/>
      <c r="O74" s="294"/>
      <c r="P74" s="294"/>
      <c r="Q74" s="294"/>
      <c r="R74" s="459"/>
      <c r="S74" s="302"/>
      <c r="T74" s="302"/>
      <c r="U74" s="470"/>
      <c r="V74" s="473"/>
    </row>
    <row r="75" spans="1:24" ht="45" x14ac:dyDescent="0.25">
      <c r="A75" s="63">
        <v>45</v>
      </c>
      <c r="B75" s="144" t="s">
        <v>252</v>
      </c>
      <c r="C75" s="217" t="s">
        <v>253</v>
      </c>
      <c r="D75" s="100"/>
      <c r="E75" s="62"/>
      <c r="F75" s="65"/>
      <c r="G75" s="137"/>
      <c r="H75" s="62"/>
      <c r="I75" s="137"/>
      <c r="J75" s="155"/>
      <c r="K75" s="205"/>
      <c r="L75" s="139"/>
      <c r="M75" s="390"/>
      <c r="N75" s="272"/>
      <c r="O75" s="269"/>
      <c r="P75" s="139"/>
      <c r="Q75" s="396"/>
      <c r="R75" s="226"/>
      <c r="S75" s="227"/>
      <c r="T75" s="227"/>
      <c r="U75" s="382"/>
      <c r="V75" s="323"/>
      <c r="W75" s="143" t="e">
        <f t="shared" ref="W75:W77" si="17">CONCATENATE(IF(AND(E75="M",H75="M"),2.619,),IF(AND(E75="P",H75="P"),1.3095,),IF(AND(E75="D",H75="D"),0,),IF(AND(E75="M",H75="P"),1.9643,),IF(AND(E75="M",H75="D"),1.3095,),IF(AND(E75="P",H75="M"),1.9643,),IF(AND(E75="P",H75="D"),0.6548,),IF(AND(E75="D",H75="M"),1.3095,),IF(AND(E75="D",H75="P"),0.6548,))+0</f>
        <v>#VALUE!</v>
      </c>
    </row>
    <row r="76" spans="1:24" ht="45" x14ac:dyDescent="0.25">
      <c r="A76" s="63">
        <v>46</v>
      </c>
      <c r="B76" s="144" t="s">
        <v>254</v>
      </c>
      <c r="C76" s="217" t="s">
        <v>255</v>
      </c>
      <c r="D76" s="100"/>
      <c r="E76" s="62"/>
      <c r="F76" s="65"/>
      <c r="G76" s="137"/>
      <c r="H76" s="62"/>
      <c r="I76" s="137"/>
      <c r="J76" s="156"/>
      <c r="K76" s="207"/>
      <c r="L76" s="154"/>
      <c r="M76" s="392"/>
      <c r="N76" s="273"/>
      <c r="O76" s="270"/>
      <c r="P76" s="154"/>
      <c r="Q76" s="397"/>
      <c r="R76" s="226"/>
      <c r="S76" s="227"/>
      <c r="T76" s="227"/>
      <c r="U76" s="384"/>
      <c r="V76" s="323"/>
      <c r="W76" s="143" t="e">
        <f t="shared" si="17"/>
        <v>#VALUE!</v>
      </c>
    </row>
    <row r="77" spans="1:24" ht="31.5" x14ac:dyDescent="0.25">
      <c r="A77" s="63">
        <v>47</v>
      </c>
      <c r="B77" s="144" t="s">
        <v>256</v>
      </c>
      <c r="C77" s="217" t="s">
        <v>257</v>
      </c>
      <c r="D77" s="100"/>
      <c r="E77" s="62"/>
      <c r="F77" s="65"/>
      <c r="G77" s="137"/>
      <c r="H77" s="62"/>
      <c r="I77" s="291"/>
      <c r="J77" s="199"/>
      <c r="K77" s="207"/>
      <c r="L77" s="146"/>
      <c r="M77" s="392"/>
      <c r="N77" s="147"/>
      <c r="O77" s="270"/>
      <c r="P77" s="146"/>
      <c r="Q77" s="397"/>
      <c r="R77" s="292"/>
      <c r="S77" s="280"/>
      <c r="T77" s="280"/>
      <c r="U77" s="384"/>
      <c r="V77" s="323"/>
      <c r="W77" s="143" t="e">
        <f t="shared" si="17"/>
        <v>#VALUE!</v>
      </c>
    </row>
    <row r="78" spans="1:24" ht="20.25" x14ac:dyDescent="0.25">
      <c r="A78" s="160"/>
      <c r="B78" s="161"/>
      <c r="C78" s="162" t="s">
        <v>258</v>
      </c>
      <c r="D78" s="452"/>
      <c r="E78" s="237"/>
      <c r="F78" s="295"/>
      <c r="G78" s="267"/>
      <c r="H78" s="237"/>
      <c r="I78" s="267"/>
      <c r="J78" s="294"/>
      <c r="K78" s="313"/>
      <c r="L78" s="294"/>
      <c r="M78" s="294"/>
      <c r="N78" s="294"/>
      <c r="O78" s="294"/>
      <c r="P78" s="294"/>
      <c r="Q78" s="294"/>
      <c r="R78" s="294"/>
      <c r="S78" s="295"/>
      <c r="T78" s="295"/>
      <c r="U78" s="295"/>
      <c r="V78" s="276"/>
    </row>
    <row r="79" spans="1:24" ht="90" x14ac:dyDescent="0.25">
      <c r="A79" s="63">
        <v>48</v>
      </c>
      <c r="B79" s="144" t="s">
        <v>259</v>
      </c>
      <c r="C79" s="217" t="s">
        <v>260</v>
      </c>
      <c r="D79" s="100"/>
      <c r="E79" s="62"/>
      <c r="F79" s="136"/>
      <c r="G79" s="137"/>
      <c r="H79" s="62"/>
      <c r="I79" s="138"/>
      <c r="J79" s="159"/>
      <c r="K79" s="205"/>
      <c r="L79" s="139"/>
      <c r="M79" s="390"/>
      <c r="N79" s="274"/>
      <c r="O79" s="269"/>
      <c r="P79" s="139"/>
      <c r="Q79" s="396"/>
      <c r="R79" s="227"/>
      <c r="S79" s="227"/>
      <c r="T79" s="227"/>
      <c r="U79" s="382"/>
      <c r="V79" s="142"/>
      <c r="W79" s="143" t="e">
        <f t="shared" ref="W79:W80" si="18">CONCATENATE(IF(AND(E79="M",H79="M"),2.619,),IF(AND(E79="P",H79="P"),1.3095,),IF(AND(E79="D",H79="D"),0,),IF(AND(E79="M",H79="P"),1.9643,),IF(AND(E79="M",H79="D"),1.3095,),IF(AND(E79="P",H79="M"),1.9643,),IF(AND(E79="P",H79="D"),0.6548,),IF(AND(E79="D",H79="M"),1.3095,),IF(AND(E79="D",H79="P"),0.6548,))+0</f>
        <v>#VALUE!</v>
      </c>
    </row>
    <row r="80" spans="1:24" ht="31.5" x14ac:dyDescent="0.25">
      <c r="A80" s="63">
        <v>49</v>
      </c>
      <c r="B80" s="144" t="s">
        <v>261</v>
      </c>
      <c r="C80" s="217" t="s">
        <v>262</v>
      </c>
      <c r="D80" s="100"/>
      <c r="E80" s="62"/>
      <c r="F80" s="136"/>
      <c r="G80" s="137"/>
      <c r="H80" s="62"/>
      <c r="I80" s="138"/>
      <c r="J80" s="199"/>
      <c r="K80" s="206"/>
      <c r="L80" s="146"/>
      <c r="M80" s="391"/>
      <c r="N80" s="147"/>
      <c r="O80" s="271"/>
      <c r="P80" s="146"/>
      <c r="Q80" s="410"/>
      <c r="R80" s="227"/>
      <c r="S80" s="227"/>
      <c r="T80" s="227"/>
      <c r="U80" s="383"/>
      <c r="V80" s="142"/>
      <c r="W80" s="143" t="e">
        <f t="shared" si="18"/>
        <v>#VALUE!</v>
      </c>
    </row>
    <row r="81" spans="1:24" ht="20.25" x14ac:dyDescent="0.25">
      <c r="A81" s="163" t="s">
        <v>263</v>
      </c>
      <c r="B81" s="164"/>
      <c r="C81" s="42"/>
      <c r="D81" s="446"/>
      <c r="E81" s="264"/>
      <c r="F81" s="447"/>
      <c r="G81" s="265"/>
      <c r="H81" s="264"/>
      <c r="I81" s="265"/>
      <c r="J81" s="462"/>
      <c r="K81" s="463"/>
      <c r="L81" s="462"/>
      <c r="M81" s="462"/>
      <c r="N81" s="462"/>
      <c r="O81" s="462"/>
      <c r="P81" s="462"/>
      <c r="Q81" s="462"/>
      <c r="R81" s="464"/>
      <c r="S81" s="450"/>
      <c r="T81" s="450"/>
      <c r="U81" s="450"/>
      <c r="V81" s="275"/>
    </row>
    <row r="82" spans="1:24" ht="20.25" x14ac:dyDescent="0.25">
      <c r="A82" s="160"/>
      <c r="B82" s="161"/>
      <c r="C82" s="162" t="s">
        <v>264</v>
      </c>
      <c r="D82" s="312"/>
      <c r="E82" s="237"/>
      <c r="F82" s="267"/>
      <c r="G82" s="267"/>
      <c r="H82" s="237"/>
      <c r="I82" s="267"/>
      <c r="J82" s="294"/>
      <c r="K82" s="313"/>
      <c r="L82" s="294"/>
      <c r="M82" s="294"/>
      <c r="N82" s="294"/>
      <c r="O82" s="294"/>
      <c r="P82" s="294"/>
      <c r="Q82" s="294"/>
      <c r="R82" s="294"/>
      <c r="S82" s="295"/>
      <c r="T82" s="295"/>
      <c r="U82" s="295"/>
      <c r="V82" s="276"/>
    </row>
    <row r="83" spans="1:24" ht="60" x14ac:dyDescent="0.25">
      <c r="A83" s="78">
        <v>50</v>
      </c>
      <c r="B83" s="134" t="s">
        <v>265</v>
      </c>
      <c r="C83" s="79" t="s">
        <v>266</v>
      </c>
      <c r="D83" s="99"/>
      <c r="E83" s="62"/>
      <c r="F83" s="59"/>
      <c r="G83" s="166"/>
      <c r="H83" s="62"/>
      <c r="I83" s="166"/>
      <c r="J83" s="156"/>
      <c r="K83" s="207"/>
      <c r="L83" s="154"/>
      <c r="M83" s="390"/>
      <c r="N83" s="273"/>
      <c r="O83" s="270"/>
      <c r="P83" s="154"/>
      <c r="Q83" s="387"/>
      <c r="R83" s="233"/>
      <c r="S83" s="293"/>
      <c r="T83" s="234"/>
      <c r="U83" s="379"/>
      <c r="V83" s="79"/>
      <c r="W83" s="143" t="e">
        <f t="shared" ref="W83:W85" si="19">CONCATENATE(IF(AND(E83="M",H83="M"),2.619,),IF(AND(E83="P",H83="P"),1.3095,),IF(AND(E83="D",H83="D"),0,),IF(AND(E83="M",H83="P"),1.9643,),IF(AND(E83="M",H83="D"),1.3095,),IF(AND(E83="P",H83="M"),1.9643,),IF(AND(E83="P",H83="D"),0.6548,),IF(AND(E83="D",H83="M"),1.3095,),IF(AND(E83="D",H83="P"),0.6548,))+0</f>
        <v>#VALUE!</v>
      </c>
    </row>
    <row r="84" spans="1:24" ht="45" x14ac:dyDescent="0.25">
      <c r="A84" s="63">
        <v>51</v>
      </c>
      <c r="B84" s="144" t="s">
        <v>267</v>
      </c>
      <c r="C84" s="217" t="s">
        <v>268</v>
      </c>
      <c r="D84" s="100"/>
      <c r="E84" s="62"/>
      <c r="F84" s="65"/>
      <c r="G84" s="137"/>
      <c r="H84" s="62"/>
      <c r="I84" s="137"/>
      <c r="J84" s="156"/>
      <c r="K84" s="207"/>
      <c r="L84" s="154"/>
      <c r="M84" s="392"/>
      <c r="N84" s="273"/>
      <c r="O84" s="270"/>
      <c r="P84" s="154"/>
      <c r="Q84" s="388"/>
      <c r="R84" s="226"/>
      <c r="S84" s="229"/>
      <c r="T84" s="227"/>
      <c r="U84" s="380"/>
      <c r="V84" s="323"/>
      <c r="W84" s="143" t="e">
        <f t="shared" si="19"/>
        <v>#VALUE!</v>
      </c>
    </row>
    <row r="85" spans="1:24" ht="33" x14ac:dyDescent="0.25">
      <c r="A85" s="63">
        <v>52</v>
      </c>
      <c r="B85" s="144" t="s">
        <v>295</v>
      </c>
      <c r="C85" s="81" t="s">
        <v>296</v>
      </c>
      <c r="D85" s="100"/>
      <c r="E85" s="62"/>
      <c r="F85" s="65"/>
      <c r="G85" s="137"/>
      <c r="H85" s="62"/>
      <c r="I85" s="137"/>
      <c r="J85" s="199"/>
      <c r="K85" s="206"/>
      <c r="L85" s="146"/>
      <c r="M85" s="392"/>
      <c r="N85" s="147"/>
      <c r="O85" s="271"/>
      <c r="P85" s="146"/>
      <c r="Q85" s="388"/>
      <c r="R85" s="226"/>
      <c r="S85" s="229"/>
      <c r="T85" s="227"/>
      <c r="U85" s="380"/>
      <c r="V85" s="323"/>
      <c r="W85" s="143" t="e">
        <f t="shared" si="19"/>
        <v>#VALUE!</v>
      </c>
    </row>
    <row r="86" spans="1:24" ht="20.25" x14ac:dyDescent="0.25">
      <c r="A86" s="230" t="s">
        <v>269</v>
      </c>
      <c r="B86" s="231"/>
      <c r="C86" s="232"/>
      <c r="D86" s="437"/>
      <c r="E86" s="438"/>
      <c r="F86" s="439"/>
      <c r="G86" s="438"/>
      <c r="H86" s="438"/>
      <c r="I86" s="438"/>
      <c r="J86" s="440"/>
      <c r="K86" s="441"/>
      <c r="L86" s="440"/>
      <c r="M86" s="440"/>
      <c r="N86" s="440"/>
      <c r="O86" s="440"/>
      <c r="P86" s="440"/>
      <c r="Q86" s="440"/>
      <c r="R86" s="442"/>
      <c r="S86" s="439"/>
      <c r="T86" s="439"/>
      <c r="U86" s="439"/>
      <c r="V86" s="439"/>
      <c r="W86" s="90"/>
      <c r="X86" s="90"/>
    </row>
    <row r="87" spans="1:24" ht="20.25" x14ac:dyDescent="0.25">
      <c r="A87" s="235"/>
      <c r="B87" s="149"/>
      <c r="C87" s="236" t="s">
        <v>270</v>
      </c>
      <c r="D87" s="457"/>
      <c r="E87" s="260"/>
      <c r="F87" s="478"/>
      <c r="G87" s="260"/>
      <c r="H87" s="260"/>
      <c r="I87" s="260"/>
      <c r="J87" s="237"/>
      <c r="K87" s="311"/>
      <c r="L87" s="321"/>
      <c r="M87" s="321"/>
      <c r="N87" s="237"/>
      <c r="O87" s="321"/>
      <c r="P87" s="321"/>
      <c r="Q87" s="321"/>
      <c r="R87" s="321"/>
      <c r="S87" s="321"/>
      <c r="T87" s="321"/>
      <c r="U87" s="321"/>
      <c r="V87" s="302"/>
      <c r="W87" s="303"/>
      <c r="X87" s="303"/>
    </row>
    <row r="88" spans="1:24" ht="31.5" x14ac:dyDescent="0.25">
      <c r="A88" s="134">
        <v>53</v>
      </c>
      <c r="B88" s="134" t="s">
        <v>271</v>
      </c>
      <c r="C88" s="79" t="s">
        <v>272</v>
      </c>
      <c r="D88" s="99"/>
      <c r="E88" s="62"/>
      <c r="F88" s="165"/>
      <c r="G88" s="166"/>
      <c r="H88" s="62"/>
      <c r="I88" s="150"/>
      <c r="J88" s="314"/>
      <c r="K88" s="207"/>
      <c r="L88" s="154"/>
      <c r="M88" s="390"/>
      <c r="N88" s="346"/>
      <c r="O88" s="270"/>
      <c r="P88" s="154"/>
      <c r="Q88" s="387"/>
      <c r="R88" s="233"/>
      <c r="S88" s="234"/>
      <c r="T88" s="234"/>
      <c r="U88" s="379"/>
      <c r="V88" s="167"/>
      <c r="W88" s="143" t="e">
        <f t="shared" ref="W88:W90" si="20">CONCATENATE(IF(AND(E88="M",H88="M"),2.619,),IF(AND(E88="P",H88="P"),1.3095,),IF(AND(E88="D",H88="D"),0,),IF(AND(E88="M",H88="P"),1.9643,),IF(AND(E88="M",H88="D"),1.3095,),IF(AND(E88="P",H88="M"),1.9643,),IF(AND(E88="P",H88="D"),0.6548,),IF(AND(E88="D",H88="M"),1.3095,),IF(AND(E88="D",H88="P"),0.6548,))+0</f>
        <v>#VALUE!</v>
      </c>
    </row>
    <row r="89" spans="1:24" ht="45" x14ac:dyDescent="0.25">
      <c r="A89" s="63">
        <v>54</v>
      </c>
      <c r="B89" s="134" t="s">
        <v>273</v>
      </c>
      <c r="C89" s="217" t="s">
        <v>274</v>
      </c>
      <c r="D89" s="100"/>
      <c r="E89" s="62"/>
      <c r="F89" s="136"/>
      <c r="G89" s="137"/>
      <c r="H89" s="62"/>
      <c r="I89" s="138"/>
      <c r="J89" s="314"/>
      <c r="K89" s="207"/>
      <c r="L89" s="154"/>
      <c r="M89" s="392"/>
      <c r="N89" s="346"/>
      <c r="O89" s="270"/>
      <c r="P89" s="154"/>
      <c r="Q89" s="388"/>
      <c r="R89" s="226"/>
      <c r="S89" s="227"/>
      <c r="T89" s="229"/>
      <c r="U89" s="380"/>
      <c r="V89" s="142"/>
      <c r="W89" s="143" t="e">
        <f t="shared" si="20"/>
        <v>#VALUE!</v>
      </c>
    </row>
    <row r="90" spans="1:24" ht="31.5" x14ac:dyDescent="0.25">
      <c r="A90" s="80">
        <v>55</v>
      </c>
      <c r="B90" s="289" t="s">
        <v>275</v>
      </c>
      <c r="C90" s="73" t="s">
        <v>276</v>
      </c>
      <c r="D90" s="101"/>
      <c r="E90" s="62"/>
      <c r="F90" s="290"/>
      <c r="G90" s="291"/>
      <c r="H90" s="62"/>
      <c r="I90" s="145"/>
      <c r="J90" s="199"/>
      <c r="K90" s="207"/>
      <c r="L90" s="146"/>
      <c r="M90" s="391"/>
      <c r="N90" s="147"/>
      <c r="O90" s="270"/>
      <c r="P90" s="146"/>
      <c r="Q90" s="389"/>
      <c r="R90" s="292"/>
      <c r="S90" s="280"/>
      <c r="T90" s="280"/>
      <c r="U90" s="381"/>
      <c r="V90" s="281"/>
      <c r="W90" s="143" t="e">
        <f t="shared" si="20"/>
        <v>#VALUE!</v>
      </c>
    </row>
    <row r="91" spans="1:24" ht="20.25" x14ac:dyDescent="0.25">
      <c r="A91" s="148"/>
      <c r="B91" s="149"/>
      <c r="C91" s="162" t="s">
        <v>277</v>
      </c>
      <c r="D91" s="458"/>
      <c r="E91" s="260"/>
      <c r="F91" s="476"/>
      <c r="G91" s="261"/>
      <c r="H91" s="260"/>
      <c r="I91" s="261"/>
      <c r="J91" s="237"/>
      <c r="K91" s="313"/>
      <c r="L91" s="294"/>
      <c r="M91" s="294"/>
      <c r="N91" s="237"/>
      <c r="O91" s="294"/>
      <c r="P91" s="294"/>
      <c r="Q91" s="294"/>
      <c r="R91" s="459"/>
      <c r="S91" s="302"/>
      <c r="T91" s="302"/>
      <c r="U91" s="302"/>
      <c r="V91" s="473"/>
    </row>
    <row r="92" spans="1:24" ht="45" x14ac:dyDescent="0.25">
      <c r="A92" s="63">
        <v>56</v>
      </c>
      <c r="B92" s="134" t="s">
        <v>278</v>
      </c>
      <c r="C92" s="217" t="s">
        <v>279</v>
      </c>
      <c r="D92" s="100"/>
      <c r="E92" s="62"/>
      <c r="F92" s="65"/>
      <c r="G92" s="137"/>
      <c r="H92" s="62"/>
      <c r="I92" s="137"/>
      <c r="J92" s="263"/>
      <c r="K92" s="205"/>
      <c r="L92" s="243"/>
      <c r="M92" s="390"/>
      <c r="N92" s="277"/>
      <c r="O92" s="269"/>
      <c r="P92" s="243"/>
      <c r="Q92" s="396"/>
      <c r="R92" s="226"/>
      <c r="S92" s="227"/>
      <c r="T92" s="227"/>
      <c r="U92" s="398"/>
      <c r="V92" s="323"/>
      <c r="W92" s="143" t="e">
        <f t="shared" ref="W92:W96" si="21">CONCATENATE(IF(AND(E92="M",H92="M"),2.619,),IF(AND(E92="P",H92="P"),1.3095,),IF(AND(E92="D",H92="D"),0,),IF(AND(E92="M",H92="P"),1.9643,),IF(AND(E92="M",H92="D"),1.3095,),IF(AND(E92="P",H92="M"),1.9643,),IF(AND(E92="P",H92="D"),0.6548,),IF(AND(E92="D",H92="M"),1.3095,),IF(AND(E92="D",H92="P"),0.6548,))+0</f>
        <v>#VALUE!</v>
      </c>
    </row>
    <row r="93" spans="1:24" ht="31.5" x14ac:dyDescent="0.25">
      <c r="A93" s="63">
        <v>57</v>
      </c>
      <c r="B93" s="134" t="s">
        <v>280</v>
      </c>
      <c r="C93" s="217" t="s">
        <v>281</v>
      </c>
      <c r="D93" s="100"/>
      <c r="E93" s="62"/>
      <c r="F93" s="65"/>
      <c r="G93" s="137"/>
      <c r="H93" s="62"/>
      <c r="I93" s="137"/>
      <c r="J93" s="278"/>
      <c r="K93" s="207"/>
      <c r="L93" s="245"/>
      <c r="M93" s="392"/>
      <c r="N93" s="279"/>
      <c r="O93" s="270"/>
      <c r="P93" s="245"/>
      <c r="Q93" s="397"/>
      <c r="R93" s="226"/>
      <c r="S93" s="227"/>
      <c r="T93" s="227"/>
      <c r="U93" s="399"/>
      <c r="V93" s="323"/>
      <c r="W93" s="143" t="e">
        <f t="shared" si="21"/>
        <v>#VALUE!</v>
      </c>
    </row>
    <row r="94" spans="1:24" ht="45" x14ac:dyDescent="0.25">
      <c r="A94" s="63">
        <v>58</v>
      </c>
      <c r="B94" s="134" t="s">
        <v>282</v>
      </c>
      <c r="C94" s="217" t="s">
        <v>283</v>
      </c>
      <c r="D94" s="100"/>
      <c r="E94" s="62"/>
      <c r="F94" s="65"/>
      <c r="G94" s="137"/>
      <c r="H94" s="62"/>
      <c r="I94" s="137"/>
      <c r="J94" s="278"/>
      <c r="K94" s="207"/>
      <c r="L94" s="245"/>
      <c r="M94" s="392"/>
      <c r="N94" s="279"/>
      <c r="O94" s="270"/>
      <c r="P94" s="245"/>
      <c r="Q94" s="397"/>
      <c r="R94" s="226"/>
      <c r="S94" s="227"/>
      <c r="T94" s="227"/>
      <c r="U94" s="399"/>
      <c r="V94" s="323"/>
      <c r="W94" s="143" t="e">
        <f t="shared" si="21"/>
        <v>#VALUE!</v>
      </c>
    </row>
    <row r="95" spans="1:24" ht="31.5" x14ac:dyDescent="0.25">
      <c r="A95" s="63">
        <v>59</v>
      </c>
      <c r="B95" s="134" t="s">
        <v>284</v>
      </c>
      <c r="C95" s="217" t="s">
        <v>285</v>
      </c>
      <c r="D95" s="100"/>
      <c r="E95" s="62"/>
      <c r="F95" s="65"/>
      <c r="G95" s="137"/>
      <c r="H95" s="62"/>
      <c r="I95" s="138"/>
      <c r="J95" s="278"/>
      <c r="K95" s="207"/>
      <c r="L95" s="245"/>
      <c r="M95" s="392"/>
      <c r="N95" s="279"/>
      <c r="O95" s="270"/>
      <c r="P95" s="245"/>
      <c r="Q95" s="397"/>
      <c r="R95" s="227"/>
      <c r="S95" s="227"/>
      <c r="T95" s="227"/>
      <c r="U95" s="399"/>
      <c r="V95" s="142"/>
      <c r="W95" s="143" t="e">
        <f t="shared" si="21"/>
        <v>#VALUE!</v>
      </c>
    </row>
    <row r="96" spans="1:24" ht="31.5" x14ac:dyDescent="0.25">
      <c r="A96" s="63">
        <v>60</v>
      </c>
      <c r="B96" s="134" t="s">
        <v>286</v>
      </c>
      <c r="C96" s="217" t="s">
        <v>287</v>
      </c>
      <c r="D96" s="100"/>
      <c r="E96" s="62"/>
      <c r="F96" s="65"/>
      <c r="G96" s="137"/>
      <c r="H96" s="62"/>
      <c r="I96" s="145"/>
      <c r="J96" s="199"/>
      <c r="K96" s="207"/>
      <c r="L96" s="146"/>
      <c r="M96" s="392"/>
      <c r="N96" s="147"/>
      <c r="O96" s="270"/>
      <c r="P96" s="146"/>
      <c r="Q96" s="397"/>
      <c r="R96" s="280"/>
      <c r="S96" s="280"/>
      <c r="T96" s="280"/>
      <c r="U96" s="399"/>
      <c r="V96" s="281"/>
      <c r="W96" s="143" t="e">
        <f t="shared" si="21"/>
        <v>#VALUE!</v>
      </c>
    </row>
    <row r="97" spans="1:25" ht="20.25" x14ac:dyDescent="0.25">
      <c r="A97" s="148"/>
      <c r="B97" s="149"/>
      <c r="C97" s="162" t="s">
        <v>288</v>
      </c>
      <c r="D97" s="458"/>
      <c r="E97" s="260"/>
      <c r="F97" s="476"/>
      <c r="G97" s="261"/>
      <c r="H97" s="260"/>
      <c r="I97" s="282"/>
      <c r="J97" s="334"/>
      <c r="K97" s="335"/>
      <c r="L97" s="334"/>
      <c r="M97" s="334"/>
      <c r="N97" s="334"/>
      <c r="O97" s="334"/>
      <c r="P97" s="334"/>
      <c r="Q97" s="334"/>
      <c r="R97" s="282"/>
      <c r="S97" s="282"/>
      <c r="T97" s="282"/>
      <c r="U97" s="282"/>
      <c r="V97" s="283"/>
    </row>
    <row r="98" spans="1:25" ht="31.5" x14ac:dyDescent="0.25">
      <c r="A98" s="63">
        <v>61</v>
      </c>
      <c r="B98" s="134" t="s">
        <v>289</v>
      </c>
      <c r="C98" s="217" t="s">
        <v>290</v>
      </c>
      <c r="D98" s="100"/>
      <c r="E98" s="62"/>
      <c r="F98" s="136"/>
      <c r="G98" s="137"/>
      <c r="H98" s="62"/>
      <c r="I98" s="150"/>
      <c r="J98" s="278"/>
      <c r="K98" s="205"/>
      <c r="L98" s="245"/>
      <c r="M98" s="390"/>
      <c r="N98" s="269"/>
      <c r="O98" s="336"/>
      <c r="P98" s="245"/>
      <c r="Q98" s="396"/>
      <c r="R98" s="234"/>
      <c r="S98" s="234"/>
      <c r="T98" s="234"/>
      <c r="U98" s="393"/>
      <c r="V98" s="167"/>
      <c r="W98" s="143" t="e">
        <f t="shared" ref="W98:W100" si="22">CONCATENATE(IF(AND(E98="M",H98="M"),2.619,),IF(AND(E98="P",H98="P"),1.3095,),IF(AND(E98="D",H98="D"),0,),IF(AND(E98="M",H98="P"),1.9643,),IF(AND(E98="M",H98="D"),1.3095,),IF(AND(E98="P",H98="M"),1.9643,),IF(AND(E98="P",H98="D"),0.6548,),IF(AND(E98="D",H98="M"),1.3095,),IF(AND(E98="D",H98="P"),0.6548,))+0</f>
        <v>#VALUE!</v>
      </c>
    </row>
    <row r="99" spans="1:25" ht="31.5" x14ac:dyDescent="0.25">
      <c r="A99" s="63">
        <v>62</v>
      </c>
      <c r="B99" s="134" t="s">
        <v>291</v>
      </c>
      <c r="C99" s="217" t="s">
        <v>292</v>
      </c>
      <c r="D99" s="100"/>
      <c r="E99" s="62"/>
      <c r="F99" s="136"/>
      <c r="G99" s="137"/>
      <c r="H99" s="62"/>
      <c r="I99" s="150"/>
      <c r="J99" s="278"/>
      <c r="K99" s="207"/>
      <c r="L99" s="245"/>
      <c r="M99" s="392"/>
      <c r="N99" s="270"/>
      <c r="O99" s="337"/>
      <c r="P99" s="245"/>
      <c r="Q99" s="397"/>
      <c r="R99" s="234"/>
      <c r="S99" s="234"/>
      <c r="T99" s="234"/>
      <c r="U99" s="394"/>
      <c r="V99" s="167"/>
      <c r="W99" s="143" t="e">
        <f t="shared" si="22"/>
        <v>#VALUE!</v>
      </c>
    </row>
    <row r="100" spans="1:25" ht="31.5" x14ac:dyDescent="0.25">
      <c r="A100" s="63">
        <v>63</v>
      </c>
      <c r="B100" s="134" t="s">
        <v>293</v>
      </c>
      <c r="C100" s="217" t="s">
        <v>294</v>
      </c>
      <c r="D100" s="100"/>
      <c r="E100" s="62"/>
      <c r="F100" s="136"/>
      <c r="G100" s="137"/>
      <c r="H100" s="62"/>
      <c r="I100" s="138"/>
      <c r="J100" s="199"/>
      <c r="K100" s="206"/>
      <c r="L100" s="146"/>
      <c r="M100" s="391"/>
      <c r="N100" s="250"/>
      <c r="O100" s="338"/>
      <c r="P100" s="146"/>
      <c r="Q100" s="410"/>
      <c r="R100" s="227"/>
      <c r="S100" s="227"/>
      <c r="T100" s="227"/>
      <c r="U100" s="395"/>
      <c r="V100" s="142"/>
      <c r="W100" s="143" t="e">
        <f t="shared" si="22"/>
        <v>#VALUE!</v>
      </c>
    </row>
    <row r="101" spans="1:25" x14ac:dyDescent="0.25">
      <c r="A101" s="85"/>
      <c r="B101" s="86"/>
      <c r="C101" s="86"/>
      <c r="D101" s="86"/>
      <c r="E101" s="86"/>
      <c r="F101" s="86"/>
      <c r="G101" s="86"/>
      <c r="H101" s="86"/>
      <c r="I101" s="86"/>
      <c r="J101" s="86"/>
      <c r="K101" s="86"/>
      <c r="L101" s="86"/>
      <c r="M101" s="86"/>
      <c r="N101" s="86"/>
      <c r="O101" s="86"/>
      <c r="P101" s="86"/>
      <c r="Q101" s="86"/>
      <c r="R101" s="86"/>
      <c r="S101" s="86"/>
      <c r="T101" s="86"/>
      <c r="U101" s="86"/>
      <c r="V101" s="87"/>
      <c r="W101" s="143"/>
      <c r="X101" s="98">
        <f>SUM(AB9:AB16,AE9:AE16)</f>
        <v>0</v>
      </c>
      <c r="Y101" s="168" t="s">
        <v>146</v>
      </c>
    </row>
    <row r="102" spans="1:25" x14ac:dyDescent="0.25">
      <c r="A102" s="85"/>
      <c r="B102" s="86"/>
      <c r="C102" s="86"/>
      <c r="D102" s="86"/>
      <c r="E102" s="86"/>
      <c r="F102" s="86"/>
      <c r="G102" s="86"/>
      <c r="H102" s="86"/>
      <c r="I102" s="86"/>
      <c r="J102" s="86"/>
      <c r="K102" s="86"/>
      <c r="L102" s="86"/>
      <c r="M102" s="86"/>
      <c r="N102" s="86"/>
      <c r="O102" s="86"/>
      <c r="P102" s="86"/>
      <c r="Q102" s="86"/>
      <c r="R102" s="86"/>
      <c r="S102" s="86"/>
      <c r="T102" s="86"/>
      <c r="U102" s="86"/>
      <c r="V102" s="87"/>
      <c r="W102" s="143" t="e">
        <f>SUM(W9:W100)</f>
        <v>#VALUE!</v>
      </c>
      <c r="X102" s="98">
        <f>X101*10.3125</f>
        <v>0</v>
      </c>
      <c r="Y102" s="170" t="s">
        <v>128</v>
      </c>
    </row>
    <row r="103" spans="1:25" ht="76.5" customHeight="1" x14ac:dyDescent="0.25">
      <c r="A103" s="171"/>
      <c r="B103" s="171"/>
      <c r="C103" s="172"/>
      <c r="D103" s="90"/>
      <c r="E103" s="90"/>
      <c r="F103" s="90"/>
      <c r="G103" s="90"/>
      <c r="H103" s="90"/>
      <c r="I103" s="90"/>
      <c r="J103" s="90"/>
      <c r="R103" s="90"/>
      <c r="S103" s="90"/>
      <c r="T103" s="90"/>
      <c r="U103" s="90"/>
      <c r="V103" s="90"/>
    </row>
    <row r="104" spans="1:25" ht="66" customHeight="1" x14ac:dyDescent="0.25">
      <c r="A104" s="173" t="s">
        <v>15</v>
      </c>
      <c r="B104" s="174"/>
      <c r="C104" s="174"/>
      <c r="D104" s="174"/>
      <c r="E104" s="174"/>
      <c r="F104" s="174"/>
      <c r="G104" s="174"/>
      <c r="H104" s="174"/>
      <c r="I104" s="174"/>
      <c r="J104" s="174"/>
      <c r="K104" s="174"/>
      <c r="L104" s="174"/>
      <c r="M104" s="174"/>
      <c r="N104" s="174"/>
      <c r="O104" s="174"/>
      <c r="P104" s="174"/>
      <c r="Q104" s="174"/>
      <c r="R104" s="174"/>
      <c r="S104" s="175"/>
      <c r="T104" s="175"/>
    </row>
    <row r="105" spans="1:25" ht="40.5" customHeight="1" x14ac:dyDescent="0.25">
      <c r="A105" s="36" t="s">
        <v>5</v>
      </c>
      <c r="B105" s="36"/>
      <c r="C105" s="37" t="s">
        <v>42</v>
      </c>
      <c r="D105" s="218" t="s">
        <v>89</v>
      </c>
      <c r="E105" s="407" t="s">
        <v>90</v>
      </c>
      <c r="F105" s="408"/>
      <c r="G105" s="218" t="s">
        <v>91</v>
      </c>
      <c r="H105" s="407" t="s">
        <v>92</v>
      </c>
      <c r="I105" s="408"/>
      <c r="J105" s="407" t="s">
        <v>93</v>
      </c>
      <c r="K105" s="408"/>
      <c r="L105" s="429" t="s">
        <v>94</v>
      </c>
      <c r="M105" s="408"/>
      <c r="N105" s="407" t="s">
        <v>95</v>
      </c>
      <c r="O105" s="408"/>
      <c r="P105" s="407" t="s">
        <v>96</v>
      </c>
      <c r="Q105" s="408"/>
      <c r="R105" s="218" t="s">
        <v>40</v>
      </c>
      <c r="S105" s="409" t="s">
        <v>78</v>
      </c>
      <c r="T105" s="409"/>
    </row>
    <row r="106" spans="1:25" ht="45.75" x14ac:dyDescent="0.25">
      <c r="A106" s="63">
        <v>64</v>
      </c>
      <c r="B106" s="176"/>
      <c r="C106" s="135" t="s">
        <v>41</v>
      </c>
      <c r="D106" s="177"/>
      <c r="E106" s="425"/>
      <c r="F106" s="426"/>
      <c r="G106" s="66"/>
      <c r="H106" s="427"/>
      <c r="I106" s="428"/>
      <c r="J106" s="412"/>
      <c r="K106" s="413"/>
      <c r="L106" s="412"/>
      <c r="M106" s="413"/>
      <c r="N106" s="414"/>
      <c r="O106" s="415"/>
      <c r="P106" s="414"/>
      <c r="Q106" s="415"/>
      <c r="R106" s="62"/>
      <c r="S106" s="416"/>
      <c r="T106" s="416"/>
      <c r="X106" s="31" t="b">
        <f>IF(R106="M",20.5,IF(R106="P",10.25,IF(R106="D",0)))</f>
        <v>0</v>
      </c>
    </row>
    <row r="107" spans="1:25" ht="30.75" x14ac:dyDescent="0.25">
      <c r="A107" s="63">
        <v>65</v>
      </c>
      <c r="B107" s="176"/>
      <c r="C107" s="135" t="s">
        <v>100</v>
      </c>
      <c r="D107" s="177"/>
      <c r="E107" s="425"/>
      <c r="F107" s="426"/>
      <c r="G107" s="66"/>
      <c r="H107" s="427"/>
      <c r="I107" s="428"/>
      <c r="J107" s="412"/>
      <c r="K107" s="413"/>
      <c r="L107" s="412"/>
      <c r="M107" s="413"/>
      <c r="N107" s="417"/>
      <c r="O107" s="418"/>
      <c r="P107" s="414"/>
      <c r="Q107" s="415"/>
      <c r="R107" s="62"/>
      <c r="S107" s="416"/>
      <c r="T107" s="416"/>
      <c r="X107" s="31" t="b">
        <f t="shared" ref="X107:X109" si="23">IF(R107="M",20.5,IF(R107="P",10.25,IF(R107="D",0)))</f>
        <v>0</v>
      </c>
    </row>
    <row r="108" spans="1:25" ht="45.75" x14ac:dyDescent="0.25">
      <c r="A108" s="63">
        <v>66</v>
      </c>
      <c r="B108" s="176"/>
      <c r="C108" s="135" t="s">
        <v>2</v>
      </c>
      <c r="D108" s="177"/>
      <c r="E108" s="425"/>
      <c r="F108" s="426"/>
      <c r="G108" s="66"/>
      <c r="H108" s="427"/>
      <c r="I108" s="428"/>
      <c r="J108" s="412"/>
      <c r="K108" s="413"/>
      <c r="L108" s="412"/>
      <c r="M108" s="413"/>
      <c r="N108" s="414"/>
      <c r="O108" s="415"/>
      <c r="P108" s="414"/>
      <c r="Q108" s="415"/>
      <c r="R108" s="62"/>
      <c r="S108" s="416"/>
      <c r="T108" s="416"/>
      <c r="X108" s="31" t="b">
        <f t="shared" si="23"/>
        <v>0</v>
      </c>
    </row>
    <row r="109" spans="1:25" ht="30.75" x14ac:dyDescent="0.25">
      <c r="A109" s="63">
        <v>67</v>
      </c>
      <c r="B109" s="176"/>
      <c r="C109" s="135" t="s">
        <v>73</v>
      </c>
      <c r="D109" s="177"/>
      <c r="E109" s="425"/>
      <c r="F109" s="426"/>
      <c r="G109" s="66"/>
      <c r="H109" s="427"/>
      <c r="I109" s="428"/>
      <c r="J109" s="412"/>
      <c r="K109" s="413"/>
      <c r="L109" s="412"/>
      <c r="M109" s="413"/>
      <c r="N109" s="414"/>
      <c r="O109" s="415"/>
      <c r="P109" s="414"/>
      <c r="Q109" s="415"/>
      <c r="R109" s="62"/>
      <c r="S109" s="416"/>
      <c r="T109" s="416"/>
      <c r="X109" s="31" t="b">
        <f t="shared" si="23"/>
        <v>0</v>
      </c>
    </row>
    <row r="110" spans="1:25" ht="51" customHeight="1" x14ac:dyDescent="0.25">
      <c r="A110" s="178"/>
      <c r="B110" s="179"/>
      <c r="C110" s="180"/>
      <c r="D110" s="131"/>
      <c r="E110" s="131"/>
      <c r="F110" s="181"/>
      <c r="G110" s="131"/>
      <c r="H110" s="131"/>
      <c r="I110" s="131"/>
      <c r="J110" s="182"/>
      <c r="K110" s="182"/>
      <c r="L110" s="182"/>
      <c r="M110" s="182"/>
      <c r="N110" s="182"/>
      <c r="O110" s="182"/>
      <c r="P110" s="182"/>
      <c r="Q110" s="182"/>
      <c r="R110" s="131"/>
      <c r="S110" s="411"/>
      <c r="T110" s="411"/>
    </row>
    <row r="111" spans="1:25" x14ac:dyDescent="0.25">
      <c r="A111" s="183"/>
      <c r="B111" s="183"/>
      <c r="C111" s="184"/>
      <c r="D111" s="419"/>
      <c r="E111" s="420"/>
      <c r="F111" s="421"/>
      <c r="G111" s="422"/>
      <c r="H111" s="423"/>
      <c r="I111" s="424"/>
      <c r="J111" s="168"/>
      <c r="K111" s="185"/>
      <c r="L111" s="185"/>
      <c r="M111" s="169"/>
      <c r="N111" s="185"/>
      <c r="O111" s="185"/>
      <c r="P111" s="185"/>
      <c r="Q111" s="185"/>
      <c r="R111" s="186"/>
      <c r="S111" s="187"/>
      <c r="T111" s="188"/>
      <c r="X111" s="189" t="s">
        <v>129</v>
      </c>
      <c r="Y111" s="189"/>
    </row>
    <row r="112" spans="1:25" x14ac:dyDescent="0.25">
      <c r="A112" s="183"/>
      <c r="B112" s="183"/>
      <c r="C112" s="190"/>
      <c r="D112" s="422"/>
      <c r="E112" s="423"/>
      <c r="F112" s="424"/>
      <c r="G112" s="422"/>
      <c r="H112" s="423"/>
      <c r="I112" s="424"/>
      <c r="J112" s="211"/>
      <c r="K112" s="212"/>
      <c r="L112" s="212"/>
      <c r="M112" s="213"/>
      <c r="N112" s="212"/>
      <c r="O112" s="212"/>
      <c r="P112" s="212"/>
      <c r="Q112" s="212"/>
      <c r="R112" s="191"/>
      <c r="S112" s="192"/>
      <c r="T112" s="193"/>
      <c r="X112" s="194">
        <f>SUM(X106:X109)</f>
        <v>0</v>
      </c>
    </row>
    <row r="116" spans="1:10" hidden="1" x14ac:dyDescent="0.25">
      <c r="A116" s="214"/>
      <c r="B116" s="94"/>
      <c r="C116" s="215"/>
      <c r="D116" s="215"/>
      <c r="E116" s="215"/>
      <c r="F116" s="216"/>
      <c r="G116" s="216"/>
      <c r="H116" s="197"/>
      <c r="I116" s="97" t="s">
        <v>127</v>
      </c>
      <c r="J116" s="198" t="e">
        <f>W102</f>
        <v>#VALUE!</v>
      </c>
    </row>
    <row r="117" spans="1:10" hidden="1" x14ac:dyDescent="0.25">
      <c r="A117" s="214"/>
      <c r="B117" s="94"/>
      <c r="C117" s="215"/>
      <c r="D117" s="215"/>
      <c r="E117" s="215"/>
      <c r="F117" s="216"/>
      <c r="G117" s="216"/>
      <c r="H117" s="197"/>
      <c r="I117" s="97" t="s">
        <v>128</v>
      </c>
      <c r="J117" s="198">
        <f>X102</f>
        <v>0</v>
      </c>
    </row>
    <row r="118" spans="1:10" hidden="1" x14ac:dyDescent="0.25">
      <c r="A118" s="214"/>
      <c r="B118" s="94"/>
      <c r="C118" s="215"/>
      <c r="D118" s="215"/>
      <c r="E118" s="215"/>
      <c r="F118" s="216"/>
      <c r="G118" s="216"/>
      <c r="H118" s="197"/>
      <c r="I118" s="97" t="s">
        <v>129</v>
      </c>
      <c r="J118" s="198">
        <f>X112</f>
        <v>0</v>
      </c>
    </row>
    <row r="119" spans="1:10" hidden="1" x14ac:dyDescent="0.25">
      <c r="A119" s="214"/>
      <c r="B119" s="94"/>
      <c r="C119" s="215"/>
      <c r="D119" s="215"/>
      <c r="E119" s="215"/>
      <c r="F119" s="216"/>
      <c r="G119" s="216"/>
      <c r="H119" s="197"/>
      <c r="I119" s="97" t="s">
        <v>130</v>
      </c>
      <c r="J119" s="198" t="e">
        <f>SUM(J116:J118)</f>
        <v>#VALUE!</v>
      </c>
    </row>
  </sheetData>
  <sheetProtection algorithmName="SHA-512" hashValue="ki7RZ+C+rVUX4dP4sMCbENw9fR4TjxJxN0OtQMG/mVI2IeOFKhIdJ9aVcuLMtD9kkPZq468WYSUotpiYw3j2WA==" saltValue="pvq0EZqY1zly7k+TipxuPg==" spinCount="100000" sheet="1" objects="1" scenarios="1"/>
  <mergeCells count="103">
    <mergeCell ref="D112:F112"/>
    <mergeCell ref="G112:I112"/>
    <mergeCell ref="E106:F106"/>
    <mergeCell ref="H106:I106"/>
    <mergeCell ref="J106:K106"/>
    <mergeCell ref="E107:F107"/>
    <mergeCell ref="H107:I107"/>
    <mergeCell ref="J107:K107"/>
    <mergeCell ref="H108:I108"/>
    <mergeCell ref="J108:K108"/>
    <mergeCell ref="C1:G1"/>
    <mergeCell ref="J5:R5"/>
    <mergeCell ref="R6:U6"/>
    <mergeCell ref="J6:Q6"/>
    <mergeCell ref="O9:O11"/>
    <mergeCell ref="Q9:Q11"/>
    <mergeCell ref="M9:M11"/>
    <mergeCell ref="M19:M22"/>
    <mergeCell ref="Q19:Q22"/>
    <mergeCell ref="U19:U22"/>
    <mergeCell ref="C4:K4"/>
    <mergeCell ref="D111:F111"/>
    <mergeCell ref="G111:I111"/>
    <mergeCell ref="U9:U11"/>
    <mergeCell ref="U75:U77"/>
    <mergeCell ref="P108:Q108"/>
    <mergeCell ref="S108:T108"/>
    <mergeCell ref="E109:F109"/>
    <mergeCell ref="H109:I109"/>
    <mergeCell ref="J109:K109"/>
    <mergeCell ref="L109:M109"/>
    <mergeCell ref="N109:O109"/>
    <mergeCell ref="P109:Q109"/>
    <mergeCell ref="S109:T109"/>
    <mergeCell ref="E108:F108"/>
    <mergeCell ref="E105:F105"/>
    <mergeCell ref="H105:I105"/>
    <mergeCell ref="J105:K105"/>
    <mergeCell ref="L105:M105"/>
    <mergeCell ref="N105:O105"/>
    <mergeCell ref="M75:M77"/>
    <mergeCell ref="M79:M80"/>
    <mergeCell ref="Q79:Q80"/>
    <mergeCell ref="S110:T110"/>
    <mergeCell ref="L108:M108"/>
    <mergeCell ref="N108:O108"/>
    <mergeCell ref="S106:T106"/>
    <mergeCell ref="P107:Q107"/>
    <mergeCell ref="S107:T107"/>
    <mergeCell ref="L106:M106"/>
    <mergeCell ref="N106:O106"/>
    <mergeCell ref="P106:Q106"/>
    <mergeCell ref="L107:M107"/>
    <mergeCell ref="N107:O107"/>
    <mergeCell ref="U37:U39"/>
    <mergeCell ref="M41:M43"/>
    <mergeCell ref="Q41:Q43"/>
    <mergeCell ref="U41:U43"/>
    <mergeCell ref="P105:Q105"/>
    <mergeCell ref="S105:T105"/>
    <mergeCell ref="Q75:Q77"/>
    <mergeCell ref="M32:M34"/>
    <mergeCell ref="Q32:Q34"/>
    <mergeCell ref="M51:M54"/>
    <mergeCell ref="Q51:Q54"/>
    <mergeCell ref="Q98:Q100"/>
    <mergeCell ref="Q45:Q48"/>
    <mergeCell ref="M45:M48"/>
    <mergeCell ref="U98:U100"/>
    <mergeCell ref="U79:U80"/>
    <mergeCell ref="M92:M96"/>
    <mergeCell ref="Q92:Q96"/>
    <mergeCell ref="U92:U96"/>
    <mergeCell ref="Q83:Q85"/>
    <mergeCell ref="Q88:Q90"/>
    <mergeCell ref="M98:M100"/>
    <mergeCell ref="M88:M90"/>
    <mergeCell ref="M83:M85"/>
    <mergeCell ref="U88:U90"/>
    <mergeCell ref="Z7:AE7"/>
    <mergeCell ref="U14:U16"/>
    <mergeCell ref="U29:U30"/>
    <mergeCell ref="U45:U48"/>
    <mergeCell ref="U59:U64"/>
    <mergeCell ref="U83:U85"/>
    <mergeCell ref="C2:K2"/>
    <mergeCell ref="C3:K3"/>
    <mergeCell ref="L3:T3"/>
    <mergeCell ref="Q14:Q16"/>
    <mergeCell ref="Q29:Q30"/>
    <mergeCell ref="M29:M30"/>
    <mergeCell ref="M14:M16"/>
    <mergeCell ref="U51:U54"/>
    <mergeCell ref="J69:J71"/>
    <mergeCell ref="M69:M73"/>
    <mergeCell ref="N69:N71"/>
    <mergeCell ref="Q69:Q73"/>
    <mergeCell ref="U69:U73"/>
    <mergeCell ref="Q59:Q64"/>
    <mergeCell ref="M59:M64"/>
    <mergeCell ref="U32:U34"/>
    <mergeCell ref="M37:M39"/>
    <mergeCell ref="Q37:Q39"/>
  </mergeCells>
  <pageMargins left="0.7" right="0.7" top="0.75" bottom="0.75" header="0.3" footer="0.3"/>
  <pageSetup scale="57"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Scores!$A$1:$A$3</xm:f>
          </x14:formula1>
          <xm:sqref>H14:H16 R106:R109 F110 E9:E11 E14:E16 E19:E22 E25 E27 E29:E30 E32:E34 E37:E39 E41:E43 E45:E48 E51:E54 E56 E59:E64 E66 E69:E73 E75:E77 E79:E80 E83:E85 E88:E90 E92:E96 E98:E100 H98:H100 H92:H96 H88:H90 H83:H85 H79:H80 H75:H77 H69:H73 H66 H59:H64 H56 H51:H54 H45:H48 H41:H43 H37:H39 H32:H34 H29:H30 H27 H25 H19:H22 H9:H11</xm:sqref>
        </x14:dataValidation>
        <x14:dataValidation type="list" allowBlank="1" showInputMessage="1" showErrorMessage="1">
          <x14:formula1>
            <xm:f>Scores!$G$1:$G$8</xm:f>
          </x14:formula1>
          <xm:sqref>N11 J11 N100 N16 N22 N25 N27 N30 N34 N39 N43 N48 N54 N56 N64 N66 N73 N77 N80 N85 N90 N96 J16 J22 J25 J27 J30 J34 J39 J43 J48 J54 J56 J64 J66 J73 J77 J80 J85 J90 J96 J100</xm:sqref>
        </x14:dataValidation>
        <x14:dataValidation type="list" allowBlank="1" showInputMessage="1" showErrorMessage="1">
          <x14:formula1>
            <xm:f>Scores!$D$1:$D$2</xm:f>
          </x14:formula1>
          <xm:sqref>P16 L11 L16 L22 L25 L27 L30 L34 L39 L43 L48 L54 L56 L64 L66 L73 L77 L80 L85 L90 L96 L100 P100 P96 P90 P85 P80 P77 P73 P66 P64 P56 P54 P48 P43 P39 P34 P30 P27 P25 P22 P11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K12" sqref="A1:K12"/>
    </sheetView>
  </sheetViews>
  <sheetFormatPr defaultRowHeight="15" x14ac:dyDescent="0.25"/>
  <sheetData>
    <row r="1" spans="1:11" ht="20.25" x14ac:dyDescent="0.25">
      <c r="A1" s="200" t="s">
        <v>133</v>
      </c>
      <c r="B1" s="31"/>
      <c r="C1" s="31"/>
      <c r="D1" s="31"/>
      <c r="E1" s="31"/>
      <c r="F1" s="31"/>
      <c r="G1" s="31"/>
      <c r="H1" s="31"/>
      <c r="I1" s="31"/>
      <c r="J1" s="31"/>
      <c r="K1" s="31"/>
    </row>
    <row r="2" spans="1:11" ht="18" x14ac:dyDescent="0.25">
      <c r="A2" s="201">
        <v>1</v>
      </c>
      <c r="B2" s="202" t="s">
        <v>134</v>
      </c>
      <c r="C2" s="203"/>
      <c r="D2" s="203"/>
      <c r="E2" s="203"/>
      <c r="F2" s="203"/>
      <c r="G2" s="203"/>
      <c r="H2" s="203"/>
      <c r="I2" s="203"/>
      <c r="J2" s="31"/>
      <c r="K2" s="31"/>
    </row>
    <row r="3" spans="1:11" ht="18" x14ac:dyDescent="0.25">
      <c r="A3" s="201">
        <v>2</v>
      </c>
      <c r="B3" s="202" t="s">
        <v>135</v>
      </c>
      <c r="C3" s="203"/>
      <c r="D3" s="203"/>
      <c r="E3" s="203"/>
      <c r="F3" s="203"/>
      <c r="G3" s="203"/>
      <c r="H3" s="203"/>
      <c r="I3" s="203"/>
      <c r="J3" s="31"/>
      <c r="K3" s="31"/>
    </row>
    <row r="4" spans="1:11" ht="18" x14ac:dyDescent="0.25">
      <c r="A4" s="201">
        <v>3</v>
      </c>
      <c r="B4" s="202" t="s">
        <v>136</v>
      </c>
      <c r="C4" s="203"/>
      <c r="D4" s="203"/>
      <c r="E4" s="203"/>
      <c r="F4" s="203"/>
      <c r="G4" s="203"/>
      <c r="H4" s="203"/>
      <c r="I4" s="203"/>
      <c r="J4" s="31"/>
      <c r="K4" s="31"/>
    </row>
    <row r="5" spans="1:11" ht="18" x14ac:dyDescent="0.25">
      <c r="A5" s="201">
        <v>4</v>
      </c>
      <c r="B5" s="202" t="s">
        <v>137</v>
      </c>
      <c r="C5" s="203"/>
      <c r="D5" s="203"/>
      <c r="E5" s="203"/>
      <c r="F5" s="203"/>
      <c r="G5" s="203"/>
      <c r="H5" s="203"/>
      <c r="I5" s="203"/>
      <c r="J5" s="31"/>
      <c r="K5" s="31"/>
    </row>
    <row r="6" spans="1:11" ht="18" x14ac:dyDescent="0.25">
      <c r="A6" s="201">
        <v>5</v>
      </c>
      <c r="B6" s="202" t="s">
        <v>138</v>
      </c>
      <c r="C6" s="203"/>
      <c r="D6" s="203"/>
      <c r="E6" s="203"/>
      <c r="F6" s="203"/>
      <c r="G6" s="203"/>
      <c r="H6" s="203"/>
      <c r="I6" s="203"/>
      <c r="J6" s="31"/>
      <c r="K6" s="31"/>
    </row>
    <row r="7" spans="1:11" ht="18" x14ac:dyDescent="0.25">
      <c r="A7" s="201">
        <v>6</v>
      </c>
      <c r="B7" s="202" t="s">
        <v>139</v>
      </c>
      <c r="C7" s="203"/>
      <c r="D7" s="203"/>
      <c r="E7" s="203"/>
      <c r="F7" s="203"/>
      <c r="G7" s="203"/>
      <c r="H7" s="203"/>
      <c r="I7" s="203"/>
      <c r="J7" s="31"/>
      <c r="K7" s="31"/>
    </row>
    <row r="8" spans="1:11" ht="18" x14ac:dyDescent="0.25">
      <c r="A8" s="201">
        <v>7</v>
      </c>
      <c r="B8" s="202" t="s">
        <v>140</v>
      </c>
      <c r="C8" s="203"/>
      <c r="D8" s="203"/>
      <c r="E8" s="203"/>
      <c r="F8" s="203"/>
      <c r="G8" s="203"/>
      <c r="H8" s="203"/>
      <c r="I8" s="203"/>
      <c r="J8" s="31"/>
      <c r="K8" s="31"/>
    </row>
    <row r="9" spans="1:11" ht="18" x14ac:dyDescent="0.25">
      <c r="A9" s="201">
        <v>8</v>
      </c>
      <c r="B9" s="202" t="s">
        <v>141</v>
      </c>
      <c r="C9" s="203"/>
      <c r="D9" s="203"/>
      <c r="E9" s="203"/>
      <c r="F9" s="203"/>
      <c r="G9" s="203"/>
      <c r="H9" s="203"/>
      <c r="I9" s="203"/>
      <c r="J9" s="31"/>
      <c r="K9" s="31"/>
    </row>
    <row r="10" spans="1:11" x14ac:dyDescent="0.25">
      <c r="A10" s="31"/>
      <c r="B10" s="31"/>
      <c r="C10" s="31"/>
      <c r="D10" s="31"/>
      <c r="E10" s="31"/>
      <c r="F10" s="31"/>
      <c r="G10" s="31"/>
      <c r="H10" s="31"/>
      <c r="I10" s="31"/>
      <c r="J10" s="31"/>
      <c r="K10" s="31"/>
    </row>
    <row r="11" spans="1:11" x14ac:dyDescent="0.25">
      <c r="A11" s="31"/>
      <c r="B11" s="31"/>
      <c r="C11" s="31"/>
      <c r="D11" s="31"/>
      <c r="E11" s="31"/>
      <c r="F11" s="31"/>
      <c r="G11" s="31"/>
      <c r="H11" s="31"/>
      <c r="I11" s="31"/>
      <c r="J11" s="31"/>
      <c r="K11" s="31"/>
    </row>
    <row r="12" spans="1:11" x14ac:dyDescent="0.25">
      <c r="A12" s="31"/>
      <c r="B12" s="31"/>
      <c r="C12" s="31"/>
      <c r="D12" s="31"/>
      <c r="E12" s="31"/>
      <c r="F12" s="31"/>
      <c r="G12" s="31"/>
      <c r="H12" s="31"/>
      <c r="I12" s="31"/>
      <c r="J12" s="31"/>
      <c r="K12" s="31"/>
    </row>
  </sheetData>
  <sheetProtection algorithmName="SHA-512" hashValue="ZXkOccOLQvc2mR0c6zP9CSxzAZMBOKCoS15546va8absGi52KMQHYN4NiHwgVC4kjwVDKFwEnrXDayAyNgFnZw==" saltValue="SBD+Kis18y31Fd4Zf3AJhw=="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sqref="A1:I9"/>
    </sheetView>
  </sheetViews>
  <sheetFormatPr defaultRowHeight="15" x14ac:dyDescent="0.25"/>
  <cols>
    <col min="8" max="8" width="17.5703125" customWidth="1"/>
    <col min="10" max="12" width="34.28515625" customWidth="1"/>
  </cols>
  <sheetData>
    <row r="1" spans="1:12" ht="15" customHeight="1" x14ac:dyDescent="0.25">
      <c r="A1" s="31" t="s">
        <v>83</v>
      </c>
      <c r="B1" s="31" t="s">
        <v>142</v>
      </c>
      <c r="C1" s="31"/>
      <c r="D1" s="31" t="s">
        <v>83</v>
      </c>
      <c r="E1" s="31"/>
      <c r="F1" s="31"/>
      <c r="G1" s="31">
        <v>1</v>
      </c>
      <c r="H1" s="435" t="s">
        <v>74</v>
      </c>
      <c r="I1" s="92"/>
      <c r="J1" s="436"/>
      <c r="K1" s="436"/>
      <c r="L1" s="436"/>
    </row>
    <row r="2" spans="1:12" x14ac:dyDescent="0.25">
      <c r="A2" s="31" t="s">
        <v>84</v>
      </c>
      <c r="B2" s="31" t="s">
        <v>143</v>
      </c>
      <c r="C2" s="31"/>
      <c r="D2" s="31" t="s">
        <v>85</v>
      </c>
      <c r="E2" s="31"/>
      <c r="F2" s="31"/>
      <c r="G2" s="31">
        <v>2</v>
      </c>
      <c r="H2" s="435"/>
      <c r="I2" s="92"/>
      <c r="J2" s="24"/>
      <c r="K2" s="24"/>
      <c r="L2" s="24"/>
    </row>
    <row r="3" spans="1:12" x14ac:dyDescent="0.25">
      <c r="A3" s="31" t="s">
        <v>85</v>
      </c>
      <c r="B3" s="31"/>
      <c r="C3" s="31"/>
      <c r="D3" s="31"/>
      <c r="E3" s="31"/>
      <c r="F3" s="31"/>
      <c r="G3" s="31">
        <v>3</v>
      </c>
      <c r="H3" s="435"/>
      <c r="I3" s="92"/>
      <c r="J3" s="24"/>
      <c r="K3" s="24"/>
      <c r="L3" s="24"/>
    </row>
    <row r="4" spans="1:12" x14ac:dyDescent="0.25">
      <c r="A4" s="31"/>
      <c r="B4" s="31"/>
      <c r="C4" s="31"/>
      <c r="D4" s="31"/>
      <c r="E4" s="31"/>
      <c r="F4" s="31"/>
      <c r="G4" s="31">
        <v>4</v>
      </c>
      <c r="H4" s="435"/>
      <c r="I4" s="92"/>
      <c r="J4" s="24"/>
      <c r="K4" s="24"/>
      <c r="L4" s="24"/>
    </row>
    <row r="5" spans="1:12" x14ac:dyDescent="0.25">
      <c r="A5" s="31"/>
      <c r="B5" s="31"/>
      <c r="C5" s="31"/>
      <c r="D5" s="31"/>
      <c r="E5" s="31"/>
      <c r="F5" s="31"/>
      <c r="G5" s="31">
        <v>5</v>
      </c>
      <c r="H5" s="435"/>
      <c r="I5" s="31"/>
      <c r="J5" s="22"/>
      <c r="L5" s="1"/>
    </row>
    <row r="6" spans="1:12" x14ac:dyDescent="0.25">
      <c r="A6" s="31"/>
      <c r="B6" s="31"/>
      <c r="C6" s="31"/>
      <c r="D6" s="31"/>
      <c r="E6" s="31"/>
      <c r="F6" s="31"/>
      <c r="G6" s="31">
        <v>6</v>
      </c>
      <c r="H6" s="435"/>
      <c r="I6" s="31"/>
      <c r="J6" s="22"/>
      <c r="L6" s="1"/>
    </row>
    <row r="7" spans="1:12" x14ac:dyDescent="0.25">
      <c r="A7" s="31"/>
      <c r="B7" s="31"/>
      <c r="C7" s="31"/>
      <c r="D7" s="31"/>
      <c r="E7" s="31"/>
      <c r="F7" s="31"/>
      <c r="G7" s="31">
        <v>7</v>
      </c>
      <c r="H7" s="435"/>
      <c r="I7" s="31"/>
      <c r="J7" s="22"/>
      <c r="L7" s="1"/>
    </row>
    <row r="8" spans="1:12" x14ac:dyDescent="0.25">
      <c r="A8" s="31"/>
      <c r="B8" s="31"/>
      <c r="C8" s="31"/>
      <c r="D8" s="31"/>
      <c r="E8" s="31"/>
      <c r="F8" s="31"/>
      <c r="G8" s="31">
        <v>8</v>
      </c>
      <c r="H8" s="435"/>
      <c r="I8" s="31"/>
      <c r="J8" s="22"/>
      <c r="L8" s="1"/>
    </row>
    <row r="9" spans="1:12" x14ac:dyDescent="0.25">
      <c r="A9" s="31"/>
      <c r="B9" s="31"/>
      <c r="C9" s="31"/>
      <c r="D9" s="31"/>
      <c r="E9" s="31"/>
      <c r="F9" s="31"/>
      <c r="G9" s="31"/>
      <c r="H9" s="31"/>
      <c r="I9" s="31"/>
      <c r="J9" s="22"/>
    </row>
    <row r="10" spans="1:12" x14ac:dyDescent="0.25">
      <c r="J10" s="22"/>
    </row>
    <row r="11" spans="1:12" x14ac:dyDescent="0.25">
      <c r="J11" s="22"/>
    </row>
    <row r="12" spans="1:12" x14ac:dyDescent="0.25">
      <c r="J12" s="22"/>
    </row>
    <row r="13" spans="1:12" x14ac:dyDescent="0.25">
      <c r="J13" s="22"/>
    </row>
    <row r="14" spans="1:12" x14ac:dyDescent="0.25">
      <c r="J14" s="22"/>
    </row>
    <row r="15" spans="1:12" x14ac:dyDescent="0.25">
      <c r="J15" s="22"/>
    </row>
    <row r="16" spans="1:12" x14ac:dyDescent="0.25">
      <c r="J16" s="22"/>
    </row>
    <row r="17" spans="10:10" x14ac:dyDescent="0.25">
      <c r="J17" s="22"/>
    </row>
    <row r="18" spans="10:10" x14ac:dyDescent="0.25">
      <c r="J18" s="22"/>
    </row>
    <row r="19" spans="10:10" x14ac:dyDescent="0.25">
      <c r="J19" s="22"/>
    </row>
    <row r="20" spans="10:10" x14ac:dyDescent="0.25">
      <c r="J20" s="22"/>
    </row>
    <row r="21" spans="10:10" x14ac:dyDescent="0.25">
      <c r="J21" s="22"/>
    </row>
    <row r="22" spans="10:10" x14ac:dyDescent="0.25">
      <c r="J22" s="22"/>
    </row>
    <row r="23" spans="10:10" x14ac:dyDescent="0.25">
      <c r="J23" s="22"/>
    </row>
    <row r="24" spans="10:10" x14ac:dyDescent="0.25">
      <c r="J24" s="22"/>
    </row>
    <row r="25" spans="10:10" x14ac:dyDescent="0.25">
      <c r="J25" s="22"/>
    </row>
    <row r="26" spans="10:10" x14ac:dyDescent="0.25">
      <c r="J26" s="22"/>
    </row>
    <row r="27" spans="10:10" x14ac:dyDescent="0.25">
      <c r="J27" s="22"/>
    </row>
    <row r="28" spans="10:10" x14ac:dyDescent="0.25">
      <c r="J28" s="22"/>
    </row>
    <row r="29" spans="10:10" x14ac:dyDescent="0.25">
      <c r="J29" s="22"/>
    </row>
    <row r="30" spans="10:10" x14ac:dyDescent="0.25">
      <c r="J30" s="22"/>
    </row>
    <row r="31" spans="10:10" x14ac:dyDescent="0.25">
      <c r="J31" s="22"/>
    </row>
    <row r="32" spans="10:10" x14ac:dyDescent="0.25">
      <c r="J32" s="22"/>
    </row>
    <row r="33" spans="10:10" x14ac:dyDescent="0.25">
      <c r="J33" s="22"/>
    </row>
  </sheetData>
  <sheetProtection algorithmName="SHA-512" hashValue="NTprFvp4eduWMsYd3NmVy25WHY+dg9UkoK/1ehqmz14hlDNx24TbrlcynILU2Vt3xvUV47sA4mEjLgamyVDjVg==" saltValue="C+ZUxGhGoeIduJLyvdojDA==" spinCount="100000" sheet="1" objects="1" scenarios="1"/>
  <mergeCells count="2">
    <mergeCell ref="H1:H8"/>
    <mergeCell ref="J1:L1"/>
  </mergeCell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vt:lpstr>
      <vt:lpstr>All Content Review</vt:lpstr>
      <vt:lpstr>Math Content Review</vt:lpstr>
      <vt:lpstr>Integ. Math 1 Standards Review</vt:lpstr>
      <vt:lpstr>SMP Chart</vt:lpstr>
      <vt:lpstr>Scores</vt:lpstr>
      <vt:lpstr>'All Content Review'!Print_Area</vt:lpstr>
      <vt:lpstr>'Math Content Review'!Print_Area</vt:lpstr>
    </vt:vector>
  </TitlesOfParts>
  <Company>State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Marquez</dc:creator>
  <cp:lastModifiedBy>Charlotte McLeod</cp:lastModifiedBy>
  <cp:lastPrinted>2018-12-27T18:13:31Z</cp:lastPrinted>
  <dcterms:created xsi:type="dcterms:W3CDTF">2018-09-05T15:01:08Z</dcterms:created>
  <dcterms:modified xsi:type="dcterms:W3CDTF">2019-02-06T20:01:02Z</dcterms:modified>
</cp:coreProperties>
</file>