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Rubrics_2019\Math\Math Drafts\Math Final Forms F 2019\"/>
    </mc:Choice>
  </mc:AlternateContent>
  <bookViews>
    <workbookView xWindow="0" yWindow="0" windowWidth="28800" windowHeight="11700"/>
  </bookViews>
  <sheets>
    <sheet name="Cover" sheetId="5" r:id="rId1"/>
    <sheet name="All Content Review" sheetId="8" r:id="rId2"/>
    <sheet name="Math Content Review" sheetId="9" r:id="rId3"/>
    <sheet name="Fourth Grade Standards Review" sheetId="7" r:id="rId4"/>
    <sheet name="SMP Chart" sheetId="10" r:id="rId5"/>
    <sheet name="Scores" sheetId="2" state="hidden" r:id="rId6"/>
  </sheets>
  <externalReferences>
    <externalReference r:id="rId7"/>
    <externalReference r:id="rId8"/>
  </externalReferences>
  <definedNames>
    <definedName name="List">[1]Sheet2!$C$1:$C$4</definedName>
    <definedName name="_xlnm.Print_Area" localSheetId="1">'All Content Review'!$A$1:$I$61</definedName>
    <definedName name="_xlnm.Print_Area" localSheetId="3">'Fourth Grade Standards Review'!$A$1:$V$72</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9" i="7" l="1"/>
  <c r="X68" i="7"/>
  <c r="X67" i="7"/>
  <c r="X66" i="7"/>
  <c r="W60" i="7"/>
  <c r="W59" i="7"/>
  <c r="W58" i="7"/>
  <c r="W55" i="7"/>
  <c r="W54" i="7"/>
  <c r="W53" i="7"/>
  <c r="W52" i="7"/>
  <c r="W51" i="7"/>
  <c r="W49" i="7"/>
  <c r="W47" i="7"/>
  <c r="W46" i="7"/>
  <c r="W45" i="7"/>
  <c r="W42" i="7"/>
  <c r="W41" i="7"/>
  <c r="W40" i="7"/>
  <c r="W38" i="7"/>
  <c r="W37" i="7"/>
  <c r="W36" i="7"/>
  <c r="W35" i="7"/>
  <c r="W34" i="7"/>
  <c r="W33" i="7"/>
  <c r="W32" i="7"/>
  <c r="W31" i="7"/>
  <c r="W30" i="7"/>
  <c r="W28" i="7"/>
  <c r="W27" i="7"/>
  <c r="W24" i="7"/>
  <c r="W23" i="7"/>
  <c r="W22" i="7"/>
  <c r="W20" i="7"/>
  <c r="W19" i="7"/>
  <c r="W18" i="7"/>
  <c r="W15" i="7"/>
  <c r="W13" i="7"/>
  <c r="W11" i="7"/>
  <c r="W10" i="7"/>
  <c r="W9" i="7"/>
  <c r="W62" i="7" l="1"/>
  <c r="J76" i="7" s="1"/>
  <c r="X72" i="7"/>
  <c r="J78" i="7" s="1"/>
  <c r="AD16" i="7"/>
  <c r="AE16" i="7" s="1"/>
  <c r="AD15" i="7"/>
  <c r="AE15" i="7" s="1"/>
  <c r="AD14" i="7"/>
  <c r="AE14" i="7" s="1"/>
  <c r="AD13" i="7"/>
  <c r="AE13" i="7" s="1"/>
  <c r="AD12" i="7"/>
  <c r="AE12" i="7" s="1"/>
  <c r="AD11" i="7"/>
  <c r="AE11" i="7" s="1"/>
  <c r="AD10" i="7"/>
  <c r="AE10" i="7" s="1"/>
  <c r="AD9" i="7"/>
  <c r="AE9" i="7" s="1"/>
  <c r="J14" i="9" l="1"/>
  <c r="J13" i="9"/>
  <c r="J12" i="9"/>
  <c r="J11" i="9"/>
  <c r="J10" i="9"/>
  <c r="J9" i="9"/>
  <c r="J8" i="9"/>
  <c r="I18" i="9" s="1"/>
  <c r="B11" i="5" s="1"/>
  <c r="J57" i="8"/>
  <c r="J56" i="8"/>
  <c r="J55" i="8"/>
  <c r="J54" i="8"/>
  <c r="J53" i="8"/>
  <c r="J51" i="8"/>
  <c r="J50" i="8"/>
  <c r="J49" i="8"/>
  <c r="J47" i="8"/>
  <c r="J46" i="8"/>
  <c r="J45" i="8"/>
  <c r="J43" i="8"/>
  <c r="J42" i="8"/>
  <c r="J41" i="8"/>
  <c r="J40" i="8"/>
  <c r="J39" i="8"/>
  <c r="J38" i="8"/>
  <c r="J36" i="8"/>
  <c r="J35" i="8"/>
  <c r="J34" i="8"/>
  <c r="J33" i="8"/>
  <c r="J31" i="8"/>
  <c r="J30" i="8"/>
  <c r="J29" i="8"/>
  <c r="J28" i="8"/>
  <c r="J27" i="8"/>
  <c r="J26" i="8"/>
  <c r="J25" i="8"/>
  <c r="J23" i="8"/>
  <c r="J22" i="8"/>
  <c r="J21" i="8"/>
  <c r="J20" i="8"/>
  <c r="J18" i="8"/>
  <c r="J17" i="8"/>
  <c r="J15" i="8"/>
  <c r="J14" i="8"/>
  <c r="J13" i="8"/>
  <c r="J12" i="8"/>
  <c r="J11" i="8"/>
  <c r="J10" i="8"/>
  <c r="J9" i="8"/>
  <c r="I61" i="8" l="1"/>
  <c r="B10" i="5" s="1"/>
  <c r="AA11" i="7"/>
  <c r="AB11" i="7" s="1"/>
  <c r="AA10" i="7"/>
  <c r="AB10" i="7" s="1"/>
  <c r="AA13" i="7"/>
  <c r="AB13" i="7" s="1"/>
  <c r="AA14" i="7"/>
  <c r="AB14" i="7" s="1"/>
  <c r="AA12" i="7"/>
  <c r="AB12" i="7" s="1"/>
  <c r="AA16" i="7"/>
  <c r="AB16" i="7" s="1"/>
  <c r="AA15" i="7"/>
  <c r="AB15" i="7" s="1"/>
  <c r="AA9" i="7"/>
  <c r="AB9" i="7" s="1"/>
  <c r="X61" i="7" l="1"/>
  <c r="X62" i="7" s="1"/>
  <c r="J77" i="7" s="1"/>
  <c r="J79" i="7" s="1"/>
  <c r="B12" i="5" s="1"/>
  <c r="B13" i="5" s="1"/>
  <c r="B14" i="5" s="1"/>
</calcChain>
</file>

<file path=xl/sharedStrings.xml><?xml version="1.0" encoding="utf-8"?>
<sst xmlns="http://schemas.openxmlformats.org/spreadsheetml/2006/main" count="302" uniqueCount="262">
  <si>
    <t>4.OA.A.1</t>
  </si>
  <si>
    <t>Criteria</t>
  </si>
  <si>
    <t>Standard</t>
  </si>
  <si>
    <t>F.4 Grade 4 Math</t>
  </si>
  <si>
    <t>Use the four operations with whole numbers to solve problems.</t>
  </si>
  <si>
    <t>Multiply or divide to solve word problems involving multiplicative comparison, e.g., by using drawings and equations with a symbol for the unknown number to represent the problem, distinguishing multiplicative comparison from additive comparison.</t>
  </si>
  <si>
    <t xml:space="preserve">Interpret a multiplication equation as a comparison, e.g., interpret 35
= 5 × 7 as a statement that 35 is 5 times as many as 7 and 7 times as many as 5. Represent verbal statements of multiplicative comparisons as multiplication equations.
</t>
  </si>
  <si>
    <t>4.OA.A.2</t>
  </si>
  <si>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</si>
  <si>
    <t>4.OA.A.3</t>
  </si>
  <si>
    <t>Gain familiarity with factors and multiples.</t>
  </si>
  <si>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</si>
  <si>
    <t>Generate and analyze patterns.</t>
  </si>
  <si>
    <t>4.OA.B.4</t>
  </si>
  <si>
    <t>4.OA.C.5</t>
  </si>
  <si>
    <t>Generalize place value understanding for multi-digit whole numbers.</t>
  </si>
  <si>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</si>
  <si>
    <t>Fluently add and subtract multi-digit whole numbers using the standard algorithm.</t>
  </si>
  <si>
    <t>Use place value understanding to round multi-digit whole numbers to any place.</t>
  </si>
  <si>
    <t>Read and write multi-digit whole numbers using base-ten numerals, number names, and expanded form. Compare two multi-digit numbers based on meanings of the digits in each place, using &gt;, =, and &lt; symbols to record the results of comparisons.</t>
  </si>
  <si>
    <t>Use place value understanding and properties of operations to perform multi-digit arithmetic.</t>
  </si>
  <si>
    <t>Extend understanding of fraction equivalence and ordering.</t>
  </si>
  <si>
    <t>Build fractions from unit fractions by applying and extending previous understandings of operations on whole numbers.</t>
  </si>
  <si>
    <t>Understand decimal notation for fractions, and compare decimal fractions.</t>
  </si>
  <si>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</si>
  <si>
    <t>Apply and extend previous understandings of multiplication to multiply a fraction by a whole number.</t>
  </si>
  <si>
    <t>Understand addition and subtraction of fractions as joining and separating parts referring to the same whole.</t>
  </si>
  <si>
    <t>Add and subtract mixed numbers with like denominators, e.g., by replacing each mixed number with an equivalent fraction, and/or by using properties of operations and the relationship between addition and subtraction.</t>
  </si>
  <si>
    <t xml:space="preserve">Solve word problems involving addition and subtraction of fractions referring to the same whole and having like denominators, e.g., by using visual fraction models and equations to represent the problem.
</t>
  </si>
  <si>
    <t>Compare two decimals to hundredths by reasoning about their size. Recognize that comparisons are valid only when the two decimals refer to the same whole. Record the results of comparisons with the symbols &gt;, =, or &lt;, and justify the conclusions, e.g., by using a visual model.</t>
  </si>
  <si>
    <t>Solve problems involving measurement and conversion of measurements from a larger unit to a smaller unit.</t>
  </si>
  <si>
    <t>Represent and interpret data.</t>
  </si>
  <si>
    <t>Geometric measurement: understand concepts of angle and measure angles.</t>
  </si>
  <si>
    <t>Draw and identify lines and angles, and classify shapes by properties of their lines and angles.</t>
  </si>
  <si>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</si>
  <si>
    <t>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</si>
  <si>
    <t>Recognize angles as geometric shapes that are formed wherever two rays share a common endpoint, and understand concepts of angle measurement:</t>
  </si>
  <si>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</si>
  <si>
    <t>Measure angles in whole-number degrees using a protractor. Sketch angles of specified measure.</t>
  </si>
  <si>
    <t>4.G.A.1</t>
  </si>
  <si>
    <t>4.G.A.2</t>
  </si>
  <si>
    <t>4.G.A.3</t>
  </si>
  <si>
    <t>Draw points, lines, line segments, rays, angles (right, acute, obtuse), and perpendicular and parallel lines. Identify these in two-dimensional figures.</t>
  </si>
  <si>
    <t>Classify two-dimensional figures based on the presence or absence of parallel or perpendicular lines, or the presence or absence of angles of a specified size. Recognize right triangles as a category, and identify right triangles.</t>
  </si>
  <si>
    <t>Recognize a line of symmetry for a two-dimensional figure as a line across the figure such that the figure can be folded along the line into matching parts. Identify line-symmetric figures and draw lines of symmetry.</t>
  </si>
  <si>
    <t>4.MD.A.1</t>
  </si>
  <si>
    <t>4.MD.A.2</t>
  </si>
  <si>
    <t>4.MD.A.3</t>
  </si>
  <si>
    <t>4.MD.B.4</t>
  </si>
  <si>
    <t>4.MD.C.5</t>
  </si>
  <si>
    <t>4.MD.C.5a</t>
  </si>
  <si>
    <t>4.MD.C.5b</t>
  </si>
  <si>
    <t>4.MD.C.6</t>
  </si>
  <si>
    <t>4.MD.C.7</t>
  </si>
  <si>
    <t>4.NF.C.7</t>
  </si>
  <si>
    <t>4.NF.C.6</t>
  </si>
  <si>
    <t>4.NF.C.5</t>
  </si>
  <si>
    <t>4.NF.B.4c</t>
  </si>
  <si>
    <t>4.NF.B.4b</t>
  </si>
  <si>
    <t>4.NF.B.3</t>
  </si>
  <si>
    <t>4.NF.B.3a</t>
  </si>
  <si>
    <t>4.NF.B.3b</t>
  </si>
  <si>
    <t>4.NF.B.3c</t>
  </si>
  <si>
    <t>4.NF.B.3d</t>
  </si>
  <si>
    <t>4.NF.B.4</t>
  </si>
  <si>
    <t>4.NF.B.4a</t>
  </si>
  <si>
    <t>4.NF.A.2</t>
  </si>
  <si>
    <t>4.NF.A.1</t>
  </si>
  <si>
    <t>4.NBT.B.6</t>
  </si>
  <si>
    <t>4.NBT.B.5</t>
  </si>
  <si>
    <t>4.NBT.B.4</t>
  </si>
  <si>
    <t>4.NBT.A.3</t>
  </si>
  <si>
    <t>4.NBT.A.2</t>
  </si>
  <si>
    <t>4.NBT.A.1</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</si>
  <si>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</si>
  <si>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4.OA - Operations and Algebraic Thinking</t>
  </si>
  <si>
    <t xml:space="preserve">4.NBT - Number and Operations in Base Ten </t>
  </si>
  <si>
    <t>4. NF - Number and Operations - Fractions</t>
  </si>
  <si>
    <t xml:space="preserve">
</t>
  </si>
  <si>
    <t>4.G - Geometry</t>
  </si>
  <si>
    <t>4.MD - Measurement and Data</t>
  </si>
  <si>
    <t>Teacher materials contain supports that explain the role of the mathematical focus of each lesson within the specific grade-level and how it relates to the coherence of the mathematical learning progressions for kindergarten through grade twelve.</t>
  </si>
  <si>
    <t>Supporting content enhances focus and coherence simultaneously by engaging students in the content of the grade.</t>
  </si>
  <si>
    <t>Instructional material spends the majority of class time on the content of each grade.</t>
  </si>
  <si>
    <t>The amount of content designated for one grade level is viable for one school year in order to foster coherence between grades.</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</si>
  <si>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</si>
  <si>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</si>
  <si>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</si>
  <si>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</si>
  <si>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</si>
  <si>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</si>
  <si>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</si>
  <si>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</si>
  <si>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</si>
  <si>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</si>
  <si>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</si>
  <si>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Materials are consistent with the progressions in the standards.</t>
  </si>
  <si>
    <t>Materials foster coherence through connections at a single grade, where appropriate and required by the standards.</t>
  </si>
  <si>
    <t>Rigor and Balance</t>
  </si>
  <si>
    <t>Materials integrate opportunities for digital learning into the text.</t>
  </si>
  <si>
    <t>Materials relate grade level concepts explicitly to prior knowledge from earlier grades.</t>
  </si>
  <si>
    <t>Materials include problems and/or activities that serve to connect two or more standards in cases where these connections are natural and important.</t>
  </si>
  <si>
    <t>The design of the assignments is not haphazard; content is given in intentional sequences.</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</si>
  <si>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</si>
  <si>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</si>
  <si>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</si>
  <si>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</si>
  <si>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gathering information on students' prior knowledge and across grade levels.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</si>
  <si>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</si>
  <si>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</si>
  <si>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</si>
  <si>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</si>
  <si>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</si>
  <si>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</si>
  <si>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Materials suggest support, accommodations, and modifications for English Language Learners and other special populations that will support their regular and active participation in learning content (e.g., modifying vocabulary).</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</si>
  <si>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</si>
  <si>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</si>
  <si>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</si>
  <si>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</si>
  <si>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</si>
  <si>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</si>
  <si>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</si>
  <si>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</si>
  <si>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</si>
  <si>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</si>
  <si>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</si>
  <si>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</si>
  <si>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</si>
  <si>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Digital materials (either included as part of the core materials or as part of a digital curriculum) are web-based and compatible with multiple internet browsers (e.g., Internet Explorer, Firefox, Google Chrome). In addition, materials are “platform neutral” (i.e., are compatible with multiple operating systems such as Windows and Apple and are not proprietary to any single platform) and allow the use of tablets and mobile devices.</t>
  </si>
  <si>
    <t>The instructional material assesses* the grade‐level content and, if applicable, content from earlier grades.
*Content from future grades may be introduced but students should not be held accountable on assessments for future expectations.</t>
  </si>
  <si>
    <t>Materials develop according to the grade‐by‐grade progressions in the standards.  If there is content from prior or future grades, that content is clearly identified and related to grade‐level work.</t>
  </si>
  <si>
    <t>A variety of materials give all students extensive work with grade‐level content.</t>
  </si>
  <si>
    <t>Materials include learning objectives that
are visibly shaped by the content standards.</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</si>
  <si>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</si>
  <si>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</si>
  <si>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</si>
  <si>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</si>
  <si>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</si>
  <si>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</si>
  <si>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Materials contain a teacher's edition with ample and useful annotations and suggestions on how to present the content in the student edition and in the ancillary materials.  Where applicable, materials include teacher guidance for the use of embedded technology to support and enhance student learning.</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</si>
  <si>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</si>
  <si>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</si>
  <si>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</si>
  <si>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</si>
  <si>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</si>
  <si>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</si>
  <si>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</si>
  <si>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</si>
  <si>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</si>
  <si>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</si>
  <si>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</si>
  <si>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</si>
  <si>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</si>
  <si>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</si>
  <si>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</si>
  <si>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</si>
  <si>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</si>
  <si>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</si>
  <si>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</si>
  <si>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</si>
  <si>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</si>
  <si>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</si>
  <si>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</si>
  <si>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</si>
  <si>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</si>
  <si>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 xml:space="preserve">F.4 MATHEMATICS GRADE 4 </t>
  </si>
  <si>
    <t>Provider/Publisher Criteria for All Content</t>
  </si>
  <si>
    <t>Provider/Publisher / Imprint:</t>
  </si>
  <si>
    <t>Provider/Publisher Criteria K-8 Math Content</t>
  </si>
  <si>
    <t>PROVIDER/PUBLISHER   / MATERIAL INFORMATION (TO BE COMPLETED BY PROVIDER/PUBLISHER)</t>
  </si>
  <si>
    <t>Provider/ Publisher Citation</t>
  </si>
  <si>
    <t>Multiply a whole number of up to four digits by a one-digit whole number, and multiply two two-digit numbers, using strategies based on place value and the properties of operations. Illustrate and explain the calculation by using equations, rectangular arrays, and/or area models.</t>
  </si>
  <si>
    <t>Materials inform culturally and linguistically responsive pedagogy.</t>
  </si>
  <si>
    <t>Materials reflect the cultural diversity represented within the community, state, and nation.</t>
  </si>
  <si>
    <t>Materials encourage critical pedagogy.</t>
  </si>
  <si>
    <r>
      <t xml:space="preserve">Generate a number or shape pattern that follows a given rule. Identify apparent features of the pattern that were not explicit in the rule itself. </t>
    </r>
    <r>
      <rPr>
        <i/>
        <sz val="12"/>
        <color theme="1"/>
        <rFont val="Arial"/>
        <family val="2"/>
      </rPr>
      <t xml:space="preserve"> For example, given the rule “Add 3” and the starting number 1, generate terms in the resulting sequence and observe that the terms appear to alternate between odd and even numbers. Explain informally why the numbers will continue to alternate in this way.</t>
    </r>
  </si>
  <si>
    <r>
      <t xml:space="preserve">Explain why a fraction </t>
    </r>
    <r>
      <rPr>
        <i/>
        <sz val="12"/>
        <color theme="1"/>
        <rFont val="Arial"/>
        <family val="2"/>
      </rPr>
      <t>a/b</t>
    </r>
    <r>
      <rPr>
        <sz val="12"/>
        <color theme="1"/>
        <rFont val="Arial"/>
        <family val="2"/>
      </rPr>
      <t xml:space="preserve"> is equivalent to a fraction</t>
    </r>
    <r>
      <rPr>
        <i/>
        <sz val="12"/>
        <color theme="1"/>
        <rFont val="Arial"/>
        <family val="2"/>
      </rPr>
      <t xml:space="preserve"> (n × a)/(n × b)</t>
    </r>
    <r>
      <rPr>
        <sz val="12"/>
        <color theme="1"/>
        <rFont val="Arial"/>
        <family val="2"/>
      </rPr>
      <t xml:space="preserve">  by using visual fraction models, with attention to how the number and size of the parts differ even though the two fractions themselves are the same size. Use this principle to recognize and generate equivalent fractions.</t>
    </r>
  </si>
  <si>
    <r>
      <t>Understand a fraction</t>
    </r>
    <r>
      <rPr>
        <i/>
        <sz val="12"/>
        <color theme="1"/>
        <rFont val="Arial"/>
        <family val="2"/>
      </rPr>
      <t xml:space="preserve"> a/b</t>
    </r>
    <r>
      <rPr>
        <sz val="12"/>
        <color theme="1"/>
        <rFont val="Arial"/>
        <family val="2"/>
      </rPr>
      <t xml:space="preserve"> with</t>
    </r>
    <r>
      <rPr>
        <i/>
        <sz val="12"/>
        <color theme="1"/>
        <rFont val="Arial"/>
        <family val="2"/>
      </rPr>
      <t xml:space="preserve"> a &gt; 1</t>
    </r>
    <r>
      <rPr>
        <sz val="12"/>
        <color theme="1"/>
        <rFont val="Arial"/>
        <family val="2"/>
      </rPr>
      <t xml:space="preserve"> as a sum of fractions 1</t>
    </r>
    <r>
      <rPr>
        <i/>
        <sz val="12"/>
        <color theme="1"/>
        <rFont val="Arial"/>
        <family val="2"/>
      </rPr>
      <t>/b</t>
    </r>
    <r>
      <rPr>
        <sz val="12"/>
        <color theme="1"/>
        <rFont val="Arial"/>
        <family val="2"/>
      </rPr>
      <t>.</t>
    </r>
  </si>
  <si>
    <r>
      <t>Decompose a fraction into a sum of fractions with the same denominator in more than one way, recording each decomposition by an equation. Justify decompositions, e.g., by using a visual fraction model.</t>
    </r>
    <r>
      <rPr>
        <i/>
        <sz val="12"/>
        <color theme="1"/>
        <rFont val="Arial"/>
        <family val="2"/>
      </rPr>
      <t xml:space="preserve"> Examples: 3/8 = 1/8 + 1/8 + 1/8 ; 3/8 = 1/8 + 2/8 ; 2 1/8 = 1 + 1 + 1/8 = 8/8 + 8/8 + 1/8.</t>
    </r>
  </si>
  <si>
    <r>
      <t xml:space="preserve">Understand a fraction </t>
    </r>
    <r>
      <rPr>
        <i/>
        <sz val="12"/>
        <color theme="1"/>
        <rFont val="Arial"/>
        <family val="2"/>
      </rPr>
      <t>a/b</t>
    </r>
    <r>
      <rPr>
        <sz val="12"/>
        <color theme="1"/>
        <rFont val="Arial"/>
        <family val="2"/>
      </rPr>
      <t xml:space="preserve"> as a multiple of 1</t>
    </r>
    <r>
      <rPr>
        <i/>
        <sz val="12"/>
        <color theme="1"/>
        <rFont val="Arial"/>
        <family val="2"/>
      </rPr>
      <t>/b</t>
    </r>
    <r>
      <rPr>
        <sz val="12"/>
        <color theme="1"/>
        <rFont val="Arial"/>
        <family val="2"/>
      </rPr>
      <t xml:space="preserve">. </t>
    </r>
    <r>
      <rPr>
        <i/>
        <sz val="12"/>
        <color theme="1"/>
        <rFont val="Arial"/>
        <family val="2"/>
      </rPr>
      <t>For example, use a visual fraction model to represent 5/4 as the product 5 × (1/4), recording the conclusion by the equation 5/4 = 5 × (1/4).</t>
    </r>
  </si>
  <si>
    <r>
      <t xml:space="preserve">Understand a multiple of </t>
    </r>
    <r>
      <rPr>
        <i/>
        <sz val="12"/>
        <color theme="1"/>
        <rFont val="Arial"/>
        <family val="2"/>
      </rPr>
      <t>a/b</t>
    </r>
    <r>
      <rPr>
        <sz val="12"/>
        <color theme="1"/>
        <rFont val="Arial"/>
        <family val="2"/>
      </rPr>
      <t xml:space="preserve"> as a multiple of 1</t>
    </r>
    <r>
      <rPr>
        <i/>
        <sz val="12"/>
        <color theme="1"/>
        <rFont val="Arial"/>
        <family val="2"/>
      </rPr>
      <t>/b</t>
    </r>
    <r>
      <rPr>
        <sz val="12"/>
        <color theme="1"/>
        <rFont val="Arial"/>
        <family val="2"/>
      </rPr>
      <t xml:space="preserve">, and use this understanding to multiply a fraction by a whole number. </t>
    </r>
    <r>
      <rPr>
        <i/>
        <sz val="12"/>
        <color theme="1"/>
        <rFont val="Arial"/>
        <family val="2"/>
      </rPr>
      <t>For example, use a visual fraction model to express 3 × (2/5) as 6 × (1/5), recognizing this product as 6/5. (In general, n × (a/b) = (n × a)/b.)</t>
    </r>
  </si>
  <si>
    <r>
      <t xml:space="preserve">Solve word problems involving multiplication of a fraction by a whole number,  e.g., by using visual fraction models and equations to represent the problem. </t>
    </r>
    <r>
      <rPr>
        <i/>
        <sz val="12"/>
        <color theme="1"/>
        <rFont val="Arial"/>
        <family val="2"/>
      </rPr>
      <t>For example, if each person at a party will eat 3/8 of a pound of roast beef, and there will be 5 people at the party, how many pounds of roast beef will be needed? Between what two whole numbers does your answer lie?</t>
    </r>
  </si>
  <si>
    <r>
      <t xml:space="preserve">Express a fraction with denominator 10 as an equivalent fraction with denominator 100, and use this technique to add two fractions with respective denominators 10 and 100.  </t>
    </r>
    <r>
      <rPr>
        <i/>
        <sz val="12"/>
        <color theme="1"/>
        <rFont val="Arial"/>
        <family val="2"/>
      </rPr>
      <t>For example, express 3/10 as 30/100, and add 3/10 + 4/100 = 34/100.</t>
    </r>
  </si>
  <si>
    <r>
      <t xml:space="preserve">Use decimal notation for fractions with denominators 10 or 100. </t>
    </r>
    <r>
      <rPr>
        <i/>
        <sz val="12"/>
        <color theme="1"/>
        <rFont val="Arial"/>
        <family val="2"/>
      </rPr>
      <t>For example, rewrite 0.62 as 62/100; describe a length as 0.62 meters; locate 0.62 on a number line diagram.</t>
    </r>
  </si>
  <si>
    <r>
      <t>Know relative sizes of measurement units within one system of units including km, m, cm; kg, g; lb, oz.; l, ml; hr, min, sec. Within a single system of measurement, express measurements in a larger unit in terms of a smaller unit. Record measurement equivalents in a two-column table.</t>
    </r>
    <r>
      <rPr>
        <i/>
        <sz val="12"/>
        <color theme="1"/>
        <rFont val="Arial"/>
        <family val="2"/>
      </rPr>
      <t xml:space="preserve"> For example, know that 1 ft is 12 times as long as 1 in. Express the length of a 4 ft snake as 48 in. Generate a conversion table for feet and inches listing the number pairs (1, 12), (2, 24), (3, 36), ...</t>
    </r>
  </si>
  <si>
    <r>
      <t>Apply the area and perimeter formulas for rectangles in real world and mathematical problems.</t>
    </r>
    <r>
      <rPr>
        <i/>
        <sz val="12"/>
        <color theme="1"/>
        <rFont val="Arial"/>
        <family val="2"/>
      </rPr>
      <t xml:space="preserve"> For example, find the width of a rectangular room given the area of the flooring and the length, by viewing the area formula as a multiplication equation with an unknown factor.</t>
    </r>
  </si>
  <si>
    <r>
      <t>Make a line plot to display a data set of measurements in fractions of a unit (1/2, 1/4, 1/8). Solve problems involving addition and subtraction of fractions by using information presented in line plots.</t>
    </r>
    <r>
      <rPr>
        <i/>
        <sz val="12"/>
        <color theme="1"/>
        <rFont val="Arial"/>
        <family val="2"/>
      </rPr>
      <t xml:space="preserve"> For example, from a line plot find and interpret the difference in length between the longest and shortest specimens in an insect collection.</t>
    </r>
  </si>
  <si>
    <r>
      <t xml:space="preserve">An angle that turns through </t>
    </r>
    <r>
      <rPr>
        <i/>
        <sz val="12"/>
        <color theme="1"/>
        <rFont val="Arial"/>
        <family val="2"/>
      </rPr>
      <t>n</t>
    </r>
    <r>
      <rPr>
        <sz val="12"/>
        <color theme="1"/>
        <rFont val="Arial"/>
        <family val="2"/>
      </rPr>
      <t xml:space="preserve"> one-degree angles is said to have an angle measure of </t>
    </r>
    <r>
      <rPr>
        <i/>
        <sz val="12"/>
        <color theme="1"/>
        <rFont val="Arial"/>
        <family val="2"/>
      </rPr>
      <t>n</t>
    </r>
    <r>
      <rPr>
        <sz val="12"/>
        <color theme="1"/>
        <rFont val="Arial"/>
        <family val="2"/>
      </rPr>
      <t xml:space="preserve"> degrees.</t>
    </r>
  </si>
  <si>
    <t>Materials support using and encouraging precise and accurate mathematics, academic language, terminology, and concrete or abstract representations (e.g. pictures, symbols, expressions, equations, graphics, models) in grade appropriate math.</t>
  </si>
  <si>
    <t>Procedural Skill and Fluency</t>
  </si>
  <si>
    <t xml:space="preserve">Reviewer's Evidence </t>
  </si>
  <si>
    <t xml:space="preserve"> Score</t>
  </si>
  <si>
    <t>Score</t>
  </si>
  <si>
    <r>
      <rPr>
        <b/>
        <sz val="12"/>
        <color theme="1"/>
        <rFont val="Arial"/>
        <family val="2"/>
      </rPr>
      <t xml:space="preserve">Attention to Procedural Skill and Fluency: </t>
    </r>
    <r>
      <rPr>
        <sz val="12"/>
        <color theme="1"/>
        <rFont val="Arial"/>
        <family val="2"/>
      </rPr>
      <t xml:space="preserve">Materials give attention throughout the year to individual standards that set an expectation of procedural skill </t>
    </r>
    <r>
      <rPr>
        <sz val="12"/>
        <rFont val="Arial"/>
        <family val="2"/>
      </rPr>
      <t>and fluency.</t>
    </r>
  </si>
  <si>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</si>
  <si>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Aspects of Rigor and Balance</t>
  </si>
  <si>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</si>
  <si>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</si>
  <si>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</si>
  <si>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</si>
  <si>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r>
      <t>Reviewer Citation</t>
    </r>
    <r>
      <rPr>
        <sz val="12"/>
        <rFont val="Arial"/>
        <family val="2"/>
      </rPr>
      <t xml:space="preserve"> from Student Workbook/Materials</t>
    </r>
  </si>
  <si>
    <t>Comments, other citations, or feedback</t>
  </si>
  <si>
    <t>Math Content Review Score</t>
  </si>
  <si>
    <t>All Content Review Score</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</si>
  <si>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</si>
  <si>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</si>
  <si>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</si>
  <si>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</si>
  <si>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</si>
  <si>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</si>
  <si>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</si>
  <si>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</si>
  <si>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</si>
  <si>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</si>
  <si>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</si>
  <si>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</si>
  <si>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</si>
  <si>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</si>
  <si>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</si>
  <si>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</si>
  <si>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</si>
  <si>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</si>
  <si>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</si>
  <si>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Standards Score</t>
  </si>
  <si>
    <t>SMP Score</t>
  </si>
  <si>
    <t>Standards for Mathematical Practices Scoring Table</t>
  </si>
  <si>
    <t>Publisher Cite</t>
  </si>
  <si>
    <t>COUNT</t>
  </si>
  <si>
    <t>SUM COL</t>
  </si>
  <si>
    <t>1 and M</t>
  </si>
  <si>
    <t>2 and M</t>
  </si>
  <si>
    <t>3 and M</t>
  </si>
  <si>
    <t>4 and M</t>
  </si>
  <si>
    <t>5 and M</t>
  </si>
  <si>
    <t>6 and M</t>
  </si>
  <si>
    <t>7 and M</t>
  </si>
  <si>
    <t>8 and M</t>
  </si>
  <si>
    <t>Rigor and Balance Score</t>
  </si>
  <si>
    <t>Math Standards Review Score</t>
  </si>
  <si>
    <t>Verified 80%-89%  (Y/N)</t>
  </si>
  <si>
    <t>Verified 79% or Lower  (Y/N)</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</si>
  <si>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</si>
  <si>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</si>
  <si>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</si>
  <si>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</si>
  <si>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</si>
  <si>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</si>
  <si>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</si>
  <si>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</si>
  <si>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</si>
  <si>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</si>
  <si>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</si>
  <si>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</si>
  <si>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</si>
  <si>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Reviewer Cite</t>
  </si>
  <si>
    <t>M occurrences</t>
  </si>
  <si>
    <r>
      <t xml:space="preserve">Recognize that in a multi-digit whole number, a digit in one place represents ten times what it represents in the place to its right. </t>
    </r>
    <r>
      <rPr>
        <i/>
        <sz val="12"/>
        <color theme="1"/>
        <rFont val="Arial"/>
        <family val="2"/>
      </rPr>
      <t>For example, recognize that 700 ÷ 70 = 10 by applying concepts of place value and division.</t>
    </r>
  </si>
  <si>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</si>
  <si>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</si>
  <si>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</si>
  <si>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ALLsections of the rubric.  
• The Reviewer will be providing evidence based on the citation given.
• Each criterion will be scored as “Meets expectations,” “Partially meets expectations,” or “Does not meet expectations.”
</t>
  </si>
  <si>
    <r>
      <t xml:space="preserve">PROVIDER/PUBLISHER INSTRUCTIONS: 
• Citations for this section will refer to the Student Edition, Teacher Edition, or Student Workbook (Review Set).
• Column D:  Enter one citation per standard from the Teacher Edition.  If necessary, you may enter multiple, </t>
    </r>
    <r>
      <rPr>
        <b/>
        <sz val="12"/>
        <color theme="1"/>
        <rFont val="Arial"/>
        <family val="2"/>
      </rPr>
      <t>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</si>
</sst>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20"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sz val="12"/>
      <color theme="0"/>
      <name val="Arial"/>
      <family val="2"/>
    </font>
    <font>
      <i/>
      <sz val="12"/>
      <color theme="1"/>
      <name val="Arial"/>
      <family val="2"/>
    </font>
    <font>
      <b/>
      <sz val="16"/>
      <color theme="1"/>
      <name val="Arial"/>
      <family val="2"/>
    </font>
    <font>
      <b/>
      <u/>
      <sz val="16"/>
      <color theme="1"/>
      <name val="Arial"/>
      <family val="2"/>
    </font>
    <font>
      <sz val="14"/>
      <color theme="1"/>
      <name val="Arial"/>
      <family val="2"/>
    </font>
    <font>
      <b/>
      <sz val="14"/>
      <color theme="1"/>
      <name val="Arial"/>
      <family val="2"/>
    </font>
  </fonts>
  <fills count="29">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4" tint="0.79998168889431442"/>
        <bgColor indexed="64"/>
      </patternFill>
    </fill>
    <fill>
      <patternFill patternType="solid">
        <fgColor rgb="FFD6FEFB"/>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363">
    <xf numFmtId="0" fontId="0" fillId="0" borderId="0" xfId="0"/>
    <xf numFmtId="0" fontId="0" fillId="0" borderId="0" xfId="0" applyAlignment="1">
      <alignment vertical="top" wrapText="1"/>
    </xf>
    <xf numFmtId="0" fontId="1" fillId="0" borderId="0" xfId="0" applyFont="1" applyAlignment="1">
      <alignment horizontal="center" vertical="center"/>
    </xf>
    <xf numFmtId="0" fontId="0" fillId="0" borderId="0" xfId="0" applyFill="1"/>
    <xf numFmtId="0" fontId="2" fillId="15" borderId="14" xfId="0" applyFont="1" applyFill="1" applyBorder="1" applyAlignment="1" applyProtection="1">
      <alignment vertical="center" wrapText="1"/>
      <protection locked="0"/>
    </xf>
    <xf numFmtId="0" fontId="2" fillId="15"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2" fillId="0" borderId="0" xfId="0" applyFont="1"/>
    <xf numFmtId="0" fontId="0" fillId="0" borderId="0" xfId="0" applyBorder="1"/>
    <xf numFmtId="0" fontId="2" fillId="0" borderId="0" xfId="0" applyFont="1" applyAlignment="1">
      <alignment vertical="top" wrapText="1"/>
    </xf>
    <xf numFmtId="0" fontId="0" fillId="0" borderId="0" xfId="0" applyAlignment="1">
      <alignment vertical="top"/>
    </xf>
    <xf numFmtId="0" fontId="0" fillId="0" borderId="12" xfId="0" applyBorder="1"/>
    <xf numFmtId="0" fontId="8" fillId="0" borderId="14" xfId="0" applyFont="1" applyFill="1" applyBorder="1" applyAlignment="1" applyProtection="1">
      <alignment horizontal="center" vertical="center"/>
    </xf>
    <xf numFmtId="0" fontId="1" fillId="15" borderId="23" xfId="0" applyFont="1" applyFill="1" applyBorder="1" applyAlignment="1" applyProtection="1">
      <alignment horizontal="left" vertical="center" wrapText="1"/>
    </xf>
    <xf numFmtId="0" fontId="1" fillId="15" borderId="14" xfId="0" applyFont="1" applyFill="1" applyBorder="1" applyAlignment="1" applyProtection="1">
      <alignment vertical="center" wrapText="1"/>
    </xf>
    <xf numFmtId="0" fontId="1" fillId="15" borderId="14" xfId="0" applyFont="1" applyFill="1" applyBorder="1" applyAlignment="1" applyProtection="1">
      <alignment horizontal="left" vertical="center" wrapText="1"/>
    </xf>
    <xf numFmtId="0" fontId="1" fillId="15"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0" xfId="0" applyFont="1" applyFill="1" applyAlignment="1" applyProtection="1">
      <alignment horizontal="center" vertical="center"/>
    </xf>
    <xf numFmtId="0" fontId="0" fillId="3" borderId="0" xfId="0" applyFill="1" applyAlignment="1" applyProtection="1">
      <alignment vertical="top" wrapText="1"/>
    </xf>
    <xf numFmtId="0" fontId="1" fillId="17"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xf>
    <xf numFmtId="0" fontId="13" fillId="17"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7" borderId="0" xfId="0" applyFont="1" applyFill="1" applyBorder="1" applyAlignment="1" applyProtection="1">
      <alignment vertical="top"/>
    </xf>
    <xf numFmtId="0" fontId="0" fillId="17" borderId="0" xfId="0" applyFill="1" applyAlignment="1" applyProtection="1">
      <alignment vertical="top" wrapText="1"/>
    </xf>
    <xf numFmtId="0" fontId="3" fillId="17" borderId="0" xfId="0" applyFont="1" applyFill="1" applyBorder="1" applyProtection="1"/>
    <xf numFmtId="0" fontId="3" fillId="17" borderId="0" xfId="0" applyFont="1" applyFill="1" applyBorder="1" applyAlignment="1" applyProtection="1">
      <alignment horizontal="center" vertical="center"/>
    </xf>
    <xf numFmtId="0" fontId="0" fillId="17" borderId="0" xfId="0" applyFill="1" applyProtection="1"/>
    <xf numFmtId="0" fontId="3" fillId="17" borderId="27" xfId="0" applyFont="1" applyFill="1" applyBorder="1" applyProtection="1"/>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2" fillId="4" borderId="9"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7" xfId="0" applyFont="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8" borderId="7" xfId="0" applyFont="1" applyFill="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vertical="center"/>
    </xf>
    <xf numFmtId="0" fontId="2" fillId="7" borderId="3" xfId="0" applyFont="1" applyFill="1" applyBorder="1" applyAlignment="1" applyProtection="1">
      <alignment horizontal="left" vertical="top"/>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1" fillId="0" borderId="9"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7" borderId="3" xfId="0" applyFont="1" applyFill="1" applyBorder="1" applyAlignment="1" applyProtection="1">
      <alignment horizontal="left" vertical="center" wrapText="1"/>
    </xf>
    <xf numFmtId="0" fontId="0" fillId="7" borderId="3" xfId="0" applyFill="1" applyBorder="1" applyAlignment="1" applyProtection="1">
      <alignment horizontal="center"/>
    </xf>
    <xf numFmtId="0" fontId="0" fillId="0" borderId="0" xfId="0" applyFill="1" applyProtection="1"/>
    <xf numFmtId="0" fontId="2" fillId="0" borderId="0" xfId="0" applyFont="1" applyProtection="1"/>
    <xf numFmtId="0" fontId="0" fillId="7" borderId="2" xfId="0" applyFill="1" applyBorder="1" applyProtection="1"/>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6" fillId="3" borderId="2" xfId="0" applyFont="1" applyFill="1" applyBorder="1" applyAlignment="1" applyProtection="1">
      <alignment horizontal="left" vertical="top"/>
    </xf>
    <xf numFmtId="0" fontId="6" fillId="17" borderId="11" xfId="0" applyFont="1" applyFill="1" applyBorder="1" applyAlignment="1" applyProtection="1">
      <alignment vertical="top"/>
    </xf>
    <xf numFmtId="0" fontId="3" fillId="17" borderId="6" xfId="0" applyFont="1" applyFill="1" applyBorder="1" applyProtection="1"/>
    <xf numFmtId="0" fontId="3" fillId="17" borderId="6" xfId="0" applyFont="1" applyFill="1" applyBorder="1" applyAlignment="1" applyProtection="1">
      <alignment horizontal="center" vertical="center"/>
    </xf>
    <xf numFmtId="0" fontId="3" fillId="17" borderId="13" xfId="0" applyFont="1" applyFill="1" applyBorder="1" applyProtection="1"/>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2" borderId="1" xfId="0" applyFont="1" applyFill="1" applyBorder="1" applyAlignment="1" applyProtection="1">
      <alignment vertical="top" wrapText="1"/>
      <protection locked="0"/>
    </xf>
    <xf numFmtId="0" fontId="13" fillId="0" borderId="0" xfId="0" applyFont="1" applyFill="1" applyAlignment="1" applyProtection="1">
      <alignment vertical="top" wrapText="1"/>
    </xf>
    <xf numFmtId="0" fontId="2" fillId="0" borderId="0" xfId="0" applyFont="1" applyFill="1" applyAlignment="1" applyProtection="1">
      <alignment vertical="top" wrapText="1"/>
    </xf>
    <xf numFmtId="0" fontId="2" fillId="13" borderId="0" xfId="0" applyFont="1" applyFill="1" applyBorder="1" applyAlignment="1" applyProtection="1">
      <alignment vertical="top" wrapText="1"/>
    </xf>
    <xf numFmtId="0" fontId="2" fillId="13" borderId="27" xfId="0" applyFont="1" applyFill="1" applyBorder="1" applyAlignment="1" applyProtection="1">
      <alignment vertical="top" wrapText="1"/>
    </xf>
    <xf numFmtId="0" fontId="0" fillId="3" borderId="0" xfId="0" applyFill="1" applyAlignment="1" applyProtection="1">
      <alignment horizontal="center" vertical="center"/>
    </xf>
    <xf numFmtId="0" fontId="0" fillId="3" borderId="1" xfId="0" applyFill="1" applyBorder="1" applyProtection="1"/>
    <xf numFmtId="0" fontId="0" fillId="3" borderId="13" xfId="0" applyFill="1" applyBorder="1" applyProtection="1"/>
    <xf numFmtId="0" fontId="13" fillId="27"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0" fillId="3" borderId="2" xfId="0" applyFill="1" applyBorder="1" applyProtection="1"/>
    <xf numFmtId="0" fontId="4" fillId="17" borderId="0" xfId="0" applyFont="1" applyFill="1" applyBorder="1" applyAlignment="1" applyProtection="1">
      <alignment horizontal="center" vertical="center"/>
    </xf>
    <xf numFmtId="0" fontId="13" fillId="17" borderId="9" xfId="0" applyFont="1" applyFill="1" applyBorder="1" applyAlignment="1" applyProtection="1">
      <alignment horizontal="center" vertical="center"/>
    </xf>
    <xf numFmtId="0" fontId="13" fillId="17" borderId="9" xfId="0" applyFont="1" applyFill="1" applyBorder="1" applyAlignment="1" applyProtection="1">
      <alignment horizontal="center" wrapText="1"/>
    </xf>
    <xf numFmtId="0" fontId="13" fillId="17" borderId="11" xfId="0" applyFont="1" applyFill="1" applyBorder="1" applyAlignment="1" applyProtection="1">
      <alignment horizontal="center" vertical="center" wrapText="1"/>
    </xf>
    <xf numFmtId="0" fontId="13" fillId="17" borderId="9" xfId="0" applyFont="1" applyFill="1" applyBorder="1" applyAlignment="1" applyProtection="1">
      <alignment horizontal="center" vertical="center" wrapText="1"/>
    </xf>
    <xf numFmtId="0" fontId="3" fillId="27" borderId="13" xfId="0" applyFont="1" applyFill="1" applyBorder="1" applyProtection="1"/>
    <xf numFmtId="0" fontId="0" fillId="27" borderId="1" xfId="0"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2" fillId="4" borderId="7" xfId="0" applyFont="1" applyFill="1" applyBorder="1" applyAlignment="1" applyProtection="1">
      <alignment horizontal="center" wrapText="1"/>
    </xf>
    <xf numFmtId="0" fontId="14" fillId="26" borderId="9"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ill="1" applyBorder="1" applyAlignment="1" applyProtection="1">
      <alignment vertical="top"/>
    </xf>
    <xf numFmtId="0" fontId="0" fillId="11" borderId="1" xfId="0"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2" fillId="2" borderId="2" xfId="0" applyFont="1" applyFill="1" applyBorder="1" applyAlignment="1" applyProtection="1">
      <alignment horizontal="left" vertical="top" wrapText="1"/>
    </xf>
    <xf numFmtId="0" fontId="2" fillId="24" borderId="1" xfId="0" applyFont="1" applyFill="1" applyBorder="1" applyAlignment="1" applyProtection="1">
      <alignment horizontal="left" vertical="top" wrapText="1"/>
    </xf>
    <xf numFmtId="0" fontId="2" fillId="24" borderId="2" xfId="0" applyFont="1" applyFill="1" applyBorder="1" applyAlignment="1" applyProtection="1">
      <alignment horizontal="left" vertical="top" wrapText="1"/>
    </xf>
    <xf numFmtId="0" fontId="2" fillId="4" borderId="8" xfId="0" applyFont="1" applyFill="1" applyBorder="1" applyAlignment="1" applyProtection="1">
      <alignment horizontal="center" wrapText="1"/>
    </xf>
    <xf numFmtId="0" fontId="14" fillId="26" borderId="1" xfId="0" applyFont="1" applyFill="1" applyBorder="1" applyAlignment="1" applyProtection="1">
      <alignment horizontal="center" vertical="center"/>
    </xf>
    <xf numFmtId="0" fontId="2" fillId="4" borderId="9" xfId="0" applyFont="1" applyFill="1" applyBorder="1" applyAlignment="1" applyProtection="1">
      <alignment horizontal="center" vertical="center" wrapText="1"/>
    </xf>
    <xf numFmtId="0" fontId="6" fillId="17" borderId="2" xfId="0" applyFont="1" applyFill="1" applyBorder="1" applyAlignment="1" applyProtection="1">
      <alignment horizontal="left" vertical="top"/>
    </xf>
    <xf numFmtId="0" fontId="4" fillId="17" borderId="3" xfId="0" applyFont="1" applyFill="1" applyBorder="1" applyAlignment="1" applyProtection="1">
      <alignment horizontal="center" vertical="center"/>
    </xf>
    <xf numFmtId="0" fontId="14" fillId="17" borderId="3"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1" xfId="0" applyFont="1" applyBorder="1" applyAlignment="1" applyProtection="1">
      <alignment vertical="top" wrapText="1"/>
    </xf>
    <xf numFmtId="0" fontId="2" fillId="25" borderId="9" xfId="0" applyFont="1" applyFill="1" applyBorder="1" applyAlignment="1" applyProtection="1">
      <alignment horizontal="center" vertical="center" wrapText="1"/>
    </xf>
    <xf numFmtId="0" fontId="2" fillId="25" borderId="1" xfId="0" applyFont="1" applyFill="1" applyBorder="1" applyAlignment="1" applyProtection="1">
      <alignment horizontal="left" vertical="top" wrapText="1"/>
    </xf>
    <xf numFmtId="0" fontId="2" fillId="11" borderId="2" xfId="0" applyFont="1" applyFill="1" applyBorder="1" applyAlignment="1" applyProtection="1">
      <alignment horizontal="center" vertical="center"/>
    </xf>
    <xf numFmtId="0" fontId="6" fillId="17" borderId="3" xfId="0" applyFont="1" applyFill="1" applyBorder="1" applyAlignment="1" applyProtection="1">
      <alignment vertical="top" wrapText="1"/>
    </xf>
    <xf numFmtId="0" fontId="6" fillId="3" borderId="0" xfId="0" applyFont="1" applyFill="1" applyAlignment="1" applyProtection="1">
      <alignment horizontal="left" vertical="center"/>
    </xf>
    <xf numFmtId="0" fontId="4" fillId="3" borderId="0" xfId="0" applyFont="1" applyFill="1" applyAlignment="1" applyProtection="1">
      <alignment vertical="top" wrapText="1"/>
    </xf>
    <xf numFmtId="0" fontId="2" fillId="3" borderId="3" xfId="0" applyFont="1" applyFill="1" applyBorder="1" applyAlignment="1" applyProtection="1">
      <alignment horizontal="center" vertical="center"/>
    </xf>
    <xf numFmtId="0" fontId="4" fillId="17" borderId="2" xfId="0" applyFont="1" applyFill="1" applyBorder="1" applyAlignment="1" applyProtection="1">
      <alignment horizontal="center" vertical="center"/>
    </xf>
    <xf numFmtId="0" fontId="1" fillId="10" borderId="1" xfId="0" applyFont="1" applyFill="1" applyBorder="1" applyAlignment="1" applyProtection="1">
      <alignment horizontal="center" vertical="center"/>
    </xf>
    <xf numFmtId="0" fontId="2" fillId="25" borderId="7" xfId="0" applyFont="1" applyFill="1" applyBorder="1" applyAlignment="1" applyProtection="1"/>
    <xf numFmtId="0" fontId="14" fillId="26" borderId="1" xfId="0" applyFont="1" applyFill="1" applyBorder="1" applyAlignment="1" applyProtection="1">
      <alignment vertical="center"/>
    </xf>
    <xf numFmtId="0" fontId="2" fillId="25" borderId="8" xfId="0" applyFont="1" applyFill="1" applyBorder="1" applyAlignment="1" applyProtection="1"/>
    <xf numFmtId="0" fontId="1" fillId="17" borderId="2" xfId="0" applyFont="1" applyFill="1" applyBorder="1" applyAlignment="1" applyProtection="1">
      <alignment horizontal="center" vertical="center"/>
    </xf>
    <xf numFmtId="0" fontId="1" fillId="17" borderId="3" xfId="0" applyFont="1" applyFill="1" applyBorder="1" applyAlignment="1" applyProtection="1">
      <alignment horizontal="center" vertical="center"/>
    </xf>
    <xf numFmtId="0" fontId="6" fillId="17" borderId="3" xfId="0" applyFont="1" applyFill="1" applyBorder="1" applyAlignment="1" applyProtection="1">
      <alignment vertical="top"/>
    </xf>
    <xf numFmtId="0" fontId="2" fillId="17" borderId="3" xfId="0" applyFont="1" applyFill="1" applyBorder="1" applyAlignment="1" applyProtection="1">
      <alignment horizontal="center" vertical="center"/>
    </xf>
    <xf numFmtId="0" fontId="6" fillId="3" borderId="10" xfId="0" applyFont="1" applyFill="1" applyBorder="1" applyAlignment="1" applyProtection="1">
      <alignment horizontal="left" vertical="top"/>
    </xf>
    <xf numFmtId="0" fontId="1" fillId="3" borderId="5" xfId="0" applyFont="1" applyFill="1" applyBorder="1" applyAlignment="1" applyProtection="1">
      <alignment horizontal="center" vertical="center"/>
    </xf>
    <xf numFmtId="0" fontId="4" fillId="3" borderId="5" xfId="0" applyFont="1" applyFill="1" applyBorder="1" applyAlignment="1" applyProtection="1">
      <alignment vertical="top" wrapText="1"/>
    </xf>
    <xf numFmtId="0" fontId="6" fillId="17" borderId="2" xfId="0" applyFont="1" applyFill="1" applyBorder="1" applyAlignment="1" applyProtection="1">
      <alignment vertical="center"/>
    </xf>
    <xf numFmtId="0" fontId="6" fillId="17" borderId="3" xfId="0" applyFont="1" applyFill="1" applyBorder="1" applyAlignment="1" applyProtection="1">
      <alignment vertical="center"/>
    </xf>
    <xf numFmtId="0" fontId="1" fillId="10" borderId="9" xfId="0" applyFont="1" applyFill="1" applyBorder="1" applyAlignment="1" applyProtection="1">
      <alignment horizontal="center" vertical="center"/>
    </xf>
    <xf numFmtId="0" fontId="2" fillId="0" borderId="9" xfId="0" applyFont="1" applyFill="1" applyBorder="1" applyAlignment="1" applyProtection="1">
      <alignment vertical="top" wrapText="1"/>
    </xf>
    <xf numFmtId="0" fontId="2" fillId="4" borderId="7" xfId="0" applyFont="1" applyFill="1" applyBorder="1" applyProtection="1"/>
    <xf numFmtId="0" fontId="2" fillId="4" borderId="8" xfId="0" applyFont="1" applyFill="1" applyBorder="1" applyProtection="1"/>
    <xf numFmtId="0" fontId="6" fillId="3" borderId="2" xfId="0" applyFont="1" applyFill="1" applyBorder="1" applyAlignment="1" applyProtection="1">
      <alignment horizontal="left" vertical="center"/>
    </xf>
    <xf numFmtId="0" fontId="2" fillId="21" borderId="2" xfId="0" applyFont="1" applyFill="1" applyBorder="1" applyAlignment="1" applyProtection="1">
      <alignment horizontal="left" vertical="top" wrapText="1"/>
    </xf>
    <xf numFmtId="0" fontId="2" fillId="25" borderId="2" xfId="0" applyFont="1" applyFill="1" applyBorder="1" applyAlignment="1" applyProtection="1">
      <alignment horizontal="left" vertical="top" wrapText="1"/>
    </xf>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1" xfId="0" applyFill="1" applyBorder="1" applyProtection="1"/>
    <xf numFmtId="0" fontId="0" fillId="7" borderId="1" xfId="0" applyFill="1" applyBorder="1" applyAlignment="1" applyProtection="1">
      <alignment horizontal="center" vertical="center"/>
    </xf>
    <xf numFmtId="0" fontId="0" fillId="7" borderId="10" xfId="0" applyFill="1" applyBorder="1" applyProtection="1"/>
    <xf numFmtId="0" fontId="0" fillId="7" borderId="28" xfId="0" applyFill="1" applyBorder="1" applyProtection="1"/>
    <xf numFmtId="0" fontId="0" fillId="19" borderId="1" xfId="0" applyFill="1" applyBorder="1" applyAlignment="1" applyProtection="1">
      <alignment horizontal="center" vertical="center"/>
    </xf>
    <xf numFmtId="0" fontId="0" fillId="9" borderId="1" xfId="0" applyFill="1" applyBorder="1" applyAlignment="1" applyProtection="1">
      <alignment horizontal="center" vertical="center"/>
    </xf>
    <xf numFmtId="0" fontId="0" fillId="9" borderId="1" xfId="0" applyFill="1" applyBorder="1" applyProtection="1"/>
    <xf numFmtId="0" fontId="0" fillId="7" borderId="11" xfId="0" applyFill="1" applyBorder="1" applyProtection="1"/>
    <xf numFmtId="0" fontId="0" fillId="7" borderId="13"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1" fillId="18" borderId="1" xfId="0" applyFont="1" applyFill="1" applyBorder="1" applyAlignment="1" applyProtection="1">
      <alignment horizontal="center" vertical="center" wrapText="1"/>
    </xf>
    <xf numFmtId="0" fontId="2" fillId="20"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0" fillId="3" borderId="1" xfId="0" applyFill="1" applyBorder="1" applyAlignment="1" applyProtection="1">
      <alignment horizontal="center" vertical="center"/>
    </xf>
    <xf numFmtId="0" fontId="0" fillId="3" borderId="7" xfId="0" applyFill="1" applyBorder="1" applyProtection="1"/>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0" fillId="0" borderId="0" xfId="0" applyBorder="1" applyProtection="1"/>
    <xf numFmtId="0" fontId="2" fillId="0" borderId="0" xfId="0" applyNumberFormat="1" applyFont="1" applyBorder="1" applyAlignment="1" applyProtection="1">
      <alignment horizontal="left" vertical="top" wrapText="1"/>
    </xf>
    <xf numFmtId="0" fontId="2" fillId="7" borderId="4" xfId="0" applyFont="1" applyFill="1" applyBorder="1" applyProtection="1"/>
    <xf numFmtId="0" fontId="2" fillId="4" borderId="1" xfId="0" applyFont="1" applyFill="1" applyBorder="1" applyAlignment="1" applyProtection="1">
      <alignment horizontal="center"/>
    </xf>
    <xf numFmtId="0" fontId="2" fillId="0" borderId="0" xfId="0" applyFont="1" applyAlignment="1" applyProtection="1">
      <alignment vertical="top" wrapText="1"/>
    </xf>
    <xf numFmtId="0" fontId="2" fillId="21" borderId="9" xfId="0" applyFont="1" applyFill="1" applyBorder="1" applyAlignment="1" applyProtection="1">
      <alignment vertical="top" wrapText="1"/>
      <protection locked="0"/>
    </xf>
    <xf numFmtId="0" fontId="2" fillId="21" borderId="1" xfId="0" applyFont="1" applyFill="1" applyBorder="1" applyAlignment="1" applyProtection="1">
      <alignment horizontal="left" vertical="top" wrapText="1"/>
      <protection locked="0"/>
    </xf>
    <xf numFmtId="0" fontId="2" fillId="21" borderId="2" xfId="0" applyFont="1" applyFill="1" applyBorder="1" applyAlignment="1" applyProtection="1">
      <alignment horizontal="left" vertical="top" wrapText="1"/>
      <protection locked="0"/>
    </xf>
    <xf numFmtId="0" fontId="16" fillId="0" borderId="0" xfId="0" applyFont="1" applyAlignment="1"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18" fillId="0" borderId="0" xfId="0" applyFont="1" applyProtection="1"/>
    <xf numFmtId="0" fontId="0" fillId="0" borderId="0" xfId="0" applyBorder="1" applyAlignment="1">
      <alignment vertical="top" wrapText="1"/>
    </xf>
    <xf numFmtId="0" fontId="0" fillId="0" borderId="0" xfId="0" applyBorder="1" applyAlignment="1">
      <alignment vertical="top"/>
    </xf>
    <xf numFmtId="0" fontId="2" fillId="21" borderId="7" xfId="0" applyFont="1" applyFill="1" applyBorder="1" applyAlignment="1" applyProtection="1">
      <alignment vertical="top" wrapText="1"/>
      <protection locked="0"/>
    </xf>
    <xf numFmtId="0" fontId="2" fillId="21" borderId="8" xfId="0" applyFont="1" applyFill="1" applyBorder="1" applyAlignment="1" applyProtection="1">
      <alignment vertical="top" wrapText="1"/>
      <protection locked="0"/>
    </xf>
    <xf numFmtId="0" fontId="2" fillId="21" borderId="7" xfId="0" applyFont="1" applyFill="1" applyBorder="1" applyAlignment="1" applyProtection="1">
      <alignment wrapText="1"/>
      <protection locked="0"/>
    </xf>
    <xf numFmtId="0" fontId="2" fillId="21" borderId="8" xfId="0" applyFont="1" applyFill="1" applyBorder="1" applyAlignment="1" applyProtection="1">
      <alignment wrapText="1"/>
      <protection locked="0"/>
    </xf>
    <xf numFmtId="0" fontId="2" fillId="21" borderId="9" xfId="0" applyFont="1" applyFill="1" applyBorder="1" applyAlignment="1" applyProtection="1">
      <alignment wrapText="1"/>
      <protection locked="0"/>
    </xf>
    <xf numFmtId="0" fontId="2" fillId="25" borderId="8" xfId="0" applyFont="1" applyFill="1" applyBorder="1" applyAlignment="1" applyProtection="1">
      <alignment wrapText="1"/>
    </xf>
    <xf numFmtId="0" fontId="2" fillId="17" borderId="1" xfId="0" applyFont="1" applyFill="1" applyBorder="1" applyAlignment="1" applyProtection="1">
      <alignment horizontal="center" vertical="center"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164" fontId="2" fillId="15" borderId="14" xfId="0" applyNumberFormat="1" applyFont="1" applyFill="1" applyBorder="1" applyAlignment="1" applyProtection="1">
      <alignment horizontal="center" vertical="center" wrapText="1"/>
      <protection locked="0"/>
    </xf>
    <xf numFmtId="0" fontId="2" fillId="21" borderId="9" xfId="0" applyFont="1" applyFill="1" applyBorder="1" applyAlignment="1" applyProtection="1">
      <alignment horizontal="center" vertical="center" wrapText="1"/>
      <protection locked="0"/>
    </xf>
    <xf numFmtId="0" fontId="2" fillId="21" borderId="7" xfId="0" applyFont="1" applyFill="1" applyBorder="1" applyAlignment="1" applyProtection="1">
      <alignment horizontal="center" vertical="center"/>
    </xf>
    <xf numFmtId="0" fontId="2" fillId="21" borderId="8" xfId="0" applyFont="1" applyFill="1" applyBorder="1" applyAlignment="1" applyProtection="1">
      <alignment horizontal="center" vertical="center"/>
    </xf>
    <xf numFmtId="0" fontId="2" fillId="21" borderId="7" xfId="0" applyFont="1" applyFill="1" applyBorder="1" applyAlignment="1" applyProtection="1">
      <alignment horizontal="center" vertical="center" wrapText="1"/>
    </xf>
    <xf numFmtId="0" fontId="2" fillId="21" borderId="8" xfId="0" applyFont="1" applyFill="1" applyBorder="1" applyAlignment="1" applyProtection="1">
      <alignment horizontal="center" vertical="center" wrapText="1"/>
    </xf>
    <xf numFmtId="0" fontId="2" fillId="21" borderId="7" xfId="0" applyFont="1" applyFill="1" applyBorder="1" applyAlignment="1" applyProtection="1">
      <alignment horizontal="left" vertical="top" wrapText="1"/>
      <protection locked="0"/>
    </xf>
    <xf numFmtId="0" fontId="2" fillId="21" borderId="8" xfId="0" applyFont="1" applyFill="1" applyBorder="1" applyAlignment="1" applyProtection="1">
      <alignment horizontal="left" vertical="top" wrapText="1"/>
      <protection locked="0"/>
    </xf>
    <xf numFmtId="0" fontId="2" fillId="21" borderId="1" xfId="0" applyFont="1" applyFill="1" applyBorder="1" applyAlignment="1" applyProtection="1">
      <alignment horizontal="left" vertical="top" wrapText="1"/>
    </xf>
    <xf numFmtId="0" fontId="2" fillId="14" borderId="6" xfId="0" applyFont="1" applyFill="1" applyBorder="1" applyAlignment="1" applyProtection="1">
      <alignment vertical="top"/>
    </xf>
    <xf numFmtId="0" fontId="2" fillId="14" borderId="13" xfId="0" applyFont="1" applyFill="1" applyBorder="1" applyAlignment="1" applyProtection="1">
      <alignment vertical="top"/>
    </xf>
    <xf numFmtId="0" fontId="2" fillId="13" borderId="0" xfId="0" applyFont="1" applyFill="1" applyBorder="1" applyAlignment="1" applyProtection="1">
      <alignment vertical="top"/>
    </xf>
    <xf numFmtId="0" fontId="2" fillId="13" borderId="27" xfId="0" applyFont="1" applyFill="1" applyBorder="1" applyAlignment="1" applyProtection="1">
      <alignment vertical="top"/>
    </xf>
    <xf numFmtId="0" fontId="2" fillId="11" borderId="9" xfId="0" applyFont="1" applyFill="1" applyBorder="1" applyAlignment="1" applyProtection="1">
      <alignment horizontal="center" vertical="center"/>
    </xf>
    <xf numFmtId="0" fontId="2" fillId="17" borderId="3" xfId="0" applyFont="1" applyFill="1" applyBorder="1" applyAlignment="1" applyProtection="1">
      <alignment horizontal="center" vertical="center" wrapText="1"/>
    </xf>
    <xf numFmtId="0" fontId="2" fillId="21" borderId="7" xfId="0" applyFont="1" applyFill="1" applyBorder="1" applyAlignment="1" applyProtection="1">
      <alignment vertical="top" wrapText="1"/>
    </xf>
    <xf numFmtId="0" fontId="2" fillId="21" borderId="8" xfId="0" applyFont="1" applyFill="1" applyBorder="1" applyAlignment="1" applyProtection="1">
      <alignment vertical="top" wrapText="1"/>
    </xf>
    <xf numFmtId="0" fontId="2" fillId="25" borderId="7" xfId="0" applyFont="1" applyFill="1" applyBorder="1" applyAlignment="1" applyProtection="1">
      <alignment vertical="top" wrapText="1"/>
    </xf>
    <xf numFmtId="0" fontId="2" fillId="25" borderId="8" xfId="0" applyFont="1" applyFill="1" applyBorder="1" applyAlignment="1" applyProtection="1">
      <alignment vertical="top" wrapText="1"/>
    </xf>
    <xf numFmtId="0" fontId="2" fillId="25" borderId="9" xfId="0" applyFont="1" applyFill="1" applyBorder="1" applyAlignment="1" applyProtection="1">
      <alignment vertical="top" wrapText="1"/>
    </xf>
    <xf numFmtId="0" fontId="2" fillId="25" borderId="7" xfId="0" applyFont="1" applyFill="1" applyBorder="1" applyAlignment="1" applyProtection="1">
      <alignment horizontal="left" vertical="top" wrapText="1"/>
    </xf>
    <xf numFmtId="0" fontId="2" fillId="25" borderId="8" xfId="0" applyFont="1" applyFill="1" applyBorder="1" applyAlignment="1" applyProtection="1">
      <alignment horizontal="left" vertical="top" wrapText="1"/>
    </xf>
    <xf numFmtId="0" fontId="2" fillId="25" borderId="9"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1" fillId="7" borderId="15" xfId="0" applyFont="1" applyFill="1" applyBorder="1" applyAlignment="1" applyProtection="1">
      <alignment horizontal="center" vertical="center" wrapText="1"/>
    </xf>
    <xf numFmtId="0" fontId="1" fillId="7" borderId="17" xfId="0" applyFont="1" applyFill="1" applyBorder="1" applyAlignment="1" applyProtection="1">
      <alignment horizontal="center" vertical="center" wrapText="1"/>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8" borderId="23" xfId="0" applyFont="1" applyFill="1" applyBorder="1" applyAlignment="1" applyProtection="1">
      <alignment horizontal="center" vertical="center" wrapText="1"/>
    </xf>
    <xf numFmtId="0" fontId="9" fillId="28" borderId="24" xfId="0" applyFont="1" applyFill="1" applyBorder="1" applyAlignment="1" applyProtection="1">
      <alignment horizontal="center" vertical="center" wrapText="1"/>
    </xf>
    <xf numFmtId="0" fontId="9" fillId="28" borderId="25" xfId="0" applyFont="1" applyFill="1" applyBorder="1" applyAlignment="1" applyProtection="1">
      <alignment horizontal="center" vertical="center" wrapText="1"/>
    </xf>
    <xf numFmtId="0" fontId="1" fillId="15" borderId="23" xfId="0" applyFont="1" applyFill="1" applyBorder="1" applyAlignment="1" applyProtection="1">
      <alignment horizontal="center" vertical="center"/>
    </xf>
    <xf numFmtId="0" fontId="1" fillId="15" borderId="24" xfId="0" applyFont="1" applyFill="1" applyBorder="1" applyAlignment="1" applyProtection="1">
      <alignment horizontal="center" vertical="center"/>
    </xf>
    <xf numFmtId="0" fontId="1" fillId="15"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6" borderId="15" xfId="0" applyFont="1" applyFill="1" applyBorder="1" applyAlignment="1" applyProtection="1">
      <alignment horizontal="center" vertical="center" wrapText="1"/>
    </xf>
    <xf numFmtId="0" fontId="1" fillId="16" borderId="16" xfId="0" applyFont="1" applyFill="1" applyBorder="1" applyAlignment="1" applyProtection="1">
      <alignment horizontal="center" vertical="center" wrapText="1"/>
    </xf>
    <xf numFmtId="0" fontId="1" fillId="16"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2" fillId="14" borderId="1" xfId="0" applyFont="1" applyFill="1" applyBorder="1" applyAlignment="1" applyProtection="1">
      <alignment horizontal="left" vertical="top" wrapText="1"/>
    </xf>
    <xf numFmtId="0" fontId="2" fillId="14" borderId="1" xfId="0" applyFont="1" applyFill="1" applyBorder="1" applyAlignment="1" applyProtection="1">
      <alignment horizontal="left" vertical="top"/>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0" fillId="27" borderId="6" xfId="0" applyFill="1" applyBorder="1" applyAlignment="1" applyProtection="1">
      <alignment horizontal="center"/>
    </xf>
    <xf numFmtId="0" fontId="2" fillId="0" borderId="1" xfId="0" applyFont="1" applyBorder="1" applyAlignment="1" applyProtection="1">
      <alignment horizontal="left" vertical="top" wrapText="1"/>
    </xf>
    <xf numFmtId="0" fontId="0" fillId="3" borderId="1" xfId="0" applyFill="1" applyBorder="1" applyAlignment="1" applyProtection="1">
      <alignment horizontal="center"/>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22" borderId="2" xfId="0" applyFont="1" applyFill="1" applyBorder="1" applyAlignment="1" applyProtection="1">
      <alignment horizontal="left" vertical="top" wrapText="1"/>
    </xf>
    <xf numFmtId="0" fontId="2" fillId="22" borderId="4" xfId="0" applyFont="1" applyFill="1" applyBorder="1" applyAlignment="1" applyProtection="1">
      <alignment horizontal="left" vertical="top" wrapText="1"/>
    </xf>
    <xf numFmtId="0" fontId="2" fillId="23" borderId="2" xfId="0" applyFont="1" applyFill="1" applyBorder="1" applyAlignment="1" applyProtection="1">
      <alignment horizontal="left" vertical="top" wrapText="1"/>
    </xf>
    <xf numFmtId="0" fontId="2" fillId="23" borderId="4" xfId="0" applyFont="1" applyFill="1" applyBorder="1" applyAlignment="1" applyProtection="1">
      <alignment horizontal="left" vertical="top" wrapText="1"/>
    </xf>
    <xf numFmtId="0" fontId="2" fillId="20" borderId="2" xfId="0" applyFont="1" applyFill="1" applyBorder="1" applyAlignment="1" applyProtection="1">
      <alignment horizontal="left" vertical="top" wrapText="1"/>
    </xf>
    <xf numFmtId="0" fontId="2" fillId="20"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2" fillId="23" borderId="2" xfId="0" applyFont="1" applyFill="1" applyBorder="1" applyAlignment="1" applyProtection="1">
      <alignment vertical="top" wrapText="1"/>
    </xf>
    <xf numFmtId="0" fontId="2" fillId="23" borderId="4" xfId="0" applyFont="1" applyFill="1" applyBorder="1" applyAlignment="1" applyProtection="1">
      <alignment vertical="top" wrapText="1"/>
    </xf>
    <xf numFmtId="0" fontId="2" fillId="17" borderId="1" xfId="0" applyFont="1" applyFill="1" applyBorder="1" applyAlignment="1" applyProtection="1">
      <alignment horizontal="center" vertical="center" wrapText="1"/>
    </xf>
    <xf numFmtId="0" fontId="2" fillId="17" borderId="2" xfId="0" applyFont="1" applyFill="1" applyBorder="1" applyAlignment="1" applyProtection="1">
      <alignment horizontal="center" vertical="center" wrapText="1"/>
    </xf>
    <xf numFmtId="0" fontId="2" fillId="17" borderId="4" xfId="0" applyFont="1" applyFill="1" applyBorder="1" applyAlignment="1" applyProtection="1">
      <alignment horizontal="center" vertical="center" wrapText="1"/>
    </xf>
    <xf numFmtId="0" fontId="2" fillId="17" borderId="3" xfId="0" applyFont="1" applyFill="1" applyBorder="1" applyAlignment="1" applyProtection="1">
      <alignment horizontal="center" vertical="center" wrapText="1"/>
    </xf>
    <xf numFmtId="0" fontId="2" fillId="21" borderId="7" xfId="0" applyFont="1" applyFill="1" applyBorder="1" applyAlignment="1" applyProtection="1">
      <alignment horizontal="left" vertical="top" wrapText="1"/>
    </xf>
    <xf numFmtId="0" fontId="2" fillId="21" borderId="8" xfId="0" applyFont="1" applyFill="1" applyBorder="1" applyAlignment="1" applyProtection="1">
      <alignment horizontal="left" vertical="top" wrapText="1"/>
    </xf>
    <xf numFmtId="0" fontId="2" fillId="21" borderId="9" xfId="0" applyFont="1" applyFill="1" applyBorder="1" applyAlignment="1" applyProtection="1">
      <alignment horizontal="left" vertical="top" wrapText="1"/>
    </xf>
    <xf numFmtId="0" fontId="2" fillId="25" borderId="7" xfId="0" applyFont="1" applyFill="1" applyBorder="1" applyAlignment="1" applyProtection="1">
      <alignment horizontal="left" vertical="top" wrapText="1"/>
    </xf>
    <xf numFmtId="0" fontId="2" fillId="25" borderId="8" xfId="0" applyFont="1" applyFill="1" applyBorder="1" applyAlignment="1" applyProtection="1">
      <alignment horizontal="left" vertical="top" wrapText="1"/>
    </xf>
    <xf numFmtId="0" fontId="2" fillId="25" borderId="9" xfId="0" applyFont="1" applyFill="1" applyBorder="1" applyAlignment="1" applyProtection="1">
      <alignment horizontal="left" vertical="top" wrapText="1"/>
    </xf>
    <xf numFmtId="0" fontId="2" fillId="11" borderId="7" xfId="0" applyFont="1" applyFill="1" applyBorder="1" applyAlignment="1" applyProtection="1">
      <alignment horizontal="center" vertical="center"/>
    </xf>
    <xf numFmtId="0" fontId="2" fillId="11" borderId="8" xfId="0" applyFont="1" applyFill="1" applyBorder="1" applyAlignment="1" applyProtection="1">
      <alignment horizontal="center" vertical="center"/>
    </xf>
    <xf numFmtId="0" fontId="2" fillId="11" borderId="9" xfId="0" applyFont="1" applyFill="1" applyBorder="1" applyAlignment="1" applyProtection="1">
      <alignment horizontal="center" vertical="center"/>
    </xf>
    <xf numFmtId="0" fontId="2" fillId="21" borderId="10" xfId="0" applyFont="1" applyFill="1" applyBorder="1" applyAlignment="1" applyProtection="1">
      <alignment horizontal="left" vertical="top" wrapText="1"/>
    </xf>
    <xf numFmtId="0" fontId="2" fillId="21" borderId="12" xfId="0" applyFont="1" applyFill="1" applyBorder="1" applyAlignment="1" applyProtection="1">
      <alignment horizontal="left" vertical="top" wrapText="1"/>
    </xf>
    <xf numFmtId="0" fontId="2" fillId="21" borderId="11" xfId="0" applyFont="1" applyFill="1" applyBorder="1" applyAlignment="1" applyProtection="1">
      <alignment horizontal="left" vertical="top" wrapText="1"/>
    </xf>
    <xf numFmtId="0" fontId="2" fillId="25" borderId="10" xfId="0" applyFont="1" applyFill="1" applyBorder="1" applyAlignment="1" applyProtection="1">
      <alignment horizontal="left" vertical="top" wrapText="1"/>
    </xf>
    <xf numFmtId="0" fontId="2" fillId="25" borderId="12" xfId="0" applyFont="1" applyFill="1" applyBorder="1" applyAlignment="1" applyProtection="1">
      <alignment horizontal="left" vertical="top" wrapText="1"/>
    </xf>
    <xf numFmtId="0" fontId="2" fillId="25" borderId="11" xfId="0" applyFont="1" applyFill="1" applyBorder="1" applyAlignment="1" applyProtection="1">
      <alignment horizontal="left" vertical="top" wrapText="1"/>
    </xf>
    <xf numFmtId="0" fontId="13" fillId="12" borderId="6" xfId="0" applyFont="1" applyFill="1" applyBorder="1" applyAlignment="1" applyProtection="1">
      <alignment horizontal="left" vertical="center" wrapText="1"/>
    </xf>
    <xf numFmtId="0" fontId="13" fillId="12" borderId="13" xfId="0" applyFont="1" applyFill="1" applyBorder="1" applyAlignment="1" applyProtection="1">
      <alignment horizontal="left" vertical="center" wrapText="1"/>
    </xf>
    <xf numFmtId="0" fontId="2" fillId="13" borderId="0" xfId="0" applyFont="1" applyFill="1" applyBorder="1" applyAlignment="1" applyProtection="1">
      <alignment vertical="top" wrapText="1"/>
    </xf>
    <xf numFmtId="0" fontId="6" fillId="17" borderId="3" xfId="0" applyFont="1" applyFill="1" applyBorder="1" applyAlignment="1" applyProtection="1">
      <alignment vertical="center" wrapText="1"/>
    </xf>
    <xf numFmtId="0" fontId="2" fillId="21" borderId="7" xfId="0" applyFont="1" applyFill="1" applyBorder="1" applyAlignment="1" applyProtection="1">
      <alignment vertical="top" wrapText="1"/>
    </xf>
    <xf numFmtId="0" fontId="2" fillId="21" borderId="8" xfId="0" applyFont="1" applyFill="1" applyBorder="1" applyAlignment="1" applyProtection="1">
      <alignment vertical="top" wrapText="1"/>
    </xf>
    <xf numFmtId="0" fontId="2" fillId="21" borderId="9" xfId="0" applyFont="1" applyFill="1" applyBorder="1" applyAlignment="1" applyProtection="1">
      <alignment vertical="top" wrapText="1"/>
    </xf>
    <xf numFmtId="0" fontId="2" fillId="25" borderId="7" xfId="0" applyFont="1" applyFill="1" applyBorder="1" applyAlignment="1" applyProtection="1">
      <alignment vertical="top" wrapText="1"/>
    </xf>
    <xf numFmtId="0" fontId="2" fillId="25" borderId="8" xfId="0" applyFont="1" applyFill="1" applyBorder="1" applyAlignment="1" applyProtection="1">
      <alignment vertical="top" wrapText="1"/>
    </xf>
    <xf numFmtId="0" fontId="2" fillId="25" borderId="9" xfId="0" applyFont="1" applyFill="1" applyBorder="1" applyAlignment="1" applyProtection="1">
      <alignment vertical="top" wrapText="1"/>
    </xf>
    <xf numFmtId="0" fontId="2" fillId="14" borderId="3" xfId="0" applyFont="1" applyFill="1" applyBorder="1" applyAlignment="1" applyProtection="1">
      <alignment vertical="top" wrapText="1"/>
    </xf>
    <xf numFmtId="0" fontId="2" fillId="13" borderId="5" xfId="0" applyFont="1" applyFill="1" applyBorder="1" applyAlignment="1" applyProtection="1">
      <alignment vertical="top" wrapText="1"/>
    </xf>
    <xf numFmtId="0" fontId="0" fillId="0" borderId="0" xfId="0" applyAlignment="1" applyProtection="1">
      <alignment horizontal="left" vertical="top" wrapText="1"/>
    </xf>
    <xf numFmtId="0" fontId="0" fillId="0" borderId="0" xfId="0" applyBorder="1" applyAlignment="1">
      <alignment horizontal="center" vertical="center"/>
    </xf>
    <xf numFmtId="0" fontId="4" fillId="17" borderId="2" xfId="0" applyFont="1" applyFill="1" applyBorder="1" applyAlignment="1" applyProtection="1">
      <alignment horizontal="left" vertical="top"/>
    </xf>
    <xf numFmtId="0" fontId="14" fillId="17" borderId="3" xfId="0" applyFont="1" applyFill="1" applyBorder="1" applyProtection="1"/>
    <xf numFmtId="0" fontId="14" fillId="17" borderId="3" xfId="0" applyFont="1" applyFill="1" applyBorder="1" applyAlignment="1" applyProtection="1"/>
    <xf numFmtId="0" fontId="14" fillId="17" borderId="4" xfId="0" applyFont="1" applyFill="1" applyBorder="1" applyAlignment="1" applyProtection="1"/>
    <xf numFmtId="0" fontId="2" fillId="3" borderId="0" xfId="0" applyFont="1" applyFill="1" applyProtection="1"/>
    <xf numFmtId="0" fontId="2" fillId="3" borderId="0" xfId="0" applyFont="1" applyFill="1" applyAlignment="1" applyProtection="1">
      <alignment horizontal="center" vertical="center"/>
    </xf>
    <xf numFmtId="0" fontId="14" fillId="3" borderId="0" xfId="0" applyFont="1" applyFill="1" applyAlignment="1" applyProtection="1">
      <alignment horizontal="center" vertical="center" wrapText="1"/>
    </xf>
    <xf numFmtId="0" fontId="14" fillId="3" borderId="0" xfId="0" applyFont="1" applyFill="1" applyAlignment="1" applyProtection="1">
      <alignment vertical="top" wrapText="1"/>
    </xf>
    <xf numFmtId="0" fontId="2" fillId="3" borderId="1" xfId="0" applyFont="1" applyFill="1" applyBorder="1" applyProtection="1"/>
    <xf numFmtId="0" fontId="2" fillId="3" borderId="2" xfId="0" applyFont="1" applyFill="1" applyBorder="1" applyProtection="1"/>
    <xf numFmtId="0" fontId="14" fillId="17" borderId="5" xfId="0" applyFont="1" applyFill="1" applyBorder="1" applyAlignment="1" applyProtection="1"/>
    <xf numFmtId="0" fontId="2" fillId="17" borderId="3" xfId="0" applyFont="1" applyFill="1" applyBorder="1" applyProtection="1"/>
    <xf numFmtId="0" fontId="2" fillId="17" borderId="3" xfId="0" applyFont="1" applyFill="1" applyBorder="1" applyAlignment="1" applyProtection="1"/>
    <xf numFmtId="0" fontId="2" fillId="17" borderId="0" xfId="0" applyFont="1" applyFill="1" applyBorder="1" applyAlignment="1" applyProtection="1"/>
    <xf numFmtId="0" fontId="2" fillId="17" borderId="4" xfId="0" applyFont="1" applyFill="1" applyBorder="1" applyAlignment="1" applyProtection="1"/>
    <xf numFmtId="0" fontId="2" fillId="3" borderId="5" xfId="0" applyFont="1" applyFill="1" applyBorder="1" applyProtection="1"/>
    <xf numFmtId="0" fontId="2" fillId="3" borderId="5" xfId="0" applyFont="1" applyFill="1" applyBorder="1" applyAlignment="1" applyProtection="1">
      <alignment horizontal="center" vertical="center"/>
    </xf>
    <xf numFmtId="0" fontId="2" fillId="17" borderId="3" xfId="0" applyFont="1" applyFill="1" applyBorder="1" applyAlignment="1" applyProtection="1">
      <alignment vertical="top" wrapText="1"/>
    </xf>
    <xf numFmtId="0" fontId="2" fillId="17" borderId="4" xfId="0" applyFont="1" applyFill="1" applyBorder="1" applyAlignment="1" applyProtection="1">
      <alignment vertical="top" wrapText="1"/>
    </xf>
    <xf numFmtId="0" fontId="2" fillId="3" borderId="3" xfId="0" applyFont="1" applyFill="1" applyBorder="1" applyProtection="1"/>
  </cellXfs>
  <cellStyles count="1">
    <cellStyle name="Normal" xfId="0" builtinId="0"/>
  </cellStyles>
  <dxfs count="0"/>
  <tableStyles count="0" defaultTableStyle="TableStyleMedium2" defaultPivotStyle="PivotStyleLight16"/>
  <colors>
    <mruColors>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9%20Adoption/Rubrics_2019/Math/Math%20Drafts/MathRubric_Grade4_draft_2018_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ll Content Review"/>
      <sheetName val="Math Content Review"/>
      <sheetName val="Fourth Grade Standards Review"/>
      <sheetName val="Scor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activeCell="B3" sqref="B3"/>
    </sheetView>
  </sheetViews>
  <sheetFormatPr defaultRowHeight="15" x14ac:dyDescent="0.25"/>
  <cols>
    <col min="1" max="4" width="40.7109375" customWidth="1"/>
  </cols>
  <sheetData>
    <row r="1" spans="1:4" ht="80.25" customHeight="1" thickBot="1" x14ac:dyDescent="0.3">
      <c r="A1" s="29"/>
      <c r="B1" s="269" t="s">
        <v>165</v>
      </c>
      <c r="C1" s="270"/>
      <c r="D1" s="271"/>
    </row>
    <row r="2" spans="1:4" ht="48" customHeight="1" thickBot="1" x14ac:dyDescent="0.3">
      <c r="A2" s="272" t="s">
        <v>169</v>
      </c>
      <c r="B2" s="273"/>
      <c r="C2" s="273"/>
      <c r="D2" s="274"/>
    </row>
    <row r="3" spans="1:4" ht="63.75" customHeight="1" thickBot="1" x14ac:dyDescent="0.3">
      <c r="A3" s="30" t="s">
        <v>167</v>
      </c>
      <c r="B3" s="4"/>
      <c r="C3" s="31" t="s">
        <v>145</v>
      </c>
      <c r="D3" s="5"/>
    </row>
    <row r="4" spans="1:4" ht="16.5" thickBot="1" x14ac:dyDescent="0.3">
      <c r="A4" s="32" t="s">
        <v>146</v>
      </c>
      <c r="B4" s="4"/>
      <c r="C4" s="31" t="s">
        <v>147</v>
      </c>
      <c r="D4" s="239"/>
    </row>
    <row r="5" spans="1:4" ht="16.5" thickBot="1" x14ac:dyDescent="0.3">
      <c r="A5" s="30" t="s">
        <v>148</v>
      </c>
      <c r="B5" s="4"/>
      <c r="C5" s="31" t="s">
        <v>149</v>
      </c>
      <c r="D5" s="239"/>
    </row>
    <row r="6" spans="1:4" ht="16.5" thickBot="1" x14ac:dyDescent="0.3">
      <c r="A6" s="30" t="s">
        <v>150</v>
      </c>
      <c r="B6" s="4"/>
      <c r="C6" s="33" t="s">
        <v>151</v>
      </c>
      <c r="D6" s="239"/>
    </row>
    <row r="7" spans="1:4" ht="16.5" hidden="1" customHeight="1" thickBot="1" x14ac:dyDescent="0.3">
      <c r="A7" s="275" t="s">
        <v>152</v>
      </c>
      <c r="B7" s="276"/>
      <c r="C7" s="276"/>
      <c r="D7" s="277"/>
    </row>
    <row r="8" spans="1:4" ht="16.5" hidden="1" thickBot="1" x14ac:dyDescent="0.3">
      <c r="A8" s="6" t="s">
        <v>153</v>
      </c>
      <c r="B8" s="7"/>
      <c r="C8" s="8" t="s">
        <v>154</v>
      </c>
      <c r="D8" s="9"/>
    </row>
    <row r="9" spans="1:4" ht="16.5" hidden="1" thickBot="1" x14ac:dyDescent="0.3">
      <c r="A9" s="10" t="s">
        <v>155</v>
      </c>
      <c r="B9" s="11" t="s">
        <v>156</v>
      </c>
      <c r="C9" s="11" t="s">
        <v>157</v>
      </c>
      <c r="D9" s="11" t="s">
        <v>158</v>
      </c>
    </row>
    <row r="10" spans="1:4" ht="16.5" hidden="1" thickBot="1" x14ac:dyDescent="0.3">
      <c r="A10" s="12" t="s">
        <v>204</v>
      </c>
      <c r="B10" s="13" t="e">
        <f>'All Content Review'!$I$61</f>
        <v>#VALUE!</v>
      </c>
      <c r="C10" s="11">
        <v>164</v>
      </c>
      <c r="D10" s="11"/>
    </row>
    <row r="11" spans="1:4" ht="16.5" hidden="1" thickBot="1" x14ac:dyDescent="0.3">
      <c r="A11" s="12" t="s">
        <v>205</v>
      </c>
      <c r="B11" s="14" t="e">
        <f>'Math Content Review'!$I$18</f>
        <v>#VALUE!</v>
      </c>
      <c r="C11" s="11">
        <v>28</v>
      </c>
      <c r="D11" s="11"/>
    </row>
    <row r="12" spans="1:4" ht="16.5" hidden="1" thickBot="1" x14ac:dyDescent="0.3">
      <c r="A12" s="12" t="s">
        <v>206</v>
      </c>
      <c r="B12" s="14" t="e">
        <f>'Fourth Grade Standards Review'!$J$79</f>
        <v>#VALUE!</v>
      </c>
      <c r="C12" s="11">
        <v>408</v>
      </c>
      <c r="D12" s="11"/>
    </row>
    <row r="13" spans="1:4" ht="16.5" hidden="1" thickBot="1" x14ac:dyDescent="0.3">
      <c r="A13" s="12" t="s">
        <v>159</v>
      </c>
      <c r="B13" s="15" t="e">
        <f>SUM(B10:B12)</f>
        <v>#VALUE!</v>
      </c>
      <c r="C13" s="16">
        <v>600</v>
      </c>
      <c r="D13" s="16"/>
    </row>
    <row r="14" spans="1:4" ht="16.5" hidden="1" thickBot="1" x14ac:dyDescent="0.3">
      <c r="A14" s="12" t="s">
        <v>160</v>
      </c>
      <c r="B14" s="17" t="e">
        <f>B13/600</f>
        <v>#VALUE!</v>
      </c>
      <c r="C14" s="18"/>
      <c r="D14" s="19"/>
    </row>
    <row r="15" spans="1:4" ht="16.5" hidden="1" customHeight="1" thickBot="1" x14ac:dyDescent="0.3">
      <c r="A15" s="278" t="s">
        <v>161</v>
      </c>
      <c r="B15" s="279"/>
      <c r="C15" s="279"/>
      <c r="D15" s="280"/>
    </row>
    <row r="16" spans="1:4" ht="79.5" hidden="1" customHeight="1" thickBot="1" x14ac:dyDescent="0.3">
      <c r="A16" s="20" t="s">
        <v>162</v>
      </c>
      <c r="B16" s="21"/>
      <c r="C16" s="281" t="s">
        <v>163</v>
      </c>
      <c r="D16" s="282"/>
    </row>
    <row r="17" spans="1:4" ht="16.5" hidden="1" thickBot="1" x14ac:dyDescent="0.3">
      <c r="A17" s="20" t="s">
        <v>164</v>
      </c>
      <c r="B17" s="21"/>
      <c r="C17" s="263"/>
      <c r="D17" s="264"/>
    </row>
    <row r="18" spans="1:4" ht="16.5" hidden="1" thickBot="1" x14ac:dyDescent="0.3">
      <c r="A18" s="22" t="s">
        <v>239</v>
      </c>
      <c r="B18" s="21"/>
      <c r="C18" s="265"/>
      <c r="D18" s="266"/>
    </row>
    <row r="19" spans="1:4" ht="16.5" hidden="1" thickBot="1" x14ac:dyDescent="0.3">
      <c r="A19" s="22" t="s">
        <v>240</v>
      </c>
      <c r="B19" s="21"/>
      <c r="C19" s="265"/>
      <c r="D19" s="266"/>
    </row>
    <row r="20" spans="1:4" ht="16.5" hidden="1" thickBot="1" x14ac:dyDescent="0.3">
      <c r="A20" s="20" t="s">
        <v>164</v>
      </c>
      <c r="B20" s="23"/>
      <c r="C20" s="267"/>
      <c r="D20" s="268"/>
    </row>
  </sheetData>
  <sheetProtection algorithmName="SHA-512" hashValue="Eq0v59zphFPSNeTjIDhJWao1FTXdAYF+NYlE6Iyz0JM2uQAaQnQkUodqx4GoDsEY9D1yC/o8il1P3AcbtT9Jzg==" saltValue="WUBg/tVrt20Fa4cNmuwdRQ==" spinCount="100000" sheet="1" objects="1" scenarios="1"/>
  <mergeCells count="6">
    <mergeCell ref="C17:D20"/>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Scores!$B$1:$B$2</xm:f>
          </x14:formula1>
          <xm:sqref>B16 B18:B19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B1" sqref="B1:I1"/>
    </sheetView>
  </sheetViews>
  <sheetFormatPr defaultRowHeight="15" x14ac:dyDescent="0.25"/>
  <cols>
    <col min="1" max="1" width="16" customWidth="1"/>
    <col min="2" max="2" width="64.140625" customWidth="1"/>
    <col min="3" max="3" width="27.85546875" customWidth="1"/>
    <col min="4" max="4" width="17.140625" customWidth="1"/>
    <col min="5" max="5" width="45.5703125" customWidth="1"/>
    <col min="6" max="6" width="27.28515625" customWidth="1"/>
    <col min="7" max="7" width="15.5703125" customWidth="1"/>
    <col min="8" max="8" width="35" customWidth="1"/>
    <col min="9" max="9" width="27.5703125" customWidth="1"/>
    <col min="10" max="10" width="18.28515625" hidden="1" customWidth="1"/>
  </cols>
  <sheetData>
    <row r="1" spans="1:10" ht="15.75" x14ac:dyDescent="0.25">
      <c r="A1" s="34"/>
      <c r="B1" s="283" t="s">
        <v>213</v>
      </c>
      <c r="C1" s="284"/>
      <c r="D1" s="284"/>
      <c r="E1" s="284"/>
      <c r="F1" s="284"/>
      <c r="G1" s="284"/>
      <c r="H1" s="284"/>
      <c r="I1" s="284"/>
      <c r="J1" s="35"/>
    </row>
    <row r="2" spans="1:10" ht="91.5" customHeight="1" x14ac:dyDescent="0.25">
      <c r="A2" s="34"/>
      <c r="B2" s="285" t="s">
        <v>259</v>
      </c>
      <c r="C2" s="286"/>
      <c r="D2" s="286"/>
      <c r="E2" s="286"/>
      <c r="F2" s="286"/>
      <c r="G2" s="286"/>
      <c r="H2" s="286"/>
      <c r="I2" s="286"/>
      <c r="J2" s="35"/>
    </row>
    <row r="3" spans="1:10" ht="171" customHeight="1" x14ac:dyDescent="0.25">
      <c r="A3" s="34"/>
      <c r="B3" s="287" t="s">
        <v>252</v>
      </c>
      <c r="C3" s="288"/>
      <c r="D3" s="288"/>
      <c r="E3" s="288"/>
      <c r="F3" s="288"/>
      <c r="G3" s="288"/>
      <c r="H3" s="288"/>
      <c r="I3" s="288"/>
      <c r="J3" s="35"/>
    </row>
    <row r="4" spans="1:10" ht="15.75" x14ac:dyDescent="0.25">
      <c r="A4" s="36"/>
      <c r="B4" s="37"/>
      <c r="C4" s="34"/>
      <c r="D4" s="34"/>
      <c r="E4" s="34"/>
      <c r="F4" s="34"/>
      <c r="G4" s="34"/>
      <c r="H4" s="34"/>
      <c r="I4" s="34"/>
      <c r="J4" s="35"/>
    </row>
    <row r="5" spans="1:10" ht="30" x14ac:dyDescent="0.25">
      <c r="A5" s="38" t="s">
        <v>1</v>
      </c>
      <c r="B5" s="39" t="s">
        <v>166</v>
      </c>
      <c r="C5" s="40" t="s">
        <v>197</v>
      </c>
      <c r="D5" s="40" t="s">
        <v>191</v>
      </c>
      <c r="E5" s="41" t="s">
        <v>207</v>
      </c>
      <c r="F5" s="40" t="s">
        <v>198</v>
      </c>
      <c r="G5" s="40" t="s">
        <v>192</v>
      </c>
      <c r="H5" s="41" t="s">
        <v>190</v>
      </c>
      <c r="I5" s="42" t="s">
        <v>201</v>
      </c>
      <c r="J5" s="35"/>
    </row>
    <row r="6" spans="1:10" ht="20.25" x14ac:dyDescent="0.25">
      <c r="A6" s="43"/>
      <c r="B6" s="44"/>
      <c r="C6" s="45"/>
      <c r="D6" s="46"/>
      <c r="E6" s="45"/>
      <c r="F6" s="45"/>
      <c r="G6" s="46"/>
      <c r="H6" s="45"/>
      <c r="I6" s="45"/>
      <c r="J6" s="35"/>
    </row>
    <row r="7" spans="1:10" ht="20.25" x14ac:dyDescent="0.25">
      <c r="A7" s="47"/>
      <c r="B7" s="48"/>
      <c r="C7" s="49"/>
      <c r="D7" s="50"/>
      <c r="E7" s="49"/>
      <c r="F7" s="51"/>
      <c r="G7" s="50"/>
      <c r="H7" s="51"/>
      <c r="I7" s="52"/>
      <c r="J7" s="35"/>
    </row>
    <row r="8" spans="1:10" ht="31.5" x14ac:dyDescent="0.25">
      <c r="A8" s="53"/>
      <c r="B8" s="54" t="s">
        <v>96</v>
      </c>
      <c r="C8" s="55"/>
      <c r="D8" s="56"/>
      <c r="E8" s="55"/>
      <c r="F8" s="57"/>
      <c r="G8" s="56"/>
      <c r="H8" s="57"/>
      <c r="I8" s="58"/>
      <c r="J8" s="35"/>
    </row>
    <row r="9" spans="1:10" ht="90" x14ac:dyDescent="0.25">
      <c r="A9" s="59">
        <v>1</v>
      </c>
      <c r="B9" s="60" t="s">
        <v>129</v>
      </c>
      <c r="C9" s="95"/>
      <c r="D9" s="61"/>
      <c r="E9" s="77"/>
      <c r="F9" s="78"/>
      <c r="G9" s="61"/>
      <c r="H9" s="78"/>
      <c r="I9" s="60"/>
      <c r="J9" s="35" t="e">
        <f>CONCATENATE(IF(AND(D9="M",G9="M"),4,),IF(AND(D9="P",G9="P"),2,),IF(AND(D9="D",G9="D"),0,),IF(AND(D9="M",G9="P"),3,),IF(AND(D9="M",G9="D"),2,),IF(AND(D9="P",G9="M"),3,),IF(AND(D9="P",G9="D"),1,),IF(AND(D9="D",G9="M"),2,),IF(AND(D9="D",G9="P"),1,))+0</f>
        <v>#VALUE!</v>
      </c>
    </row>
    <row r="10" spans="1:10" ht="30" x14ac:dyDescent="0.25">
      <c r="A10" s="62">
        <v>2</v>
      </c>
      <c r="B10" s="63" t="s">
        <v>83</v>
      </c>
      <c r="C10" s="96"/>
      <c r="D10" s="61"/>
      <c r="E10" s="64"/>
      <c r="F10" s="65"/>
      <c r="G10" s="61"/>
      <c r="H10" s="65"/>
      <c r="I10" s="63"/>
      <c r="J10" s="35" t="e">
        <f t="shared" ref="J10:J57" si="0">CONCATENATE(IF(AND(D10="M",G10="M"),4,),IF(AND(D10="P",G10="P"),2,),IF(AND(D10="D",G10="D"),0,),IF(AND(D10="M",G10="P"),3,),IF(AND(D10="M",G10="D"),2,),IF(AND(D10="P",G10="M"),3,),IF(AND(D10="P",G10="D"),1,),IF(AND(D10="D",G10="M"),2,),IF(AND(D10="D",G10="P"),1,))+0</f>
        <v>#VALUE!</v>
      </c>
    </row>
    <row r="11" spans="1:10" ht="45" x14ac:dyDescent="0.25">
      <c r="A11" s="62">
        <v>3</v>
      </c>
      <c r="B11" s="63" t="s">
        <v>82</v>
      </c>
      <c r="C11" s="96"/>
      <c r="D11" s="61"/>
      <c r="E11" s="64"/>
      <c r="F11" s="65"/>
      <c r="G11" s="61"/>
      <c r="H11" s="65"/>
      <c r="I11" s="63"/>
      <c r="J11" s="35" t="e">
        <f t="shared" si="0"/>
        <v>#VALUE!</v>
      </c>
    </row>
    <row r="12" spans="1:10" ht="45" x14ac:dyDescent="0.25">
      <c r="A12" s="62">
        <v>4</v>
      </c>
      <c r="B12" s="63" t="s">
        <v>84</v>
      </c>
      <c r="C12" s="96"/>
      <c r="D12" s="61"/>
      <c r="E12" s="64"/>
      <c r="F12" s="65"/>
      <c r="G12" s="61"/>
      <c r="H12" s="65"/>
      <c r="I12" s="63"/>
      <c r="J12" s="35" t="e">
        <f t="shared" si="0"/>
        <v>#VALUE!</v>
      </c>
    </row>
    <row r="13" spans="1:10" ht="60" x14ac:dyDescent="0.25">
      <c r="A13" s="62">
        <v>5</v>
      </c>
      <c r="B13" s="66" t="s">
        <v>130</v>
      </c>
      <c r="C13" s="96"/>
      <c r="D13" s="61"/>
      <c r="E13" s="64"/>
      <c r="F13" s="65"/>
      <c r="G13" s="61"/>
      <c r="H13" s="65"/>
      <c r="I13" s="63"/>
      <c r="J13" s="35" t="e">
        <f t="shared" si="0"/>
        <v>#VALUE!</v>
      </c>
    </row>
    <row r="14" spans="1:10" ht="30" x14ac:dyDescent="0.25">
      <c r="A14" s="62">
        <v>6</v>
      </c>
      <c r="B14" s="63" t="s">
        <v>131</v>
      </c>
      <c r="C14" s="96"/>
      <c r="D14" s="61"/>
      <c r="E14" s="64"/>
      <c r="F14" s="65"/>
      <c r="G14" s="61"/>
      <c r="H14" s="65"/>
      <c r="I14" s="63"/>
      <c r="J14" s="35" t="e">
        <f t="shared" si="0"/>
        <v>#VALUE!</v>
      </c>
    </row>
    <row r="15" spans="1:10" ht="30" x14ac:dyDescent="0.25">
      <c r="A15" s="67">
        <v>7</v>
      </c>
      <c r="B15" s="68" t="s">
        <v>100</v>
      </c>
      <c r="C15" s="97"/>
      <c r="D15" s="61"/>
      <c r="E15" s="69"/>
      <c r="F15" s="70"/>
      <c r="G15" s="61"/>
      <c r="H15" s="70"/>
      <c r="I15" s="68"/>
      <c r="J15" s="35" t="e">
        <f t="shared" si="0"/>
        <v>#VALUE!</v>
      </c>
    </row>
    <row r="16" spans="1:10" ht="47.25" x14ac:dyDescent="0.25">
      <c r="A16" s="53"/>
      <c r="B16" s="71" t="s">
        <v>97</v>
      </c>
      <c r="C16" s="55"/>
      <c r="D16" s="72"/>
      <c r="E16" s="55"/>
      <c r="F16" s="73"/>
      <c r="G16" s="74"/>
      <c r="H16" s="73"/>
      <c r="I16" s="75"/>
      <c r="J16" s="35"/>
    </row>
    <row r="17" spans="1:10" ht="30" x14ac:dyDescent="0.25">
      <c r="A17" s="59">
        <v>8</v>
      </c>
      <c r="B17" s="76" t="s">
        <v>132</v>
      </c>
      <c r="C17" s="95"/>
      <c r="D17" s="61"/>
      <c r="E17" s="77"/>
      <c r="F17" s="78"/>
      <c r="G17" s="61"/>
      <c r="H17" s="78"/>
      <c r="I17" s="60"/>
      <c r="J17" s="35" t="e">
        <f t="shared" si="0"/>
        <v>#VALUE!</v>
      </c>
    </row>
    <row r="18" spans="1:10" ht="45" x14ac:dyDescent="0.25">
      <c r="A18" s="67">
        <v>9</v>
      </c>
      <c r="B18" s="79" t="s">
        <v>101</v>
      </c>
      <c r="C18" s="97"/>
      <c r="D18" s="61"/>
      <c r="E18" s="69"/>
      <c r="F18" s="70"/>
      <c r="G18" s="61"/>
      <c r="H18" s="70"/>
      <c r="I18" s="68"/>
      <c r="J18" s="35" t="e">
        <f t="shared" si="0"/>
        <v>#VALUE!</v>
      </c>
    </row>
    <row r="19" spans="1:10" ht="31.5" x14ac:dyDescent="0.25">
      <c r="A19" s="53"/>
      <c r="B19" s="71" t="s">
        <v>87</v>
      </c>
      <c r="C19" s="55"/>
      <c r="D19" s="74"/>
      <c r="E19" s="55"/>
      <c r="F19" s="80"/>
      <c r="G19" s="74"/>
      <c r="H19" s="80"/>
      <c r="I19" s="75"/>
      <c r="J19" s="35"/>
    </row>
    <row r="20" spans="1:10" ht="30" x14ac:dyDescent="0.25">
      <c r="A20" s="59">
        <v>10</v>
      </c>
      <c r="B20" s="76" t="s">
        <v>102</v>
      </c>
      <c r="C20" s="95"/>
      <c r="D20" s="61"/>
      <c r="E20" s="77"/>
      <c r="F20" s="78"/>
      <c r="G20" s="61"/>
      <c r="H20" s="78"/>
      <c r="I20" s="60"/>
      <c r="J20" s="35" t="e">
        <f t="shared" si="0"/>
        <v>#VALUE!</v>
      </c>
    </row>
    <row r="21" spans="1:10" ht="30" x14ac:dyDescent="0.25">
      <c r="A21" s="62">
        <v>11</v>
      </c>
      <c r="B21" s="63" t="s">
        <v>133</v>
      </c>
      <c r="C21" s="96"/>
      <c r="D21" s="61"/>
      <c r="E21" s="64"/>
      <c r="F21" s="65"/>
      <c r="G21" s="61"/>
      <c r="H21" s="65"/>
      <c r="I21" s="63"/>
      <c r="J21" s="35" t="e">
        <f t="shared" si="0"/>
        <v>#VALUE!</v>
      </c>
    </row>
    <row r="22" spans="1:10" ht="45" x14ac:dyDescent="0.25">
      <c r="A22" s="62">
        <v>12</v>
      </c>
      <c r="B22" s="63" t="s">
        <v>103</v>
      </c>
      <c r="C22" s="96"/>
      <c r="D22" s="61"/>
      <c r="E22" s="64"/>
      <c r="F22" s="65"/>
      <c r="G22" s="61"/>
      <c r="H22" s="65"/>
      <c r="I22" s="63"/>
      <c r="J22" s="35" t="e">
        <f t="shared" si="0"/>
        <v>#VALUE!</v>
      </c>
    </row>
    <row r="23" spans="1:10" ht="45" x14ac:dyDescent="0.25">
      <c r="A23" s="67">
        <v>13</v>
      </c>
      <c r="B23" s="68" t="s">
        <v>104</v>
      </c>
      <c r="C23" s="97"/>
      <c r="D23" s="61"/>
      <c r="E23" s="69"/>
      <c r="F23" s="70"/>
      <c r="G23" s="61"/>
      <c r="H23" s="70"/>
      <c r="I23" s="68"/>
      <c r="J23" s="35" t="e">
        <f t="shared" si="0"/>
        <v>#VALUE!</v>
      </c>
    </row>
    <row r="24" spans="1:10" ht="31.5" x14ac:dyDescent="0.25">
      <c r="A24" s="53"/>
      <c r="B24" s="71" t="s">
        <v>88</v>
      </c>
      <c r="C24" s="55"/>
      <c r="D24" s="74"/>
      <c r="E24" s="55"/>
      <c r="F24" s="80"/>
      <c r="G24" s="74"/>
      <c r="H24" s="80"/>
      <c r="I24" s="75"/>
      <c r="J24" s="35"/>
    </row>
    <row r="25" spans="1:10" ht="75" x14ac:dyDescent="0.25">
      <c r="A25" s="59">
        <v>14</v>
      </c>
      <c r="B25" s="60" t="s">
        <v>134</v>
      </c>
      <c r="C25" s="95"/>
      <c r="D25" s="61"/>
      <c r="E25" s="77"/>
      <c r="F25" s="78"/>
      <c r="G25" s="61"/>
      <c r="H25" s="78"/>
      <c r="I25" s="60"/>
      <c r="J25" s="35" t="e">
        <f t="shared" si="0"/>
        <v>#VALUE!</v>
      </c>
    </row>
    <row r="26" spans="1:10" ht="90" x14ac:dyDescent="0.25">
      <c r="A26" s="62">
        <v>15</v>
      </c>
      <c r="B26" s="63" t="s">
        <v>139</v>
      </c>
      <c r="C26" s="96"/>
      <c r="D26" s="61"/>
      <c r="E26" s="64"/>
      <c r="F26" s="65"/>
      <c r="G26" s="61"/>
      <c r="H26" s="65"/>
      <c r="I26" s="63"/>
      <c r="J26" s="35" t="e">
        <f t="shared" si="0"/>
        <v>#VALUE!</v>
      </c>
    </row>
    <row r="27" spans="1:10" ht="75" x14ac:dyDescent="0.25">
      <c r="A27" s="62">
        <v>16</v>
      </c>
      <c r="B27" s="66" t="s">
        <v>105</v>
      </c>
      <c r="C27" s="96"/>
      <c r="D27" s="61"/>
      <c r="E27" s="64"/>
      <c r="F27" s="65"/>
      <c r="G27" s="61"/>
      <c r="H27" s="65"/>
      <c r="I27" s="63"/>
      <c r="J27" s="35" t="e">
        <f t="shared" si="0"/>
        <v>#VALUE!</v>
      </c>
    </row>
    <row r="28" spans="1:10" ht="45" x14ac:dyDescent="0.25">
      <c r="A28" s="62">
        <v>17</v>
      </c>
      <c r="B28" s="63" t="s">
        <v>106</v>
      </c>
      <c r="C28" s="96"/>
      <c r="D28" s="61"/>
      <c r="E28" s="64"/>
      <c r="F28" s="65"/>
      <c r="G28" s="61"/>
      <c r="H28" s="65"/>
      <c r="I28" s="63"/>
      <c r="J28" s="35" t="e">
        <f t="shared" si="0"/>
        <v>#VALUE!</v>
      </c>
    </row>
    <row r="29" spans="1:10" ht="30" x14ac:dyDescent="0.25">
      <c r="A29" s="62">
        <v>18</v>
      </c>
      <c r="B29" s="63" t="s">
        <v>107</v>
      </c>
      <c r="C29" s="96"/>
      <c r="D29" s="61"/>
      <c r="E29" s="64"/>
      <c r="F29" s="65"/>
      <c r="G29" s="61"/>
      <c r="H29" s="65"/>
      <c r="I29" s="63"/>
      <c r="J29" s="35" t="e">
        <f t="shared" si="0"/>
        <v>#VALUE!</v>
      </c>
    </row>
    <row r="30" spans="1:10" ht="30" x14ac:dyDescent="0.25">
      <c r="A30" s="62">
        <v>19</v>
      </c>
      <c r="B30" s="63" t="s">
        <v>108</v>
      </c>
      <c r="C30" s="96"/>
      <c r="D30" s="61"/>
      <c r="E30" s="64"/>
      <c r="F30" s="65"/>
      <c r="G30" s="61"/>
      <c r="H30" s="65"/>
      <c r="I30" s="63"/>
      <c r="J30" s="35" t="e">
        <f t="shared" si="0"/>
        <v>#VALUE!</v>
      </c>
    </row>
    <row r="31" spans="1:10" ht="45" x14ac:dyDescent="0.25">
      <c r="A31" s="67">
        <v>20</v>
      </c>
      <c r="B31" s="79" t="s">
        <v>109</v>
      </c>
      <c r="C31" s="97"/>
      <c r="D31" s="61"/>
      <c r="E31" s="69"/>
      <c r="F31" s="70"/>
      <c r="G31" s="61"/>
      <c r="H31" s="70"/>
      <c r="I31" s="68"/>
      <c r="J31" s="35" t="e">
        <f t="shared" si="0"/>
        <v>#VALUE!</v>
      </c>
    </row>
    <row r="32" spans="1:10" ht="31.5" x14ac:dyDescent="0.25">
      <c r="A32" s="53"/>
      <c r="B32" s="71" t="s">
        <v>92</v>
      </c>
      <c r="C32" s="81"/>
      <c r="D32" s="74"/>
      <c r="E32" s="81"/>
      <c r="F32" s="80"/>
      <c r="G32" s="74"/>
      <c r="H32" s="80"/>
      <c r="I32" s="75"/>
      <c r="J32" s="35"/>
    </row>
    <row r="33" spans="1:10" ht="30" x14ac:dyDescent="0.25">
      <c r="A33" s="59">
        <v>21</v>
      </c>
      <c r="B33" s="60" t="s">
        <v>110</v>
      </c>
      <c r="C33" s="95"/>
      <c r="D33" s="61"/>
      <c r="E33" s="77"/>
      <c r="F33" s="78"/>
      <c r="G33" s="61"/>
      <c r="H33" s="78"/>
      <c r="I33" s="60"/>
      <c r="J33" s="35" t="e">
        <f t="shared" si="0"/>
        <v>#VALUE!</v>
      </c>
    </row>
    <row r="34" spans="1:10" ht="45" x14ac:dyDescent="0.25">
      <c r="A34" s="62">
        <v>22</v>
      </c>
      <c r="B34" s="63" t="s">
        <v>135</v>
      </c>
      <c r="C34" s="96"/>
      <c r="D34" s="61"/>
      <c r="E34" s="64"/>
      <c r="F34" s="65"/>
      <c r="G34" s="61"/>
      <c r="H34" s="65"/>
      <c r="I34" s="63"/>
      <c r="J34" s="35" t="e">
        <f t="shared" si="0"/>
        <v>#VALUE!</v>
      </c>
    </row>
    <row r="35" spans="1:10" ht="60" x14ac:dyDescent="0.25">
      <c r="A35" s="59">
        <v>23</v>
      </c>
      <c r="B35" s="82" t="s">
        <v>111</v>
      </c>
      <c r="C35" s="96"/>
      <c r="D35" s="61"/>
      <c r="E35" s="64"/>
      <c r="F35" s="65"/>
      <c r="G35" s="61"/>
      <c r="H35" s="65"/>
      <c r="I35" s="63"/>
      <c r="J35" s="35" t="e">
        <f t="shared" si="0"/>
        <v>#VALUE!</v>
      </c>
    </row>
    <row r="36" spans="1:10" ht="15.75" x14ac:dyDescent="0.25">
      <c r="A36" s="67">
        <v>24</v>
      </c>
      <c r="B36" s="68" t="s">
        <v>126</v>
      </c>
      <c r="C36" s="97"/>
      <c r="D36" s="61"/>
      <c r="E36" s="69"/>
      <c r="F36" s="70"/>
      <c r="G36" s="61"/>
      <c r="H36" s="70"/>
      <c r="I36" s="68"/>
      <c r="J36" s="35" t="e">
        <f t="shared" si="0"/>
        <v>#VALUE!</v>
      </c>
    </row>
    <row r="37" spans="1:10" ht="31.5" x14ac:dyDescent="0.25">
      <c r="A37" s="53"/>
      <c r="B37" s="71" t="s">
        <v>93</v>
      </c>
      <c r="C37" s="81"/>
      <c r="D37" s="74"/>
      <c r="E37" s="81"/>
      <c r="F37" s="80"/>
      <c r="G37" s="74"/>
      <c r="H37" s="80"/>
      <c r="I37" s="75"/>
      <c r="J37" s="35"/>
    </row>
    <row r="38" spans="1:10" ht="45" x14ac:dyDescent="0.25">
      <c r="A38" s="59">
        <v>25</v>
      </c>
      <c r="B38" s="60" t="s">
        <v>112</v>
      </c>
      <c r="C38" s="95"/>
      <c r="D38" s="61"/>
      <c r="E38" s="77"/>
      <c r="F38" s="78"/>
      <c r="G38" s="61"/>
      <c r="H38" s="78"/>
      <c r="I38" s="60"/>
      <c r="J38" s="35" t="e">
        <f t="shared" si="0"/>
        <v>#VALUE!</v>
      </c>
    </row>
    <row r="39" spans="1:10" ht="30" x14ac:dyDescent="0.25">
      <c r="A39" s="62">
        <v>26</v>
      </c>
      <c r="B39" s="63" t="s">
        <v>113</v>
      </c>
      <c r="C39" s="96"/>
      <c r="D39" s="61"/>
      <c r="E39" s="64"/>
      <c r="F39" s="65"/>
      <c r="G39" s="61"/>
      <c r="H39" s="65"/>
      <c r="I39" s="63"/>
      <c r="J39" s="35" t="e">
        <f t="shared" si="0"/>
        <v>#VALUE!</v>
      </c>
    </row>
    <row r="40" spans="1:10" ht="60" x14ac:dyDescent="0.25">
      <c r="A40" s="59">
        <v>27</v>
      </c>
      <c r="B40" s="63" t="s">
        <v>114</v>
      </c>
      <c r="C40" s="96"/>
      <c r="D40" s="61"/>
      <c r="E40" s="64"/>
      <c r="F40" s="65"/>
      <c r="G40" s="61"/>
      <c r="H40" s="65"/>
      <c r="I40" s="63"/>
      <c r="J40" s="35" t="e">
        <f t="shared" si="0"/>
        <v>#VALUE!</v>
      </c>
    </row>
    <row r="41" spans="1:10" ht="30" x14ac:dyDescent="0.25">
      <c r="A41" s="62">
        <v>28</v>
      </c>
      <c r="B41" s="63" t="s">
        <v>127</v>
      </c>
      <c r="C41" s="96"/>
      <c r="D41" s="61"/>
      <c r="E41" s="64"/>
      <c r="F41" s="65"/>
      <c r="G41" s="61"/>
      <c r="H41" s="65"/>
      <c r="I41" s="63"/>
      <c r="J41" s="35" t="e">
        <f t="shared" si="0"/>
        <v>#VALUE!</v>
      </c>
    </row>
    <row r="42" spans="1:10" ht="30" x14ac:dyDescent="0.25">
      <c r="A42" s="59">
        <v>29</v>
      </c>
      <c r="B42" s="63" t="s">
        <v>115</v>
      </c>
      <c r="C42" s="96"/>
      <c r="D42" s="61"/>
      <c r="E42" s="64"/>
      <c r="F42" s="65"/>
      <c r="G42" s="61"/>
      <c r="H42" s="65"/>
      <c r="I42" s="63"/>
      <c r="J42" s="35" t="e">
        <f t="shared" si="0"/>
        <v>#VALUE!</v>
      </c>
    </row>
    <row r="43" spans="1:10" ht="30" x14ac:dyDescent="0.25">
      <c r="A43" s="67">
        <v>30</v>
      </c>
      <c r="B43" s="68" t="s">
        <v>116</v>
      </c>
      <c r="C43" s="97"/>
      <c r="D43" s="61"/>
      <c r="E43" s="69"/>
      <c r="F43" s="70"/>
      <c r="G43" s="61"/>
      <c r="H43" s="70"/>
      <c r="I43" s="68"/>
      <c r="J43" s="35" t="e">
        <f t="shared" si="0"/>
        <v>#VALUE!</v>
      </c>
    </row>
    <row r="44" spans="1:10" ht="47.25" x14ac:dyDescent="0.25">
      <c r="A44" s="53"/>
      <c r="B44" s="71" t="s">
        <v>94</v>
      </c>
      <c r="C44" s="81"/>
      <c r="D44" s="74"/>
      <c r="E44" s="81"/>
      <c r="F44" s="80"/>
      <c r="G44" s="74"/>
      <c r="H44" s="80"/>
      <c r="I44" s="75"/>
      <c r="J44" s="35"/>
    </row>
    <row r="45" spans="1:10" ht="120" x14ac:dyDescent="0.25">
      <c r="A45" s="59">
        <v>31</v>
      </c>
      <c r="B45" s="60" t="s">
        <v>128</v>
      </c>
      <c r="C45" s="95"/>
      <c r="D45" s="61"/>
      <c r="E45" s="77"/>
      <c r="F45" s="78"/>
      <c r="G45" s="61"/>
      <c r="H45" s="78"/>
      <c r="I45" s="60"/>
      <c r="J45" s="35" t="e">
        <f t="shared" si="0"/>
        <v>#VALUE!</v>
      </c>
    </row>
    <row r="46" spans="1:10" ht="45" x14ac:dyDescent="0.25">
      <c r="A46" s="67">
        <v>32</v>
      </c>
      <c r="B46" s="68" t="s">
        <v>117</v>
      </c>
      <c r="C46" s="96"/>
      <c r="D46" s="61"/>
      <c r="E46" s="64"/>
      <c r="F46" s="65"/>
      <c r="G46" s="61"/>
      <c r="H46" s="65"/>
      <c r="I46" s="63"/>
      <c r="J46" s="35" t="e">
        <f t="shared" si="0"/>
        <v>#VALUE!</v>
      </c>
    </row>
    <row r="47" spans="1:10" ht="30" x14ac:dyDescent="0.25">
      <c r="A47" s="67">
        <v>33</v>
      </c>
      <c r="B47" s="68" t="s">
        <v>99</v>
      </c>
      <c r="C47" s="97"/>
      <c r="D47" s="61"/>
      <c r="E47" s="69"/>
      <c r="F47" s="70"/>
      <c r="G47" s="61"/>
      <c r="H47" s="70"/>
      <c r="I47" s="68"/>
      <c r="J47" s="35" t="e">
        <f t="shared" si="0"/>
        <v>#VALUE!</v>
      </c>
    </row>
    <row r="48" spans="1:10" ht="31.5" x14ac:dyDescent="0.25">
      <c r="A48" s="53"/>
      <c r="B48" s="71" t="s">
        <v>95</v>
      </c>
      <c r="C48" s="81"/>
      <c r="D48" s="74"/>
      <c r="E48" s="81"/>
      <c r="F48" s="80"/>
      <c r="G48" s="74"/>
      <c r="H48" s="80"/>
      <c r="I48" s="75"/>
      <c r="J48" s="35"/>
    </row>
    <row r="49" spans="1:10" ht="45" x14ac:dyDescent="0.25">
      <c r="A49" s="59">
        <v>34</v>
      </c>
      <c r="B49" s="60" t="s">
        <v>118</v>
      </c>
      <c r="C49" s="95"/>
      <c r="D49" s="61"/>
      <c r="E49" s="77"/>
      <c r="F49" s="78"/>
      <c r="G49" s="61"/>
      <c r="H49" s="78"/>
      <c r="I49" s="60"/>
      <c r="J49" s="35" t="e">
        <f t="shared" si="0"/>
        <v>#VALUE!</v>
      </c>
    </row>
    <row r="50" spans="1:10" ht="45" x14ac:dyDescent="0.25">
      <c r="A50" s="62">
        <v>35</v>
      </c>
      <c r="B50" s="63" t="s">
        <v>119</v>
      </c>
      <c r="C50" s="96"/>
      <c r="D50" s="61"/>
      <c r="E50" s="64"/>
      <c r="F50" s="65"/>
      <c r="G50" s="61"/>
      <c r="H50" s="65"/>
      <c r="I50" s="63"/>
      <c r="J50" s="35" t="e">
        <f t="shared" si="0"/>
        <v>#VALUE!</v>
      </c>
    </row>
    <row r="51" spans="1:10" ht="45" x14ac:dyDescent="0.25">
      <c r="A51" s="67">
        <v>36</v>
      </c>
      <c r="B51" s="68" t="s">
        <v>120</v>
      </c>
      <c r="C51" s="97"/>
      <c r="D51" s="61"/>
      <c r="E51" s="69"/>
      <c r="F51" s="70"/>
      <c r="G51" s="61"/>
      <c r="H51" s="70"/>
      <c r="I51" s="68"/>
      <c r="J51" s="35" t="e">
        <f>CONCATENATE(IF(AND(D51="M",G51="M"),4,),IF(AND(D51="P",G51="P"),2,),IF(AND(D51="D",G51="D"),0,),IF(AND(D51="M",G51="P"),3,),IF(AND(D51="M",G51="D"),2,),IF(AND(D51="P",G51="M"),3,),IF(AND(D51="P",G51="D"),1,),IF(AND(D51="D",G51="M"),2,),IF(AND(D51="D",G51="P"),1,))+0</f>
        <v>#VALUE!</v>
      </c>
    </row>
    <row r="52" spans="1:10" ht="15.75" x14ac:dyDescent="0.25">
      <c r="A52" s="53"/>
      <c r="B52" s="71" t="s">
        <v>142</v>
      </c>
      <c r="C52" s="81"/>
      <c r="D52" s="74"/>
      <c r="E52" s="81"/>
      <c r="F52" s="80"/>
      <c r="G52" s="74"/>
      <c r="H52" s="80"/>
      <c r="I52" s="75"/>
      <c r="J52" s="35"/>
    </row>
    <row r="53" spans="1:10" s="3" customFormat="1" ht="30" x14ac:dyDescent="0.25">
      <c r="A53" s="83">
        <v>37</v>
      </c>
      <c r="B53" s="76" t="s">
        <v>172</v>
      </c>
      <c r="C53" s="95"/>
      <c r="D53" s="61"/>
      <c r="E53" s="77"/>
      <c r="F53" s="78"/>
      <c r="G53" s="61"/>
      <c r="H53" s="78"/>
      <c r="I53" s="76"/>
      <c r="J53" s="35" t="e">
        <f t="shared" si="0"/>
        <v>#VALUE!</v>
      </c>
    </row>
    <row r="54" spans="1:10" ht="30" x14ac:dyDescent="0.25">
      <c r="A54" s="62">
        <v>38</v>
      </c>
      <c r="B54" s="66" t="s">
        <v>173</v>
      </c>
      <c r="C54" s="96"/>
      <c r="D54" s="84"/>
      <c r="E54" s="64"/>
      <c r="F54" s="65"/>
      <c r="G54" s="61"/>
      <c r="H54" s="65"/>
      <c r="I54" s="63"/>
      <c r="J54" s="35" t="e">
        <f t="shared" si="0"/>
        <v>#VALUE!</v>
      </c>
    </row>
    <row r="55" spans="1:10" ht="30" x14ac:dyDescent="0.25">
      <c r="A55" s="62">
        <v>39</v>
      </c>
      <c r="B55" s="66" t="s">
        <v>143</v>
      </c>
      <c r="C55" s="96"/>
      <c r="D55" s="84"/>
      <c r="E55" s="64"/>
      <c r="F55" s="65"/>
      <c r="G55" s="61"/>
      <c r="H55" s="65"/>
      <c r="I55" s="63"/>
      <c r="J55" s="35" t="e">
        <f t="shared" si="0"/>
        <v>#VALUE!</v>
      </c>
    </row>
    <row r="56" spans="1:10" ht="30" x14ac:dyDescent="0.25">
      <c r="A56" s="62">
        <v>40</v>
      </c>
      <c r="B56" s="66" t="s">
        <v>144</v>
      </c>
      <c r="C56" s="96"/>
      <c r="D56" s="84"/>
      <c r="E56" s="64"/>
      <c r="F56" s="65"/>
      <c r="G56" s="61"/>
      <c r="H56" s="65"/>
      <c r="I56" s="63"/>
      <c r="J56" s="35" t="e">
        <f t="shared" si="0"/>
        <v>#VALUE!</v>
      </c>
    </row>
    <row r="57" spans="1:10" ht="15.75" x14ac:dyDescent="0.25">
      <c r="A57" s="67">
        <v>41</v>
      </c>
      <c r="B57" s="79" t="s">
        <v>174</v>
      </c>
      <c r="C57" s="97"/>
      <c r="D57" s="85"/>
      <c r="E57" s="69"/>
      <c r="F57" s="70"/>
      <c r="G57" s="61"/>
      <c r="H57" s="70"/>
      <c r="I57" s="68"/>
      <c r="J57" s="35" t="e">
        <f t="shared" si="0"/>
        <v>#VALUE!</v>
      </c>
    </row>
    <row r="58" spans="1:10" s="3" customFormat="1" ht="15.75" x14ac:dyDescent="0.25">
      <c r="A58" s="53"/>
      <c r="B58" s="86"/>
      <c r="C58" s="57"/>
      <c r="D58" s="87"/>
      <c r="E58" s="57"/>
      <c r="F58" s="57"/>
      <c r="G58" s="87"/>
      <c r="H58" s="57"/>
      <c r="I58" s="58"/>
      <c r="J58" s="88"/>
    </row>
    <row r="59" spans="1:10" ht="15.75" x14ac:dyDescent="0.25">
      <c r="A59" s="35"/>
      <c r="B59" s="35"/>
      <c r="C59" s="35"/>
      <c r="D59" s="35"/>
      <c r="E59" s="35"/>
      <c r="F59" s="89"/>
      <c r="G59" s="89"/>
      <c r="H59" s="89"/>
      <c r="I59" s="35"/>
      <c r="J59" s="35"/>
    </row>
    <row r="60" spans="1:10" ht="15.75" x14ac:dyDescent="0.25">
      <c r="A60" s="35"/>
      <c r="B60" s="35"/>
      <c r="C60" s="35"/>
      <c r="D60" s="35"/>
      <c r="E60" s="35"/>
      <c r="F60" s="89"/>
      <c r="G60" s="89"/>
      <c r="H60" s="89"/>
      <c r="I60" s="35"/>
      <c r="J60" s="35"/>
    </row>
    <row r="61" spans="1:10" ht="15.75" hidden="1" x14ac:dyDescent="0.25">
      <c r="A61" s="90"/>
      <c r="B61" s="86"/>
      <c r="C61" s="57"/>
      <c r="D61" s="57"/>
      <c r="E61" s="57"/>
      <c r="F61" s="91"/>
      <c r="G61" s="92"/>
      <c r="H61" s="93" t="s">
        <v>203</v>
      </c>
      <c r="I61" s="94" t="e">
        <f>SUM(J9:J57)</f>
        <v>#VALUE!</v>
      </c>
      <c r="J61" s="35"/>
    </row>
  </sheetData>
  <sheetProtection algorithmName="SHA-512" hashValue="0uCzhOtodqHKneEVIeKyH5UVMeSnVH9nG4cz9dwPiLuQ31eyr30v3pepSiPDRrL7F8NSqC2TBJgn0SL0qPQfaA==" saltValue="va82sy1AeFPhypVxgiYcpg==" spinCount="100000" sheet="1" objects="1" scenarios="1"/>
  <mergeCells count="3">
    <mergeCell ref="B1:I1"/>
    <mergeCell ref="B2:I2"/>
    <mergeCell ref="B3:I3"/>
  </mergeCells>
  <pageMargins left="0.25" right="0.25" top="0.75" bottom="0.75" header="0.3" footer="0.3"/>
  <pageSetup paperSize="5"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D53:D57 D49:D51 D45:D47 D38:D43 D33:D36 D25:D31 D20:D23 D17:D18 D9:D15 G9:G15 G17:G18 G20:G23 G25:G31 G33:G36 G38:G43 G45:G47 G49:G51 G53:G57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B1" sqref="B1:I1"/>
    </sheetView>
  </sheetViews>
  <sheetFormatPr defaultRowHeight="15" x14ac:dyDescent="0.25"/>
  <cols>
    <col min="1" max="1" width="16" style="28"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1.7109375" hidden="1" customWidth="1"/>
  </cols>
  <sheetData>
    <row r="1" spans="1:10" ht="19.5" customHeight="1" x14ac:dyDescent="0.25">
      <c r="A1" s="98"/>
      <c r="B1" s="283" t="s">
        <v>212</v>
      </c>
      <c r="C1" s="284"/>
      <c r="D1" s="284"/>
      <c r="E1" s="284"/>
      <c r="F1" s="284"/>
      <c r="G1" s="284"/>
      <c r="H1" s="284"/>
      <c r="I1" s="284"/>
      <c r="J1" s="35"/>
    </row>
    <row r="2" spans="1:10" ht="100.5" customHeight="1" x14ac:dyDescent="0.25">
      <c r="A2" s="98"/>
      <c r="B2" s="285" t="s">
        <v>260</v>
      </c>
      <c r="C2" s="286"/>
      <c r="D2" s="286"/>
      <c r="E2" s="286"/>
      <c r="F2" s="286"/>
      <c r="G2" s="286"/>
      <c r="H2" s="286"/>
      <c r="I2" s="286"/>
      <c r="J2" s="35"/>
    </row>
    <row r="3" spans="1:10" ht="163.5" customHeight="1" x14ac:dyDescent="0.25">
      <c r="A3" s="98"/>
      <c r="B3" s="287" t="s">
        <v>253</v>
      </c>
      <c r="C3" s="288"/>
      <c r="D3" s="288"/>
      <c r="E3" s="288"/>
      <c r="F3" s="288"/>
      <c r="G3" s="288"/>
      <c r="H3" s="288"/>
      <c r="I3" s="288"/>
      <c r="J3" s="35"/>
    </row>
    <row r="4" spans="1:10" ht="15.75" x14ac:dyDescent="0.25">
      <c r="A4" s="99"/>
      <c r="B4" s="37"/>
      <c r="C4" s="34"/>
      <c r="D4" s="34"/>
      <c r="E4" s="34"/>
      <c r="F4" s="34"/>
      <c r="G4" s="34"/>
      <c r="H4" s="34"/>
      <c r="I4" s="34"/>
      <c r="J4" s="35"/>
    </row>
    <row r="5" spans="1:10" ht="30" x14ac:dyDescent="0.25">
      <c r="A5" s="38" t="s">
        <v>1</v>
      </c>
      <c r="B5" s="39" t="s">
        <v>168</v>
      </c>
      <c r="C5" s="40" t="s">
        <v>197</v>
      </c>
      <c r="D5" s="40" t="s">
        <v>192</v>
      </c>
      <c r="E5" s="41" t="s">
        <v>207</v>
      </c>
      <c r="F5" s="40" t="s">
        <v>198</v>
      </c>
      <c r="G5" s="40" t="s">
        <v>192</v>
      </c>
      <c r="H5" s="41" t="s">
        <v>207</v>
      </c>
      <c r="I5" s="42" t="s">
        <v>201</v>
      </c>
      <c r="J5" s="35"/>
    </row>
    <row r="6" spans="1:10" ht="20.25" x14ac:dyDescent="0.25">
      <c r="A6" s="100"/>
      <c r="B6" s="44"/>
      <c r="C6" s="45"/>
      <c r="D6" s="46"/>
      <c r="E6" s="45"/>
      <c r="F6" s="45"/>
      <c r="G6" s="45"/>
      <c r="H6" s="45"/>
      <c r="I6" s="45"/>
      <c r="J6" s="35"/>
    </row>
    <row r="7" spans="1:10" ht="20.25" x14ac:dyDescent="0.25">
      <c r="A7" s="101"/>
      <c r="B7" s="48"/>
      <c r="C7" s="102"/>
      <c r="D7" s="103"/>
      <c r="E7" s="102"/>
      <c r="F7" s="102"/>
      <c r="G7" s="102"/>
      <c r="H7" s="102"/>
      <c r="I7" s="104"/>
      <c r="J7" s="35"/>
    </row>
    <row r="8" spans="1:10" ht="75" x14ac:dyDescent="0.25">
      <c r="A8" s="62">
        <v>1</v>
      </c>
      <c r="B8" s="63" t="s">
        <v>188</v>
      </c>
      <c r="C8" s="96"/>
      <c r="D8" s="61"/>
      <c r="E8" s="237"/>
      <c r="F8" s="65"/>
      <c r="G8" s="61"/>
      <c r="H8" s="238"/>
      <c r="I8" s="105"/>
      <c r="J8" s="35" t="e">
        <f t="shared" ref="J8:J14" si="0">CONCATENATE(IF(AND(D8="M",G8="M"),4,),IF(AND(D8="P",G8="P"),2,),IF(AND(D8="D",G8="D"),0,),IF(AND(D8="M",G8="P"),3,),IF(AND(D8="M",G8="D"),2,),IF(AND(D8="P",G8="M"),3,),IF(AND(D8="P",G8="D"),1,),IF(AND(D8="D",G8="M"),2,),IF(AND(D8="D",G8="P"),1,))+0</f>
        <v>#VALUE!</v>
      </c>
    </row>
    <row r="9" spans="1:10" ht="45" x14ac:dyDescent="0.25">
      <c r="A9" s="62">
        <v>2</v>
      </c>
      <c r="B9" s="63" t="s">
        <v>124</v>
      </c>
      <c r="C9" s="112"/>
      <c r="D9" s="61"/>
      <c r="E9" s="64"/>
      <c r="F9" s="65"/>
      <c r="G9" s="61"/>
      <c r="H9" s="65"/>
      <c r="I9" s="63"/>
      <c r="J9" s="35" t="e">
        <f t="shared" si="0"/>
        <v>#VALUE!</v>
      </c>
    </row>
    <row r="10" spans="1:10" ht="90" x14ac:dyDescent="0.25">
      <c r="A10" s="62">
        <v>3</v>
      </c>
      <c r="B10" s="63" t="s">
        <v>89</v>
      </c>
      <c r="C10" s="96"/>
      <c r="D10" s="61"/>
      <c r="E10" s="64"/>
      <c r="F10" s="65"/>
      <c r="G10" s="61"/>
      <c r="H10" s="65"/>
      <c r="I10" s="63"/>
      <c r="J10" s="35" t="e">
        <f t="shared" si="0"/>
        <v>#VALUE!</v>
      </c>
    </row>
    <row r="11" spans="1:10" ht="60" x14ac:dyDescent="0.25">
      <c r="A11" s="62">
        <v>4</v>
      </c>
      <c r="B11" s="63" t="s">
        <v>81</v>
      </c>
      <c r="C11" s="96"/>
      <c r="D11" s="61"/>
      <c r="E11" s="64"/>
      <c r="F11" s="65"/>
      <c r="G11" s="61"/>
      <c r="H11" s="65"/>
      <c r="I11" s="63"/>
      <c r="J11" s="35" t="e">
        <f t="shared" si="0"/>
        <v>#VALUE!</v>
      </c>
    </row>
    <row r="12" spans="1:10" ht="45" x14ac:dyDescent="0.25">
      <c r="A12" s="62">
        <v>5</v>
      </c>
      <c r="B12" s="63" t="s">
        <v>90</v>
      </c>
      <c r="C12" s="96"/>
      <c r="D12" s="61"/>
      <c r="E12" s="64"/>
      <c r="F12" s="65"/>
      <c r="G12" s="61"/>
      <c r="H12" s="65"/>
      <c r="I12" s="63"/>
      <c r="J12" s="35" t="e">
        <f t="shared" si="0"/>
        <v>#VALUE!</v>
      </c>
    </row>
    <row r="13" spans="1:10" ht="30" x14ac:dyDescent="0.25">
      <c r="A13" s="62">
        <v>6</v>
      </c>
      <c r="B13" s="63" t="s">
        <v>125</v>
      </c>
      <c r="C13" s="96"/>
      <c r="D13" s="61"/>
      <c r="E13" s="64"/>
      <c r="F13" s="65"/>
      <c r="G13" s="61"/>
      <c r="H13" s="65"/>
      <c r="I13" s="63"/>
      <c r="J13" s="35" t="e">
        <f t="shared" si="0"/>
        <v>#VALUE!</v>
      </c>
    </row>
    <row r="14" spans="1:10" ht="60" x14ac:dyDescent="0.25">
      <c r="A14" s="67">
        <v>7</v>
      </c>
      <c r="B14" s="68" t="s">
        <v>91</v>
      </c>
      <c r="C14" s="97"/>
      <c r="D14" s="61"/>
      <c r="E14" s="69"/>
      <c r="F14" s="70"/>
      <c r="G14" s="61"/>
      <c r="H14" s="70"/>
      <c r="I14" s="68"/>
      <c r="J14" s="35" t="e">
        <f t="shared" si="0"/>
        <v>#VALUE!</v>
      </c>
    </row>
    <row r="15" spans="1:10" x14ac:dyDescent="0.25">
      <c r="A15" s="106"/>
      <c r="B15" s="107"/>
      <c r="C15" s="107"/>
      <c r="D15" s="108"/>
      <c r="E15" s="57"/>
      <c r="F15" s="57"/>
      <c r="G15" s="57"/>
      <c r="H15" s="57"/>
      <c r="I15" s="58"/>
      <c r="J15" s="35"/>
    </row>
    <row r="16" spans="1:10" x14ac:dyDescent="0.25">
      <c r="A16" s="109"/>
      <c r="B16" s="110"/>
      <c r="C16" s="111"/>
      <c r="D16" s="111"/>
      <c r="E16" s="111"/>
      <c r="F16" s="111"/>
      <c r="G16" s="111"/>
      <c r="H16" s="111"/>
      <c r="I16" s="111"/>
      <c r="J16" s="35"/>
    </row>
    <row r="17" spans="1:10" x14ac:dyDescent="0.25">
      <c r="A17" s="109"/>
      <c r="B17" s="111"/>
      <c r="C17" s="111"/>
      <c r="D17" s="111"/>
      <c r="E17" s="111"/>
      <c r="F17" s="111"/>
      <c r="G17" s="111"/>
      <c r="H17" s="111"/>
      <c r="I17" s="111"/>
      <c r="J17" s="35"/>
    </row>
    <row r="18" spans="1:10" ht="15.75" hidden="1" x14ac:dyDescent="0.25">
      <c r="A18" s="90"/>
      <c r="B18" s="86"/>
      <c r="C18" s="57"/>
      <c r="D18" s="57"/>
      <c r="E18" s="57"/>
      <c r="F18" s="289"/>
      <c r="G18" s="290"/>
      <c r="H18" s="93" t="s">
        <v>202</v>
      </c>
      <c r="I18" s="94" t="e">
        <f>SUM(J8:J14)</f>
        <v>#VALUE!</v>
      </c>
      <c r="J18" s="35"/>
    </row>
  </sheetData>
  <sheetProtection algorithmName="SHA-512" hashValue="bCe8HFiGXJAR2tOCZFC3oTW5o5kXP1ZlnOAa6N9rAupBf5RG+RyGDQVR3hqy8IFXy69+W2UWrfrN+IO3bhG7Fw==" saltValue="xaalWyjMj2nuOKlXkvzTTw==" spinCount="100000" sheet="1" objects="1" scenarios="1"/>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7"/>
  <sheetViews>
    <sheetView zoomScaleNormal="100" workbookViewId="0">
      <selection activeCell="C1" sqref="C1:V1"/>
    </sheetView>
  </sheetViews>
  <sheetFormatPr defaultRowHeight="15.75" x14ac:dyDescent="0.25"/>
  <cols>
    <col min="1" max="1" width="14.140625" style="2" customWidth="1"/>
    <col min="2" max="2" width="12.7109375" style="2" customWidth="1"/>
    <col min="3" max="3" width="90.7109375" style="1" customWidth="1"/>
    <col min="4" max="4" width="26.85546875" customWidth="1"/>
    <col min="5" max="5" width="18.28515625" customWidth="1"/>
    <col min="6" max="6" width="41.5703125" customWidth="1"/>
    <col min="7" max="7" width="30.28515625" customWidth="1"/>
    <col min="8" max="8" width="16.42578125" customWidth="1"/>
    <col min="9" max="9" width="39.5703125" customWidth="1"/>
    <col min="10" max="10" width="14.7109375" customWidth="1"/>
    <col min="11" max="11" width="19.7109375" customWidth="1"/>
    <col min="12" max="12" width="17" customWidth="1"/>
    <col min="13" max="13" width="28.5703125" customWidth="1"/>
    <col min="14" max="16" width="20.140625" customWidth="1"/>
    <col min="17" max="17" width="28.7109375" customWidth="1"/>
    <col min="18" max="21" width="17.28515625" customWidth="1"/>
    <col min="22" max="22" width="27.140625" customWidth="1"/>
    <col min="23" max="23" width="25" hidden="1" customWidth="1"/>
    <col min="24" max="24" width="17" hidden="1" customWidth="1"/>
    <col min="25" max="25" width="9.140625" hidden="1" customWidth="1"/>
    <col min="26" max="26" width="19.28515625" hidden="1" customWidth="1"/>
    <col min="27" max="28" width="14.7109375" hidden="1" customWidth="1"/>
    <col min="29" max="29" width="17.5703125" hidden="1" customWidth="1"/>
    <col min="30" max="30" width="18" hidden="1" customWidth="1"/>
    <col min="31" max="31" width="14.7109375" hidden="1" customWidth="1"/>
    <col min="32" max="33" width="9.140625" customWidth="1"/>
  </cols>
  <sheetData>
    <row r="1" spans="1:32" ht="22.5" customHeight="1" x14ac:dyDescent="0.25">
      <c r="A1" s="36"/>
      <c r="B1" s="36"/>
      <c r="C1" s="329" t="s">
        <v>211</v>
      </c>
      <c r="D1" s="329"/>
      <c r="E1" s="329"/>
      <c r="F1" s="329"/>
      <c r="G1" s="329"/>
      <c r="H1" s="329"/>
      <c r="I1" s="329"/>
      <c r="J1" s="329"/>
      <c r="K1" s="329"/>
      <c r="L1" s="329"/>
      <c r="M1" s="329"/>
      <c r="N1" s="329"/>
      <c r="O1" s="329"/>
      <c r="P1" s="329"/>
      <c r="Q1" s="329"/>
      <c r="R1" s="329"/>
      <c r="S1" s="329"/>
      <c r="T1" s="329"/>
      <c r="U1" s="329"/>
      <c r="V1" s="330"/>
      <c r="W1" s="113"/>
      <c r="X1" s="35"/>
      <c r="Y1" s="35"/>
      <c r="Z1" s="35"/>
      <c r="AA1" s="35"/>
      <c r="AB1" s="35"/>
      <c r="AC1" s="35"/>
      <c r="AD1" s="35"/>
      <c r="AE1" s="35"/>
      <c r="AF1" s="35"/>
    </row>
    <row r="2" spans="1:32" ht="112.5" customHeight="1" x14ac:dyDescent="0.25">
      <c r="A2" s="36"/>
      <c r="B2" s="36"/>
      <c r="C2" s="339" t="s">
        <v>261</v>
      </c>
      <c r="D2" s="339"/>
      <c r="E2" s="339"/>
      <c r="F2" s="339"/>
      <c r="G2" s="339"/>
      <c r="H2" s="339"/>
      <c r="I2" s="339"/>
      <c r="J2" s="339"/>
      <c r="K2" s="339"/>
      <c r="L2" s="339"/>
      <c r="M2" s="339"/>
      <c r="N2" s="339"/>
      <c r="O2" s="339"/>
      <c r="P2" s="339"/>
      <c r="Q2" s="339"/>
      <c r="R2" s="248"/>
      <c r="S2" s="248"/>
      <c r="T2" s="248"/>
      <c r="U2" s="248"/>
      <c r="V2" s="249"/>
      <c r="W2" s="114"/>
      <c r="X2" s="35"/>
      <c r="Y2" s="35"/>
      <c r="Z2" s="35"/>
      <c r="AA2" s="35"/>
      <c r="AB2" s="35"/>
      <c r="AC2" s="35"/>
      <c r="AD2" s="35"/>
      <c r="AE2" s="35"/>
      <c r="AF2" s="35"/>
    </row>
    <row r="3" spans="1:32" ht="171.75" customHeight="1" x14ac:dyDescent="0.25">
      <c r="A3" s="36"/>
      <c r="B3" s="36"/>
      <c r="C3" s="340" t="s">
        <v>258</v>
      </c>
      <c r="D3" s="340"/>
      <c r="E3" s="340"/>
      <c r="F3" s="340"/>
      <c r="G3" s="340"/>
      <c r="H3" s="340"/>
      <c r="I3" s="340"/>
      <c r="J3" s="340"/>
      <c r="K3" s="340"/>
      <c r="L3" s="340"/>
      <c r="M3" s="340"/>
      <c r="N3" s="340"/>
      <c r="O3" s="340"/>
      <c r="P3" s="340"/>
      <c r="Q3" s="340"/>
      <c r="R3" s="250"/>
      <c r="S3" s="250"/>
      <c r="T3" s="250"/>
      <c r="U3" s="250"/>
      <c r="V3" s="251"/>
      <c r="W3" s="114"/>
      <c r="X3" s="35"/>
      <c r="Y3" s="35"/>
      <c r="Z3" s="35"/>
      <c r="AA3" s="35"/>
      <c r="AB3" s="35"/>
      <c r="AC3" s="35"/>
      <c r="AD3" s="35"/>
      <c r="AE3" s="35"/>
      <c r="AF3" s="35"/>
    </row>
    <row r="4" spans="1:32" ht="264" customHeight="1" x14ac:dyDescent="0.25">
      <c r="A4" s="36"/>
      <c r="B4" s="36"/>
      <c r="C4" s="331" t="s">
        <v>257</v>
      </c>
      <c r="D4" s="331"/>
      <c r="E4" s="331"/>
      <c r="F4" s="331"/>
      <c r="G4" s="331"/>
      <c r="H4" s="331"/>
      <c r="I4" s="331"/>
      <c r="J4" s="331"/>
      <c r="K4" s="331"/>
      <c r="L4" s="331"/>
      <c r="M4" s="331"/>
      <c r="N4" s="331"/>
      <c r="O4" s="115"/>
      <c r="P4" s="115"/>
      <c r="Q4" s="115"/>
      <c r="R4" s="115"/>
      <c r="S4" s="115"/>
      <c r="T4" s="115"/>
      <c r="U4" s="115"/>
      <c r="V4" s="116"/>
      <c r="W4" s="114"/>
      <c r="X4" s="35"/>
      <c r="Y4" s="35"/>
      <c r="Z4" s="35"/>
      <c r="AA4" s="35"/>
      <c r="AB4" s="35"/>
      <c r="AC4" s="35"/>
      <c r="AD4" s="35"/>
      <c r="AE4" s="35"/>
      <c r="AF4" s="35"/>
    </row>
    <row r="5" spans="1:32" ht="15.75" customHeight="1" x14ac:dyDescent="0.25">
      <c r="A5" s="36"/>
      <c r="B5" s="36"/>
      <c r="C5" s="37"/>
      <c r="D5" s="34"/>
      <c r="E5" s="34"/>
      <c r="F5" s="34"/>
      <c r="G5" s="117"/>
      <c r="H5" s="117"/>
      <c r="I5" s="117"/>
      <c r="J5" s="118"/>
      <c r="K5" s="118"/>
      <c r="L5" s="118"/>
      <c r="M5" s="118"/>
      <c r="N5" s="118"/>
      <c r="O5" s="118"/>
      <c r="P5" s="118"/>
      <c r="Q5" s="118"/>
      <c r="R5" s="34"/>
      <c r="S5" s="34"/>
      <c r="T5" s="34"/>
      <c r="U5" s="34"/>
      <c r="V5" s="119"/>
      <c r="W5" s="35"/>
      <c r="X5" s="35"/>
      <c r="Y5" s="35"/>
      <c r="Z5" s="35"/>
      <c r="AA5" s="35"/>
      <c r="AB5" s="35"/>
      <c r="AC5" s="35"/>
      <c r="AD5" s="35"/>
      <c r="AE5" s="35"/>
      <c r="AF5" s="35"/>
    </row>
    <row r="6" spans="1:32" ht="60" customHeight="1" x14ac:dyDescent="0.25">
      <c r="A6" s="38" t="s">
        <v>86</v>
      </c>
      <c r="B6" s="38" t="s">
        <v>2</v>
      </c>
      <c r="C6" s="39" t="s">
        <v>3</v>
      </c>
      <c r="D6" s="40" t="s">
        <v>199</v>
      </c>
      <c r="E6" s="40" t="s">
        <v>192</v>
      </c>
      <c r="F6" s="41" t="s">
        <v>190</v>
      </c>
      <c r="G6" s="40" t="s">
        <v>200</v>
      </c>
      <c r="H6" s="40" t="s">
        <v>191</v>
      </c>
      <c r="I6" s="41" t="s">
        <v>190</v>
      </c>
      <c r="J6" s="311" t="s">
        <v>85</v>
      </c>
      <c r="K6" s="313"/>
      <c r="L6" s="313"/>
      <c r="M6" s="313"/>
      <c r="N6" s="313"/>
      <c r="O6" s="313"/>
      <c r="P6" s="313"/>
      <c r="Q6" s="312"/>
      <c r="R6" s="311" t="s">
        <v>195</v>
      </c>
      <c r="S6" s="313"/>
      <c r="T6" s="313"/>
      <c r="U6" s="312"/>
      <c r="V6" s="42" t="s">
        <v>201</v>
      </c>
      <c r="W6" s="120" t="s">
        <v>223</v>
      </c>
      <c r="X6" s="120" t="s">
        <v>224</v>
      </c>
      <c r="Y6" s="35"/>
      <c r="Z6" s="35"/>
      <c r="AA6" s="35"/>
      <c r="AB6" s="35"/>
      <c r="AC6" s="35"/>
      <c r="AD6" s="35"/>
      <c r="AE6" s="35"/>
      <c r="AF6" s="35"/>
    </row>
    <row r="7" spans="1:32" ht="23.25" customHeight="1" x14ac:dyDescent="0.25">
      <c r="A7" s="43" t="s">
        <v>75</v>
      </c>
      <c r="B7" s="121"/>
      <c r="C7" s="44"/>
      <c r="D7" s="45"/>
      <c r="E7" s="46"/>
      <c r="F7" s="45"/>
      <c r="G7" s="46"/>
      <c r="H7" s="46"/>
      <c r="I7" s="46"/>
      <c r="J7" s="122"/>
      <c r="K7" s="122"/>
      <c r="L7" s="122"/>
      <c r="M7" s="122"/>
      <c r="N7" s="122"/>
      <c r="O7" s="122"/>
      <c r="P7" s="122"/>
      <c r="Q7" s="122"/>
      <c r="R7" s="118"/>
      <c r="S7" s="118"/>
      <c r="T7" s="118"/>
      <c r="U7" s="123"/>
      <c r="V7" s="118"/>
      <c r="W7" s="118"/>
      <c r="X7" s="118"/>
      <c r="Y7" s="35"/>
      <c r="Z7" s="291" t="s">
        <v>225</v>
      </c>
      <c r="AA7" s="291"/>
      <c r="AB7" s="291"/>
      <c r="AC7" s="291"/>
      <c r="AD7" s="291"/>
      <c r="AE7" s="291"/>
      <c r="AF7" s="35"/>
    </row>
    <row r="8" spans="1:32" ht="47.25" customHeight="1" x14ac:dyDescent="0.25">
      <c r="A8" s="47"/>
      <c r="B8" s="124"/>
      <c r="C8" s="332" t="s">
        <v>4</v>
      </c>
      <c r="D8" s="332"/>
      <c r="E8" s="103"/>
      <c r="F8" s="102"/>
      <c r="G8" s="50"/>
      <c r="H8" s="50"/>
      <c r="I8" s="50"/>
      <c r="J8" s="125" t="s">
        <v>140</v>
      </c>
      <c r="K8" s="126" t="s">
        <v>170</v>
      </c>
      <c r="L8" s="127" t="s">
        <v>192</v>
      </c>
      <c r="M8" s="128" t="s">
        <v>141</v>
      </c>
      <c r="N8" s="125" t="s">
        <v>140</v>
      </c>
      <c r="O8" s="128" t="s">
        <v>222</v>
      </c>
      <c r="P8" s="127" t="s">
        <v>192</v>
      </c>
      <c r="Q8" s="128" t="s">
        <v>141</v>
      </c>
      <c r="R8" s="233" t="s">
        <v>121</v>
      </c>
      <c r="S8" s="233" t="s">
        <v>189</v>
      </c>
      <c r="T8" s="233" t="s">
        <v>123</v>
      </c>
      <c r="U8" s="41" t="s">
        <v>122</v>
      </c>
      <c r="V8" s="104"/>
      <c r="W8" s="129"/>
      <c r="X8" s="129"/>
      <c r="Y8" s="35"/>
      <c r="Z8" s="130" t="s">
        <v>226</v>
      </c>
      <c r="AA8" s="130" t="s">
        <v>227</v>
      </c>
      <c r="AB8" s="130" t="s">
        <v>228</v>
      </c>
      <c r="AC8" s="130" t="s">
        <v>254</v>
      </c>
      <c r="AD8" s="130" t="s">
        <v>227</v>
      </c>
      <c r="AE8" s="130" t="s">
        <v>228</v>
      </c>
      <c r="AF8" s="35"/>
    </row>
    <row r="9" spans="1:32" ht="60" x14ac:dyDescent="0.25">
      <c r="A9" s="131">
        <v>1</v>
      </c>
      <c r="B9" s="132" t="s">
        <v>0</v>
      </c>
      <c r="C9" s="133" t="s">
        <v>6</v>
      </c>
      <c r="D9" s="96"/>
      <c r="E9" s="84"/>
      <c r="F9" s="140"/>
      <c r="G9" s="142"/>
      <c r="H9" s="84"/>
      <c r="I9" s="142"/>
      <c r="J9" s="254"/>
      <c r="K9" s="227"/>
      <c r="L9" s="134"/>
      <c r="M9" s="333"/>
      <c r="N9" s="256"/>
      <c r="O9" s="256"/>
      <c r="P9" s="134"/>
      <c r="Q9" s="336"/>
      <c r="R9" s="135"/>
      <c r="S9" s="135"/>
      <c r="T9" s="135"/>
      <c r="U9" s="320"/>
      <c r="V9" s="262"/>
      <c r="W9" s="136" t="e">
        <f>CONCATENATE(IF(AND(E9="M",H9="M"),4.4,),IF(AND(E9="P",H9="P"),2.2,),IF(AND(E9="D",H9="D"),0,),IF(AND(E9="M",H9="P"),3.3,),IF(AND(E9="M",H9="D"),2.2,),IF(AND(E9="P",H9="M"),3.3,),IF(AND(E9="P",H9="D"),1.1,),IF(AND(E9="D",H9="M"),2.2,),IF(AND(E9="D",H9="P"),1.1,))+0</f>
        <v>#VALUE!</v>
      </c>
      <c r="X9" s="35"/>
      <c r="Y9" s="137"/>
      <c r="Z9" s="138" t="s">
        <v>229</v>
      </c>
      <c r="AA9" s="138">
        <f>COUNTIFS(J9:J60,1,L9:L60,"M")</f>
        <v>0</v>
      </c>
      <c r="AB9" s="138">
        <f>IF(AA9&gt;=1,1,0)</f>
        <v>0</v>
      </c>
      <c r="AC9" s="138" t="s">
        <v>229</v>
      </c>
      <c r="AD9" s="138">
        <f>COUNTIFS(N9:N60,1,P9:P60,"M")</f>
        <v>0</v>
      </c>
      <c r="AE9" s="138">
        <f>IF(AD9&gt;=1,1,0)</f>
        <v>0</v>
      </c>
      <c r="AF9" s="35"/>
    </row>
    <row r="10" spans="1:32" ht="45" x14ac:dyDescent="0.25">
      <c r="A10" s="139">
        <v>2</v>
      </c>
      <c r="B10" s="132" t="s">
        <v>7</v>
      </c>
      <c r="C10" s="133" t="s">
        <v>5</v>
      </c>
      <c r="D10" s="96"/>
      <c r="E10" s="84"/>
      <c r="F10" s="140"/>
      <c r="G10" s="141"/>
      <c r="H10" s="84"/>
      <c r="I10" s="142"/>
      <c r="J10" s="255"/>
      <c r="K10" s="228"/>
      <c r="L10" s="143"/>
      <c r="M10" s="334"/>
      <c r="N10" s="257"/>
      <c r="O10" s="257"/>
      <c r="P10" s="143"/>
      <c r="Q10" s="337"/>
      <c r="R10" s="144"/>
      <c r="S10" s="144"/>
      <c r="T10" s="144"/>
      <c r="U10" s="321"/>
      <c r="V10" s="262"/>
      <c r="W10" s="136" t="e">
        <f>CONCATENATE(IF(AND(E10="M",H10="M"),4.4,),IF(AND(E10="P",H10="P"),2.2,),IF(AND(E10="D",H10="D"),0,),IF(AND(E10="M",H10="P"),3.3,),IF(AND(E10="M",H10="D"),2.2,),IF(AND(E10="P",H10="M"),3.3,),IF(AND(E10="P",H10="D"),1.1,),IF(AND(E10="D",H10="M"),2.2,),IF(AND(E10="D",H10="P"),1.1,))+0</f>
        <v>#VALUE!</v>
      </c>
      <c r="X10" s="35"/>
      <c r="Y10" s="137"/>
      <c r="Z10" s="138" t="s">
        <v>230</v>
      </c>
      <c r="AA10" s="138">
        <f>COUNTIFS(J9:J60,2,L9:L60,"M")</f>
        <v>0</v>
      </c>
      <c r="AB10" s="138">
        <f t="shared" ref="AB10:AB16" si="0">IF(AA10&gt;=1,1,0)</f>
        <v>0</v>
      </c>
      <c r="AC10" s="138" t="s">
        <v>230</v>
      </c>
      <c r="AD10" s="138">
        <f>COUNTIFS(N9:N60,2,P9:P60,"M")</f>
        <v>0</v>
      </c>
      <c r="AE10" s="138">
        <f t="shared" ref="AE10:AE16" si="1">IF(AD10&gt;=1,1,0)</f>
        <v>0</v>
      </c>
      <c r="AF10" s="35"/>
    </row>
    <row r="11" spans="1:32" ht="75" x14ac:dyDescent="0.25">
      <c r="A11" s="139">
        <v>3</v>
      </c>
      <c r="B11" s="132" t="s">
        <v>9</v>
      </c>
      <c r="C11" s="133" t="s">
        <v>8</v>
      </c>
      <c r="D11" s="96"/>
      <c r="E11" s="84"/>
      <c r="F11" s="140"/>
      <c r="G11" s="141"/>
      <c r="H11" s="84"/>
      <c r="I11" s="142"/>
      <c r="J11" s="240"/>
      <c r="K11" s="218"/>
      <c r="L11" s="145"/>
      <c r="M11" s="335"/>
      <c r="N11" s="151"/>
      <c r="O11" s="258"/>
      <c r="P11" s="145"/>
      <c r="Q11" s="338"/>
      <c r="R11" s="144"/>
      <c r="S11" s="144"/>
      <c r="T11" s="252"/>
      <c r="U11" s="322"/>
      <c r="V11" s="262"/>
      <c r="W11" s="136" t="e">
        <f>CONCATENATE(IF(AND(E11="M",H11="M"),4.4,),IF(AND(E11="P",H11="P"),2.2,),IF(AND(E11="D",H11="D"),0,),IF(AND(E11="M",H11="P"),3.3,),IF(AND(E11="M",H11="D"),2.2,),IF(AND(E11="P",H11="M"),3.3,),IF(AND(E11="P",H11="D"),1.1,),IF(AND(E11="D",H11="M"),2.2,),IF(AND(E11="D",H11="P"),1.1,))+0</f>
        <v>#VALUE!</v>
      </c>
      <c r="X11" s="35"/>
      <c r="Y11" s="137"/>
      <c r="Z11" s="138" t="s">
        <v>231</v>
      </c>
      <c r="AA11" s="138">
        <f>COUNTIFS(J9:J60,3,L9:L60,"M")</f>
        <v>0</v>
      </c>
      <c r="AB11" s="138">
        <f t="shared" si="0"/>
        <v>0</v>
      </c>
      <c r="AC11" s="138" t="s">
        <v>231</v>
      </c>
      <c r="AD11" s="138">
        <f>COUNTIFS(N9:N60,3,P9:P60,"M")</f>
        <v>0</v>
      </c>
      <c r="AE11" s="138">
        <f t="shared" si="1"/>
        <v>0</v>
      </c>
      <c r="AF11" s="35"/>
    </row>
    <row r="12" spans="1:32" ht="20.25" x14ac:dyDescent="0.25">
      <c r="A12" s="146"/>
      <c r="B12" s="147"/>
      <c r="C12" s="146" t="s">
        <v>10</v>
      </c>
      <c r="D12" s="147"/>
      <c r="E12" s="148"/>
      <c r="F12" s="343"/>
      <c r="G12" s="344"/>
      <c r="H12" s="148"/>
      <c r="I12" s="344"/>
      <c r="J12" s="148"/>
      <c r="K12" s="345"/>
      <c r="L12" s="345"/>
      <c r="M12" s="345"/>
      <c r="N12" s="345"/>
      <c r="O12" s="345"/>
      <c r="P12" s="345"/>
      <c r="Q12" s="345"/>
      <c r="R12" s="345"/>
      <c r="S12" s="345"/>
      <c r="T12" s="345"/>
      <c r="U12" s="345"/>
      <c r="V12" s="346"/>
      <c r="W12" s="35"/>
      <c r="X12" s="35"/>
      <c r="Y12" s="35"/>
      <c r="Z12" s="138" t="s">
        <v>232</v>
      </c>
      <c r="AA12" s="138">
        <f>COUNTIFS(J9:J60,4,L9:L60,"M")</f>
        <v>0</v>
      </c>
      <c r="AB12" s="138">
        <f t="shared" si="0"/>
        <v>0</v>
      </c>
      <c r="AC12" s="138" t="s">
        <v>232</v>
      </c>
      <c r="AD12" s="138">
        <f>COUNTIFS(N9:N60,4,P9:P60,"M")</f>
        <v>0</v>
      </c>
      <c r="AE12" s="138">
        <f t="shared" si="1"/>
        <v>0</v>
      </c>
      <c r="AF12" s="35"/>
    </row>
    <row r="13" spans="1:32" ht="60" x14ac:dyDescent="0.25">
      <c r="A13" s="62">
        <v>4</v>
      </c>
      <c r="B13" s="149" t="s">
        <v>13</v>
      </c>
      <c r="C13" s="150" t="s">
        <v>11</v>
      </c>
      <c r="D13" s="96"/>
      <c r="E13" s="84"/>
      <c r="F13" s="64"/>
      <c r="G13" s="141"/>
      <c r="H13" s="84"/>
      <c r="I13" s="141"/>
      <c r="J13" s="240"/>
      <c r="K13" s="219"/>
      <c r="L13" s="145"/>
      <c r="M13" s="247"/>
      <c r="N13" s="151"/>
      <c r="O13" s="152"/>
      <c r="P13" s="145"/>
      <c r="Q13" s="152"/>
      <c r="R13" s="144"/>
      <c r="S13" s="144"/>
      <c r="T13" s="144"/>
      <c r="U13" s="153"/>
      <c r="V13" s="262"/>
      <c r="W13" s="136" t="e">
        <f>CONCATENATE(IF(AND(E13="M",H13="M"),4.4,),IF(AND(E13="P",H13="P"),2.2,),IF(AND(E13="D",H13="D"),0,),IF(AND(E13="M",H13="P"),3.3,),IF(AND(E13="M",H13="D"),2.2,),IF(AND(E13="P",H13="M"),3.3,),IF(AND(E13="P",H13="D"),1.1,),IF(AND(E13="D",H13="M"),2.2,),IF(AND(E13="D",H13="P"),1.1,))+0</f>
        <v>#VALUE!</v>
      </c>
      <c r="X13" s="35"/>
      <c r="Y13" s="35"/>
      <c r="Z13" s="138" t="s">
        <v>233</v>
      </c>
      <c r="AA13" s="138">
        <f>COUNTIFS(J9:J60,5,L9:L60,"M")</f>
        <v>0</v>
      </c>
      <c r="AB13" s="138">
        <f t="shared" si="0"/>
        <v>0</v>
      </c>
      <c r="AC13" s="138" t="s">
        <v>233</v>
      </c>
      <c r="AD13" s="138">
        <f>COUNTIFS(N9:N60,5,P9:P60,"M")</f>
        <v>0</v>
      </c>
      <c r="AE13" s="138">
        <f t="shared" si="1"/>
        <v>0</v>
      </c>
      <c r="AF13" s="35"/>
    </row>
    <row r="14" spans="1:32" ht="20.25" x14ac:dyDescent="0.25">
      <c r="A14" s="146"/>
      <c r="B14" s="147"/>
      <c r="C14" s="154" t="s">
        <v>12</v>
      </c>
      <c r="D14" s="344"/>
      <c r="E14" s="148"/>
      <c r="F14" s="344"/>
      <c r="G14" s="344"/>
      <c r="H14" s="148"/>
      <c r="I14" s="344"/>
      <c r="J14" s="148"/>
      <c r="K14" s="345"/>
      <c r="L14" s="345"/>
      <c r="M14" s="345"/>
      <c r="N14" s="345"/>
      <c r="O14" s="345"/>
      <c r="P14" s="345"/>
      <c r="Q14" s="345"/>
      <c r="R14" s="345"/>
      <c r="S14" s="345"/>
      <c r="T14" s="345"/>
      <c r="U14" s="345"/>
      <c r="V14" s="346"/>
      <c r="W14" s="35"/>
      <c r="X14" s="35"/>
      <c r="Y14" s="35"/>
      <c r="Z14" s="138" t="s">
        <v>234</v>
      </c>
      <c r="AA14" s="138">
        <f>COUNTIFS(J9:J60,6,L9:L60,"M")</f>
        <v>0</v>
      </c>
      <c r="AB14" s="138">
        <f t="shared" si="0"/>
        <v>0</v>
      </c>
      <c r="AC14" s="138" t="s">
        <v>234</v>
      </c>
      <c r="AD14" s="138">
        <f>COUNTIFS(N9:N60,6,P9:P60,"M")</f>
        <v>0</v>
      </c>
      <c r="AE14" s="138">
        <f t="shared" si="1"/>
        <v>0</v>
      </c>
      <c r="AF14" s="35"/>
    </row>
    <row r="15" spans="1:32" ht="75" x14ac:dyDescent="0.25">
      <c r="A15" s="62">
        <v>5</v>
      </c>
      <c r="B15" s="149" t="s">
        <v>14</v>
      </c>
      <c r="C15" s="150" t="s">
        <v>175</v>
      </c>
      <c r="D15" s="96"/>
      <c r="E15" s="84"/>
      <c r="F15" s="64"/>
      <c r="G15" s="141"/>
      <c r="H15" s="84"/>
      <c r="I15" s="141"/>
      <c r="J15" s="240"/>
      <c r="K15" s="219"/>
      <c r="L15" s="145"/>
      <c r="M15" s="247"/>
      <c r="N15" s="151"/>
      <c r="O15" s="152"/>
      <c r="P15" s="145"/>
      <c r="Q15" s="152"/>
      <c r="R15" s="144"/>
      <c r="S15" s="144"/>
      <c r="T15" s="144"/>
      <c r="U15" s="153"/>
      <c r="V15" s="262"/>
      <c r="W15" s="136" t="e">
        <f>CONCATENATE(IF(AND(E15="M",H15="M"),4.4,),IF(AND(E15="P",H15="P"),2.2,),IF(AND(E15="D",H15="D"),0,),IF(AND(E15="M",H15="P"),3.3,),IF(AND(E15="M",H15="D"),2.2,),IF(AND(E15="P",H15="M"),3.3,),IF(AND(E15="P",H15="D"),1.1,),IF(AND(E15="D",H15="M"),2.2,),IF(AND(E15="D",H15="P"),1.1,))+0</f>
        <v>#VALUE!</v>
      </c>
      <c r="X15" s="35"/>
      <c r="Y15" s="35"/>
      <c r="Z15" s="138" t="s">
        <v>235</v>
      </c>
      <c r="AA15" s="138">
        <f>COUNTIFS(J9:J60,7,L9:L60,"M")</f>
        <v>0</v>
      </c>
      <c r="AB15" s="138">
        <f t="shared" si="0"/>
        <v>0</v>
      </c>
      <c r="AC15" s="138" t="s">
        <v>235</v>
      </c>
      <c r="AD15" s="138">
        <f>COUNTIFS(N9:N60,7,P9:P60,"M")</f>
        <v>0</v>
      </c>
      <c r="AE15" s="138">
        <f t="shared" si="1"/>
        <v>0</v>
      </c>
      <c r="AF15" s="35"/>
    </row>
    <row r="16" spans="1:32" ht="20.25" x14ac:dyDescent="0.25">
      <c r="A16" s="155" t="s">
        <v>76</v>
      </c>
      <c r="B16" s="36"/>
      <c r="C16" s="156"/>
      <c r="D16" s="347"/>
      <c r="E16" s="348"/>
      <c r="F16" s="347"/>
      <c r="G16" s="347"/>
      <c r="H16" s="157"/>
      <c r="I16" s="347"/>
      <c r="J16" s="349"/>
      <c r="K16" s="350"/>
      <c r="L16" s="350"/>
      <c r="M16" s="350"/>
      <c r="N16" s="350"/>
      <c r="O16" s="350"/>
      <c r="P16" s="350"/>
      <c r="Q16" s="350"/>
      <c r="R16" s="351"/>
      <c r="S16" s="351"/>
      <c r="T16" s="351"/>
      <c r="U16" s="352"/>
      <c r="V16" s="351"/>
      <c r="W16" s="35"/>
      <c r="X16" s="35"/>
      <c r="Y16" s="35"/>
      <c r="Z16" s="138" t="s">
        <v>236</v>
      </c>
      <c r="AA16" s="138">
        <f>COUNTIFS(J9:J60,8,L9:L60,"M")</f>
        <v>0</v>
      </c>
      <c r="AB16" s="138">
        <f t="shared" si="0"/>
        <v>0</v>
      </c>
      <c r="AC16" s="138" t="s">
        <v>236</v>
      </c>
      <c r="AD16" s="138">
        <f>COUNTIFS(N9:N60,8,P9:P60,"M")</f>
        <v>0</v>
      </c>
      <c r="AE16" s="138">
        <f t="shared" si="1"/>
        <v>0</v>
      </c>
      <c r="AF16" s="35"/>
    </row>
    <row r="17" spans="1:32" ht="40.5" x14ac:dyDescent="0.25">
      <c r="A17" s="158"/>
      <c r="B17" s="147"/>
      <c r="C17" s="154" t="s">
        <v>15</v>
      </c>
      <c r="D17" s="344"/>
      <c r="E17" s="148"/>
      <c r="F17" s="344"/>
      <c r="G17" s="344"/>
      <c r="H17" s="148"/>
      <c r="I17" s="344"/>
      <c r="J17" s="148"/>
      <c r="K17" s="345"/>
      <c r="L17" s="353"/>
      <c r="M17" s="345"/>
      <c r="N17" s="345"/>
      <c r="O17" s="345"/>
      <c r="P17" s="353"/>
      <c r="Q17" s="345"/>
      <c r="R17" s="345"/>
      <c r="S17" s="345"/>
      <c r="T17" s="345"/>
      <c r="U17" s="345"/>
      <c r="V17" s="346"/>
      <c r="W17" s="35"/>
      <c r="X17" s="35"/>
      <c r="Y17" s="35"/>
      <c r="Z17" s="35"/>
      <c r="AA17" s="35"/>
      <c r="AB17" s="35"/>
      <c r="AC17" s="35"/>
      <c r="AD17" s="35"/>
      <c r="AE17" s="35"/>
      <c r="AF17" s="35"/>
    </row>
    <row r="18" spans="1:32" ht="45" x14ac:dyDescent="0.25">
      <c r="A18" s="139">
        <v>6</v>
      </c>
      <c r="B18" s="159" t="s">
        <v>73</v>
      </c>
      <c r="C18" s="133" t="s">
        <v>256</v>
      </c>
      <c r="D18" s="96"/>
      <c r="E18" s="84"/>
      <c r="F18" s="64"/>
      <c r="G18" s="141"/>
      <c r="H18" s="84"/>
      <c r="I18" s="141"/>
      <c r="J18" s="241"/>
      <c r="K18" s="227"/>
      <c r="L18" s="134"/>
      <c r="M18" s="314"/>
      <c r="N18" s="259"/>
      <c r="O18" s="256"/>
      <c r="P18" s="134"/>
      <c r="Q18" s="317"/>
      <c r="R18" s="252"/>
      <c r="S18" s="252"/>
      <c r="T18" s="161"/>
      <c r="U18" s="320"/>
      <c r="V18" s="262"/>
      <c r="W18" s="136" t="e">
        <f t="shared" ref="W18:W20" si="2">CONCATENATE(IF(AND(E18="M",H18="M"),4.4,),IF(AND(E18="P",H18="P"),2.2,),IF(AND(E18="D",H18="D"),0,),IF(AND(E18="M",H18="P"),3.3,),IF(AND(E18="M",H18="D"),2.2,),IF(AND(E18="P",H18="M"),3.3,),IF(AND(E18="P",H18="D"),1.1,),IF(AND(E18="D",H18="M"),2.2,),IF(AND(E18="D",H18="P"),1.1,))+0</f>
        <v>#VALUE!</v>
      </c>
      <c r="X18" s="35"/>
      <c r="Y18" s="35"/>
      <c r="Z18" s="35"/>
      <c r="AA18" s="35"/>
      <c r="AB18" s="35"/>
      <c r="AC18" s="35"/>
      <c r="AD18" s="35"/>
      <c r="AE18" s="35"/>
      <c r="AF18" s="35"/>
    </row>
    <row r="19" spans="1:32" ht="45" x14ac:dyDescent="0.25">
      <c r="A19" s="139">
        <v>7</v>
      </c>
      <c r="B19" s="159" t="s">
        <v>72</v>
      </c>
      <c r="C19" s="133" t="s">
        <v>19</v>
      </c>
      <c r="D19" s="96"/>
      <c r="E19" s="84"/>
      <c r="F19" s="64"/>
      <c r="G19" s="141"/>
      <c r="H19" s="84"/>
      <c r="I19" s="141"/>
      <c r="J19" s="242"/>
      <c r="K19" s="228"/>
      <c r="L19" s="143"/>
      <c r="M19" s="315"/>
      <c r="N19" s="162"/>
      <c r="O19" s="257"/>
      <c r="P19" s="143"/>
      <c r="Q19" s="318"/>
      <c r="R19" s="252"/>
      <c r="S19" s="252"/>
      <c r="T19" s="161"/>
      <c r="U19" s="321"/>
      <c r="V19" s="262"/>
      <c r="W19" s="136" t="e">
        <f t="shared" si="2"/>
        <v>#VALUE!</v>
      </c>
      <c r="X19" s="35"/>
      <c r="Y19" s="35"/>
      <c r="Z19" s="35"/>
      <c r="AA19" s="35"/>
      <c r="AB19" s="35"/>
      <c r="AC19" s="35"/>
      <c r="AD19" s="35"/>
      <c r="AE19" s="35"/>
      <c r="AF19" s="35"/>
    </row>
    <row r="20" spans="1:32" x14ac:dyDescent="0.25">
      <c r="A20" s="139">
        <v>8</v>
      </c>
      <c r="B20" s="159" t="s">
        <v>71</v>
      </c>
      <c r="C20" s="133" t="s">
        <v>18</v>
      </c>
      <c r="D20" s="96"/>
      <c r="E20" s="84"/>
      <c r="F20" s="64"/>
      <c r="G20" s="141"/>
      <c r="H20" s="84"/>
      <c r="I20" s="141"/>
      <c r="J20" s="240"/>
      <c r="K20" s="218"/>
      <c r="L20" s="145"/>
      <c r="M20" s="316"/>
      <c r="N20" s="151"/>
      <c r="O20" s="258"/>
      <c r="P20" s="145"/>
      <c r="Q20" s="319"/>
      <c r="R20" s="252"/>
      <c r="S20" s="252"/>
      <c r="T20" s="161"/>
      <c r="U20" s="322"/>
      <c r="V20" s="262"/>
      <c r="W20" s="136" t="e">
        <f t="shared" si="2"/>
        <v>#VALUE!</v>
      </c>
      <c r="X20" s="35"/>
      <c r="Y20" s="35"/>
      <c r="Z20" s="35"/>
      <c r="AA20" s="35"/>
      <c r="AB20" s="35"/>
      <c r="AC20" s="35"/>
      <c r="AD20" s="35"/>
      <c r="AE20" s="35"/>
      <c r="AF20" s="35"/>
    </row>
    <row r="21" spans="1:32" ht="20.25" x14ac:dyDescent="0.25">
      <c r="A21" s="163"/>
      <c r="B21" s="164"/>
      <c r="C21" s="165" t="s">
        <v>20</v>
      </c>
      <c r="D21" s="354"/>
      <c r="E21" s="166"/>
      <c r="F21" s="354"/>
      <c r="G21" s="354"/>
      <c r="H21" s="166"/>
      <c r="I21" s="354"/>
      <c r="J21" s="166"/>
      <c r="K21" s="355"/>
      <c r="L21" s="356"/>
      <c r="M21" s="355"/>
      <c r="N21" s="355"/>
      <c r="O21" s="355"/>
      <c r="P21" s="356"/>
      <c r="Q21" s="355"/>
      <c r="R21" s="355"/>
      <c r="S21" s="355"/>
      <c r="T21" s="355"/>
      <c r="U21" s="355"/>
      <c r="V21" s="357"/>
      <c r="W21" s="35"/>
      <c r="X21" s="35"/>
      <c r="Y21" s="35"/>
      <c r="Z21" s="35"/>
      <c r="AA21" s="35"/>
      <c r="AB21" s="35"/>
      <c r="AC21" s="35"/>
      <c r="AD21" s="35"/>
      <c r="AE21" s="35"/>
      <c r="AF21" s="35"/>
    </row>
    <row r="22" spans="1:32" x14ac:dyDescent="0.25">
      <c r="A22" s="139">
        <v>9</v>
      </c>
      <c r="B22" s="159" t="s">
        <v>70</v>
      </c>
      <c r="C22" s="133" t="s">
        <v>17</v>
      </c>
      <c r="D22" s="96"/>
      <c r="E22" s="84"/>
      <c r="F22" s="64"/>
      <c r="G22" s="141"/>
      <c r="H22" s="84"/>
      <c r="I22" s="141"/>
      <c r="J22" s="241"/>
      <c r="K22" s="227"/>
      <c r="L22" s="134"/>
      <c r="M22" s="323"/>
      <c r="N22" s="160"/>
      <c r="O22" s="256"/>
      <c r="P22" s="134"/>
      <c r="Q22" s="326"/>
      <c r="R22" s="252"/>
      <c r="S22" s="252"/>
      <c r="T22" s="144"/>
      <c r="U22" s="320"/>
      <c r="V22" s="262"/>
      <c r="W22" s="136" t="e">
        <f t="shared" ref="W22:W24" si="3">CONCATENATE(IF(AND(E22="M",H22="M"),4.4,),IF(AND(E22="P",H22="P"),2.2,),IF(AND(E22="D",H22="D"),0,),IF(AND(E22="M",H22="P"),3.3,),IF(AND(E22="M",H22="D"),2.2,),IF(AND(E22="P",H22="M"),3.3,),IF(AND(E22="P",H22="D"),1.1,),IF(AND(E22="D",H22="M"),2.2,),IF(AND(E22="D",H22="P"),1.1,))+0</f>
        <v>#VALUE!</v>
      </c>
      <c r="X22" s="35"/>
      <c r="Y22" s="35"/>
      <c r="Z22" s="35"/>
      <c r="AA22" s="35"/>
      <c r="AB22" s="35"/>
      <c r="AC22" s="35"/>
      <c r="AD22" s="35"/>
      <c r="AE22" s="35"/>
      <c r="AF22" s="35"/>
    </row>
    <row r="23" spans="1:32" ht="60" x14ac:dyDescent="0.25">
      <c r="A23" s="139">
        <v>10</v>
      </c>
      <c r="B23" s="159" t="s">
        <v>69</v>
      </c>
      <c r="C23" s="133" t="s">
        <v>171</v>
      </c>
      <c r="D23" s="96"/>
      <c r="E23" s="84"/>
      <c r="F23" s="64"/>
      <c r="G23" s="141"/>
      <c r="H23" s="84"/>
      <c r="I23" s="141"/>
      <c r="J23" s="242"/>
      <c r="K23" s="228"/>
      <c r="L23" s="143"/>
      <c r="M23" s="324"/>
      <c r="N23" s="162"/>
      <c r="O23" s="257"/>
      <c r="P23" s="143"/>
      <c r="Q23" s="327"/>
      <c r="R23" s="252"/>
      <c r="S23" s="252"/>
      <c r="T23" s="144"/>
      <c r="U23" s="321"/>
      <c r="V23" s="262"/>
      <c r="W23" s="136" t="e">
        <f t="shared" si="3"/>
        <v>#VALUE!</v>
      </c>
      <c r="X23" s="35"/>
      <c r="Y23" s="35"/>
      <c r="Z23" s="35"/>
      <c r="AA23" s="35"/>
      <c r="AB23" s="35"/>
      <c r="AC23" s="35"/>
      <c r="AD23" s="35"/>
      <c r="AE23" s="35"/>
      <c r="AF23" s="35"/>
    </row>
    <row r="24" spans="1:32" ht="60" x14ac:dyDescent="0.25">
      <c r="A24" s="139">
        <v>11</v>
      </c>
      <c r="B24" s="159" t="s">
        <v>68</v>
      </c>
      <c r="C24" s="133" t="s">
        <v>16</v>
      </c>
      <c r="D24" s="96"/>
      <c r="E24" s="84"/>
      <c r="F24" s="64"/>
      <c r="G24" s="141"/>
      <c r="H24" s="84"/>
      <c r="I24" s="141"/>
      <c r="J24" s="240"/>
      <c r="K24" s="218"/>
      <c r="L24" s="145"/>
      <c r="M24" s="325"/>
      <c r="N24" s="151"/>
      <c r="O24" s="258"/>
      <c r="P24" s="145"/>
      <c r="Q24" s="328"/>
      <c r="R24" s="252"/>
      <c r="S24" s="252"/>
      <c r="T24" s="144"/>
      <c r="U24" s="322"/>
      <c r="V24" s="262"/>
      <c r="W24" s="136" t="e">
        <f t="shared" si="3"/>
        <v>#VALUE!</v>
      </c>
      <c r="X24" s="35"/>
      <c r="Y24" s="35"/>
      <c r="Z24" s="35"/>
      <c r="AA24" s="35"/>
      <c r="AB24" s="35"/>
      <c r="AC24" s="35"/>
      <c r="AD24" s="35"/>
      <c r="AE24" s="35"/>
      <c r="AF24" s="35"/>
    </row>
    <row r="25" spans="1:32" ht="20.25" x14ac:dyDescent="0.25">
      <c r="A25" s="167" t="s">
        <v>77</v>
      </c>
      <c r="B25" s="168"/>
      <c r="C25" s="169"/>
      <c r="D25" s="358"/>
      <c r="E25" s="359"/>
      <c r="F25" s="358"/>
      <c r="G25" s="358"/>
      <c r="H25" s="157"/>
      <c r="I25" s="358"/>
      <c r="J25" s="349"/>
      <c r="K25" s="350"/>
      <c r="L25" s="350"/>
      <c r="M25" s="350"/>
      <c r="N25" s="350"/>
      <c r="O25" s="350"/>
      <c r="P25" s="350"/>
      <c r="Q25" s="350"/>
      <c r="R25" s="351"/>
      <c r="S25" s="351"/>
      <c r="T25" s="351"/>
      <c r="U25" s="352"/>
      <c r="V25" s="351"/>
      <c r="W25" s="35"/>
      <c r="X25" s="35"/>
      <c r="Y25" s="35"/>
      <c r="Z25" s="35"/>
      <c r="AA25" s="35"/>
      <c r="AB25" s="35"/>
      <c r="AC25" s="35"/>
      <c r="AD25" s="35"/>
      <c r="AE25" s="35"/>
      <c r="AF25" s="35"/>
    </row>
    <row r="26" spans="1:32" ht="20.25" x14ac:dyDescent="0.25">
      <c r="A26" s="170"/>
      <c r="B26" s="171"/>
      <c r="C26" s="171" t="s">
        <v>21</v>
      </c>
      <c r="D26" s="354"/>
      <c r="E26" s="166"/>
      <c r="F26" s="354"/>
      <c r="G26" s="354"/>
      <c r="H26" s="166"/>
      <c r="I26" s="354"/>
      <c r="J26" s="253"/>
      <c r="K26" s="360"/>
      <c r="L26" s="360"/>
      <c r="M26" s="360"/>
      <c r="N26" s="360"/>
      <c r="O26" s="360"/>
      <c r="P26" s="360"/>
      <c r="Q26" s="360"/>
      <c r="R26" s="360"/>
      <c r="S26" s="360"/>
      <c r="T26" s="360"/>
      <c r="U26" s="360"/>
      <c r="V26" s="361"/>
      <c r="W26" s="35"/>
      <c r="X26" s="35"/>
      <c r="Y26" s="35"/>
      <c r="Z26" s="35"/>
      <c r="AA26" s="35"/>
      <c r="AB26" s="35"/>
      <c r="AC26" s="35"/>
      <c r="AD26" s="35"/>
      <c r="AE26" s="35"/>
      <c r="AF26" s="35"/>
    </row>
    <row r="27" spans="1:32" ht="60" x14ac:dyDescent="0.25">
      <c r="A27" s="83">
        <v>12</v>
      </c>
      <c r="B27" s="172" t="s">
        <v>67</v>
      </c>
      <c r="C27" s="173" t="s">
        <v>176</v>
      </c>
      <c r="D27" s="96"/>
      <c r="E27" s="84"/>
      <c r="F27" s="64"/>
      <c r="G27" s="141"/>
      <c r="H27" s="84"/>
      <c r="I27" s="141"/>
      <c r="J27" s="241"/>
      <c r="K27" s="245"/>
      <c r="L27" s="174"/>
      <c r="M27" s="314"/>
      <c r="N27" s="160"/>
      <c r="O27" s="259"/>
      <c r="P27" s="174"/>
      <c r="Q27" s="317"/>
      <c r="R27" s="252"/>
      <c r="S27" s="144"/>
      <c r="T27" s="144"/>
      <c r="U27" s="320"/>
      <c r="V27" s="262"/>
      <c r="W27" s="136" t="e">
        <f t="shared" ref="W27:W28" si="4">CONCATENATE(IF(AND(E27="M",H27="M"),4.4,),IF(AND(E27="P",H27="P"),2.2,),IF(AND(E27="D",H27="D"),0,),IF(AND(E27="M",H27="P"),3.3,),IF(AND(E27="M",H27="D"),2.2,),IF(AND(E27="P",H27="M"),3.3,),IF(AND(E27="P",H27="D"),1.1,),IF(AND(E27="D",H27="M"),2.2,),IF(AND(E27="D",H27="P"),1.1,))+0</f>
        <v>#VALUE!</v>
      </c>
      <c r="X27" s="35"/>
      <c r="Y27" s="35"/>
      <c r="Z27" s="35"/>
      <c r="AA27" s="35"/>
      <c r="AB27" s="35"/>
      <c r="AC27" s="35"/>
      <c r="AD27" s="35"/>
      <c r="AE27" s="35"/>
      <c r="AF27" s="35"/>
    </row>
    <row r="28" spans="1:32" ht="75" x14ac:dyDescent="0.25">
      <c r="A28" s="139">
        <v>13</v>
      </c>
      <c r="B28" s="159" t="s">
        <v>66</v>
      </c>
      <c r="C28" s="133" t="s">
        <v>24</v>
      </c>
      <c r="D28" s="96"/>
      <c r="E28" s="84"/>
      <c r="F28" s="64"/>
      <c r="G28" s="141"/>
      <c r="H28" s="84"/>
      <c r="I28" s="141"/>
      <c r="J28" s="240"/>
      <c r="K28" s="246"/>
      <c r="L28" s="145"/>
      <c r="M28" s="315"/>
      <c r="N28" s="151"/>
      <c r="O28" s="232"/>
      <c r="P28" s="145"/>
      <c r="Q28" s="318"/>
      <c r="R28" s="252"/>
      <c r="S28" s="144"/>
      <c r="T28" s="144"/>
      <c r="U28" s="322"/>
      <c r="V28" s="262"/>
      <c r="W28" s="136" t="e">
        <f t="shared" si="4"/>
        <v>#VALUE!</v>
      </c>
      <c r="X28" s="35"/>
      <c r="Y28" s="35"/>
      <c r="Z28" s="35"/>
      <c r="AA28" s="35"/>
      <c r="AB28" s="35"/>
      <c r="AC28" s="35"/>
      <c r="AD28" s="35"/>
      <c r="AE28" s="35"/>
      <c r="AF28" s="35"/>
    </row>
    <row r="29" spans="1:32" ht="20.25" x14ac:dyDescent="0.25">
      <c r="A29" s="163"/>
      <c r="B29" s="164"/>
      <c r="C29" s="165" t="s">
        <v>22</v>
      </c>
      <c r="D29" s="354"/>
      <c r="E29" s="166"/>
      <c r="F29" s="354"/>
      <c r="G29" s="354"/>
      <c r="H29" s="166"/>
      <c r="I29" s="354"/>
      <c r="J29" s="166"/>
      <c r="K29" s="355"/>
      <c r="L29" s="355"/>
      <c r="M29" s="355"/>
      <c r="N29" s="355"/>
      <c r="O29" s="355"/>
      <c r="P29" s="355"/>
      <c r="Q29" s="355"/>
      <c r="R29" s="355"/>
      <c r="S29" s="355"/>
      <c r="T29" s="355"/>
      <c r="U29" s="355"/>
      <c r="V29" s="357"/>
      <c r="W29" s="35"/>
      <c r="X29" s="35"/>
      <c r="Y29" s="35"/>
      <c r="Z29" s="35"/>
      <c r="AA29" s="35"/>
      <c r="AB29" s="35"/>
      <c r="AC29" s="35"/>
      <c r="AD29" s="35"/>
      <c r="AE29" s="35"/>
      <c r="AF29" s="35"/>
    </row>
    <row r="30" spans="1:32" x14ac:dyDescent="0.25">
      <c r="A30" s="139">
        <v>14</v>
      </c>
      <c r="B30" s="159" t="s">
        <v>59</v>
      </c>
      <c r="C30" s="133" t="s">
        <v>177</v>
      </c>
      <c r="D30" s="96"/>
      <c r="E30" s="84"/>
      <c r="F30" s="64"/>
      <c r="G30" s="141"/>
      <c r="H30" s="84"/>
      <c r="I30" s="141"/>
      <c r="J30" s="241"/>
      <c r="K30" s="229"/>
      <c r="L30" s="174"/>
      <c r="M30" s="314"/>
      <c r="N30" s="160"/>
      <c r="O30" s="259"/>
      <c r="P30" s="174"/>
      <c r="Q30" s="317"/>
      <c r="R30" s="144"/>
      <c r="S30" s="144"/>
      <c r="T30" s="144"/>
      <c r="U30" s="320"/>
      <c r="V30" s="262"/>
      <c r="W30" s="136" t="e">
        <f t="shared" ref="W30:W38" si="5">CONCATENATE(IF(AND(E30="M",H30="M"),4.4,),IF(AND(E30="P",H30="P"),2.2,),IF(AND(E30="D",H30="D"),0,),IF(AND(E30="M",H30="P"),3.3,),IF(AND(E30="M",H30="D"),2.2,),IF(AND(E30="P",H30="M"),3.3,),IF(AND(E30="P",H30="D"),1.1,),IF(AND(E30="D",H30="M"),2.2,),IF(AND(E30="D",H30="P"),1.1,))+0</f>
        <v>#VALUE!</v>
      </c>
      <c r="X30" s="35"/>
      <c r="Y30" s="35"/>
      <c r="Z30" s="35"/>
      <c r="AA30" s="35"/>
      <c r="AB30" s="35"/>
      <c r="AC30" s="35"/>
      <c r="AD30" s="35"/>
      <c r="AE30" s="35"/>
      <c r="AF30" s="35"/>
    </row>
    <row r="31" spans="1:32" ht="30" x14ac:dyDescent="0.25">
      <c r="A31" s="139">
        <v>15</v>
      </c>
      <c r="B31" s="159" t="s">
        <v>60</v>
      </c>
      <c r="C31" s="133" t="s">
        <v>26</v>
      </c>
      <c r="D31" s="96"/>
      <c r="E31" s="84"/>
      <c r="F31" s="64"/>
      <c r="G31" s="141"/>
      <c r="H31" s="84"/>
      <c r="I31" s="141"/>
      <c r="J31" s="242"/>
      <c r="K31" s="246"/>
      <c r="L31" s="175"/>
      <c r="M31" s="315"/>
      <c r="N31" s="162"/>
      <c r="O31" s="260"/>
      <c r="P31" s="175"/>
      <c r="Q31" s="318"/>
      <c r="R31" s="144"/>
      <c r="S31" s="144"/>
      <c r="T31" s="144"/>
      <c r="U31" s="321"/>
      <c r="V31" s="262"/>
      <c r="W31" s="136" t="e">
        <f t="shared" si="5"/>
        <v>#VALUE!</v>
      </c>
      <c r="X31" s="35"/>
      <c r="Y31" s="35"/>
      <c r="Z31" s="35"/>
      <c r="AA31" s="35"/>
      <c r="AB31" s="35"/>
      <c r="AC31" s="35"/>
      <c r="AD31" s="35"/>
      <c r="AE31" s="35"/>
      <c r="AF31" s="35"/>
    </row>
    <row r="32" spans="1:32" ht="60" x14ac:dyDescent="0.25">
      <c r="A32" s="139">
        <v>16</v>
      </c>
      <c r="B32" s="159" t="s">
        <v>61</v>
      </c>
      <c r="C32" s="133" t="s">
        <v>178</v>
      </c>
      <c r="D32" s="96"/>
      <c r="E32" s="84"/>
      <c r="F32" s="64"/>
      <c r="G32" s="141"/>
      <c r="H32" s="84"/>
      <c r="I32" s="141"/>
      <c r="J32" s="242"/>
      <c r="K32" s="230"/>
      <c r="L32" s="175"/>
      <c r="M32" s="315"/>
      <c r="N32" s="162"/>
      <c r="O32" s="260"/>
      <c r="P32" s="175"/>
      <c r="Q32" s="318"/>
      <c r="R32" s="144"/>
      <c r="S32" s="144"/>
      <c r="T32" s="144"/>
      <c r="U32" s="321"/>
      <c r="V32" s="262"/>
      <c r="W32" s="136" t="e">
        <f t="shared" si="5"/>
        <v>#VALUE!</v>
      </c>
      <c r="X32" s="35"/>
      <c r="Y32" s="35"/>
      <c r="Z32" s="35"/>
      <c r="AA32" s="35"/>
      <c r="AB32" s="35"/>
      <c r="AC32" s="35"/>
      <c r="AD32" s="35"/>
      <c r="AE32" s="35"/>
      <c r="AF32" s="35"/>
    </row>
    <row r="33" spans="1:32" ht="45" x14ac:dyDescent="0.25">
      <c r="A33" s="139">
        <v>17</v>
      </c>
      <c r="B33" s="159" t="s">
        <v>62</v>
      </c>
      <c r="C33" s="133" t="s">
        <v>27</v>
      </c>
      <c r="D33" s="96"/>
      <c r="E33" s="84"/>
      <c r="F33" s="64"/>
      <c r="G33" s="141"/>
      <c r="H33" s="84"/>
      <c r="I33" s="141"/>
      <c r="J33" s="242"/>
      <c r="K33" s="230"/>
      <c r="L33" s="175"/>
      <c r="M33" s="315"/>
      <c r="N33" s="162"/>
      <c r="O33" s="260"/>
      <c r="P33" s="175"/>
      <c r="Q33" s="318"/>
      <c r="R33" s="144"/>
      <c r="S33" s="144"/>
      <c r="T33" s="144"/>
      <c r="U33" s="321"/>
      <c r="V33" s="262"/>
      <c r="W33" s="136" t="e">
        <f t="shared" si="5"/>
        <v>#VALUE!</v>
      </c>
      <c r="X33" s="35"/>
      <c r="Y33" s="35"/>
      <c r="Z33" s="35"/>
      <c r="AA33" s="35"/>
      <c r="AB33" s="35"/>
      <c r="AC33" s="35"/>
      <c r="AD33" s="35"/>
      <c r="AE33" s="35"/>
      <c r="AF33" s="35"/>
    </row>
    <row r="34" spans="1:32" ht="60" x14ac:dyDescent="0.25">
      <c r="A34" s="139">
        <v>18</v>
      </c>
      <c r="B34" s="159" t="s">
        <v>63</v>
      </c>
      <c r="C34" s="133" t="s">
        <v>28</v>
      </c>
      <c r="D34" s="96"/>
      <c r="E34" s="84"/>
      <c r="F34" s="64"/>
      <c r="G34" s="141"/>
      <c r="H34" s="84"/>
      <c r="I34" s="141"/>
      <c r="J34" s="242"/>
      <c r="K34" s="230"/>
      <c r="L34" s="175"/>
      <c r="M34" s="315"/>
      <c r="N34" s="162"/>
      <c r="O34" s="260"/>
      <c r="P34" s="175"/>
      <c r="Q34" s="318"/>
      <c r="R34" s="144"/>
      <c r="S34" s="252"/>
      <c r="T34" s="252"/>
      <c r="U34" s="321"/>
      <c r="V34" s="262"/>
      <c r="W34" s="136" t="e">
        <f t="shared" si="5"/>
        <v>#VALUE!</v>
      </c>
      <c r="X34" s="35"/>
      <c r="Y34" s="35"/>
      <c r="Z34" s="35"/>
      <c r="AA34" s="35"/>
      <c r="AB34" s="35"/>
      <c r="AC34" s="35"/>
      <c r="AD34" s="35"/>
      <c r="AE34" s="35"/>
      <c r="AF34" s="35"/>
    </row>
    <row r="35" spans="1:32" ht="30" x14ac:dyDescent="0.25">
      <c r="A35" s="139">
        <v>19</v>
      </c>
      <c r="B35" s="159" t="s">
        <v>64</v>
      </c>
      <c r="C35" s="133" t="s">
        <v>25</v>
      </c>
      <c r="D35" s="96"/>
      <c r="E35" s="84"/>
      <c r="F35" s="64"/>
      <c r="G35" s="141"/>
      <c r="H35" s="84"/>
      <c r="I35" s="141"/>
      <c r="J35" s="242"/>
      <c r="K35" s="230"/>
      <c r="L35" s="175"/>
      <c r="M35" s="315"/>
      <c r="N35" s="162"/>
      <c r="O35" s="260"/>
      <c r="P35" s="175"/>
      <c r="Q35" s="318"/>
      <c r="R35" s="144"/>
      <c r="S35" s="144"/>
      <c r="T35" s="144"/>
      <c r="U35" s="321"/>
      <c r="V35" s="262"/>
      <c r="W35" s="136" t="e">
        <f t="shared" si="5"/>
        <v>#VALUE!</v>
      </c>
      <c r="X35" s="35"/>
      <c r="Y35" s="35"/>
      <c r="Z35" s="35"/>
      <c r="AA35" s="35"/>
      <c r="AB35" s="35"/>
      <c r="AC35" s="35"/>
      <c r="AD35" s="35"/>
      <c r="AE35" s="35"/>
      <c r="AF35" s="35"/>
    </row>
    <row r="36" spans="1:32" ht="45" x14ac:dyDescent="0.25">
      <c r="A36" s="139">
        <v>20</v>
      </c>
      <c r="B36" s="159" t="s">
        <v>65</v>
      </c>
      <c r="C36" s="133" t="s">
        <v>179</v>
      </c>
      <c r="D36" s="96"/>
      <c r="E36" s="84"/>
      <c r="F36" s="64"/>
      <c r="G36" s="141"/>
      <c r="H36" s="84"/>
      <c r="I36" s="141"/>
      <c r="J36" s="242"/>
      <c r="K36" s="230"/>
      <c r="L36" s="175"/>
      <c r="M36" s="315"/>
      <c r="N36" s="162"/>
      <c r="O36" s="260"/>
      <c r="P36" s="175"/>
      <c r="Q36" s="318"/>
      <c r="R36" s="144"/>
      <c r="S36" s="144"/>
      <c r="T36" s="144"/>
      <c r="U36" s="321"/>
      <c r="V36" s="262"/>
      <c r="W36" s="136" t="e">
        <f t="shared" si="5"/>
        <v>#VALUE!</v>
      </c>
      <c r="X36" s="35"/>
      <c r="Y36" s="35"/>
      <c r="Z36" s="35"/>
      <c r="AA36" s="35"/>
      <c r="AB36" s="35"/>
      <c r="AC36" s="35"/>
      <c r="AD36" s="35"/>
      <c r="AE36" s="35"/>
      <c r="AF36" s="35"/>
    </row>
    <row r="37" spans="1:32" ht="45" x14ac:dyDescent="0.25">
      <c r="A37" s="139">
        <v>21</v>
      </c>
      <c r="B37" s="159" t="s">
        <v>58</v>
      </c>
      <c r="C37" s="133" t="s">
        <v>180</v>
      </c>
      <c r="D37" s="96"/>
      <c r="E37" s="84"/>
      <c r="F37" s="64"/>
      <c r="G37" s="141"/>
      <c r="H37" s="84"/>
      <c r="I37" s="141"/>
      <c r="J37" s="242"/>
      <c r="K37" s="230"/>
      <c r="L37" s="175"/>
      <c r="M37" s="315"/>
      <c r="N37" s="162"/>
      <c r="O37" s="260"/>
      <c r="P37" s="175"/>
      <c r="Q37" s="318"/>
      <c r="R37" s="144"/>
      <c r="S37" s="144"/>
      <c r="T37" s="144"/>
      <c r="U37" s="321"/>
      <c r="V37" s="262"/>
      <c r="W37" s="136" t="e">
        <f t="shared" si="5"/>
        <v>#VALUE!</v>
      </c>
      <c r="X37" s="35"/>
      <c r="Y37" s="35"/>
      <c r="Z37" s="35"/>
      <c r="AA37" s="35"/>
      <c r="AB37" s="35"/>
      <c r="AC37" s="35"/>
      <c r="AD37" s="35"/>
      <c r="AE37" s="35"/>
      <c r="AF37" s="35"/>
    </row>
    <row r="38" spans="1:32" ht="75" x14ac:dyDescent="0.25">
      <c r="A38" s="139">
        <v>22</v>
      </c>
      <c r="B38" s="159" t="s">
        <v>57</v>
      </c>
      <c r="C38" s="133" t="s">
        <v>181</v>
      </c>
      <c r="D38" s="96"/>
      <c r="E38" s="84"/>
      <c r="F38" s="64"/>
      <c r="G38" s="141"/>
      <c r="H38" s="84"/>
      <c r="I38" s="141"/>
      <c r="J38" s="240"/>
      <c r="K38" s="231"/>
      <c r="L38" s="145"/>
      <c r="M38" s="316"/>
      <c r="N38" s="151"/>
      <c r="O38" s="261"/>
      <c r="P38" s="145"/>
      <c r="Q38" s="319"/>
      <c r="R38" s="144"/>
      <c r="S38" s="252"/>
      <c r="T38" s="252"/>
      <c r="U38" s="322"/>
      <c r="V38" s="262"/>
      <c r="W38" s="136" t="e">
        <f t="shared" si="5"/>
        <v>#VALUE!</v>
      </c>
      <c r="X38" s="35"/>
      <c r="Y38" s="35"/>
      <c r="Z38" s="35"/>
      <c r="AA38" s="35"/>
      <c r="AB38" s="35"/>
      <c r="AC38" s="35"/>
      <c r="AD38" s="35"/>
      <c r="AE38" s="35"/>
      <c r="AF38" s="35"/>
    </row>
    <row r="39" spans="1:32" ht="20.25" x14ac:dyDescent="0.25">
      <c r="A39" s="163"/>
      <c r="B39" s="164"/>
      <c r="C39" s="165" t="s">
        <v>23</v>
      </c>
      <c r="D39" s="354"/>
      <c r="E39" s="166"/>
      <c r="F39" s="354"/>
      <c r="G39" s="354"/>
      <c r="H39" s="166"/>
      <c r="I39" s="354"/>
      <c r="J39" s="166"/>
      <c r="K39" s="355"/>
      <c r="L39" s="355"/>
      <c r="M39" s="355"/>
      <c r="N39" s="355"/>
      <c r="O39" s="355"/>
      <c r="P39" s="355"/>
      <c r="Q39" s="355"/>
      <c r="R39" s="355"/>
      <c r="S39" s="355"/>
      <c r="T39" s="355"/>
      <c r="U39" s="355"/>
      <c r="V39" s="357"/>
      <c r="W39" s="35"/>
      <c r="X39" s="35"/>
      <c r="Y39" s="35"/>
      <c r="Z39" s="35"/>
      <c r="AA39" s="35"/>
      <c r="AB39" s="35"/>
      <c r="AC39" s="35"/>
      <c r="AD39" s="35"/>
      <c r="AE39" s="35"/>
      <c r="AF39" s="35"/>
    </row>
    <row r="40" spans="1:32" ht="45" x14ac:dyDescent="0.25">
      <c r="A40" s="139">
        <v>23</v>
      </c>
      <c r="B40" s="159" t="s">
        <v>56</v>
      </c>
      <c r="C40" s="133" t="s">
        <v>182</v>
      </c>
      <c r="D40" s="96"/>
      <c r="E40" s="84"/>
      <c r="F40" s="64"/>
      <c r="G40" s="141"/>
      <c r="H40" s="84"/>
      <c r="I40" s="141"/>
      <c r="J40" s="241"/>
      <c r="K40" s="227"/>
      <c r="L40" s="174"/>
      <c r="M40" s="314"/>
      <c r="N40" s="160"/>
      <c r="O40" s="256"/>
      <c r="P40" s="174"/>
      <c r="Q40" s="317"/>
      <c r="R40" s="144"/>
      <c r="S40" s="144"/>
      <c r="T40" s="144"/>
      <c r="U40" s="320"/>
      <c r="V40" s="262"/>
      <c r="W40" s="136" t="e">
        <f t="shared" ref="W40:W42" si="6">CONCATENATE(IF(AND(E40="M",H40="M"),4.4,),IF(AND(E40="P",H40="P"),2.2,),IF(AND(E40="D",H40="D"),0,),IF(AND(E40="M",H40="P"),3.3,),IF(AND(E40="M",H40="D"),2.2,),IF(AND(E40="P",H40="M"),3.3,),IF(AND(E40="P",H40="D"),1.1,),IF(AND(E40="D",H40="M"),2.2,),IF(AND(E40="D",H40="P"),1.1,))+0</f>
        <v>#VALUE!</v>
      </c>
      <c r="X40" s="35"/>
      <c r="Y40" s="35"/>
      <c r="Z40" s="35"/>
      <c r="AA40" s="35"/>
      <c r="AB40" s="35"/>
      <c r="AC40" s="35"/>
      <c r="AD40" s="35"/>
      <c r="AE40" s="35"/>
      <c r="AF40" s="35"/>
    </row>
    <row r="41" spans="1:32" ht="45" x14ac:dyDescent="0.25">
      <c r="A41" s="139">
        <v>24</v>
      </c>
      <c r="B41" s="159" t="s">
        <v>55</v>
      </c>
      <c r="C41" s="133" t="s">
        <v>183</v>
      </c>
      <c r="D41" s="96"/>
      <c r="E41" s="84"/>
      <c r="F41" s="64"/>
      <c r="G41" s="141"/>
      <c r="H41" s="84"/>
      <c r="I41" s="141"/>
      <c r="J41" s="242"/>
      <c r="K41" s="228"/>
      <c r="L41" s="175"/>
      <c r="M41" s="315"/>
      <c r="N41" s="162"/>
      <c r="O41" s="257"/>
      <c r="P41" s="175"/>
      <c r="Q41" s="318"/>
      <c r="R41" s="144"/>
      <c r="S41" s="144"/>
      <c r="T41" s="144"/>
      <c r="U41" s="321"/>
      <c r="V41" s="262"/>
      <c r="W41" s="136" t="e">
        <f t="shared" si="6"/>
        <v>#VALUE!</v>
      </c>
      <c r="X41" s="35"/>
      <c r="Y41" s="35"/>
      <c r="Z41" s="35"/>
      <c r="AA41" s="35"/>
      <c r="AB41" s="35"/>
      <c r="AC41" s="35"/>
      <c r="AD41" s="35"/>
      <c r="AE41" s="35"/>
      <c r="AF41" s="35"/>
    </row>
    <row r="42" spans="1:32" ht="60" x14ac:dyDescent="0.25">
      <c r="A42" s="139">
        <v>25</v>
      </c>
      <c r="B42" s="159" t="s">
        <v>54</v>
      </c>
      <c r="C42" s="133" t="s">
        <v>29</v>
      </c>
      <c r="D42" s="96"/>
      <c r="E42" s="84"/>
      <c r="F42" s="64"/>
      <c r="G42" s="141"/>
      <c r="H42" s="84"/>
      <c r="I42" s="141"/>
      <c r="J42" s="240"/>
      <c r="K42" s="218"/>
      <c r="L42" s="145"/>
      <c r="M42" s="316"/>
      <c r="N42" s="151"/>
      <c r="O42" s="258"/>
      <c r="P42" s="145"/>
      <c r="Q42" s="319"/>
      <c r="R42" s="144"/>
      <c r="S42" s="144"/>
      <c r="T42" s="144"/>
      <c r="U42" s="322"/>
      <c r="V42" s="262"/>
      <c r="W42" s="136" t="e">
        <f t="shared" si="6"/>
        <v>#VALUE!</v>
      </c>
      <c r="X42" s="35"/>
      <c r="Y42" s="35"/>
      <c r="Z42" s="35"/>
      <c r="AA42" s="35"/>
      <c r="AB42" s="35"/>
      <c r="AC42" s="35"/>
      <c r="AD42" s="35"/>
      <c r="AE42" s="35"/>
      <c r="AF42" s="35"/>
    </row>
    <row r="43" spans="1:32" ht="20.25" x14ac:dyDescent="0.25">
      <c r="A43" s="176" t="s">
        <v>80</v>
      </c>
      <c r="B43" s="121"/>
      <c r="C43" s="44"/>
      <c r="D43" s="362"/>
      <c r="E43" s="157"/>
      <c r="F43" s="362"/>
      <c r="G43" s="362"/>
      <c r="H43" s="157"/>
      <c r="I43" s="362"/>
      <c r="J43" s="349"/>
      <c r="K43" s="350"/>
      <c r="L43" s="350"/>
      <c r="M43" s="350"/>
      <c r="N43" s="350"/>
      <c r="O43" s="350"/>
      <c r="P43" s="350"/>
      <c r="Q43" s="350"/>
      <c r="R43" s="351"/>
      <c r="S43" s="351"/>
      <c r="T43" s="351"/>
      <c r="U43" s="352"/>
      <c r="V43" s="351"/>
      <c r="W43" s="35"/>
      <c r="X43" s="35"/>
      <c r="Y43" s="35"/>
      <c r="Z43" s="35"/>
      <c r="AA43" s="35"/>
      <c r="AB43" s="35"/>
      <c r="AC43" s="35"/>
      <c r="AD43" s="35"/>
      <c r="AE43" s="35"/>
      <c r="AF43" s="35"/>
    </row>
    <row r="44" spans="1:32" ht="20.25" x14ac:dyDescent="0.25">
      <c r="A44" s="163"/>
      <c r="B44" s="164"/>
      <c r="C44" s="165" t="s">
        <v>30</v>
      </c>
      <c r="D44" s="354"/>
      <c r="E44" s="166"/>
      <c r="F44" s="354"/>
      <c r="G44" s="354"/>
      <c r="H44" s="166"/>
      <c r="I44" s="354"/>
      <c r="J44" s="253"/>
      <c r="K44" s="360"/>
      <c r="L44" s="360"/>
      <c r="M44" s="360"/>
      <c r="N44" s="360"/>
      <c r="O44" s="360"/>
      <c r="P44" s="360"/>
      <c r="Q44" s="360"/>
      <c r="R44" s="360"/>
      <c r="S44" s="360"/>
      <c r="T44" s="360"/>
      <c r="U44" s="360"/>
      <c r="V44" s="361"/>
      <c r="W44" s="35"/>
      <c r="X44" s="35"/>
      <c r="Y44" s="35"/>
      <c r="Z44" s="35"/>
      <c r="AA44" s="35"/>
      <c r="AB44" s="35"/>
      <c r="AC44" s="35"/>
      <c r="AD44" s="35"/>
      <c r="AE44" s="35"/>
      <c r="AF44" s="35"/>
    </row>
    <row r="45" spans="1:32" ht="90" x14ac:dyDescent="0.25">
      <c r="A45" s="62">
        <v>26</v>
      </c>
      <c r="B45" s="62" t="s">
        <v>45</v>
      </c>
      <c r="C45" s="150" t="s">
        <v>184</v>
      </c>
      <c r="D45" s="96"/>
      <c r="E45" s="84"/>
      <c r="F45" s="64"/>
      <c r="G45" s="141"/>
      <c r="H45" s="84"/>
      <c r="I45" s="141"/>
      <c r="J45" s="241"/>
      <c r="K45" s="227"/>
      <c r="L45" s="174"/>
      <c r="M45" s="314"/>
      <c r="N45" s="160"/>
      <c r="O45" s="256"/>
      <c r="P45" s="174"/>
      <c r="Q45" s="317"/>
      <c r="R45" s="144"/>
      <c r="S45" s="144"/>
      <c r="T45" s="144"/>
      <c r="U45" s="320"/>
      <c r="V45" s="262"/>
      <c r="W45" s="136" t="e">
        <f t="shared" ref="W45:W47" si="7">CONCATENATE(IF(AND(E45="M",H45="M"),4.4,),IF(AND(E45="P",H45="P"),2.2,),IF(AND(E45="D",H45="D"),0,),IF(AND(E45="M",H45="P"),3.3,),IF(AND(E45="M",H45="D"),2.2,),IF(AND(E45="P",H45="M"),3.3,),IF(AND(E45="P",H45="D"),1.1,),IF(AND(E45="D",H45="M"),2.2,),IF(AND(E45="D",H45="P"),1.1,))+0</f>
        <v>#VALUE!</v>
      </c>
      <c r="X45" s="35"/>
      <c r="Y45" s="35"/>
      <c r="Z45" s="35"/>
      <c r="AA45" s="35"/>
      <c r="AB45" s="35"/>
      <c r="AC45" s="35"/>
      <c r="AD45" s="35"/>
      <c r="AE45" s="35"/>
      <c r="AF45" s="35"/>
    </row>
    <row r="46" spans="1:32" ht="75" x14ac:dyDescent="0.25">
      <c r="A46" s="62">
        <v>27</v>
      </c>
      <c r="B46" s="62" t="s">
        <v>46</v>
      </c>
      <c r="C46" s="150" t="s">
        <v>34</v>
      </c>
      <c r="D46" s="96"/>
      <c r="E46" s="84"/>
      <c r="F46" s="64"/>
      <c r="G46" s="141"/>
      <c r="H46" s="84"/>
      <c r="I46" s="141"/>
      <c r="J46" s="242"/>
      <c r="K46" s="228"/>
      <c r="L46" s="175"/>
      <c r="M46" s="315"/>
      <c r="N46" s="162"/>
      <c r="O46" s="257"/>
      <c r="P46" s="175"/>
      <c r="Q46" s="318"/>
      <c r="R46" s="144"/>
      <c r="S46" s="252"/>
      <c r="T46" s="144"/>
      <c r="U46" s="321"/>
      <c r="V46" s="262"/>
      <c r="W46" s="136" t="e">
        <f t="shared" si="7"/>
        <v>#VALUE!</v>
      </c>
      <c r="X46" s="35"/>
      <c r="Y46" s="35"/>
      <c r="Z46" s="35"/>
      <c r="AA46" s="35"/>
      <c r="AB46" s="35"/>
      <c r="AC46" s="35"/>
      <c r="AD46" s="35"/>
      <c r="AE46" s="35"/>
      <c r="AF46" s="35"/>
    </row>
    <row r="47" spans="1:32" ht="60" x14ac:dyDescent="0.25">
      <c r="A47" s="62">
        <v>28</v>
      </c>
      <c r="B47" s="62" t="s">
        <v>47</v>
      </c>
      <c r="C47" s="150" t="s">
        <v>185</v>
      </c>
      <c r="D47" s="96"/>
      <c r="E47" s="84"/>
      <c r="F47" s="64"/>
      <c r="G47" s="141"/>
      <c r="H47" s="84"/>
      <c r="I47" s="141"/>
      <c r="J47" s="240"/>
      <c r="K47" s="218"/>
      <c r="L47" s="145"/>
      <c r="M47" s="316"/>
      <c r="N47" s="151"/>
      <c r="O47" s="258"/>
      <c r="P47" s="145"/>
      <c r="Q47" s="319"/>
      <c r="R47" s="144"/>
      <c r="S47" s="252"/>
      <c r="T47" s="144"/>
      <c r="U47" s="322"/>
      <c r="V47" s="262"/>
      <c r="W47" s="136" t="e">
        <f t="shared" si="7"/>
        <v>#VALUE!</v>
      </c>
      <c r="X47" s="35"/>
      <c r="Y47" s="35"/>
      <c r="Z47" s="35"/>
      <c r="AA47" s="35"/>
      <c r="AB47" s="35"/>
      <c r="AC47" s="35"/>
      <c r="AD47" s="35"/>
      <c r="AE47" s="35"/>
      <c r="AF47" s="35"/>
    </row>
    <row r="48" spans="1:32" ht="20.25" x14ac:dyDescent="0.25">
      <c r="A48" s="163"/>
      <c r="B48" s="164"/>
      <c r="C48" s="165" t="s">
        <v>31</v>
      </c>
      <c r="D48" s="354"/>
      <c r="E48" s="166"/>
      <c r="F48" s="354"/>
      <c r="G48" s="354"/>
      <c r="H48" s="166"/>
      <c r="I48" s="354"/>
      <c r="J48" s="166"/>
      <c r="K48" s="355"/>
      <c r="L48" s="355"/>
      <c r="M48" s="355"/>
      <c r="N48" s="355"/>
      <c r="O48" s="355"/>
      <c r="P48" s="355"/>
      <c r="Q48" s="355"/>
      <c r="R48" s="355"/>
      <c r="S48" s="355"/>
      <c r="T48" s="355"/>
      <c r="U48" s="355"/>
      <c r="V48" s="357"/>
      <c r="W48" s="35"/>
      <c r="X48" s="35"/>
      <c r="Y48" s="35"/>
      <c r="Z48" s="35"/>
      <c r="AA48" s="35"/>
      <c r="AB48" s="35"/>
      <c r="AC48" s="35"/>
      <c r="AD48" s="35"/>
      <c r="AE48" s="35"/>
      <c r="AF48" s="35"/>
    </row>
    <row r="49" spans="1:32" ht="60" x14ac:dyDescent="0.25">
      <c r="A49" s="62">
        <v>29</v>
      </c>
      <c r="B49" s="62" t="s">
        <v>48</v>
      </c>
      <c r="C49" s="150" t="s">
        <v>186</v>
      </c>
      <c r="D49" s="96"/>
      <c r="E49" s="84"/>
      <c r="F49" s="64"/>
      <c r="G49" s="141"/>
      <c r="H49" s="84"/>
      <c r="I49" s="141"/>
      <c r="J49" s="240"/>
      <c r="K49" s="220"/>
      <c r="L49" s="145"/>
      <c r="M49" s="177"/>
      <c r="N49" s="151"/>
      <c r="O49" s="178"/>
      <c r="P49" s="145"/>
      <c r="Q49" s="178"/>
      <c r="R49" s="144"/>
      <c r="S49" s="144"/>
      <c r="T49" s="144"/>
      <c r="U49" s="153"/>
      <c r="V49" s="262"/>
      <c r="W49" s="136" t="e">
        <f>CONCATENATE(IF(AND(E49="M",H49="M"),4.4,),IF(AND(E49="P",H49="P"),2.2,),IF(AND(E49="D",H49="D"),0,),IF(AND(E49="M",H49="P"),3.3,),IF(AND(E49="M",H49="D"),2.2,),IF(AND(E49="P",H49="M"),3.3,),IF(AND(E49="P",H49="D"),1.1,),IF(AND(E49="D",H49="M"),2.2,),IF(AND(E49="D",H49="P"),1.1,))+0</f>
        <v>#VALUE!</v>
      </c>
      <c r="X49" s="35"/>
      <c r="Y49" s="35"/>
      <c r="Z49" s="35"/>
      <c r="AA49" s="35"/>
      <c r="AB49" s="35"/>
      <c r="AC49" s="35"/>
      <c r="AD49" s="35"/>
      <c r="AE49" s="35"/>
      <c r="AF49" s="35"/>
    </row>
    <row r="50" spans="1:32" ht="20.25" x14ac:dyDescent="0.25">
      <c r="A50" s="163"/>
      <c r="B50" s="164"/>
      <c r="C50" s="165" t="s">
        <v>32</v>
      </c>
      <c r="D50" s="354"/>
      <c r="E50" s="166"/>
      <c r="F50" s="354"/>
      <c r="G50" s="354"/>
      <c r="H50" s="166"/>
      <c r="I50" s="354"/>
      <c r="J50" s="166"/>
      <c r="K50" s="355"/>
      <c r="L50" s="355"/>
      <c r="M50" s="355"/>
      <c r="N50" s="355"/>
      <c r="O50" s="355"/>
      <c r="P50" s="355"/>
      <c r="Q50" s="355"/>
      <c r="R50" s="355"/>
      <c r="S50" s="355"/>
      <c r="T50" s="355"/>
      <c r="U50" s="355"/>
      <c r="V50" s="357"/>
      <c r="W50" s="35"/>
      <c r="X50" s="35"/>
      <c r="Y50" s="35"/>
      <c r="Z50" s="35"/>
      <c r="AA50" s="35"/>
      <c r="AB50" s="35"/>
      <c r="AC50" s="35"/>
      <c r="AD50" s="35"/>
      <c r="AE50" s="35"/>
      <c r="AF50" s="35"/>
    </row>
    <row r="51" spans="1:32" ht="30" x14ac:dyDescent="0.25">
      <c r="A51" s="62">
        <v>30</v>
      </c>
      <c r="B51" s="62" t="s">
        <v>49</v>
      </c>
      <c r="C51" s="150" t="s">
        <v>36</v>
      </c>
      <c r="D51" s="96"/>
      <c r="E51" s="84"/>
      <c r="F51" s="64"/>
      <c r="G51" s="141"/>
      <c r="H51" s="84"/>
      <c r="I51" s="141"/>
      <c r="J51" s="241"/>
      <c r="K51" s="227"/>
      <c r="L51" s="174"/>
      <c r="M51" s="314"/>
      <c r="N51" s="160"/>
      <c r="O51" s="256"/>
      <c r="P51" s="174"/>
      <c r="Q51" s="317"/>
      <c r="R51" s="144"/>
      <c r="S51" s="144"/>
      <c r="T51" s="144"/>
      <c r="U51" s="320"/>
      <c r="V51" s="262"/>
      <c r="W51" s="136" t="e">
        <f t="shared" ref="W51:W55" si="8">CONCATENATE(IF(AND(E51="M",H51="M"),4.4,),IF(AND(E51="P",H51="P"),2.2,),IF(AND(E51="D",H51="D"),0,),IF(AND(E51="M",H51="P"),3.3,),IF(AND(E51="M",H51="D"),2.2,),IF(AND(E51="P",H51="M"),3.3,),IF(AND(E51="P",H51="D"),1.1,),IF(AND(E51="D",H51="M"),2.2,),IF(AND(E51="D",H51="P"),1.1,))+0</f>
        <v>#VALUE!</v>
      </c>
      <c r="X51" s="35"/>
      <c r="Y51" s="35"/>
      <c r="Z51" s="35"/>
      <c r="AA51" s="35"/>
      <c r="AB51" s="35"/>
      <c r="AC51" s="35"/>
      <c r="AD51" s="35"/>
      <c r="AE51" s="35"/>
      <c r="AF51" s="35"/>
    </row>
    <row r="52" spans="1:32" ht="60" x14ac:dyDescent="0.25">
      <c r="A52" s="62">
        <v>31</v>
      </c>
      <c r="B52" s="62" t="s">
        <v>50</v>
      </c>
      <c r="C52" s="150" t="s">
        <v>35</v>
      </c>
      <c r="D52" s="96"/>
      <c r="E52" s="84"/>
      <c r="F52" s="64"/>
      <c r="G52" s="141"/>
      <c r="H52" s="84"/>
      <c r="I52" s="141"/>
      <c r="J52" s="242"/>
      <c r="K52" s="228"/>
      <c r="L52" s="175"/>
      <c r="M52" s="315"/>
      <c r="N52" s="162"/>
      <c r="O52" s="257"/>
      <c r="P52" s="175"/>
      <c r="Q52" s="318"/>
      <c r="R52" s="144"/>
      <c r="S52" s="144"/>
      <c r="T52" s="144"/>
      <c r="U52" s="321"/>
      <c r="V52" s="262"/>
      <c r="W52" s="136" t="e">
        <f t="shared" si="8"/>
        <v>#VALUE!</v>
      </c>
      <c r="X52" s="35"/>
      <c r="Y52" s="35"/>
      <c r="Z52" s="35"/>
      <c r="AA52" s="35"/>
      <c r="AB52" s="35"/>
      <c r="AC52" s="35"/>
      <c r="AD52" s="35"/>
      <c r="AE52" s="35"/>
      <c r="AF52" s="35"/>
    </row>
    <row r="53" spans="1:32" ht="30" x14ac:dyDescent="0.25">
      <c r="A53" s="62">
        <v>32</v>
      </c>
      <c r="B53" s="62" t="s">
        <v>51</v>
      </c>
      <c r="C53" s="150" t="s">
        <v>187</v>
      </c>
      <c r="D53" s="96"/>
      <c r="E53" s="84"/>
      <c r="F53" s="64"/>
      <c r="G53" s="141"/>
      <c r="H53" s="84"/>
      <c r="I53" s="141"/>
      <c r="J53" s="242"/>
      <c r="K53" s="228"/>
      <c r="L53" s="175"/>
      <c r="M53" s="315"/>
      <c r="N53" s="162"/>
      <c r="O53" s="257"/>
      <c r="P53" s="175"/>
      <c r="Q53" s="318"/>
      <c r="R53" s="144"/>
      <c r="S53" s="144"/>
      <c r="T53" s="144"/>
      <c r="U53" s="321"/>
      <c r="V53" s="262"/>
      <c r="W53" s="136" t="e">
        <f t="shared" si="8"/>
        <v>#VALUE!</v>
      </c>
      <c r="X53" s="35"/>
      <c r="Y53" s="35"/>
      <c r="Z53" s="35"/>
      <c r="AA53" s="35"/>
      <c r="AB53" s="35"/>
      <c r="AC53" s="35"/>
      <c r="AD53" s="35"/>
      <c r="AE53" s="35"/>
      <c r="AF53" s="35"/>
    </row>
    <row r="54" spans="1:32" ht="30" x14ac:dyDescent="0.25">
      <c r="A54" s="62">
        <v>33</v>
      </c>
      <c r="B54" s="62" t="s">
        <v>52</v>
      </c>
      <c r="C54" s="150" t="s">
        <v>38</v>
      </c>
      <c r="D54" s="96"/>
      <c r="E54" s="84"/>
      <c r="F54" s="64"/>
      <c r="G54" s="141"/>
      <c r="H54" s="84"/>
      <c r="I54" s="141"/>
      <c r="J54" s="242"/>
      <c r="K54" s="228"/>
      <c r="L54" s="175"/>
      <c r="M54" s="315"/>
      <c r="N54" s="162"/>
      <c r="O54" s="257"/>
      <c r="P54" s="175"/>
      <c r="Q54" s="318"/>
      <c r="R54" s="144"/>
      <c r="S54" s="144"/>
      <c r="T54" s="144"/>
      <c r="U54" s="321"/>
      <c r="V54" s="262"/>
      <c r="W54" s="136" t="e">
        <f t="shared" si="8"/>
        <v>#VALUE!</v>
      </c>
      <c r="X54" s="35"/>
      <c r="Y54" s="35"/>
      <c r="Z54" s="35"/>
      <c r="AA54" s="35"/>
      <c r="AB54" s="35"/>
      <c r="AC54" s="35"/>
      <c r="AD54" s="35"/>
      <c r="AE54" s="35"/>
      <c r="AF54" s="35"/>
    </row>
    <row r="55" spans="1:32" ht="75" x14ac:dyDescent="0.25">
      <c r="A55" s="62">
        <v>34</v>
      </c>
      <c r="B55" s="62" t="s">
        <v>53</v>
      </c>
      <c r="C55" s="150" t="s">
        <v>37</v>
      </c>
      <c r="D55" s="96"/>
      <c r="E55" s="84"/>
      <c r="F55" s="64"/>
      <c r="G55" s="141"/>
      <c r="H55" s="84"/>
      <c r="I55" s="141"/>
      <c r="J55" s="240"/>
      <c r="K55" s="218"/>
      <c r="L55" s="145"/>
      <c r="M55" s="316"/>
      <c r="N55" s="151"/>
      <c r="O55" s="258"/>
      <c r="P55" s="145"/>
      <c r="Q55" s="319"/>
      <c r="R55" s="144"/>
      <c r="S55" s="144"/>
      <c r="T55" s="144"/>
      <c r="U55" s="322"/>
      <c r="V55" s="262"/>
      <c r="W55" s="136" t="e">
        <f t="shared" si="8"/>
        <v>#VALUE!</v>
      </c>
      <c r="X55" s="35"/>
      <c r="Y55" s="35"/>
      <c r="Z55" s="35"/>
      <c r="AA55" s="35"/>
      <c r="AB55" s="35"/>
      <c r="AC55" s="35"/>
      <c r="AD55" s="35"/>
      <c r="AE55" s="35"/>
      <c r="AF55" s="35"/>
    </row>
    <row r="56" spans="1:32" ht="31.5" x14ac:dyDescent="0.25">
      <c r="A56" s="176" t="s">
        <v>79</v>
      </c>
      <c r="B56" s="121"/>
      <c r="C56" s="44" t="s">
        <v>78</v>
      </c>
      <c r="D56" s="362"/>
      <c r="E56" s="157"/>
      <c r="F56" s="362"/>
      <c r="G56" s="362"/>
      <c r="H56" s="157"/>
      <c r="I56" s="362"/>
      <c r="J56" s="349"/>
      <c r="K56" s="350"/>
      <c r="L56" s="350"/>
      <c r="M56" s="350"/>
      <c r="N56" s="350"/>
      <c r="O56" s="350"/>
      <c r="P56" s="350"/>
      <c r="Q56" s="350"/>
      <c r="R56" s="351"/>
      <c r="S56" s="351"/>
      <c r="T56" s="351"/>
      <c r="U56" s="352"/>
      <c r="V56" s="351"/>
      <c r="W56" s="35"/>
      <c r="X56" s="35"/>
      <c r="Y56" s="35"/>
      <c r="Z56" s="35"/>
      <c r="AA56" s="35"/>
      <c r="AB56" s="35"/>
      <c r="AC56" s="35"/>
      <c r="AD56" s="35"/>
      <c r="AE56" s="35"/>
      <c r="AF56" s="35"/>
    </row>
    <row r="57" spans="1:32" ht="20.25" x14ac:dyDescent="0.25">
      <c r="A57" s="163"/>
      <c r="B57" s="164"/>
      <c r="C57" s="165" t="s">
        <v>33</v>
      </c>
      <c r="D57" s="354"/>
      <c r="E57" s="166"/>
      <c r="F57" s="354"/>
      <c r="G57" s="354"/>
      <c r="H57" s="166"/>
      <c r="I57" s="354"/>
      <c r="J57" s="166"/>
      <c r="K57" s="355"/>
      <c r="L57" s="355"/>
      <c r="M57" s="355"/>
      <c r="N57" s="355"/>
      <c r="O57" s="355"/>
      <c r="P57" s="355"/>
      <c r="Q57" s="355"/>
      <c r="R57" s="355"/>
      <c r="S57" s="355"/>
      <c r="T57" s="355"/>
      <c r="U57" s="355"/>
      <c r="V57" s="357"/>
      <c r="W57" s="35"/>
      <c r="X57" s="35"/>
      <c r="Y57" s="35"/>
      <c r="Z57" s="35"/>
      <c r="AA57" s="35"/>
      <c r="AB57" s="35"/>
      <c r="AC57" s="35"/>
      <c r="AD57" s="35"/>
      <c r="AE57" s="35"/>
      <c r="AF57" s="35"/>
    </row>
    <row r="58" spans="1:32" ht="30" x14ac:dyDescent="0.25">
      <c r="A58" s="62">
        <v>35</v>
      </c>
      <c r="B58" s="62" t="s">
        <v>39</v>
      </c>
      <c r="C58" s="150" t="s">
        <v>42</v>
      </c>
      <c r="D58" s="96"/>
      <c r="E58" s="84"/>
      <c r="F58" s="64"/>
      <c r="G58" s="141"/>
      <c r="H58" s="84"/>
      <c r="I58" s="141"/>
      <c r="J58" s="243"/>
      <c r="K58" s="227"/>
      <c r="L58" s="174"/>
      <c r="M58" s="314"/>
      <c r="N58" s="259"/>
      <c r="O58" s="256"/>
      <c r="P58" s="174"/>
      <c r="Q58" s="317"/>
      <c r="R58" s="144"/>
      <c r="S58" s="144"/>
      <c r="T58" s="144"/>
      <c r="U58" s="320"/>
      <c r="V58" s="262"/>
      <c r="W58" s="136" t="e">
        <f t="shared" ref="W58:W60" si="9">CONCATENATE(IF(AND(E58="M",H58="M"),4.4,),IF(AND(E58="P",H58="P"),2.2,),IF(AND(E58="D",H58="D"),0,),IF(AND(E58="M",H58="P"),3.3,),IF(AND(E58="M",H58="D"),2.2,),IF(AND(E58="P",H58="M"),3.3,),IF(AND(E58="P",H58="D"),1.1,),IF(AND(E58="D",H58="M"),2.2,),IF(AND(E58="D",H58="P"),1.1,))+0</f>
        <v>#VALUE!</v>
      </c>
      <c r="X58" s="35"/>
      <c r="Y58" s="35"/>
      <c r="Z58" s="35"/>
      <c r="AA58" s="35"/>
      <c r="AB58" s="35"/>
      <c r="AC58" s="35"/>
      <c r="AD58" s="35"/>
      <c r="AE58" s="35"/>
      <c r="AF58" s="35"/>
    </row>
    <row r="59" spans="1:32" ht="45" x14ac:dyDescent="0.25">
      <c r="A59" s="62">
        <v>36</v>
      </c>
      <c r="B59" s="62" t="s">
        <v>40</v>
      </c>
      <c r="C59" s="150" t="s">
        <v>43</v>
      </c>
      <c r="D59" s="96"/>
      <c r="E59" s="84"/>
      <c r="F59" s="64"/>
      <c r="G59" s="141"/>
      <c r="H59" s="84"/>
      <c r="I59" s="141"/>
      <c r="J59" s="244"/>
      <c r="K59" s="228"/>
      <c r="L59" s="175"/>
      <c r="M59" s="315"/>
      <c r="N59" s="260"/>
      <c r="O59" s="257"/>
      <c r="P59" s="175"/>
      <c r="Q59" s="318"/>
      <c r="R59" s="144"/>
      <c r="S59" s="144"/>
      <c r="T59" s="144"/>
      <c r="U59" s="321"/>
      <c r="V59" s="262"/>
      <c r="W59" s="136" t="e">
        <f t="shared" si="9"/>
        <v>#VALUE!</v>
      </c>
      <c r="X59" s="35"/>
      <c r="Y59" s="35"/>
      <c r="Z59" s="35"/>
      <c r="AA59" s="35"/>
      <c r="AB59" s="35"/>
      <c r="AC59" s="35"/>
      <c r="AD59" s="35"/>
      <c r="AE59" s="35"/>
      <c r="AF59" s="35"/>
    </row>
    <row r="60" spans="1:32" ht="45" x14ac:dyDescent="0.25">
      <c r="A60" s="62">
        <v>37</v>
      </c>
      <c r="B60" s="62" t="s">
        <v>41</v>
      </c>
      <c r="C60" s="150" t="s">
        <v>44</v>
      </c>
      <c r="D60" s="96"/>
      <c r="E60" s="84"/>
      <c r="F60" s="64"/>
      <c r="G60" s="141"/>
      <c r="H60" s="84"/>
      <c r="I60" s="141"/>
      <c r="J60" s="240"/>
      <c r="K60" s="218"/>
      <c r="L60" s="145"/>
      <c r="M60" s="316"/>
      <c r="N60" s="151"/>
      <c r="O60" s="258"/>
      <c r="P60" s="145"/>
      <c r="Q60" s="319"/>
      <c r="R60" s="144"/>
      <c r="S60" s="144"/>
      <c r="T60" s="144"/>
      <c r="U60" s="322"/>
      <c r="V60" s="262"/>
      <c r="W60" s="136" t="e">
        <f t="shared" si="9"/>
        <v>#VALUE!</v>
      </c>
      <c r="X60" s="35"/>
      <c r="Y60" s="35"/>
      <c r="Z60" s="35"/>
      <c r="AA60" s="35"/>
      <c r="AB60" s="35"/>
      <c r="AC60" s="35"/>
      <c r="AD60" s="35"/>
      <c r="AE60" s="35"/>
      <c r="AF60" s="35"/>
    </row>
    <row r="61" spans="1:32" x14ac:dyDescent="0.25">
      <c r="A61" s="179"/>
      <c r="B61" s="179"/>
      <c r="C61" s="180"/>
      <c r="D61" s="181"/>
      <c r="E61" s="181"/>
      <c r="F61" s="182"/>
      <c r="G61" s="181"/>
      <c r="H61" s="181"/>
      <c r="I61" s="181"/>
      <c r="J61" s="181"/>
      <c r="K61" s="181"/>
      <c r="L61" s="181"/>
      <c r="M61" s="181"/>
      <c r="N61" s="181"/>
      <c r="O61" s="181"/>
      <c r="P61" s="181"/>
      <c r="Q61" s="181"/>
      <c r="R61" s="181"/>
      <c r="S61" s="181"/>
      <c r="T61" s="181"/>
      <c r="U61" s="181"/>
      <c r="V61" s="181"/>
      <c r="W61" s="136"/>
      <c r="X61" s="94">
        <f>SUM(AB9:AB16,AE9:AE16)</f>
        <v>0</v>
      </c>
      <c r="Y61" s="183" t="s">
        <v>255</v>
      </c>
      <c r="Z61" s="184"/>
      <c r="AA61" s="35"/>
      <c r="AB61" s="35"/>
      <c r="AC61" s="35"/>
      <c r="AD61" s="35"/>
      <c r="AE61" s="35"/>
      <c r="AF61" s="35"/>
    </row>
    <row r="62" spans="1:32" x14ac:dyDescent="0.25">
      <c r="A62" s="179"/>
      <c r="B62" s="179"/>
      <c r="C62" s="180"/>
      <c r="D62" s="181"/>
      <c r="E62" s="185"/>
      <c r="F62" s="182"/>
      <c r="G62" s="181"/>
      <c r="H62" s="186"/>
      <c r="I62" s="181"/>
      <c r="J62" s="181"/>
      <c r="K62" s="181"/>
      <c r="L62" s="187"/>
      <c r="M62" s="181"/>
      <c r="N62" s="181"/>
      <c r="O62" s="181"/>
      <c r="P62" s="187"/>
      <c r="Q62" s="181"/>
      <c r="R62" s="181"/>
      <c r="S62" s="181"/>
      <c r="T62" s="181"/>
      <c r="U62" s="181"/>
      <c r="V62" s="181"/>
      <c r="W62" s="136" t="e">
        <f>SUM(W9:W60)</f>
        <v>#VALUE!</v>
      </c>
      <c r="X62" s="94">
        <f>X61*10.1875</f>
        <v>0</v>
      </c>
      <c r="Y62" s="188" t="s">
        <v>224</v>
      </c>
      <c r="Z62" s="189"/>
      <c r="AA62" s="35"/>
      <c r="AB62" s="35"/>
      <c r="AC62" s="35"/>
      <c r="AD62" s="35"/>
      <c r="AE62" s="35"/>
      <c r="AF62" s="35"/>
    </row>
    <row r="63" spans="1:32" ht="76.5" customHeight="1" x14ac:dyDescent="0.25">
      <c r="A63" s="190"/>
      <c r="B63" s="190"/>
      <c r="C63" s="191"/>
      <c r="D63" s="111"/>
      <c r="E63" s="111"/>
      <c r="F63" s="111"/>
      <c r="G63" s="111"/>
      <c r="H63" s="111"/>
      <c r="I63" s="111"/>
      <c r="J63" s="111"/>
      <c r="K63" s="111"/>
      <c r="L63" s="111"/>
      <c r="M63" s="111"/>
      <c r="N63" s="111"/>
      <c r="O63" s="111"/>
      <c r="P63" s="111"/>
      <c r="Q63" s="111"/>
      <c r="R63" s="35"/>
      <c r="S63" s="35"/>
      <c r="T63" s="35"/>
      <c r="U63" s="35"/>
      <c r="V63" s="35"/>
      <c r="W63" s="111"/>
      <c r="X63" s="35"/>
      <c r="Y63" s="35"/>
      <c r="Z63" s="35"/>
      <c r="AA63" s="35"/>
      <c r="AB63" s="35"/>
      <c r="AC63" s="35"/>
      <c r="AD63" s="35"/>
      <c r="AE63" s="35"/>
      <c r="AF63" s="35"/>
    </row>
    <row r="64" spans="1:32" ht="88.5" customHeight="1" x14ac:dyDescent="0.25">
      <c r="A64" s="192" t="s">
        <v>98</v>
      </c>
      <c r="B64" s="193"/>
      <c r="C64" s="193"/>
      <c r="D64" s="193"/>
      <c r="E64" s="193"/>
      <c r="F64" s="193"/>
      <c r="G64" s="193"/>
      <c r="H64" s="193"/>
      <c r="I64" s="193"/>
      <c r="J64" s="193"/>
      <c r="K64" s="193"/>
      <c r="L64" s="193"/>
      <c r="M64" s="193"/>
      <c r="N64" s="193"/>
      <c r="O64" s="193"/>
      <c r="P64" s="193"/>
      <c r="Q64" s="193"/>
      <c r="R64" s="193"/>
      <c r="S64" s="194"/>
      <c r="T64" s="194"/>
      <c r="U64" s="35"/>
      <c r="V64" s="35"/>
      <c r="W64" s="35"/>
      <c r="X64" s="35"/>
      <c r="Y64" s="35"/>
      <c r="Z64" s="35"/>
      <c r="AA64" s="35"/>
      <c r="AB64" s="35"/>
      <c r="AC64" s="35"/>
      <c r="AD64" s="35"/>
      <c r="AE64" s="35"/>
      <c r="AF64" s="35"/>
    </row>
    <row r="65" spans="1:32" ht="39.75" customHeight="1" x14ac:dyDescent="0.25">
      <c r="A65" s="38" t="s">
        <v>86</v>
      </c>
      <c r="B65" s="38"/>
      <c r="C65" s="39" t="s">
        <v>138</v>
      </c>
      <c r="D65" s="233" t="s">
        <v>214</v>
      </c>
      <c r="E65" s="311" t="s">
        <v>215</v>
      </c>
      <c r="F65" s="312"/>
      <c r="G65" s="233" t="s">
        <v>216</v>
      </c>
      <c r="H65" s="311" t="s">
        <v>217</v>
      </c>
      <c r="I65" s="312"/>
      <c r="J65" s="311" t="s">
        <v>218</v>
      </c>
      <c r="K65" s="312"/>
      <c r="L65" s="313" t="s">
        <v>219</v>
      </c>
      <c r="M65" s="312"/>
      <c r="N65" s="311" t="s">
        <v>220</v>
      </c>
      <c r="O65" s="312"/>
      <c r="P65" s="311" t="s">
        <v>221</v>
      </c>
      <c r="Q65" s="312"/>
      <c r="R65" s="233" t="s">
        <v>136</v>
      </c>
      <c r="S65" s="310" t="s">
        <v>201</v>
      </c>
      <c r="T65" s="310"/>
      <c r="U65" s="35"/>
      <c r="V65" s="35"/>
      <c r="W65" s="35"/>
      <c r="X65" s="35"/>
      <c r="Y65" s="35"/>
      <c r="Z65" s="35"/>
      <c r="AA65" s="35"/>
      <c r="AB65" s="35"/>
      <c r="AC65" s="35"/>
      <c r="AD65" s="35"/>
      <c r="AE65" s="35"/>
      <c r="AF65" s="35"/>
    </row>
    <row r="66" spans="1:32" ht="45.75" x14ac:dyDescent="0.25">
      <c r="A66" s="62">
        <v>38</v>
      </c>
      <c r="B66" s="195"/>
      <c r="C66" s="150" t="s">
        <v>137</v>
      </c>
      <c r="D66" s="196"/>
      <c r="E66" s="304"/>
      <c r="F66" s="305"/>
      <c r="G66" s="65"/>
      <c r="H66" s="306"/>
      <c r="I66" s="307"/>
      <c r="J66" s="300"/>
      <c r="K66" s="301"/>
      <c r="L66" s="300"/>
      <c r="M66" s="301"/>
      <c r="N66" s="302"/>
      <c r="O66" s="303"/>
      <c r="P66" s="302"/>
      <c r="Q66" s="303"/>
      <c r="R66" s="84" t="s">
        <v>208</v>
      </c>
      <c r="S66" s="292"/>
      <c r="T66" s="292"/>
      <c r="U66" s="35"/>
      <c r="V66" s="35"/>
      <c r="W66" s="35"/>
      <c r="X66" s="35">
        <f>IF(R66="M",20.5,IF(R66="P",10.25,IF(R66="D",0)))</f>
        <v>20.5</v>
      </c>
      <c r="Y66" s="35"/>
      <c r="Z66" s="35"/>
      <c r="AA66" s="35"/>
      <c r="AB66" s="35"/>
      <c r="AC66" s="35"/>
      <c r="AD66" s="35"/>
      <c r="AE66" s="35"/>
      <c r="AF66" s="35"/>
    </row>
    <row r="67" spans="1:32" ht="30.75" x14ac:dyDescent="0.25">
      <c r="A67" s="62">
        <v>39</v>
      </c>
      <c r="B67" s="195"/>
      <c r="C67" s="150" t="s">
        <v>193</v>
      </c>
      <c r="D67" s="196"/>
      <c r="E67" s="304"/>
      <c r="F67" s="305"/>
      <c r="G67" s="65"/>
      <c r="H67" s="306"/>
      <c r="I67" s="307"/>
      <c r="J67" s="300"/>
      <c r="K67" s="301"/>
      <c r="L67" s="300"/>
      <c r="M67" s="301"/>
      <c r="N67" s="308"/>
      <c r="O67" s="309"/>
      <c r="P67" s="302"/>
      <c r="Q67" s="303"/>
      <c r="R67" s="84" t="s">
        <v>208</v>
      </c>
      <c r="S67" s="292"/>
      <c r="T67" s="292"/>
      <c r="U67" s="35"/>
      <c r="V67" s="35"/>
      <c r="W67" s="35"/>
      <c r="X67" s="35">
        <f t="shared" ref="X67:X69" si="10">IF(R67="M",20.5,IF(R67="P",10.25,IF(R67="D",0)))</f>
        <v>20.5</v>
      </c>
      <c r="Y67" s="35"/>
      <c r="Z67" s="35"/>
      <c r="AA67" s="35"/>
      <c r="AB67" s="35"/>
      <c r="AC67" s="35"/>
      <c r="AD67" s="35"/>
      <c r="AE67" s="35"/>
      <c r="AF67" s="35"/>
    </row>
    <row r="68" spans="1:32" ht="45.75" x14ac:dyDescent="0.25">
      <c r="A68" s="62">
        <v>40</v>
      </c>
      <c r="B68" s="195"/>
      <c r="C68" s="150" t="s">
        <v>74</v>
      </c>
      <c r="D68" s="196"/>
      <c r="E68" s="304"/>
      <c r="F68" s="305"/>
      <c r="G68" s="65"/>
      <c r="H68" s="306"/>
      <c r="I68" s="307"/>
      <c r="J68" s="300"/>
      <c r="K68" s="301"/>
      <c r="L68" s="300"/>
      <c r="M68" s="301"/>
      <c r="N68" s="302"/>
      <c r="O68" s="303"/>
      <c r="P68" s="302"/>
      <c r="Q68" s="303"/>
      <c r="R68" s="84" t="s">
        <v>208</v>
      </c>
      <c r="S68" s="292"/>
      <c r="T68" s="292"/>
      <c r="U68" s="35"/>
      <c r="V68" s="35"/>
      <c r="W68" s="35"/>
      <c r="X68" s="35">
        <f t="shared" si="10"/>
        <v>20.5</v>
      </c>
      <c r="Y68" s="35"/>
      <c r="Z68" s="35"/>
      <c r="AA68" s="35"/>
      <c r="AB68" s="35"/>
      <c r="AC68" s="35"/>
      <c r="AD68" s="35"/>
      <c r="AE68" s="35"/>
      <c r="AF68" s="35"/>
    </row>
    <row r="69" spans="1:32" ht="30.75" x14ac:dyDescent="0.25">
      <c r="A69" s="62">
        <v>41</v>
      </c>
      <c r="B69" s="195"/>
      <c r="C69" s="150" t="s">
        <v>194</v>
      </c>
      <c r="D69" s="196"/>
      <c r="E69" s="304"/>
      <c r="F69" s="305"/>
      <c r="G69" s="65"/>
      <c r="H69" s="306"/>
      <c r="I69" s="307"/>
      <c r="J69" s="300"/>
      <c r="K69" s="301"/>
      <c r="L69" s="300"/>
      <c r="M69" s="301"/>
      <c r="N69" s="302"/>
      <c r="O69" s="303"/>
      <c r="P69" s="302"/>
      <c r="Q69" s="303"/>
      <c r="R69" s="84" t="s">
        <v>208</v>
      </c>
      <c r="S69" s="292"/>
      <c r="T69" s="292"/>
      <c r="U69" s="35"/>
      <c r="V69" s="35"/>
      <c r="W69" s="35"/>
      <c r="X69" s="35">
        <f t="shared" si="10"/>
        <v>20.5</v>
      </c>
      <c r="Y69" s="35"/>
      <c r="Z69" s="35"/>
      <c r="AA69" s="35"/>
      <c r="AB69" s="35"/>
      <c r="AC69" s="35"/>
      <c r="AD69" s="35"/>
      <c r="AE69" s="35"/>
      <c r="AF69" s="35"/>
    </row>
    <row r="70" spans="1:32" x14ac:dyDescent="0.25">
      <c r="A70" s="197"/>
      <c r="B70" s="198"/>
      <c r="C70" s="199"/>
      <c r="D70" s="118"/>
      <c r="E70" s="118"/>
      <c r="F70" s="200"/>
      <c r="G70" s="118"/>
      <c r="H70" s="118"/>
      <c r="I70" s="118"/>
      <c r="J70" s="201"/>
      <c r="K70" s="201"/>
      <c r="L70" s="201"/>
      <c r="M70" s="201"/>
      <c r="N70" s="201"/>
      <c r="O70" s="201"/>
      <c r="P70" s="201"/>
      <c r="Q70" s="201"/>
      <c r="R70" s="118"/>
      <c r="S70" s="293"/>
      <c r="T70" s="293"/>
      <c r="U70" s="35"/>
      <c r="V70" s="35"/>
      <c r="W70" s="35"/>
      <c r="X70" s="35"/>
      <c r="Y70" s="35"/>
      <c r="Z70" s="35"/>
      <c r="AA70" s="35"/>
      <c r="AB70" s="35"/>
      <c r="AC70" s="35"/>
      <c r="AD70" s="35"/>
      <c r="AE70" s="35"/>
      <c r="AF70" s="35"/>
    </row>
    <row r="71" spans="1:32" x14ac:dyDescent="0.25">
      <c r="A71" s="179"/>
      <c r="B71" s="179"/>
      <c r="C71" s="180"/>
      <c r="D71" s="294"/>
      <c r="E71" s="295"/>
      <c r="F71" s="296"/>
      <c r="G71" s="297"/>
      <c r="H71" s="298"/>
      <c r="I71" s="299"/>
      <c r="J71" s="183"/>
      <c r="K71" s="202"/>
      <c r="L71" s="202"/>
      <c r="M71" s="184"/>
      <c r="N71" s="202"/>
      <c r="O71" s="202"/>
      <c r="P71" s="202"/>
      <c r="Q71" s="202"/>
      <c r="R71" s="203"/>
      <c r="S71" s="204"/>
      <c r="T71" s="205"/>
      <c r="U71" s="35"/>
      <c r="V71" s="35"/>
      <c r="W71" s="35"/>
      <c r="X71" s="206" t="s">
        <v>237</v>
      </c>
      <c r="Y71" s="206"/>
      <c r="Z71" s="35"/>
      <c r="AA71" s="35"/>
      <c r="AB71" s="35"/>
      <c r="AC71" s="35"/>
      <c r="AD71" s="35"/>
      <c r="AE71" s="35"/>
      <c r="AF71" s="35"/>
    </row>
    <row r="72" spans="1:32" x14ac:dyDescent="0.25">
      <c r="A72" s="179"/>
      <c r="B72" s="179"/>
      <c r="C72" s="207"/>
      <c r="D72" s="297"/>
      <c r="E72" s="298"/>
      <c r="F72" s="299"/>
      <c r="G72" s="297"/>
      <c r="H72" s="298"/>
      <c r="I72" s="299"/>
      <c r="J72" s="234"/>
      <c r="K72" s="235"/>
      <c r="L72" s="235"/>
      <c r="M72" s="236"/>
      <c r="N72" s="235"/>
      <c r="O72" s="235"/>
      <c r="P72" s="235"/>
      <c r="Q72" s="235"/>
      <c r="R72" s="186"/>
      <c r="S72" s="208"/>
      <c r="T72" s="209"/>
      <c r="U72" s="35"/>
      <c r="V72" s="35"/>
      <c r="W72" s="35"/>
      <c r="X72" s="210">
        <f>SUM(X66:X69)</f>
        <v>82</v>
      </c>
      <c r="Y72" s="35"/>
      <c r="Z72" s="35"/>
      <c r="AA72" s="35"/>
      <c r="AB72" s="35"/>
      <c r="AC72" s="35"/>
      <c r="AD72" s="35"/>
      <c r="AE72" s="35"/>
      <c r="AF72" s="35"/>
    </row>
    <row r="73" spans="1:32" x14ac:dyDescent="0.25">
      <c r="A73" s="211"/>
      <c r="B73" s="211"/>
      <c r="C73" s="212"/>
      <c r="D73" s="35"/>
      <c r="E73" s="35"/>
      <c r="F73" s="35"/>
      <c r="G73" s="35"/>
      <c r="H73" s="35"/>
      <c r="I73" s="35"/>
      <c r="J73" s="35"/>
      <c r="K73" s="35"/>
      <c r="L73" s="35"/>
      <c r="M73" s="35"/>
      <c r="N73" s="35"/>
      <c r="O73" s="35"/>
      <c r="P73" s="35"/>
      <c r="Q73" s="35"/>
      <c r="R73" s="35"/>
      <c r="S73" s="213"/>
      <c r="T73" s="213"/>
      <c r="U73" s="35"/>
      <c r="V73" s="35"/>
      <c r="W73" s="35"/>
      <c r="X73" s="35"/>
      <c r="Y73" s="35"/>
      <c r="Z73" s="35"/>
      <c r="AA73" s="35"/>
      <c r="AB73" s="35"/>
      <c r="AC73" s="35"/>
      <c r="AD73" s="35"/>
      <c r="AE73" s="35"/>
      <c r="AF73" s="35"/>
    </row>
    <row r="74" spans="1:32" x14ac:dyDescent="0.25">
      <c r="A74" s="211"/>
      <c r="B74" s="211"/>
      <c r="C74" s="212"/>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row>
    <row r="75" spans="1:32" s="24" customFormat="1" x14ac:dyDescent="0.2">
      <c r="A75" s="211"/>
      <c r="B75" s="211"/>
      <c r="C75" s="214"/>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row>
    <row r="76" spans="1:32" s="24" customFormat="1" hidden="1" x14ac:dyDescent="0.25">
      <c r="A76" s="90"/>
      <c r="B76" s="86"/>
      <c r="C76" s="57"/>
      <c r="D76" s="57"/>
      <c r="E76" s="57"/>
      <c r="F76" s="58"/>
      <c r="G76" s="58"/>
      <c r="H76" s="215"/>
      <c r="I76" s="93" t="s">
        <v>223</v>
      </c>
      <c r="J76" s="216" t="e">
        <f>W62</f>
        <v>#VALUE!</v>
      </c>
      <c r="K76" s="89"/>
      <c r="L76" s="89"/>
      <c r="M76" s="89"/>
      <c r="N76" s="89"/>
      <c r="O76" s="89"/>
      <c r="P76" s="89"/>
      <c r="Q76" s="89"/>
      <c r="R76" s="89"/>
      <c r="S76" s="89"/>
      <c r="T76" s="89"/>
      <c r="U76" s="89"/>
      <c r="V76" s="89"/>
      <c r="W76" s="89"/>
      <c r="X76" s="89"/>
      <c r="Y76" s="89"/>
      <c r="Z76" s="89"/>
      <c r="AA76" s="89"/>
      <c r="AB76" s="89"/>
      <c r="AC76" s="89"/>
      <c r="AD76" s="89"/>
      <c r="AE76" s="89"/>
      <c r="AF76" s="89"/>
    </row>
    <row r="77" spans="1:32" s="24" customFormat="1" hidden="1" x14ac:dyDescent="0.25">
      <c r="A77" s="90"/>
      <c r="B77" s="86"/>
      <c r="C77" s="57"/>
      <c r="D77" s="57"/>
      <c r="E77" s="57"/>
      <c r="F77" s="58"/>
      <c r="G77" s="58"/>
      <c r="H77" s="215"/>
      <c r="I77" s="93" t="s">
        <v>224</v>
      </c>
      <c r="J77" s="216">
        <f>X62</f>
        <v>0</v>
      </c>
      <c r="K77" s="89"/>
      <c r="L77" s="89"/>
      <c r="M77" s="89"/>
      <c r="N77" s="89"/>
      <c r="O77" s="89"/>
      <c r="P77" s="89"/>
      <c r="Q77" s="89"/>
      <c r="R77" s="89"/>
      <c r="S77" s="89"/>
      <c r="T77" s="89"/>
      <c r="U77" s="89"/>
      <c r="V77" s="89"/>
      <c r="W77" s="89"/>
      <c r="X77" s="89"/>
      <c r="Y77" s="89"/>
      <c r="Z77" s="89"/>
      <c r="AA77" s="89"/>
      <c r="AB77" s="89"/>
      <c r="AC77" s="89"/>
      <c r="AD77" s="89"/>
      <c r="AE77" s="89"/>
      <c r="AF77" s="89"/>
    </row>
    <row r="78" spans="1:32" s="24" customFormat="1" hidden="1" x14ac:dyDescent="0.25">
      <c r="A78" s="90"/>
      <c r="B78" s="86"/>
      <c r="C78" s="57"/>
      <c r="D78" s="57"/>
      <c r="E78" s="57"/>
      <c r="F78" s="58"/>
      <c r="G78" s="58"/>
      <c r="H78" s="215"/>
      <c r="I78" s="93" t="s">
        <v>237</v>
      </c>
      <c r="J78" s="216">
        <f>X72</f>
        <v>82</v>
      </c>
      <c r="K78" s="89"/>
      <c r="L78" s="89"/>
      <c r="M78" s="89"/>
      <c r="N78" s="89"/>
      <c r="O78" s="89"/>
      <c r="P78" s="89"/>
      <c r="Q78" s="89"/>
      <c r="R78" s="89"/>
      <c r="S78" s="89"/>
      <c r="T78" s="89"/>
      <c r="U78" s="89"/>
      <c r="V78" s="89"/>
      <c r="W78" s="89"/>
      <c r="X78" s="89"/>
      <c r="Y78" s="89"/>
      <c r="Z78" s="89"/>
      <c r="AA78" s="89"/>
      <c r="AB78" s="89"/>
      <c r="AC78" s="89"/>
      <c r="AD78" s="89"/>
      <c r="AE78" s="89"/>
      <c r="AF78" s="89"/>
    </row>
    <row r="79" spans="1:32" s="24" customFormat="1" hidden="1" x14ac:dyDescent="0.25">
      <c r="A79" s="90"/>
      <c r="B79" s="86"/>
      <c r="C79" s="57"/>
      <c r="D79" s="57"/>
      <c r="E79" s="57"/>
      <c r="F79" s="58"/>
      <c r="G79" s="58"/>
      <c r="H79" s="215"/>
      <c r="I79" s="93" t="s">
        <v>238</v>
      </c>
      <c r="J79" s="216" t="e">
        <f>SUM(J76:J78)</f>
        <v>#VALUE!</v>
      </c>
      <c r="K79" s="89"/>
      <c r="L79" s="89"/>
      <c r="M79" s="89"/>
      <c r="N79" s="89"/>
      <c r="O79" s="89"/>
      <c r="P79" s="89"/>
      <c r="Q79" s="89"/>
      <c r="R79" s="89"/>
      <c r="S79" s="89"/>
      <c r="T79" s="89"/>
      <c r="U79" s="89"/>
      <c r="V79" s="89"/>
      <c r="W79" s="89"/>
      <c r="X79" s="89"/>
      <c r="Y79" s="89"/>
      <c r="Z79" s="89"/>
      <c r="AA79" s="89"/>
      <c r="AB79" s="89"/>
      <c r="AC79" s="89"/>
      <c r="AD79" s="89"/>
      <c r="AE79" s="89"/>
      <c r="AF79" s="89"/>
    </row>
    <row r="80" spans="1:32" s="24" customFormat="1" x14ac:dyDescent="0.2">
      <c r="A80" s="211"/>
      <c r="B80" s="211"/>
      <c r="C80" s="217"/>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row>
    <row r="81" spans="1:32" s="24" customFormat="1" x14ac:dyDescent="0.2">
      <c r="A81" s="211"/>
      <c r="B81" s="211"/>
      <c r="C81" s="217"/>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row>
    <row r="82" spans="1:32" s="24" customFormat="1" x14ac:dyDescent="0.2">
      <c r="A82" s="2"/>
      <c r="B82" s="2"/>
      <c r="C82" s="26"/>
    </row>
    <row r="83" spans="1:32" s="24" customFormat="1" x14ac:dyDescent="0.2">
      <c r="A83" s="2"/>
      <c r="B83" s="2"/>
      <c r="C83" s="26"/>
    </row>
    <row r="84" spans="1:32" s="24" customFormat="1" x14ac:dyDescent="0.2">
      <c r="A84" s="2"/>
      <c r="B84" s="2"/>
      <c r="C84" s="26"/>
    </row>
    <row r="85" spans="1:32" s="24" customFormat="1" x14ac:dyDescent="0.2">
      <c r="A85" s="2"/>
      <c r="B85" s="2"/>
      <c r="C85" s="26"/>
    </row>
    <row r="86" spans="1:32" s="24" customFormat="1" x14ac:dyDescent="0.2">
      <c r="A86" s="2"/>
      <c r="B86" s="2"/>
      <c r="C86" s="26"/>
    </row>
    <row r="87" spans="1:32" s="24" customFormat="1" x14ac:dyDescent="0.2">
      <c r="A87" s="2"/>
      <c r="B87" s="2"/>
      <c r="C87" s="26"/>
    </row>
  </sheetData>
  <sheetProtection algorithmName="SHA-512" hashValue="/tk9zSpeyothe4j+UefQEKhka+rXRLPtbkpNsxBltX5nUkQw9EeH2WPNbrC8Ub/DN6LZLfl3q7OTnrs5QAtdSw==" saltValue="YqCDn0aF/44HGOI+hUBykw==" spinCount="100000" sheet="1" objects="1" scenarios="1"/>
  <mergeCells count="75">
    <mergeCell ref="U9:U11"/>
    <mergeCell ref="C1:V1"/>
    <mergeCell ref="C4:N4"/>
    <mergeCell ref="J6:Q6"/>
    <mergeCell ref="R6:U6"/>
    <mergeCell ref="C8:D8"/>
    <mergeCell ref="M9:M11"/>
    <mergeCell ref="Q9:Q11"/>
    <mergeCell ref="C2:Q2"/>
    <mergeCell ref="C3:Q3"/>
    <mergeCell ref="M22:M24"/>
    <mergeCell ref="Q22:Q24"/>
    <mergeCell ref="U22:U24"/>
    <mergeCell ref="M18:M20"/>
    <mergeCell ref="Q18:Q20"/>
    <mergeCell ref="U18:U20"/>
    <mergeCell ref="M30:M38"/>
    <mergeCell ref="Q30:Q38"/>
    <mergeCell ref="U30:U38"/>
    <mergeCell ref="M27:M28"/>
    <mergeCell ref="Q27:Q28"/>
    <mergeCell ref="U27:U28"/>
    <mergeCell ref="M45:M47"/>
    <mergeCell ref="Q45:Q47"/>
    <mergeCell ref="U45:U47"/>
    <mergeCell ref="M40:M42"/>
    <mergeCell ref="Q40:Q42"/>
    <mergeCell ref="U40:U42"/>
    <mergeCell ref="M58:M60"/>
    <mergeCell ref="Q58:Q60"/>
    <mergeCell ref="U58:U60"/>
    <mergeCell ref="M51:M55"/>
    <mergeCell ref="Q51:Q55"/>
    <mergeCell ref="U51:U55"/>
    <mergeCell ref="P67:Q67"/>
    <mergeCell ref="S65:T65"/>
    <mergeCell ref="E66:F66"/>
    <mergeCell ref="H66:I66"/>
    <mergeCell ref="J66:K66"/>
    <mergeCell ref="L66:M66"/>
    <mergeCell ref="N66:O66"/>
    <mergeCell ref="P66:Q66"/>
    <mergeCell ref="S66:T66"/>
    <mergeCell ref="E65:F65"/>
    <mergeCell ref="H65:I65"/>
    <mergeCell ref="J65:K65"/>
    <mergeCell ref="L65:M65"/>
    <mergeCell ref="N65:O65"/>
    <mergeCell ref="P65:Q65"/>
    <mergeCell ref="E67:F67"/>
    <mergeCell ref="H67:I67"/>
    <mergeCell ref="J67:K67"/>
    <mergeCell ref="L67:M67"/>
    <mergeCell ref="N67:O67"/>
    <mergeCell ref="D72:F72"/>
    <mergeCell ref="G72:I72"/>
    <mergeCell ref="E69:F69"/>
    <mergeCell ref="H69:I69"/>
    <mergeCell ref="J69:K69"/>
    <mergeCell ref="Z7:AE7"/>
    <mergeCell ref="S69:T69"/>
    <mergeCell ref="S70:T70"/>
    <mergeCell ref="D71:F71"/>
    <mergeCell ref="G71:I71"/>
    <mergeCell ref="L69:M69"/>
    <mergeCell ref="N69:O69"/>
    <mergeCell ref="P69:Q69"/>
    <mergeCell ref="S67:T67"/>
    <mergeCell ref="E68:F68"/>
    <mergeCell ref="H68:I68"/>
    <mergeCell ref="J68:K68"/>
    <mergeCell ref="L68:M68"/>
    <mergeCell ref="N68:O68"/>
    <mergeCell ref="P68:Q68"/>
    <mergeCell ref="S68:T68"/>
  </mergeCells>
  <pageMargins left="0.25" right="0.25"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'R:\Instructional Material\2019 Adoption\Rubrics_2019\Math\Math Drafts\[MathRubric_Grade4_draft_2018_AB.xlsx]Scores'!#REF!</xm:f>
          </x14:formula1>
          <xm:sqref>F70</xm:sqref>
        </x14:dataValidation>
        <x14:dataValidation type="list" allowBlank="1" showInputMessage="1" showErrorMessage="1">
          <x14:formula1>
            <xm:f>Scores!$A$1:$A$3</xm:f>
          </x14:formula1>
          <xm:sqref>R66:R69 E9:E11 E13 E15 E18:E20 E22:E24 E27:E28 E30:E38 E40:E42 E45:E47 E49 E51:E55 E58:E60 H58:H60 H51:H55 H49 H45:H47 H40:H42 H30:H38 H27:H28 H22:H24 H18:H20 H15 H13 H9:H11</xm:sqref>
        </x14:dataValidation>
        <x14:dataValidation type="list" allowBlank="1" showInputMessage="1" showErrorMessage="1">
          <x14:formula1>
            <xm:f>Scores!$G$1:$G$8</xm:f>
          </x14:formula1>
          <xm:sqref>J11 J13 J15 J20 J24 J28 J38 J42 J47 J49 J55 J60 N60 N55 N49 N47 N42 N38 N28 N24 N20 N15 N13 N11</xm:sqref>
        </x14:dataValidation>
        <x14:dataValidation type="list" allowBlank="1" showInputMessage="1" showErrorMessage="1">
          <x14:formula1>
            <xm:f>Scores!$D$1:$D$2</xm:f>
          </x14:formula1>
          <xm:sqref>P11 P13 P15 P20 P24 P28 P38 P42 P47 P49 P55 P60 L60 L55 L49 L47 L42 L38 L28 L24 L20 L15 L13 L11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G6" sqref="G6"/>
    </sheetView>
  </sheetViews>
  <sheetFormatPr defaultRowHeight="15" x14ac:dyDescent="0.25"/>
  <sheetData>
    <row r="1" spans="1:12" ht="20.25" x14ac:dyDescent="0.25">
      <c r="A1" s="221" t="s">
        <v>241</v>
      </c>
      <c r="B1" s="35"/>
      <c r="C1" s="35"/>
      <c r="D1" s="35"/>
      <c r="E1" s="35"/>
      <c r="F1" s="35"/>
      <c r="G1" s="35"/>
      <c r="H1" s="35"/>
      <c r="I1" s="35"/>
      <c r="J1" s="35"/>
      <c r="K1" s="35"/>
      <c r="L1" s="35"/>
    </row>
    <row r="2" spans="1:12" ht="18" x14ac:dyDescent="0.25">
      <c r="A2" s="222">
        <v>1</v>
      </c>
      <c r="B2" s="223" t="s">
        <v>242</v>
      </c>
      <c r="C2" s="224"/>
      <c r="D2" s="224"/>
      <c r="E2" s="224"/>
      <c r="F2" s="224"/>
      <c r="G2" s="224"/>
      <c r="H2" s="224"/>
      <c r="I2" s="224"/>
      <c r="J2" s="35"/>
      <c r="K2" s="35"/>
      <c r="L2" s="35"/>
    </row>
    <row r="3" spans="1:12" ht="18" x14ac:dyDescent="0.25">
      <c r="A3" s="222">
        <v>2</v>
      </c>
      <c r="B3" s="223" t="s">
        <v>243</v>
      </c>
      <c r="C3" s="224"/>
      <c r="D3" s="224"/>
      <c r="E3" s="224"/>
      <c r="F3" s="224"/>
      <c r="G3" s="224"/>
      <c r="H3" s="224"/>
      <c r="I3" s="224"/>
      <c r="J3" s="35"/>
      <c r="K3" s="35"/>
      <c r="L3" s="35"/>
    </row>
    <row r="4" spans="1:12" ht="18" x14ac:dyDescent="0.25">
      <c r="A4" s="222">
        <v>3</v>
      </c>
      <c r="B4" s="223" t="s">
        <v>244</v>
      </c>
      <c r="C4" s="224"/>
      <c r="D4" s="224"/>
      <c r="E4" s="224"/>
      <c r="F4" s="224"/>
      <c r="G4" s="224"/>
      <c r="H4" s="224"/>
      <c r="I4" s="224"/>
      <c r="J4" s="35"/>
      <c r="K4" s="35"/>
      <c r="L4" s="35"/>
    </row>
    <row r="5" spans="1:12" ht="18" x14ac:dyDescent="0.25">
      <c r="A5" s="222">
        <v>4</v>
      </c>
      <c r="B5" s="223" t="s">
        <v>245</v>
      </c>
      <c r="C5" s="224"/>
      <c r="D5" s="224"/>
      <c r="E5" s="224"/>
      <c r="F5" s="224"/>
      <c r="G5" s="224"/>
      <c r="H5" s="224"/>
      <c r="I5" s="224"/>
      <c r="J5" s="35"/>
      <c r="K5" s="35"/>
      <c r="L5" s="35"/>
    </row>
    <row r="6" spans="1:12" ht="18" x14ac:dyDescent="0.25">
      <c r="A6" s="222">
        <v>5</v>
      </c>
      <c r="B6" s="223" t="s">
        <v>246</v>
      </c>
      <c r="C6" s="224"/>
      <c r="D6" s="224"/>
      <c r="E6" s="224"/>
      <c r="F6" s="224"/>
      <c r="G6" s="224"/>
      <c r="H6" s="224"/>
      <c r="I6" s="224"/>
      <c r="J6" s="35"/>
      <c r="K6" s="35"/>
      <c r="L6" s="35"/>
    </row>
    <row r="7" spans="1:12" ht="18" x14ac:dyDescent="0.25">
      <c r="A7" s="222">
        <v>6</v>
      </c>
      <c r="B7" s="223" t="s">
        <v>247</v>
      </c>
      <c r="C7" s="224"/>
      <c r="D7" s="224"/>
      <c r="E7" s="224"/>
      <c r="F7" s="224"/>
      <c r="G7" s="224"/>
      <c r="H7" s="224"/>
      <c r="I7" s="224"/>
      <c r="J7" s="35"/>
      <c r="K7" s="35"/>
      <c r="L7" s="35"/>
    </row>
    <row r="8" spans="1:12" ht="18" x14ac:dyDescent="0.25">
      <c r="A8" s="222">
        <v>7</v>
      </c>
      <c r="B8" s="223" t="s">
        <v>248</v>
      </c>
      <c r="C8" s="224"/>
      <c r="D8" s="224"/>
      <c r="E8" s="224"/>
      <c r="F8" s="224"/>
      <c r="G8" s="224"/>
      <c r="H8" s="224"/>
      <c r="I8" s="224"/>
      <c r="J8" s="35"/>
      <c r="K8" s="35"/>
      <c r="L8" s="35"/>
    </row>
    <row r="9" spans="1:12" ht="18" x14ac:dyDescent="0.25">
      <c r="A9" s="222">
        <v>8</v>
      </c>
      <c r="B9" s="223" t="s">
        <v>249</v>
      </c>
      <c r="C9" s="224"/>
      <c r="D9" s="224"/>
      <c r="E9" s="224"/>
      <c r="F9" s="224"/>
      <c r="G9" s="224"/>
      <c r="H9" s="224"/>
      <c r="I9" s="224"/>
      <c r="J9" s="35"/>
      <c r="K9" s="35"/>
      <c r="L9" s="35"/>
    </row>
    <row r="10" spans="1:12" x14ac:dyDescent="0.25">
      <c r="A10" s="35"/>
      <c r="B10" s="35"/>
      <c r="C10" s="35"/>
      <c r="D10" s="35"/>
      <c r="E10" s="35"/>
      <c r="F10" s="35"/>
      <c r="G10" s="35"/>
      <c r="H10" s="35"/>
      <c r="I10" s="35"/>
      <c r="J10" s="35"/>
      <c r="K10" s="35"/>
      <c r="L10" s="35"/>
    </row>
    <row r="11" spans="1:12" x14ac:dyDescent="0.25">
      <c r="A11" s="35"/>
      <c r="B11" s="35"/>
      <c r="C11" s="35"/>
      <c r="D11" s="35"/>
      <c r="E11" s="35"/>
      <c r="F11" s="35"/>
      <c r="G11" s="35"/>
      <c r="H11" s="35"/>
      <c r="I11" s="35"/>
      <c r="J11" s="35"/>
      <c r="K11" s="35"/>
      <c r="L11" s="35"/>
    </row>
    <row r="12" spans="1:12" x14ac:dyDescent="0.25">
      <c r="A12" s="35"/>
      <c r="B12" s="35"/>
      <c r="C12" s="35"/>
      <c r="D12" s="35"/>
      <c r="E12" s="35"/>
      <c r="F12" s="35"/>
      <c r="G12" s="35"/>
      <c r="H12" s="35"/>
      <c r="I12" s="35"/>
      <c r="J12" s="35"/>
      <c r="K12" s="35"/>
      <c r="L12" s="35"/>
    </row>
    <row r="13" spans="1:12" x14ac:dyDescent="0.25">
      <c r="A13" s="35"/>
      <c r="B13" s="35"/>
      <c r="C13" s="35"/>
      <c r="D13" s="35"/>
      <c r="E13" s="35"/>
      <c r="F13" s="35"/>
      <c r="G13" s="35"/>
      <c r="H13" s="35"/>
      <c r="I13" s="35"/>
      <c r="J13" s="35"/>
      <c r="K13" s="35"/>
      <c r="L13" s="35"/>
    </row>
  </sheetData>
  <sheetProtection algorithmName="SHA-512" hashValue="RyQVNDfLOLiAbCxqO2/K5UG2ZzMrMAkGtGgRZhgNnFThZhgzGF8TxuDGPnMVc4kV4enWJLYpRqdbASSydQ5CXQ==" saltValue="9ys3ccSaozEronH/7SiU0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J22" sqref="J22"/>
    </sheetView>
  </sheetViews>
  <sheetFormatPr defaultRowHeight="15" x14ac:dyDescent="0.25"/>
  <cols>
    <col min="8" max="8" width="17.5703125" customWidth="1"/>
    <col min="10" max="12" width="34.28515625" customWidth="1"/>
  </cols>
  <sheetData>
    <row r="1" spans="1:12" ht="15" customHeight="1" x14ac:dyDescent="0.25">
      <c r="A1" s="35" t="s">
        <v>208</v>
      </c>
      <c r="B1" s="35" t="s">
        <v>250</v>
      </c>
      <c r="C1" s="35"/>
      <c r="D1" s="35" t="s">
        <v>208</v>
      </c>
      <c r="E1" s="35"/>
      <c r="F1" s="35"/>
      <c r="G1" s="35">
        <v>1</v>
      </c>
      <c r="H1" s="341" t="s">
        <v>196</v>
      </c>
      <c r="J1" s="342"/>
      <c r="K1" s="342"/>
      <c r="L1" s="342"/>
    </row>
    <row r="2" spans="1:12" x14ac:dyDescent="0.25">
      <c r="A2" s="35" t="s">
        <v>209</v>
      </c>
      <c r="B2" s="35" t="s">
        <v>251</v>
      </c>
      <c r="C2" s="35"/>
      <c r="D2" s="35" t="s">
        <v>210</v>
      </c>
      <c r="E2" s="35"/>
      <c r="F2" s="35"/>
      <c r="G2" s="35">
        <v>2</v>
      </c>
      <c r="H2" s="341"/>
      <c r="J2" s="225"/>
      <c r="K2" s="225"/>
      <c r="L2" s="225"/>
    </row>
    <row r="3" spans="1:12" x14ac:dyDescent="0.25">
      <c r="A3" s="35" t="s">
        <v>210</v>
      </c>
      <c r="B3" s="35"/>
      <c r="C3" s="35"/>
      <c r="D3" s="35"/>
      <c r="E3" s="35"/>
      <c r="F3" s="35"/>
      <c r="G3" s="35">
        <v>3</v>
      </c>
      <c r="H3" s="341"/>
      <c r="J3" s="225"/>
      <c r="K3" s="225"/>
      <c r="L3" s="225"/>
    </row>
    <row r="4" spans="1:12" x14ac:dyDescent="0.25">
      <c r="A4" s="35"/>
      <c r="B4" s="35"/>
      <c r="C4" s="35"/>
      <c r="D4" s="35"/>
      <c r="E4" s="35"/>
      <c r="F4" s="35"/>
      <c r="G4" s="35">
        <v>4</v>
      </c>
      <c r="H4" s="341"/>
      <c r="J4" s="225"/>
      <c r="K4" s="225"/>
      <c r="L4" s="225"/>
    </row>
    <row r="5" spans="1:12" x14ac:dyDescent="0.25">
      <c r="A5" s="35"/>
      <c r="B5" s="35"/>
      <c r="C5" s="35"/>
      <c r="D5" s="35"/>
      <c r="E5" s="35"/>
      <c r="F5" s="35"/>
      <c r="G5" s="35">
        <v>5</v>
      </c>
      <c r="H5" s="341"/>
      <c r="J5" s="226"/>
      <c r="K5" s="25"/>
      <c r="L5" s="225"/>
    </row>
    <row r="6" spans="1:12" x14ac:dyDescent="0.25">
      <c r="A6" s="35"/>
      <c r="B6" s="35"/>
      <c r="C6" s="35"/>
      <c r="D6" s="35"/>
      <c r="E6" s="35"/>
      <c r="F6" s="35"/>
      <c r="G6" s="35">
        <v>6</v>
      </c>
      <c r="H6" s="341"/>
      <c r="J6" s="27"/>
      <c r="L6" s="1"/>
    </row>
    <row r="7" spans="1:12" x14ac:dyDescent="0.25">
      <c r="A7" s="35"/>
      <c r="B7" s="35"/>
      <c r="C7" s="35"/>
      <c r="D7" s="35"/>
      <c r="E7" s="35"/>
      <c r="F7" s="35"/>
      <c r="G7" s="35">
        <v>7</v>
      </c>
      <c r="H7" s="341"/>
      <c r="J7" s="27"/>
      <c r="L7" s="1"/>
    </row>
    <row r="8" spans="1:12" x14ac:dyDescent="0.25">
      <c r="A8" s="35"/>
      <c r="B8" s="35"/>
      <c r="C8" s="35"/>
      <c r="D8" s="35"/>
      <c r="E8" s="35"/>
      <c r="F8" s="35"/>
      <c r="G8" s="35">
        <v>8</v>
      </c>
      <c r="H8" s="341"/>
      <c r="J8" s="27"/>
      <c r="L8" s="1"/>
    </row>
    <row r="9" spans="1:12" x14ac:dyDescent="0.25">
      <c r="J9" s="27"/>
    </row>
    <row r="10" spans="1:12" x14ac:dyDescent="0.25">
      <c r="J10" s="27"/>
    </row>
    <row r="11" spans="1:12" x14ac:dyDescent="0.25">
      <c r="J11" s="27"/>
    </row>
    <row r="12" spans="1:12" x14ac:dyDescent="0.25">
      <c r="J12" s="27"/>
    </row>
    <row r="13" spans="1:12" x14ac:dyDescent="0.25">
      <c r="J13" s="27"/>
    </row>
    <row r="14" spans="1:12" x14ac:dyDescent="0.25">
      <c r="J14" s="27"/>
    </row>
    <row r="15" spans="1:12" x14ac:dyDescent="0.25">
      <c r="J15" s="27"/>
    </row>
    <row r="16" spans="1:12" x14ac:dyDescent="0.25">
      <c r="J16" s="27"/>
    </row>
    <row r="17" spans="10:10" x14ac:dyDescent="0.25">
      <c r="J17" s="27"/>
    </row>
    <row r="18" spans="10:10" x14ac:dyDescent="0.25">
      <c r="J18" s="27"/>
    </row>
    <row r="19" spans="10:10" x14ac:dyDescent="0.25">
      <c r="J19" s="27"/>
    </row>
    <row r="20" spans="10:10" x14ac:dyDescent="0.25">
      <c r="J20" s="27"/>
    </row>
    <row r="21" spans="10:10" x14ac:dyDescent="0.25">
      <c r="J21" s="27"/>
    </row>
    <row r="22" spans="10:10" x14ac:dyDescent="0.25">
      <c r="J22" s="27"/>
    </row>
    <row r="23" spans="10:10" x14ac:dyDescent="0.25">
      <c r="J23" s="27"/>
    </row>
    <row r="24" spans="10:10" x14ac:dyDescent="0.25">
      <c r="J24" s="27"/>
    </row>
    <row r="25" spans="10:10" x14ac:dyDescent="0.25">
      <c r="J25" s="27"/>
    </row>
    <row r="26" spans="10:10" x14ac:dyDescent="0.25">
      <c r="J26" s="27"/>
    </row>
    <row r="27" spans="10:10" x14ac:dyDescent="0.25">
      <c r="J27" s="27"/>
    </row>
    <row r="28" spans="10:10" x14ac:dyDescent="0.25">
      <c r="J28" s="27"/>
    </row>
    <row r="29" spans="10:10" x14ac:dyDescent="0.25">
      <c r="J29" s="27"/>
    </row>
    <row r="30" spans="10:10" x14ac:dyDescent="0.25">
      <c r="J30" s="27"/>
    </row>
    <row r="31" spans="10:10" x14ac:dyDescent="0.25">
      <c r="J31" s="27"/>
    </row>
    <row r="32" spans="10:10" x14ac:dyDescent="0.25">
      <c r="J32" s="27"/>
    </row>
    <row r="33" spans="10:10" x14ac:dyDescent="0.25">
      <c r="J33" s="27"/>
    </row>
  </sheetData>
  <sheetProtection algorithmName="SHA-512" hashValue="lnsqoRvS9pFQNQZLeSFOdkuQ1cJjoYwuyn3BB/loTuo80GX4FLochTBd7s1Nhd4DeAjJ+ZVhI1Ah0daJdeEqmg==" saltValue="3BrOMXYtAuKUCxQNkDYn4w=="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vt:lpstr>
      <vt:lpstr>All Content Review</vt:lpstr>
      <vt:lpstr>Math Content Review</vt:lpstr>
      <vt:lpstr>Fourth Grade Standards Review</vt:lpstr>
      <vt:lpstr>SMP Chart</vt:lpstr>
      <vt:lpstr>Scores</vt:lpstr>
      <vt:lpstr>'All Content Review'!Print_Area</vt:lpstr>
      <vt:lpstr>'Fourth Grade Standards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2019-02-06T17:53:36Z</dcterms:modified>
</cp:coreProperties>
</file>