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R:\Instructional Material\2019 Adoption\Rubrics_2019\Math\Math Drafts\Math Final Forms F 2019\"/>
    </mc:Choice>
  </mc:AlternateContent>
  <bookViews>
    <workbookView xWindow="0" yWindow="0" windowWidth="28800" windowHeight="11700"/>
  </bookViews>
  <sheets>
    <sheet name="Cover" sheetId="5" r:id="rId1"/>
    <sheet name="All Content Review" sheetId="8" r:id="rId2"/>
    <sheet name="Math Content Review" sheetId="9" r:id="rId3"/>
    <sheet name="Fourth Grade Standards Review" sheetId="7" r:id="rId4"/>
    <sheet name="SMP Chart" sheetId="10" r:id="rId5"/>
    <sheet name="Scores" sheetId="2" state="hidden" r:id="rId6"/>
  </sheets>
  <externalReferences>
    <externalReference r:id="rId7"/>
    <externalReference r:id="rId8"/>
  </externalReferences>
  <definedNames>
    <definedName name="List">[1]Sheet2!$C$1:$C$4</definedName>
    <definedName name="_xlnm.Print_Area" localSheetId="1">'All Content Review'!$A$1:$I$61</definedName>
    <definedName name="_xlnm.Print_Area" localSheetId="3">'Fourth Grade Standards Review'!$A$1:$V$72</definedName>
    <definedName name="_xlnm.Print_Area" localSheetId="2">'Math Content Review'!$A$1:$I$18</definedName>
    <definedName name="Scores">[1]Sheet2!$A$1:$A$4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9" i="7" l="1"/>
  <c r="X68" i="7"/>
  <c r="X67" i="7"/>
  <c r="X66" i="7"/>
  <c r="W60" i="7"/>
  <c r="W59" i="7"/>
  <c r="W58" i="7"/>
  <c r="W55" i="7"/>
  <c r="W54" i="7"/>
  <c r="W53" i="7"/>
  <c r="W52" i="7"/>
  <c r="W51" i="7"/>
  <c r="W49" i="7"/>
  <c r="W47" i="7"/>
  <c r="W46" i="7"/>
  <c r="W45" i="7"/>
  <c r="W42" i="7"/>
  <c r="W41" i="7"/>
  <c r="W40" i="7"/>
  <c r="W38" i="7"/>
  <c r="W37" i="7"/>
  <c r="W36" i="7"/>
  <c r="W35" i="7"/>
  <c r="W34" i="7"/>
  <c r="W33" i="7"/>
  <c r="W32" i="7"/>
  <c r="W31" i="7"/>
  <c r="W30" i="7"/>
  <c r="W28" i="7"/>
  <c r="W27" i="7"/>
  <c r="W24" i="7"/>
  <c r="W23" i="7"/>
  <c r="W22" i="7"/>
  <c r="W20" i="7"/>
  <c r="W19" i="7"/>
  <c r="W18" i="7"/>
  <c r="W15" i="7"/>
  <c r="W13" i="7"/>
  <c r="W11" i="7"/>
  <c r="W10" i="7"/>
  <c r="W9" i="7"/>
  <c r="W62" i="7" l="1"/>
  <c r="J76" i="7" s="1"/>
  <c r="X72" i="7"/>
  <c r="J78" i="7" s="1"/>
  <c r="AD16" i="7"/>
  <c r="AE16" i="7" s="1"/>
  <c r="AD15" i="7"/>
  <c r="AE15" i="7" s="1"/>
  <c r="AD14" i="7"/>
  <c r="AE14" i="7" s="1"/>
  <c r="AD13" i="7"/>
  <c r="AE13" i="7" s="1"/>
  <c r="AD12" i="7"/>
  <c r="AE12" i="7" s="1"/>
  <c r="AD11" i="7"/>
  <c r="AE11" i="7" s="1"/>
  <c r="AD10" i="7"/>
  <c r="AE10" i="7" s="1"/>
  <c r="AD9" i="7"/>
  <c r="AE9" i="7" s="1"/>
  <c r="J14" i="9" l="1"/>
  <c r="J13" i="9"/>
  <c r="J12" i="9"/>
  <c r="J11" i="9"/>
  <c r="J10" i="9"/>
  <c r="J9" i="9"/>
  <c r="J8" i="9"/>
  <c r="I18" i="9" s="1"/>
  <c r="B11" i="5" s="1"/>
  <c r="J57" i="8"/>
  <c r="J56" i="8"/>
  <c r="J55" i="8"/>
  <c r="J54" i="8"/>
  <c r="J53" i="8"/>
  <c r="J51" i="8"/>
  <c r="J50" i="8"/>
  <c r="J49" i="8"/>
  <c r="J47" i="8"/>
  <c r="J46" i="8"/>
  <c r="J45" i="8"/>
  <c r="J43" i="8"/>
  <c r="J42" i="8"/>
  <c r="J41" i="8"/>
  <c r="J40" i="8"/>
  <c r="J39" i="8"/>
  <c r="J38" i="8"/>
  <c r="J36" i="8"/>
  <c r="J35" i="8"/>
  <c r="J34" i="8"/>
  <c r="J33" i="8"/>
  <c r="J31" i="8"/>
  <c r="J30" i="8"/>
  <c r="J29" i="8"/>
  <c r="J28" i="8"/>
  <c r="J27" i="8"/>
  <c r="J26" i="8"/>
  <c r="J25" i="8"/>
  <c r="J23" i="8"/>
  <c r="J22" i="8"/>
  <c r="J21" i="8"/>
  <c r="J20" i="8"/>
  <c r="J18" i="8"/>
  <c r="J17" i="8"/>
  <c r="J15" i="8"/>
  <c r="J14" i="8"/>
  <c r="J13" i="8"/>
  <c r="J12" i="8"/>
  <c r="J11" i="8"/>
  <c r="J10" i="8"/>
  <c r="J9" i="8"/>
  <c r="I61" i="8" l="1"/>
  <c r="B10" i="5" s="1"/>
  <c r="AA11" i="7"/>
  <c r="AB11" i="7" s="1"/>
  <c r="AA10" i="7"/>
  <c r="AB10" i="7" s="1"/>
  <c r="AA13" i="7"/>
  <c r="AB13" i="7" s="1"/>
  <c r="AA14" i="7"/>
  <c r="AB14" i="7" s="1"/>
  <c r="AA12" i="7"/>
  <c r="AB12" i="7" s="1"/>
  <c r="AA16" i="7"/>
  <c r="AB16" i="7" s="1"/>
  <c r="AA15" i="7"/>
  <c r="AB15" i="7" s="1"/>
  <c r="AA9" i="7"/>
  <c r="AB9" i="7" s="1"/>
  <c r="X61" i="7" l="1"/>
  <c r="X62" i="7" s="1"/>
  <c r="J77" i="7" s="1"/>
  <c r="J79" i="7" s="1"/>
  <c r="B12" i="5" s="1"/>
  <c r="B13" i="5" s="1"/>
  <c r="B14" i="5" s="1"/>
</calcChain>
</file>

<file path=xl/sharedStrings.xml><?xml version="1.0" encoding="utf-8"?>
<sst xmlns="http://schemas.openxmlformats.org/spreadsheetml/2006/main" count="302" uniqueCount="262">
  <si>
    <t>4.OA.A.1</t>
  </si>
  <si>
    <t>Criteria</t>
  </si>
  <si>
    <t>Standard</t>
  </si>
  <si>
    <t>F.4 Grade 4 Math</t>
  </si>
  <si>
    <t>Use the four operations with whole numbers to solve problems.</t>
  </si>
  <si>
    <t>Multiply or divide to solve word problems involving multiplicative comparison, e.g., by using drawings and equations with a symbol for the unknown number to represent the problem, distinguishing multiplicative comparison from additive comparison.</t>
  </si>
  <si>
    <t xml:space="preserve">Interpret a multiplication equation as a comparison, e.g., interpret 35
= 5 × 7 as a statement that 35 is 5 times as many as 7 and 7 times as many as 5. Represent verbal statements of multiplicative comparisons as multiplication equations.
</t>
  </si>
  <si>
    <t>4.OA.A.2</t>
  </si>
  <si>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</si>
  <si>
    <t>4.OA.A.3</t>
  </si>
  <si>
    <t>Gain familiarity with factors and multiples.</t>
  </si>
  <si>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t>
  </si>
  <si>
    <t>Generate and analyze patterns.</t>
  </si>
  <si>
    <t>4.OA.B.4</t>
  </si>
  <si>
    <t>4.OA.C.5</t>
  </si>
  <si>
    <t>Generalize place value understanding for multi-digit whole numbers.</t>
  </si>
  <si>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</si>
  <si>
    <t>Fluently add and subtract multi-digit whole numbers using the standard algorithm.</t>
  </si>
  <si>
    <t>Use place value understanding to round multi-digit whole numbers to any place.</t>
  </si>
  <si>
    <t>Read and write multi-digit whole numbers using base-ten numerals, number names, and expanded form. Compare two multi-digit numbers based on meanings of the digits in each place, using &gt;, =, and &lt; symbols to record the results of comparisons.</t>
  </si>
  <si>
    <t>Use place value understanding and properties of operations to perform multi-digit arithmetic.</t>
  </si>
  <si>
    <t>Extend understanding of fraction equivalence and ordering.</t>
  </si>
  <si>
    <t>Build fractions from unit fractions by applying and extending previous understandings of operations on whole numbers.</t>
  </si>
  <si>
    <t>Understand decimal notation for fractions, and compare decimal fractions.</t>
  </si>
  <si>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</si>
  <si>
    <t>Apply and extend previous understandings of multiplication to multiply a fraction by a whole number.</t>
  </si>
  <si>
    <t>Understand addition and subtraction of fractions as joining and separating parts referring to the same whole.</t>
  </si>
  <si>
    <t>Add and subtract mixed numbers with like denominators, e.g., by replacing each mixed number with an equivalent fraction, and/or by using properties of operations and the relationship between addition and subtraction.</t>
  </si>
  <si>
    <t xml:space="preserve">Solve word problems involving addition and subtraction of fractions referring to the same whole and having like denominators, e.g., by using visual fraction models and equations to represent the problem.
</t>
  </si>
  <si>
    <t>Compare two decimals to hundredths by reasoning about their size. Recognize that comparisons are valid only when the two decimals refer to the same whole. Record the results of comparisons with the symbols &gt;, =, or &lt;, and justify the conclusions, e.g., by using a visual model.</t>
  </si>
  <si>
    <t>Solve problems involving measurement and conversion of measurements from a larger unit to a smaller unit.</t>
  </si>
  <si>
    <t>Represent and interpret data.</t>
  </si>
  <si>
    <t>Geometric measurement: understand concepts of angle and measure angles.</t>
  </si>
  <si>
    <t>Draw and identify lines and angles, and classify shapes by properties of their lines and angles.</t>
  </si>
  <si>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</si>
  <si>
    <t>An angle is measured with reference to a circle with its center at the common endpoint of the rays, by considering the fraction of the circular arc between the points where the two rays intersect the circle. An angle that turns through 1/360 of a circle is called a “one-degree angle,” and can be used to measure angles.</t>
  </si>
  <si>
    <t>Recognize angles as geometric shapes that are formed wherever two rays share a common endpoint, and understand concepts of angle measurement:</t>
  </si>
  <si>
    <t>Recognize angle measure as additive. When an angle is decomposed into non-overlapping parts, the angle measure of the whole is the sum of the angle measures of the parts. Solve addition and subtraction problems to find unknown angles on a diagram in real world and mathematical problems, e.g., by using an equation with a symbol for the unknown angle measure.</t>
  </si>
  <si>
    <t>Measure angles in whole-number degrees using a protractor. Sketch angles of specified measure.</t>
  </si>
  <si>
    <t>4.G.A.1</t>
  </si>
  <si>
    <t>4.G.A.2</t>
  </si>
  <si>
    <t>4.G.A.3</t>
  </si>
  <si>
    <t>Draw points, lines, line segments, rays, angles (right, acute, obtuse), and perpendicular and parallel lines. Identify these in two-dimensional figures.</t>
  </si>
  <si>
    <t>Classify two-dimensional figures based on the presence or absence of parallel or perpendicular lines, or the presence or absence of angles of a specified size. Recognize right triangles as a category, and identify right triangles.</t>
  </si>
  <si>
    <t>Recognize a line of symmetry for a two-dimensional figure as a line across the figure such that the figure can be folded along the line into matching parts. Identify line-symmetric figures and draw lines of symmetry.</t>
  </si>
  <si>
    <t>4.MD.A.1</t>
  </si>
  <si>
    <t>4.MD.A.2</t>
  </si>
  <si>
    <t>4.MD.A.3</t>
  </si>
  <si>
    <t>4.MD.B.4</t>
  </si>
  <si>
    <t>4.MD.C.5</t>
  </si>
  <si>
    <t>4.MD.C.5a</t>
  </si>
  <si>
    <t>4.MD.C.5b</t>
  </si>
  <si>
    <t>4.MD.C.6</t>
  </si>
  <si>
    <t>4.MD.C.7</t>
  </si>
  <si>
    <t>4.NF.C.7</t>
  </si>
  <si>
    <t>4.NF.C.6</t>
  </si>
  <si>
    <t>4.NF.C.5</t>
  </si>
  <si>
    <t>4.NF.B.4c</t>
  </si>
  <si>
    <t>4.NF.B.4b</t>
  </si>
  <si>
    <t>4.NF.B.3</t>
  </si>
  <si>
    <t>4.NF.B.3a</t>
  </si>
  <si>
    <t>4.NF.B.3b</t>
  </si>
  <si>
    <t>4.NF.B.3c</t>
  </si>
  <si>
    <t>4.NF.B.3d</t>
  </si>
  <si>
    <t>4.NF.B.4</t>
  </si>
  <si>
    <t>4.NF.B.4a</t>
  </si>
  <si>
    <t>4.NF.A.2</t>
  </si>
  <si>
    <t>4.NF.A.1</t>
  </si>
  <si>
    <t>4.NBT.B.6</t>
  </si>
  <si>
    <t>4.NBT.B.5</t>
  </si>
  <si>
    <t>4.NBT.B.4</t>
  </si>
  <si>
    <t>4.NBT.A.3</t>
  </si>
  <si>
    <t>4.NBT.A.2</t>
  </si>
  <si>
    <t>4.NBT.A.1</t>
  </si>
  <si>
    <r>
      <rPr>
        <b/>
        <sz val="12"/>
        <color theme="1"/>
        <rFont val="Arial"/>
        <family val="2"/>
      </rPr>
      <t>Attention to Applications:</t>
    </r>
    <r>
      <rPr>
        <sz val="12"/>
        <color theme="1"/>
        <rFont val="Arial"/>
        <family val="2"/>
      </rPr>
      <t xml:space="preserve"> Materials are designed so that teachers and students spend sufficient time working with engaging applications of the mathematics, without losing focus on the major work of each grade.</t>
    </r>
  </si>
  <si>
    <t>4.OA - Operations and Algebraic Thinking</t>
  </si>
  <si>
    <t xml:space="preserve">4.NBT - Number and Operations in Base Ten </t>
  </si>
  <si>
    <t>4. NF - Number and Operations - Fractions</t>
  </si>
  <si>
    <t xml:space="preserve">
</t>
  </si>
  <si>
    <t>4.G - Geometry</t>
  </si>
  <si>
    <t>4.MD - Measurement and Data</t>
  </si>
  <si>
    <t>Teacher materials contain supports that explain the role of the mathematical focus of each lesson within the specific grade-level and how it relates to the coherence of the mathematical learning progressions for kindergarten through grade twelve.</t>
  </si>
  <si>
    <t>Supporting content enhances focus and coherence simultaneously by engaging students in the content of the grade.</t>
  </si>
  <si>
    <t>Instructional material spends the majority of class time on the content of each grade.</t>
  </si>
  <si>
    <t>The amount of content designated for one grade level is viable for one school year in order to foster coherence between grades.</t>
  </si>
  <si>
    <t>Standards for Mathematical Practice</t>
  </si>
  <si>
    <t>Criteria #</t>
  </si>
  <si>
    <t>Materials are well designed and take into account effective lesson structure and pacing.</t>
  </si>
  <si>
    <t>Materials support teacher planning, learning, and understanding of the standards.</t>
  </si>
  <si>
    <t>Teacher materials contain full, adult-level explanations and examples of the more advanced mathematics concepts in the lessons so teachers can improve their own knowledge of the subject. Materials are in print or clearly distinguished/accessible as a teacher’s edition in digital materials.</t>
  </si>
  <si>
    <t>Teacher materials provide insight into student ways of thinking with respect to important mathematical concepts - especially anticipating a variety of student responses.</t>
  </si>
  <si>
    <t>Materials contain strategies for informing parents or caregivers about the mathematics program and suggestions for how they can help support student progress and achievement.</t>
  </si>
  <si>
    <t>Materials offer teachers resources and tools to collect ongoing data about student progress on the standards.</t>
  </si>
  <si>
    <t>Materials give all students extensive opportunities and support to explore key concepts.</t>
  </si>
  <si>
    <t>Materials support effective use of technology to enhance student learning. Digital materials are accessible and available in multiple platforms.</t>
  </si>
  <si>
    <t>Materials can be easily customized for individual learners.</t>
  </si>
  <si>
    <t>Materials are consistent with the progressions in the standards.</t>
  </si>
  <si>
    <t>Materials foster coherence through connections at a single grade, where appropriate and required by the standards.</t>
  </si>
  <si>
    <t>Rigor and Balance</t>
  </si>
  <si>
    <t>Materials integrate opportunities for digital learning into the text.</t>
  </si>
  <si>
    <t>Materials relate grade level concepts explicitly to prior knowledge from earlier grades.</t>
  </si>
  <si>
    <t>Materials include problems and/or activities that serve to connect two or more standards in cases where these connections are natural and important.</t>
  </si>
  <si>
    <t>The design of the assignments is not haphazard; content is given in intentional sequences.</t>
  </si>
  <si>
    <t>The visual design (whether in print or digital) is not distracting or chaotic but supports students in engaging thoughtfully with the subject.</t>
  </si>
  <si>
    <t>The material incorporates a glossary, footnotes, recording, pictures, and/or other features that aid students and teachers in using the material effectively.</t>
  </si>
  <si>
    <t>Materials provide a list of lessons in the teacher's edition (in print or clearly distinguished/accessible as a teacher's edition in digital materials), cross-referencing the standards addressed and providing an estimated instructional time for each lesson, chapter and unit (i.e., pacing guide).</t>
  </si>
  <si>
    <t>The materials contain explanations of the instructional approaches of the program and identification of the research-based strategies.</t>
  </si>
  <si>
    <t>Materials provide strategies for gathering information on students' prior knowledge and across grade levels.</t>
  </si>
  <si>
    <t>Materials provide strategies for teachers to identify and address  common student errors and misconceptions.</t>
  </si>
  <si>
    <t>Materials provide opportunities for ongoing review and practice, with feedback, for students in learning both concepts and skills.</t>
  </si>
  <si>
    <t>Assessments clearly denote which standards are being emphasized.</t>
  </si>
  <si>
    <t>Multiple types of formative and summative assessments (performance-based tasks, questions, research, investigations, and projects) are embedded into the content materials and assess the learning targets.</t>
  </si>
  <si>
    <t xml:space="preserve">Materials provide strategies to help teachers sequence or scaffold lessons so that the content is accessible to all learners. </t>
  </si>
  <si>
    <t>Materials provide teachers with strategies for meeting the needs of a range of learners.</t>
  </si>
  <si>
    <t>Materials suggest support, accommodations, and modifications for English Language Learners and other special populations that will support their regular and active participation in learning content (e.g., modifying vocabulary).</t>
  </si>
  <si>
    <t xml:space="preserve">Materials provide a balanced portrayal of various demographic and personal characteristics. </t>
  </si>
  <si>
    <t>Materials encourage teachers to draw upon home language and culture to facilitate learning.</t>
  </si>
  <si>
    <t>Materials include opportunities to assess student understandings and knowledge of procedural skills using technology.</t>
  </si>
  <si>
    <t>Digital materials include opportunities for teachers to personalize learning for all students, using adaptive or other technological innovations.</t>
  </si>
  <si>
    <t>Materials can be easily customized for local use. For example, materials may provide a range of lessons to draw from on a topic.</t>
  </si>
  <si>
    <t>Materials include or reference technology that provides opportunities for teachers and/or students to collaborate with each other (e.g. websites, discussion groups, webinars, etc.).</t>
  </si>
  <si>
    <t>Conceptual Understanding</t>
  </si>
  <si>
    <t>Balance</t>
  </si>
  <si>
    <t>Applications</t>
  </si>
  <si>
    <t xml:space="preserve">Materials provide supports to create structures for grade appropriate arguments and explanations, diagrams, mathematical models, etc. to strengthen student learning. </t>
  </si>
  <si>
    <t>Materials provide strategies to elicit mathematical discourse among students.</t>
  </si>
  <si>
    <t>Materials encourage students to monitor their own progress.</t>
  </si>
  <si>
    <t>Materials provide opportunities for students to investigate content beyond what is expected in the unit or lesson.</t>
  </si>
  <si>
    <t>Digital materials (either included as part of the core materials or as part of a digital curriculum) are web-based and compatible with multiple internet browsers (e.g., Internet Explorer, Firefox, Google Chrome). In addition, materials are “platform neutral” (i.e., are compatible with multiple operating systems such as Windows and Apple and are not proprietary to any single platform) and allow the use of tablets and mobile devices.</t>
  </si>
  <si>
    <t>The instructional material assesses* the grade‐level content and, if applicable, content from earlier grades.
*Content from future grades may be introduced but students should not be held accountable on assessments for future expectations.</t>
  </si>
  <si>
    <t>Materials develop according to the grade‐by‐grade progressions in the standards.  If there is content from prior or future grades, that content is clearly identified and related to grade‐level work.</t>
  </si>
  <si>
    <t>A variety of materials give all students extensive work with grade‐level content.</t>
  </si>
  <si>
    <t>Materials include learning objectives that
are visibly shaped by the content standards.</t>
  </si>
  <si>
    <t>There are a variety of ways students are asked to show their understanding.</t>
  </si>
  <si>
    <t>Materials support teachers in planning and implementing effective learning experiences by providing instructional strategies (such as quality questioning, grouping strategies, and discourse between teacher and students) to help guide students' academic development.</t>
  </si>
  <si>
    <t>Assessments include aligned rubrics that provide sufficient guidance to teachers for interpreting student performance and suggestions for follow-up.</t>
  </si>
  <si>
    <t>Rigor Score</t>
  </si>
  <si>
    <r>
      <rPr>
        <b/>
        <sz val="12"/>
        <color theme="1"/>
        <rFont val="Arial"/>
        <family val="2"/>
      </rPr>
      <t>Attention to Conceptual Understanding:</t>
    </r>
    <r>
      <rPr>
        <sz val="12"/>
        <color theme="1"/>
        <rFont val="Arial"/>
        <family val="2"/>
      </rPr>
      <t xml:space="preserve"> Materials develop conceptual understanding of key mathematical concepts, especially where called for in specific content standards or cluster headings.</t>
    </r>
  </si>
  <si>
    <t>Indicators for Rigor and Balance</t>
  </si>
  <si>
    <t>Materials contain a teacher's edition with ample and useful annotations and suggestions on how to present the content in the student edition and in the ancillary materials.  Where applicable, materials include teacher guidance for the use of embedded technology to support and enhance student learning.</t>
  </si>
  <si>
    <t>Practice 1-8</t>
  </si>
  <si>
    <t>Reviewer Evidence</t>
  </si>
  <si>
    <t>Materials take into account cultural perspectives.</t>
  </si>
  <si>
    <t>Materials reflect the cultures, languages, and lived experiences of a multicultural society.</t>
  </si>
  <si>
    <t>Materials address multiple ethnic description, interpretations, or perspectives of events and experiences.</t>
  </si>
  <si>
    <t>Grade(s):</t>
  </si>
  <si>
    <t>Title of Student Edition:</t>
  </si>
  <si>
    <t>Student Edition ISBN:</t>
  </si>
  <si>
    <t>Title of Teacher Edition:</t>
  </si>
  <si>
    <t>Teacher Edition ISBN:</t>
  </si>
  <si>
    <t>Title of SE Workbook:</t>
  </si>
  <si>
    <t>SE Workbook ISBN:</t>
  </si>
  <si>
    <t>SCORING (TO BE COMPLETED BY REVIEWER AND FACILITATOR)</t>
  </si>
  <si>
    <t>Reviewer Number:</t>
  </si>
  <si>
    <t>Date:</t>
  </si>
  <si>
    <t>SECTION</t>
  </si>
  <si>
    <t>REVIEWER TOTAL</t>
  </si>
  <si>
    <t>MAXIMUM POINTS</t>
  </si>
  <si>
    <t>FACILITATOR VERIFIED</t>
  </si>
  <si>
    <t>TOTAL SCORE</t>
  </si>
  <si>
    <t>Percent Score</t>
  </si>
  <si>
    <t>FINAL SCORE VERIFICATION (TO BE COMPLETED BY FACILITATOR)</t>
  </si>
  <si>
    <t>Verified 90% or Higher (Y/N)</t>
  </si>
  <si>
    <t>Facilitator Notes:    (enter comments below)</t>
  </si>
  <si>
    <t>Facilitator Name:</t>
  </si>
  <si>
    <t xml:space="preserve">F.4 MATHEMATICS GRADE 4 </t>
  </si>
  <si>
    <t>Provider/Publisher Criteria for All Content</t>
  </si>
  <si>
    <t>Provider/Publisher / Imprint:</t>
  </si>
  <si>
    <t>Provider/Publisher Criteria K-8 Math Content</t>
  </si>
  <si>
    <t>PROVIDER/PUBLISHER   / MATERIAL INFORMATION (TO BE COMPLETED BY PROVIDER/PUBLISHER)</t>
  </si>
  <si>
    <t>Provider/ Publisher Citation</t>
  </si>
  <si>
    <t>Multiply a whole number of up to four digits by a one-digit whole number, and multiply two two-digit numbers, using strategies based on place value and the properties of operations. Illustrate and explain the calculation by using equations, rectangular arrays, and/or area models.</t>
  </si>
  <si>
    <t>Materials inform culturally and linguistically responsive pedagogy.</t>
  </si>
  <si>
    <t>Materials reflect the cultural diversity represented within the community, state, and nation.</t>
  </si>
  <si>
    <t>Materials encourage critical pedagogy.</t>
  </si>
  <si>
    <r>
      <t xml:space="preserve">Generate a number or shape pattern that follows a given rule. Identify apparent features of the pattern that were not explicit in the rule itself. </t>
    </r>
    <r>
      <rPr>
        <i/>
        <sz val="12"/>
        <color theme="1"/>
        <rFont val="Arial"/>
        <family val="2"/>
      </rPr>
      <t xml:space="preserve"> For example, given the rule “Add 3” and the starting number 1, generate terms in the resulting sequence and observe that the terms appear to alternate between odd and even numbers. Explain informally why the numbers will continue to alternate in this way.</t>
    </r>
  </si>
  <si>
    <r>
      <t xml:space="preserve">Explain why a fraction </t>
    </r>
    <r>
      <rPr>
        <i/>
        <sz val="12"/>
        <color theme="1"/>
        <rFont val="Arial"/>
        <family val="2"/>
      </rPr>
      <t>a/b</t>
    </r>
    <r>
      <rPr>
        <sz val="12"/>
        <color theme="1"/>
        <rFont val="Arial"/>
        <family val="2"/>
      </rPr>
      <t xml:space="preserve"> is equivalent to a fraction</t>
    </r>
    <r>
      <rPr>
        <i/>
        <sz val="12"/>
        <color theme="1"/>
        <rFont val="Arial"/>
        <family val="2"/>
      </rPr>
      <t xml:space="preserve"> (n × a)/(n × b)</t>
    </r>
    <r>
      <rPr>
        <sz val="12"/>
        <color theme="1"/>
        <rFont val="Arial"/>
        <family val="2"/>
      </rPr>
      <t xml:space="preserve">  by using visual fraction models, with attention to how the number and size of the parts differ even though the two fractions themselves are the same size. Use this principle to recognize and generate equivalent fractions.</t>
    </r>
  </si>
  <si>
    <r>
      <t>Understand a fraction</t>
    </r>
    <r>
      <rPr>
        <i/>
        <sz val="12"/>
        <color theme="1"/>
        <rFont val="Arial"/>
        <family val="2"/>
      </rPr>
      <t xml:space="preserve"> a/b</t>
    </r>
    <r>
      <rPr>
        <sz val="12"/>
        <color theme="1"/>
        <rFont val="Arial"/>
        <family val="2"/>
      </rPr>
      <t xml:space="preserve"> with</t>
    </r>
    <r>
      <rPr>
        <i/>
        <sz val="12"/>
        <color theme="1"/>
        <rFont val="Arial"/>
        <family val="2"/>
      </rPr>
      <t xml:space="preserve"> a &gt; 1</t>
    </r>
    <r>
      <rPr>
        <sz val="12"/>
        <color theme="1"/>
        <rFont val="Arial"/>
        <family val="2"/>
      </rPr>
      <t xml:space="preserve"> as a sum of fractions 1</t>
    </r>
    <r>
      <rPr>
        <i/>
        <sz val="12"/>
        <color theme="1"/>
        <rFont val="Arial"/>
        <family val="2"/>
      </rPr>
      <t>/b</t>
    </r>
    <r>
      <rPr>
        <sz val="12"/>
        <color theme="1"/>
        <rFont val="Arial"/>
        <family val="2"/>
      </rPr>
      <t>.</t>
    </r>
  </si>
  <si>
    <r>
      <t>Decompose a fraction into a sum of fractions with the same denominator in more than one way, recording each decomposition by an equation. Justify decompositions, e.g., by using a visual fraction model.</t>
    </r>
    <r>
      <rPr>
        <i/>
        <sz val="12"/>
        <color theme="1"/>
        <rFont val="Arial"/>
        <family val="2"/>
      </rPr>
      <t xml:space="preserve"> Examples: 3/8 = 1/8 + 1/8 + 1/8 ; 3/8 = 1/8 + 2/8 ; 2 1/8 = 1 + 1 + 1/8 = 8/8 + 8/8 + 1/8.</t>
    </r>
  </si>
  <si>
    <r>
      <t xml:space="preserve">Understand a fraction </t>
    </r>
    <r>
      <rPr>
        <i/>
        <sz val="12"/>
        <color theme="1"/>
        <rFont val="Arial"/>
        <family val="2"/>
      </rPr>
      <t>a/b</t>
    </r>
    <r>
      <rPr>
        <sz val="12"/>
        <color theme="1"/>
        <rFont val="Arial"/>
        <family val="2"/>
      </rPr>
      <t xml:space="preserve"> as a multiple of 1</t>
    </r>
    <r>
      <rPr>
        <i/>
        <sz val="12"/>
        <color theme="1"/>
        <rFont val="Arial"/>
        <family val="2"/>
      </rPr>
      <t>/b</t>
    </r>
    <r>
      <rPr>
        <sz val="12"/>
        <color theme="1"/>
        <rFont val="Arial"/>
        <family val="2"/>
      </rPr>
      <t xml:space="preserve">. </t>
    </r>
    <r>
      <rPr>
        <i/>
        <sz val="12"/>
        <color theme="1"/>
        <rFont val="Arial"/>
        <family val="2"/>
      </rPr>
      <t>For example, use a visual fraction model to represent 5/4 as the product 5 × (1/4), recording the conclusion by the equation 5/4 = 5 × (1/4).</t>
    </r>
  </si>
  <si>
    <r>
      <t xml:space="preserve">Understand a multiple of </t>
    </r>
    <r>
      <rPr>
        <i/>
        <sz val="12"/>
        <color theme="1"/>
        <rFont val="Arial"/>
        <family val="2"/>
      </rPr>
      <t>a/b</t>
    </r>
    <r>
      <rPr>
        <sz val="12"/>
        <color theme="1"/>
        <rFont val="Arial"/>
        <family val="2"/>
      </rPr>
      <t xml:space="preserve"> as a multiple of 1</t>
    </r>
    <r>
      <rPr>
        <i/>
        <sz val="12"/>
        <color theme="1"/>
        <rFont val="Arial"/>
        <family val="2"/>
      </rPr>
      <t>/b</t>
    </r>
    <r>
      <rPr>
        <sz val="12"/>
        <color theme="1"/>
        <rFont val="Arial"/>
        <family val="2"/>
      </rPr>
      <t xml:space="preserve">, and use this understanding to multiply a fraction by a whole number. </t>
    </r>
    <r>
      <rPr>
        <i/>
        <sz val="12"/>
        <color theme="1"/>
        <rFont val="Arial"/>
        <family val="2"/>
      </rPr>
      <t>For example, use a visual fraction model to express 3 × (2/5) as 6 × (1/5), recognizing this product as 6/5. (In general, n × (a/b) = (n × a)/b.)</t>
    </r>
  </si>
  <si>
    <r>
      <t xml:space="preserve">Solve word problems involving multiplication of a fraction by a whole number,  e.g., by using visual fraction models and equations to represent the problem. </t>
    </r>
    <r>
      <rPr>
        <i/>
        <sz val="12"/>
        <color theme="1"/>
        <rFont val="Arial"/>
        <family val="2"/>
      </rPr>
      <t>For example, if each person at a party will eat 3/8 of a pound of roast beef, and there will be 5 people at the party, how many pounds of roast beef will be needed? Between what two whole numbers does your answer lie?</t>
    </r>
  </si>
  <si>
    <r>
      <t xml:space="preserve">Express a fraction with denominator 10 as an equivalent fraction with denominator 100, and use this technique to add two fractions with respective denominators 10 and 100.  </t>
    </r>
    <r>
      <rPr>
        <i/>
        <sz val="12"/>
        <color theme="1"/>
        <rFont val="Arial"/>
        <family val="2"/>
      </rPr>
      <t>For example, express 3/10 as 30/100, and add 3/10 + 4/100 = 34/100.</t>
    </r>
  </si>
  <si>
    <r>
      <t xml:space="preserve">Use decimal notation for fractions with denominators 10 or 100. </t>
    </r>
    <r>
      <rPr>
        <i/>
        <sz val="12"/>
        <color theme="1"/>
        <rFont val="Arial"/>
        <family val="2"/>
      </rPr>
      <t>For example, rewrite 0.62 as 62/100; describe a length as 0.62 meters; locate 0.62 on a number line diagram.</t>
    </r>
  </si>
  <si>
    <r>
      <t>Know relative sizes of measurement units within one system of units including km, m, cm; kg, g; lb, oz.; l, ml; hr, min, sec. Within a single system of measurement, express measurements in a larger unit in terms of a smaller unit. Record measurement equivalents in a two-column table.</t>
    </r>
    <r>
      <rPr>
        <i/>
        <sz val="12"/>
        <color theme="1"/>
        <rFont val="Arial"/>
        <family val="2"/>
      </rPr>
      <t xml:space="preserve"> For example, know that 1 ft is 12 times as long as 1 in. Express the length of a 4 ft snake as 48 in. Generate a conversion table for feet and inches listing the number pairs (1, 12), (2, 24), (3, 36), ...</t>
    </r>
  </si>
  <si>
    <r>
      <t>Apply the area and perimeter formulas for rectangles in real world and mathematical problems.</t>
    </r>
    <r>
      <rPr>
        <i/>
        <sz val="12"/>
        <color theme="1"/>
        <rFont val="Arial"/>
        <family val="2"/>
      </rPr>
      <t xml:space="preserve"> For example, find the width of a rectangular room given the area of the flooring and the length, by viewing the area formula as a multiplication equation with an unknown factor.</t>
    </r>
  </si>
  <si>
    <r>
      <t>Make a line plot to display a data set of measurements in fractions of a unit (1/2, 1/4, 1/8). Solve problems involving addition and subtraction of fractions by using information presented in line plots.</t>
    </r>
    <r>
      <rPr>
        <i/>
        <sz val="12"/>
        <color theme="1"/>
        <rFont val="Arial"/>
        <family val="2"/>
      </rPr>
      <t xml:space="preserve"> For example, from a line plot find and interpret the difference in length between the longest and shortest specimens in an insect collection.</t>
    </r>
  </si>
  <si>
    <r>
      <t xml:space="preserve">An angle that turns through </t>
    </r>
    <r>
      <rPr>
        <i/>
        <sz val="12"/>
        <color theme="1"/>
        <rFont val="Arial"/>
        <family val="2"/>
      </rPr>
      <t>n</t>
    </r>
    <r>
      <rPr>
        <sz val="12"/>
        <color theme="1"/>
        <rFont val="Arial"/>
        <family val="2"/>
      </rPr>
      <t xml:space="preserve"> one-degree angles is said to have an angle measure of </t>
    </r>
    <r>
      <rPr>
        <i/>
        <sz val="12"/>
        <color theme="1"/>
        <rFont val="Arial"/>
        <family val="2"/>
      </rPr>
      <t>n</t>
    </r>
    <r>
      <rPr>
        <sz val="12"/>
        <color theme="1"/>
        <rFont val="Arial"/>
        <family val="2"/>
      </rPr>
      <t xml:space="preserve"> degrees.</t>
    </r>
  </si>
  <si>
    <t>Materials support using and encouraging precise and accurate mathematics, academic language, terminology, and concrete or abstract representations (e.g. pictures, symbols, expressions, equations, graphics, models) in grade appropriate math.</t>
  </si>
  <si>
    <t>Procedural Skill and Fluency</t>
  </si>
  <si>
    <t xml:space="preserve">Reviewer's Evidence </t>
  </si>
  <si>
    <t xml:space="preserve"> Score</t>
  </si>
  <si>
    <t>Score</t>
  </si>
  <si>
    <r>
      <rPr>
        <b/>
        <sz val="12"/>
        <color theme="1"/>
        <rFont val="Arial"/>
        <family val="2"/>
      </rPr>
      <t xml:space="preserve">Attention to Procedural Skill and Fluency: </t>
    </r>
    <r>
      <rPr>
        <sz val="12"/>
        <color theme="1"/>
        <rFont val="Arial"/>
        <family val="2"/>
      </rPr>
      <t xml:space="preserve">Materials give attention throughout the year to individual standards that set an expectation of procedural skill </t>
    </r>
    <r>
      <rPr>
        <sz val="12"/>
        <rFont val="Arial"/>
        <family val="2"/>
      </rPr>
      <t>and fluency.</t>
    </r>
  </si>
  <si>
    <r>
      <rPr>
        <b/>
        <sz val="12"/>
        <color theme="1"/>
        <rFont val="Arial"/>
        <family val="2"/>
      </rPr>
      <t>Balance:</t>
    </r>
    <r>
      <rPr>
        <sz val="12"/>
        <color theme="1"/>
        <rFont val="Arial"/>
        <family val="2"/>
      </rPr>
      <t xml:space="preserve"> The three aspects of rigor are not always treated together and are not always treated separately. There is a balance of the 3 aspects of rigor within the grade.</t>
    </r>
  </si>
  <si>
    <t>Aspects of Rigor and Balance</t>
  </si>
  <si>
    <t xml:space="preserve">Standards for Mathematical Practice </t>
  </si>
  <si>
    <t xml:space="preserve">Provider/Publisher Citation </t>
  </si>
  <si>
    <r>
      <t>Reviewer Citation</t>
    </r>
    <r>
      <rPr>
        <b/>
        <sz val="12"/>
        <color rgb="FFFF0000"/>
        <rFont val="Arial"/>
        <family val="2"/>
      </rPr>
      <t xml:space="preserve"> </t>
    </r>
  </si>
  <si>
    <r>
      <t>Provider/Publisher Citation</t>
    </r>
    <r>
      <rPr>
        <sz val="12"/>
        <rFont val="Arial"/>
        <family val="2"/>
      </rPr>
      <t xml:space="preserve"> from Teacher Edition</t>
    </r>
  </si>
  <si>
    <r>
      <t>Reviewer Citation</t>
    </r>
    <r>
      <rPr>
        <sz val="12"/>
        <rFont val="Arial"/>
        <family val="2"/>
      </rPr>
      <t xml:space="preserve"> from Student Workbook/Materials</t>
    </r>
  </si>
  <si>
    <t>Comments, other citations, or feedback</t>
  </si>
  <si>
    <t>Math Content Review Score</t>
  </si>
  <si>
    <t>All Content Review Score</t>
  </si>
  <si>
    <t>All Content Review</t>
  </si>
  <si>
    <t>Math Content Review</t>
  </si>
  <si>
    <t>Standards Review</t>
  </si>
  <si>
    <t>Reviewer's Evidence</t>
  </si>
  <si>
    <t>M</t>
  </si>
  <si>
    <t>P</t>
  </si>
  <si>
    <t>D</t>
  </si>
  <si>
    <t>Section 1: STANDARDS REVIEW: CONTENT STANDARDS, STANDARDS FOR MATHEMATICAL PRACTICE, RIGOR AND BALANCE</t>
  </si>
  <si>
    <t>Section 2: MATH CONTENT REVIEW</t>
  </si>
  <si>
    <t>Section 2: ALL CONTENT REVIEW</t>
  </si>
  <si>
    <t xml:space="preserve">Reviewer Citation from first quarter of materials </t>
  </si>
  <si>
    <t>Reviewer Evidence from first quarter of materials</t>
  </si>
  <si>
    <t>Reviewer Citation from second quarter of materials</t>
  </si>
  <si>
    <t>Reviewer Evidence from second quarter of materials</t>
  </si>
  <si>
    <t>Reviewer Citation from third quarter of materials</t>
  </si>
  <si>
    <t>Reviewer Evidence from third quarter of materials</t>
  </si>
  <si>
    <t>Reviewer Citation from fourth quarter of materials</t>
  </si>
  <si>
    <t>Reviewer Evidence from fourth quarter of materials</t>
  </si>
  <si>
    <t>Reviewer Citation</t>
  </si>
  <si>
    <t>Standards Score</t>
  </si>
  <si>
    <t>SMP Score</t>
  </si>
  <si>
    <t>Standards for Mathematical Practices Scoring Table</t>
  </si>
  <si>
    <t>Publisher Cite</t>
  </si>
  <si>
    <t>COUNT</t>
  </si>
  <si>
    <t>SUM COL</t>
  </si>
  <si>
    <t>1 and M</t>
  </si>
  <si>
    <t>2 and M</t>
  </si>
  <si>
    <t>3 and M</t>
  </si>
  <si>
    <t>4 and M</t>
  </si>
  <si>
    <t>5 and M</t>
  </si>
  <si>
    <t>6 and M</t>
  </si>
  <si>
    <t>7 and M</t>
  </si>
  <si>
    <t>8 and M</t>
  </si>
  <si>
    <t>Rigor and Balance Score</t>
  </si>
  <si>
    <t>Math Standards Review Score</t>
  </si>
  <si>
    <t>Verified 80%-89%  (Y/N)</t>
  </si>
  <si>
    <t>Verified 79% or Lower  (Y/N)</t>
  </si>
  <si>
    <r>
      <t xml:space="preserve">          </t>
    </r>
    <r>
      <rPr>
        <b/>
        <u/>
        <sz val="16"/>
        <color theme="1"/>
        <rFont val="Arial"/>
        <family val="2"/>
      </rPr>
      <t>Standards for Mathematical Practice</t>
    </r>
  </si>
  <si>
    <t xml:space="preserve">Make sense of problems and persevere in solving them. </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</si>
  <si>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</si>
  <si>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</si>
  <si>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</si>
  <si>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</si>
  <si>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</si>
  <si>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</si>
  <si>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</si>
  <si>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Y</t>
  </si>
  <si>
    <t>N</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</si>
  <si>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</si>
  <si>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</si>
  <si>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Reviewer Cite</t>
  </si>
  <si>
    <t>M occurrences</t>
  </si>
  <si>
    <r>
      <t xml:space="preserve">Recognize that in a multi-digit whole number, a digit in one place represents ten times what it represents in the place to its right. </t>
    </r>
    <r>
      <rPr>
        <i/>
        <sz val="12"/>
        <color theme="1"/>
        <rFont val="Arial"/>
        <family val="2"/>
      </rPr>
      <t>For example, recognize that 700 ÷ 70 = 10 by applying concepts of place value and division.</t>
    </r>
  </si>
  <si>
    <t>Standards for Mathematical Practice
• Columns J-M: The provider/publisher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 Columns N-Q: You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Aspects of Rigor and Balance
• Columns R-U:  
     o As you review each standard, consider the aspects of rigor criteria listed in columns R-T.  Those shaded in green have been identified for that standard and should be easily found within the materials.  Those shaded in gray have not been identified but may still be found within the materials.  
     o Based on the evidence for the content standards and standards for mathematical practice, mark each aspect of rigor that is fully met in the materials with an X in the accompanying cell.  Provide the evidence found in the comments section.  
     o For column U, mark the cell for the domain if you find all aspects of rigor balanced within that domain.  Provide the evidence found in the comments section.
• Rigor and Balance: Refer to what is marked in columns R-U for this portion. You will provide one to four citations with evidence for each aspect of rigor.  Provide a citation and evidence for each aspect of rigor and balance from the first quarter of the materials, the second quarter of the materials, the third quarter of the materials, and the fourth quarter of the materials.  Use the citations and evidence already found that meet expectations for the standard, or find new citations and evidence that meet expectations for the aspect of rigor.  These indicators will be scored as follows:
     o M = Meets expectations for rigor and balance – 4 citations with supporting evidence
     o P = Partially meets expectations for rigor and balance – 3 citations with supporting evidence
     o D = Does not meet expectations for rigor and balance – 0-2 citations with supporting evidence</t>
  </si>
  <si>
    <t xml:space="preserve">REVIEWER INSTRUCTIONS:
• Use the Student Edition, Teacher Edition, or Student Workbook (Review Set) to conduct this portion of the review.
Math Content Standards:
• Columns D-F: The provider/publisher will provide a citation or citations within the Teacher Edition for the standard.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 Columns G-I: Using the Student Edition, Student Workbook, or other student-facing materials, list a different citation or multiple citations for the same standard so that all components of the standard are addressed.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t>
  </si>
  <si>
    <t xml:space="preserve">PROVIDER/PUBLISHER INSTRUCTIONS:
• Citations for this section will refer to the Student Edition, Teacher Edition, or Student Workbook (Review Set).
• For this section, you may enter one citation per criterion. (Column C)  
     o NOTE: You may not use a citation more than once across ALL sections of the rubric.  
• The Reviewer will be providing evidence based on the citation given.
• Each criterion will be scored as “Meets expectations,” “Partially meets expectations,” or “Does not meet expectations.”
</t>
  </si>
  <si>
    <t xml:space="preserve">PROVIDER/PUBLISHER INSTRUCTIONS:
• Citations for this section will refer to the Student Edition, Teacher Edition, or Student Workbook (Review Set).
• For this section, you may enter one citation per criterion. (Column C)  
     o NOTE: You may not use a citation more than once across ALLsections of the rubric.  
• The Reviewer will be providing evidence based on the citation given.
• Each criterion will be scored as “Meets expectations,” “Partially meets expectations,” or “Does not meet expectations.”
</t>
  </si>
  <si>
    <r>
      <t xml:space="preserve">PROVIDER/PUBLISHER INSTRUCTIONS: 
• Citations for this section will refer to the Student Edition, Teacher Edition, or Student Workbook (Review Set).
• Column D:  Enter one citation per standard from the Teacher Edition.  If necessary, you may enter multiple, </t>
    </r>
    <r>
      <rPr>
        <b/>
        <sz val="12"/>
        <color theme="1"/>
        <rFont val="Arial"/>
        <family val="2"/>
      </rPr>
      <t>targeted</t>
    </r>
    <r>
      <rPr>
        <sz val="12"/>
        <color theme="1"/>
        <rFont val="Arial"/>
        <family val="2"/>
      </rPr>
      <t xml:space="preserve"> citations in order to address standards with multiple components.  Use as few citations as needed to meet the full intent of the standard.  Your citations should be concise and should allow the reviewer to easily determine that the full intent and all components of the standard have been met.
     o NOTE: You may not use a citation more than once across ALL sections of the rubric.  
• The Reviewer will be providing evidence based on the citation given.  Each standard will be scored as “Meets expectations,” “Partially meets expectations,” or “Does not meet expectations.” 
• Columns J and K:  You will identify (Column J) and cite (Column K) Standards for Mathematical Practice (1-8), one per domain. Each mathematical practice within the domain will be scored as “Meets expectations” or “Does not meet expectations.” 
     o NOTE: Each Standard for Mathematical Practice should be identified at least once throughout this section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</si>
</sst>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mm/dd/yy;@"/>
    <numFmt numFmtId="166" formatCode="0.0%"/>
  </numFmts>
  <fonts count="20" x14ac:knownFonts="1">
    <font>
      <sz val="11"/>
      <color theme="1"/>
      <name val="Calibri"/>
      <family val="2"/>
      <scheme val="minor"/>
    </font>
    <font>
      <b/>
      <sz val="12"/>
      <color theme="1"/>
      <name val="Arial"/>
      <family val="2"/>
    </font>
    <font>
      <sz val="12"/>
      <color theme="1"/>
      <name val="Arial"/>
      <family val="2"/>
    </font>
    <font>
      <sz val="11"/>
      <color theme="0"/>
      <name val="Calibri"/>
      <family val="2"/>
      <scheme val="minor"/>
    </font>
    <font>
      <b/>
      <sz val="12"/>
      <color theme="0"/>
      <name val="Arial"/>
      <family val="2"/>
    </font>
    <font>
      <sz val="16"/>
      <color theme="0"/>
      <name val="Arial"/>
      <family val="2"/>
    </font>
    <font>
      <b/>
      <sz val="16"/>
      <color theme="0"/>
      <name val="Arial"/>
      <family val="2"/>
    </font>
    <font>
      <sz val="16"/>
      <color theme="1"/>
      <name val="Arial"/>
      <family val="2"/>
    </font>
    <font>
      <b/>
      <sz val="24"/>
      <color theme="0"/>
      <name val="Arial"/>
      <family val="2"/>
    </font>
    <font>
      <b/>
      <sz val="18"/>
      <name val="Arial"/>
      <family val="2"/>
    </font>
    <font>
      <b/>
      <sz val="12"/>
      <name val="Arial"/>
      <family val="2"/>
    </font>
    <font>
      <b/>
      <sz val="12"/>
      <color rgb="FFFF0000"/>
      <name val="Arial"/>
      <family val="2"/>
    </font>
    <font>
      <sz val="11"/>
      <color theme="1"/>
      <name val="Arial"/>
      <family val="2"/>
    </font>
    <font>
      <sz val="12"/>
      <name val="Arial"/>
      <family val="2"/>
    </font>
    <font>
      <sz val="12"/>
      <color theme="0"/>
      <name val="Arial"/>
      <family val="2"/>
    </font>
    <font>
      <i/>
      <sz val="12"/>
      <color theme="1"/>
      <name val="Arial"/>
      <family val="2"/>
    </font>
    <font>
      <b/>
      <sz val="16"/>
      <color theme="1"/>
      <name val="Arial"/>
      <family val="2"/>
    </font>
    <font>
      <b/>
      <u/>
      <sz val="16"/>
      <color theme="1"/>
      <name val="Arial"/>
      <family val="2"/>
    </font>
    <font>
      <sz val="14"/>
      <color theme="1"/>
      <name val="Arial"/>
      <family val="2"/>
    </font>
    <font>
      <b/>
      <sz val="14"/>
      <color theme="1"/>
      <name val="Arial"/>
      <family val="2"/>
    </font>
  </fonts>
  <fills count="29">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D9D9D9"/>
        <bgColor indexed="64"/>
      </patternFill>
    </fill>
    <fill>
      <patternFill patternType="solid">
        <fgColor theme="8" tint="0.39997558519241921"/>
        <bgColor indexed="64"/>
      </patternFill>
    </fill>
    <fill>
      <patternFill patternType="solid">
        <fgColor theme="1" tint="4.9989318521683403E-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B8FEFB"/>
        <bgColor indexed="64"/>
      </patternFill>
    </fill>
    <fill>
      <patternFill patternType="solid">
        <fgColor theme="4" tint="0.79998168889431442"/>
        <bgColor indexed="64"/>
      </patternFill>
    </fill>
    <fill>
      <patternFill patternType="solid">
        <fgColor rgb="FFD6FEFB"/>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theme="8" tint="0.59999389629810485"/>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indexed="64"/>
      </right>
      <top/>
      <bottom/>
      <diagonal/>
    </border>
    <border>
      <left/>
      <right style="thin">
        <color auto="1"/>
      </right>
      <top style="thin">
        <color auto="1"/>
      </top>
      <bottom/>
      <diagonal/>
    </border>
  </borders>
  <cellStyleXfs count="1">
    <xf numFmtId="0" fontId="0" fillId="0" borderId="0"/>
  </cellStyleXfs>
  <cellXfs count="363">
    <xf numFmtId="0" fontId="0" fillId="0" borderId="0" xfId="0"/>
    <xf numFmtId="0" fontId="0" fillId="0" borderId="0" xfId="0" applyAlignment="1">
      <alignment vertical="top" wrapText="1"/>
    </xf>
    <xf numFmtId="0" fontId="1" fillId="0" borderId="0" xfId="0" applyFont="1" applyAlignment="1">
      <alignment horizontal="center" vertical="center"/>
    </xf>
    <xf numFmtId="0" fontId="0" fillId="0" borderId="0" xfId="0" applyFill="1"/>
    <xf numFmtId="0" fontId="2" fillId="15" borderId="14" xfId="0" applyFont="1" applyFill="1" applyBorder="1" applyAlignment="1" applyProtection="1">
      <alignment vertical="center" wrapText="1"/>
      <protection locked="0"/>
    </xf>
    <xf numFmtId="0" fontId="2" fillId="15" borderId="14" xfId="0"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xf>
    <xf numFmtId="0" fontId="2" fillId="0" borderId="14" xfId="0" applyFont="1" applyBorder="1" applyAlignment="1" applyProtection="1">
      <alignment horizontal="center" vertical="center"/>
    </xf>
    <xf numFmtId="0" fontId="1" fillId="0" borderId="14" xfId="0" applyFont="1" applyBorder="1" applyAlignment="1" applyProtection="1">
      <alignment vertical="center" wrapText="1"/>
    </xf>
    <xf numFmtId="165" fontId="2" fillId="0" borderId="14" xfId="0" applyNumberFormat="1" applyFont="1" applyBorder="1" applyAlignment="1" applyProtection="1">
      <alignment horizontal="center" vertical="center"/>
    </xf>
    <xf numFmtId="0" fontId="1" fillId="0" borderId="15" xfId="0" applyFont="1" applyBorder="1" applyAlignment="1" applyProtection="1">
      <alignment horizontal="left" vertical="center" wrapText="1"/>
    </xf>
    <xf numFmtId="0" fontId="1" fillId="0" borderId="14" xfId="0" applyFont="1" applyBorder="1" applyAlignment="1" applyProtection="1">
      <alignment horizontal="center" vertical="center" wrapText="1"/>
    </xf>
    <xf numFmtId="0" fontId="1" fillId="0" borderId="14" xfId="0" applyFont="1" applyBorder="1" applyAlignment="1" applyProtection="1">
      <alignment horizontal="left" vertical="center" wrapText="1"/>
    </xf>
    <xf numFmtId="1" fontId="1" fillId="0" borderId="14" xfId="0" applyNumberFormat="1" applyFont="1" applyBorder="1" applyAlignment="1" applyProtection="1">
      <alignment horizontal="center" vertical="center"/>
    </xf>
    <xf numFmtId="0" fontId="1" fillId="0" borderId="14" xfId="0" applyFont="1" applyFill="1" applyBorder="1" applyAlignment="1" applyProtection="1">
      <alignment horizontal="center" vertical="center"/>
    </xf>
    <xf numFmtId="1" fontId="1" fillId="0" borderId="14" xfId="0" applyNumberFormat="1"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166" fontId="1" fillId="0" borderId="21" xfId="0" applyNumberFormat="1" applyFont="1" applyFill="1" applyBorder="1" applyAlignment="1" applyProtection="1">
      <alignment horizontal="center" vertical="center" wrapText="1"/>
    </xf>
    <xf numFmtId="166" fontId="11" fillId="3" borderId="14" xfId="0" applyNumberFormat="1" applyFont="1" applyFill="1" applyBorder="1" applyAlignment="1" applyProtection="1">
      <alignment horizontal="center" vertical="center" wrapText="1"/>
    </xf>
    <xf numFmtId="166" fontId="11" fillId="0" borderId="14" xfId="0" applyNumberFormat="1" applyFont="1" applyFill="1" applyBorder="1" applyAlignment="1" applyProtection="1">
      <alignment horizontal="center" vertical="center" wrapText="1"/>
    </xf>
    <xf numFmtId="0" fontId="1" fillId="7" borderId="14" xfId="0" applyFont="1" applyFill="1" applyBorder="1" applyAlignment="1" applyProtection="1">
      <alignment horizontal="left" vertical="center" wrapText="1"/>
    </xf>
    <xf numFmtId="0" fontId="1" fillId="7" borderId="14" xfId="0" applyFont="1" applyFill="1" applyBorder="1" applyAlignment="1" applyProtection="1">
      <alignment horizontal="center" vertical="center" wrapText="1"/>
    </xf>
    <xf numFmtId="0" fontId="1" fillId="7" borderId="26" xfId="0" applyFont="1" applyFill="1" applyBorder="1" applyAlignment="1" applyProtection="1">
      <alignment horizontal="left" vertical="center" wrapText="1"/>
    </xf>
    <xf numFmtId="0" fontId="10" fillId="7" borderId="21" xfId="0" applyFont="1" applyFill="1" applyBorder="1" applyAlignment="1" applyProtection="1">
      <alignment horizontal="center" vertical="center" wrapText="1"/>
    </xf>
    <xf numFmtId="0" fontId="2" fillId="0" borderId="0" xfId="0" applyFont="1"/>
    <xf numFmtId="0" fontId="0" fillId="0" borderId="0" xfId="0" applyBorder="1"/>
    <xf numFmtId="0" fontId="2" fillId="0" borderId="0" xfId="0" applyFont="1" applyAlignment="1">
      <alignment vertical="top" wrapText="1"/>
    </xf>
    <xf numFmtId="0" fontId="0" fillId="0" borderId="0" xfId="0" applyAlignment="1">
      <alignment vertical="top"/>
    </xf>
    <xf numFmtId="0" fontId="0" fillId="0" borderId="12" xfId="0" applyBorder="1"/>
    <xf numFmtId="0" fontId="8" fillId="0" borderId="14" xfId="0" applyFont="1" applyFill="1" applyBorder="1" applyAlignment="1" applyProtection="1">
      <alignment horizontal="center" vertical="center"/>
    </xf>
    <xf numFmtId="0" fontId="1" fillId="15" borderId="23" xfId="0" applyFont="1" applyFill="1" applyBorder="1" applyAlignment="1" applyProtection="1">
      <alignment horizontal="left" vertical="center" wrapText="1"/>
    </xf>
    <xf numFmtId="0" fontId="1" fillId="15" borderId="14" xfId="0" applyFont="1" applyFill="1" applyBorder="1" applyAlignment="1" applyProtection="1">
      <alignment vertical="center" wrapText="1"/>
    </xf>
    <xf numFmtId="0" fontId="1" fillId="15" borderId="14" xfId="0" applyFont="1" applyFill="1" applyBorder="1" applyAlignment="1" applyProtection="1">
      <alignment horizontal="left" vertical="center" wrapText="1"/>
    </xf>
    <xf numFmtId="0" fontId="1" fillId="15" borderId="14" xfId="0" applyFont="1" applyFill="1" applyBorder="1" applyAlignment="1" applyProtection="1">
      <alignment vertical="center"/>
    </xf>
    <xf numFmtId="0" fontId="0" fillId="3" borderId="0" xfId="0" applyFill="1" applyProtection="1"/>
    <xf numFmtId="0" fontId="0" fillId="0" borderId="0" xfId="0" applyProtection="1"/>
    <xf numFmtId="0" fontId="1" fillId="3" borderId="0" xfId="0" applyFont="1" applyFill="1" applyAlignment="1" applyProtection="1">
      <alignment horizontal="center" vertical="center"/>
    </xf>
    <xf numFmtId="0" fontId="0" fillId="3" borderId="0" xfId="0" applyFill="1" applyAlignment="1" applyProtection="1">
      <alignment vertical="top" wrapText="1"/>
    </xf>
    <xf numFmtId="0" fontId="1" fillId="17"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wrapText="1"/>
    </xf>
    <xf numFmtId="0" fontId="2" fillId="17" borderId="1" xfId="0" applyFont="1" applyFill="1" applyBorder="1" applyAlignment="1" applyProtection="1">
      <alignment horizontal="center" vertical="center" wrapText="1"/>
    </xf>
    <xf numFmtId="0" fontId="2" fillId="17" borderId="1" xfId="0" applyFont="1" applyFill="1" applyBorder="1" applyAlignment="1" applyProtection="1">
      <alignment horizontal="center" vertical="center"/>
    </xf>
    <xf numFmtId="0" fontId="13" fillId="17" borderId="1" xfId="0" applyFont="1" applyFill="1" applyBorder="1" applyAlignment="1" applyProtection="1">
      <alignment horizontal="center" vertical="center" wrapText="1"/>
    </xf>
    <xf numFmtId="0" fontId="6" fillId="3" borderId="3" xfId="0" applyFont="1" applyFill="1" applyBorder="1" applyAlignment="1" applyProtection="1">
      <alignment horizontal="left" vertical="top"/>
    </xf>
    <xf numFmtId="0" fontId="4" fillId="3" borderId="3" xfId="0" applyFont="1" applyFill="1" applyBorder="1" applyAlignment="1" applyProtection="1">
      <alignment vertical="top" wrapText="1"/>
    </xf>
    <xf numFmtId="0" fontId="0" fillId="3" borderId="3" xfId="0" applyFill="1" applyBorder="1" applyProtection="1"/>
    <xf numFmtId="0" fontId="0" fillId="3" borderId="3" xfId="0" applyFill="1" applyBorder="1" applyAlignment="1" applyProtection="1">
      <alignment horizontal="center" vertical="center"/>
    </xf>
    <xf numFmtId="0" fontId="6" fillId="17" borderId="0" xfId="0" applyFont="1" applyFill="1" applyBorder="1" applyAlignment="1" applyProtection="1">
      <alignment vertical="top"/>
    </xf>
    <xf numFmtId="0" fontId="0" fillId="17" borderId="0" xfId="0" applyFill="1" applyAlignment="1" applyProtection="1">
      <alignment vertical="top" wrapText="1"/>
    </xf>
    <xf numFmtId="0" fontId="3" fillId="17" borderId="0" xfId="0" applyFont="1" applyFill="1" applyBorder="1" applyProtection="1"/>
    <xf numFmtId="0" fontId="3" fillId="17" borderId="0" xfId="0" applyFont="1" applyFill="1" applyBorder="1" applyAlignment="1" applyProtection="1">
      <alignment horizontal="center" vertical="center"/>
    </xf>
    <xf numFmtId="0" fontId="0" fillId="17" borderId="0" xfId="0" applyFill="1" applyProtection="1"/>
    <xf numFmtId="0" fontId="3" fillId="17" borderId="27" xfId="0" applyFont="1" applyFill="1" applyBorder="1" applyProtection="1"/>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left" vertical="center" wrapText="1"/>
    </xf>
    <xf numFmtId="0" fontId="0" fillId="7" borderId="3" xfId="0" applyFill="1" applyBorder="1" applyAlignment="1" applyProtection="1">
      <alignment vertical="top" wrapText="1"/>
    </xf>
    <xf numFmtId="0" fontId="0" fillId="7" borderId="3" xfId="0" applyFill="1" applyBorder="1" applyAlignment="1" applyProtection="1">
      <alignment horizontal="center" vertical="center"/>
    </xf>
    <xf numFmtId="0" fontId="0" fillId="7" borderId="3" xfId="0" applyFill="1" applyBorder="1" applyProtection="1"/>
    <xf numFmtId="0" fontId="0" fillId="7" borderId="4" xfId="0" applyFill="1" applyBorder="1" applyProtection="1"/>
    <xf numFmtId="0" fontId="1" fillId="0" borderId="9" xfId="0" applyFont="1" applyBorder="1" applyAlignment="1" applyProtection="1">
      <alignment horizontal="center" vertical="center"/>
    </xf>
    <xf numFmtId="0" fontId="2" fillId="0" borderId="9" xfId="0" applyFont="1" applyBorder="1" applyAlignment="1" applyProtection="1">
      <alignment horizontal="left" vertical="top" wrapText="1"/>
    </xf>
    <xf numFmtId="0" fontId="2" fillId="4" borderId="9"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2" fillId="8" borderId="1"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1" fillId="0" borderId="7" xfId="0" applyFont="1" applyBorder="1" applyAlignment="1" applyProtection="1">
      <alignment horizontal="center" vertical="center"/>
    </xf>
    <xf numFmtId="0" fontId="2" fillId="0" borderId="7" xfId="0" applyFont="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8" borderId="7" xfId="0" applyFont="1" applyFill="1" applyBorder="1" applyAlignment="1" applyProtection="1">
      <alignment horizontal="left" vertical="top" wrapText="1"/>
    </xf>
    <xf numFmtId="0" fontId="1" fillId="7" borderId="3" xfId="0" applyFont="1" applyFill="1" applyBorder="1" applyAlignment="1" applyProtection="1">
      <alignment horizontal="left" vertical="top" wrapText="1"/>
    </xf>
    <xf numFmtId="0" fontId="2" fillId="7" borderId="3" xfId="0" applyFont="1" applyFill="1" applyBorder="1" applyAlignment="1" applyProtection="1">
      <alignment vertical="center"/>
    </xf>
    <xf numFmtId="0" fontId="2" fillId="7" borderId="3" xfId="0" applyFont="1" applyFill="1" applyBorder="1" applyAlignment="1" applyProtection="1">
      <alignment horizontal="left" vertical="top"/>
    </xf>
    <xf numFmtId="0" fontId="2" fillId="7" borderId="3" xfId="0" applyFont="1" applyFill="1" applyBorder="1" applyAlignment="1" applyProtection="1">
      <alignment horizontal="center" vertical="center"/>
    </xf>
    <xf numFmtId="0" fontId="2" fillId="7" borderId="4" xfId="0" applyFont="1" applyFill="1" applyBorder="1" applyAlignment="1" applyProtection="1">
      <alignment horizontal="left" vertical="top" wrapText="1"/>
    </xf>
    <xf numFmtId="0" fontId="2" fillId="0" borderId="9"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 fillId="8" borderId="9"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7" borderId="3" xfId="0" applyFont="1" applyFill="1" applyBorder="1" applyAlignment="1" applyProtection="1">
      <alignment horizontal="left" vertical="top" wrapText="1"/>
    </xf>
    <xf numFmtId="0" fontId="2" fillId="7" borderId="3" xfId="0"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1" fillId="0" borderId="9"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7" borderId="3" xfId="0" applyFont="1" applyFill="1" applyBorder="1" applyAlignment="1" applyProtection="1">
      <alignment horizontal="left" vertical="center" wrapText="1"/>
    </xf>
    <xf numFmtId="0" fontId="0" fillId="7" borderId="3" xfId="0" applyFill="1" applyBorder="1" applyAlignment="1" applyProtection="1">
      <alignment horizontal="center"/>
    </xf>
    <xf numFmtId="0" fontId="0" fillId="0" borderId="0" xfId="0" applyFill="1" applyProtection="1"/>
    <xf numFmtId="0" fontId="2" fillId="0" borderId="0" xfId="0" applyFont="1" applyProtection="1"/>
    <xf numFmtId="0" fontId="0" fillId="7" borderId="2" xfId="0" applyFill="1" applyBorder="1" applyProtection="1"/>
    <xf numFmtId="0" fontId="2" fillId="7" borderId="3" xfId="0" applyFont="1" applyFill="1" applyBorder="1" applyAlignment="1" applyProtection="1"/>
    <xf numFmtId="0" fontId="2" fillId="7" borderId="4" xfId="0" applyFont="1" applyFill="1" applyBorder="1" applyAlignment="1" applyProtection="1"/>
    <xf numFmtId="0" fontId="2" fillId="0" borderId="4" xfId="0" applyFont="1" applyFill="1" applyBorder="1" applyProtection="1"/>
    <xf numFmtId="0" fontId="0" fillId="4" borderId="1" xfId="0" applyFill="1" applyBorder="1" applyProtection="1"/>
    <xf numFmtId="0" fontId="2" fillId="2" borderId="9"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0" fillId="3" borderId="12" xfId="0" applyFill="1" applyBorder="1" applyProtection="1"/>
    <xf numFmtId="0" fontId="1" fillId="3" borderId="12" xfId="0" applyFont="1" applyFill="1" applyBorder="1" applyAlignment="1" applyProtection="1">
      <alignment horizontal="center" vertical="center"/>
    </xf>
    <xf numFmtId="0" fontId="6" fillId="3" borderId="2" xfId="0" applyFont="1" applyFill="1" applyBorder="1" applyAlignment="1" applyProtection="1">
      <alignment horizontal="left" vertical="top"/>
    </xf>
    <xf numFmtId="0" fontId="6" fillId="17" borderId="11" xfId="0" applyFont="1" applyFill="1" applyBorder="1" applyAlignment="1" applyProtection="1">
      <alignment vertical="top"/>
    </xf>
    <xf numFmtId="0" fontId="3" fillId="17" borderId="6" xfId="0" applyFont="1" applyFill="1" applyBorder="1" applyProtection="1"/>
    <xf numFmtId="0" fontId="3" fillId="17" borderId="6" xfId="0" applyFont="1" applyFill="1" applyBorder="1" applyAlignment="1" applyProtection="1">
      <alignment horizontal="center" vertical="center"/>
    </xf>
    <xf numFmtId="0" fontId="3" fillId="17" borderId="13" xfId="0" applyFont="1" applyFill="1" applyBorder="1" applyProtection="1"/>
    <xf numFmtId="0" fontId="12" fillId="0" borderId="1" xfId="0" applyFont="1" applyBorder="1" applyAlignment="1" applyProtection="1">
      <alignment horizontal="left" vertical="top" wrapText="1"/>
    </xf>
    <xf numFmtId="0" fontId="0" fillId="6" borderId="2" xfId="0" applyFill="1" applyBorder="1" applyProtection="1"/>
    <xf numFmtId="0" fontId="0" fillId="6" borderId="3" xfId="0" applyFill="1" applyBorder="1" applyProtection="1"/>
    <xf numFmtId="0" fontId="0" fillId="6" borderId="3" xfId="0" applyFill="1" applyBorder="1" applyAlignment="1" applyProtection="1">
      <alignment horizontal="center"/>
    </xf>
    <xf numFmtId="0" fontId="0" fillId="0" borderId="12" xfId="0" applyFill="1" applyBorder="1" applyProtection="1"/>
    <xf numFmtId="0" fontId="2" fillId="0" borderId="0" xfId="0" applyFont="1" applyFill="1" applyBorder="1" applyAlignment="1" applyProtection="1">
      <alignment horizontal="left" vertical="center" wrapText="1"/>
    </xf>
    <xf numFmtId="0" fontId="0" fillId="0" borderId="0" xfId="0" applyFill="1" applyBorder="1" applyProtection="1"/>
    <xf numFmtId="0" fontId="2" fillId="2" borderId="1" xfId="0" applyFont="1" applyFill="1" applyBorder="1" applyAlignment="1" applyProtection="1">
      <alignment vertical="top" wrapText="1"/>
      <protection locked="0"/>
    </xf>
    <xf numFmtId="0" fontId="13" fillId="0" borderId="0" xfId="0" applyFont="1" applyFill="1" applyAlignment="1" applyProtection="1">
      <alignment vertical="top" wrapText="1"/>
    </xf>
    <xf numFmtId="0" fontId="2" fillId="0" borderId="0" xfId="0" applyFont="1" applyFill="1" applyAlignment="1" applyProtection="1">
      <alignment vertical="top" wrapText="1"/>
    </xf>
    <xf numFmtId="0" fontId="2" fillId="13" borderId="0" xfId="0" applyFont="1" applyFill="1" applyBorder="1" applyAlignment="1" applyProtection="1">
      <alignment vertical="top" wrapText="1"/>
    </xf>
    <xf numFmtId="0" fontId="2" fillId="13" borderId="27" xfId="0" applyFont="1" applyFill="1" applyBorder="1" applyAlignment="1" applyProtection="1">
      <alignment vertical="top" wrapText="1"/>
    </xf>
    <xf numFmtId="0" fontId="0" fillId="3" borderId="0" xfId="0" applyFill="1" applyAlignment="1" applyProtection="1">
      <alignment horizontal="center" vertical="center"/>
    </xf>
    <xf numFmtId="0" fontId="0" fillId="3" borderId="1" xfId="0" applyFill="1" applyBorder="1" applyProtection="1"/>
    <xf numFmtId="0" fontId="0" fillId="3" borderId="13" xfId="0" applyFill="1" applyBorder="1" applyProtection="1"/>
    <xf numFmtId="0" fontId="13" fillId="27" borderId="1"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xf>
    <xf numFmtId="0" fontId="5" fillId="3" borderId="3" xfId="0" applyFont="1" applyFill="1" applyBorder="1" applyAlignment="1" applyProtection="1">
      <alignment vertical="top" wrapText="1"/>
    </xf>
    <xf numFmtId="0" fontId="0" fillId="3" borderId="2" xfId="0" applyFill="1" applyBorder="1" applyProtection="1"/>
    <xf numFmtId="0" fontId="4" fillId="17" borderId="0" xfId="0" applyFont="1" applyFill="1" applyBorder="1" applyAlignment="1" applyProtection="1">
      <alignment horizontal="center" vertical="center"/>
    </xf>
    <xf numFmtId="0" fontId="13" fillId="17" borderId="9" xfId="0" applyFont="1" applyFill="1" applyBorder="1" applyAlignment="1" applyProtection="1">
      <alignment horizontal="center" vertical="center"/>
    </xf>
    <xf numFmtId="0" fontId="13" fillId="17" borderId="9" xfId="0" applyFont="1" applyFill="1" applyBorder="1" applyAlignment="1" applyProtection="1">
      <alignment horizontal="center" wrapText="1"/>
    </xf>
    <xf numFmtId="0" fontId="13" fillId="17" borderId="11" xfId="0" applyFont="1" applyFill="1" applyBorder="1" applyAlignment="1" applyProtection="1">
      <alignment horizontal="center" vertical="center" wrapText="1"/>
    </xf>
    <xf numFmtId="0" fontId="13" fillId="17" borderId="9" xfId="0" applyFont="1" applyFill="1" applyBorder="1" applyAlignment="1" applyProtection="1">
      <alignment horizontal="center" vertical="center" wrapText="1"/>
    </xf>
    <xf numFmtId="0" fontId="3" fillId="27" borderId="13" xfId="0" applyFont="1" applyFill="1" applyBorder="1" applyProtection="1"/>
    <xf numFmtId="0" fontId="0" fillId="27" borderId="1" xfId="0"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10" borderId="1" xfId="0" applyFont="1" applyFill="1" applyBorder="1" applyAlignment="1" applyProtection="1">
      <alignment horizontal="center" vertical="center" wrapText="1"/>
    </xf>
    <xf numFmtId="0" fontId="2" fillId="0" borderId="1" xfId="0" applyFont="1" applyFill="1" applyBorder="1" applyAlignment="1" applyProtection="1">
      <alignment vertical="top" wrapText="1"/>
    </xf>
    <xf numFmtId="0" fontId="2" fillId="4" borderId="7" xfId="0" applyFont="1" applyFill="1" applyBorder="1" applyAlignment="1" applyProtection="1">
      <alignment horizontal="center" wrapText="1"/>
    </xf>
    <xf numFmtId="0" fontId="14" fillId="26" borderId="9"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0" xfId="0" applyFill="1" applyBorder="1" applyAlignment="1" applyProtection="1">
      <alignment vertical="top"/>
    </xf>
    <xf numFmtId="0" fontId="0" fillId="11" borderId="1" xfId="0"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2" fillId="2" borderId="2" xfId="0" applyFont="1" applyFill="1" applyBorder="1" applyAlignment="1" applyProtection="1">
      <alignment horizontal="left" vertical="top" wrapText="1"/>
    </xf>
    <xf numFmtId="0" fontId="2" fillId="24" borderId="1" xfId="0" applyFont="1" applyFill="1" applyBorder="1" applyAlignment="1" applyProtection="1">
      <alignment horizontal="left" vertical="top" wrapText="1"/>
    </xf>
    <xf numFmtId="0" fontId="2" fillId="24" borderId="2" xfId="0" applyFont="1" applyFill="1" applyBorder="1" applyAlignment="1" applyProtection="1">
      <alignment horizontal="left" vertical="top" wrapText="1"/>
    </xf>
    <xf numFmtId="0" fontId="2" fillId="4" borderId="8" xfId="0" applyFont="1" applyFill="1" applyBorder="1" applyAlignment="1" applyProtection="1">
      <alignment horizontal="center" wrapText="1"/>
    </xf>
    <xf numFmtId="0" fontId="14" fillId="26" borderId="1" xfId="0" applyFont="1" applyFill="1" applyBorder="1" applyAlignment="1" applyProtection="1">
      <alignment horizontal="center" vertical="center"/>
    </xf>
    <xf numFmtId="0" fontId="2" fillId="4" borderId="9" xfId="0" applyFont="1" applyFill="1" applyBorder="1" applyAlignment="1" applyProtection="1">
      <alignment horizontal="center" vertical="center" wrapText="1"/>
    </xf>
    <xf numFmtId="0" fontId="6" fillId="17" borderId="2" xfId="0" applyFont="1" applyFill="1" applyBorder="1" applyAlignment="1" applyProtection="1">
      <alignment horizontal="left" vertical="top"/>
    </xf>
    <xf numFmtId="0" fontId="4" fillId="17" borderId="3" xfId="0" applyFont="1" applyFill="1" applyBorder="1" applyAlignment="1" applyProtection="1">
      <alignment horizontal="center" vertical="center"/>
    </xf>
    <xf numFmtId="0" fontId="14" fillId="17" borderId="3" xfId="0"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2" fillId="0" borderId="1" xfId="0" applyFont="1" applyBorder="1" applyAlignment="1" applyProtection="1">
      <alignment vertical="top" wrapText="1"/>
    </xf>
    <xf numFmtId="0" fontId="2" fillId="25" borderId="9" xfId="0" applyFont="1" applyFill="1" applyBorder="1" applyAlignment="1" applyProtection="1">
      <alignment horizontal="center" vertical="center" wrapText="1"/>
    </xf>
    <xf numFmtId="0" fontId="2" fillId="25" borderId="1" xfId="0" applyFont="1" applyFill="1" applyBorder="1" applyAlignment="1" applyProtection="1">
      <alignment horizontal="left" vertical="top" wrapText="1"/>
    </xf>
    <xf numFmtId="0" fontId="2" fillId="11" borderId="2" xfId="0" applyFont="1" applyFill="1" applyBorder="1" applyAlignment="1" applyProtection="1">
      <alignment horizontal="center" vertical="center"/>
    </xf>
    <xf numFmtId="0" fontId="6" fillId="17" borderId="3" xfId="0" applyFont="1" applyFill="1" applyBorder="1" applyAlignment="1" applyProtection="1">
      <alignment vertical="top" wrapText="1"/>
    </xf>
    <xf numFmtId="0" fontId="6" fillId="3" borderId="0" xfId="0" applyFont="1" applyFill="1" applyAlignment="1" applyProtection="1">
      <alignment horizontal="left" vertical="center"/>
    </xf>
    <xf numFmtId="0" fontId="4" fillId="3" borderId="0" xfId="0" applyFont="1" applyFill="1" applyAlignment="1" applyProtection="1">
      <alignment vertical="top" wrapText="1"/>
    </xf>
    <xf numFmtId="0" fontId="2" fillId="3" borderId="3" xfId="0" applyFont="1" applyFill="1" applyBorder="1" applyAlignment="1" applyProtection="1">
      <alignment horizontal="center" vertical="center"/>
    </xf>
    <xf numFmtId="0" fontId="4" fillId="17" borderId="2" xfId="0" applyFont="1" applyFill="1" applyBorder="1" applyAlignment="1" applyProtection="1">
      <alignment horizontal="center" vertical="center"/>
    </xf>
    <xf numFmtId="0" fontId="1" fillId="10" borderId="1" xfId="0" applyFont="1" applyFill="1" applyBorder="1" applyAlignment="1" applyProtection="1">
      <alignment horizontal="center" vertical="center"/>
    </xf>
    <xf numFmtId="0" fontId="2" fillId="25" borderId="7" xfId="0" applyFont="1" applyFill="1" applyBorder="1" applyAlignment="1" applyProtection="1"/>
    <xf numFmtId="0" fontId="14" fillId="26" borderId="1" xfId="0" applyFont="1" applyFill="1" applyBorder="1" applyAlignment="1" applyProtection="1">
      <alignment vertical="center"/>
    </xf>
    <xf numFmtId="0" fontId="2" fillId="25" borderId="8" xfId="0" applyFont="1" applyFill="1" applyBorder="1" applyAlignment="1" applyProtection="1"/>
    <xf numFmtId="0" fontId="1" fillId="17" borderId="2" xfId="0" applyFont="1" applyFill="1" applyBorder="1" applyAlignment="1" applyProtection="1">
      <alignment horizontal="center" vertical="center"/>
    </xf>
    <xf numFmtId="0" fontId="1" fillId="17" borderId="3" xfId="0" applyFont="1" applyFill="1" applyBorder="1" applyAlignment="1" applyProtection="1">
      <alignment horizontal="center" vertical="center"/>
    </xf>
    <xf numFmtId="0" fontId="6" fillId="17" borderId="3" xfId="0" applyFont="1" applyFill="1" applyBorder="1" applyAlignment="1" applyProtection="1">
      <alignment vertical="top"/>
    </xf>
    <xf numFmtId="0" fontId="2" fillId="17" borderId="3" xfId="0" applyFont="1" applyFill="1" applyBorder="1" applyAlignment="1" applyProtection="1">
      <alignment horizontal="center" vertical="center"/>
    </xf>
    <xf numFmtId="0" fontId="6" fillId="3" borderId="10" xfId="0" applyFont="1" applyFill="1" applyBorder="1" applyAlignment="1" applyProtection="1">
      <alignment horizontal="left" vertical="top"/>
    </xf>
    <xf numFmtId="0" fontId="1" fillId="3" borderId="5" xfId="0" applyFont="1" applyFill="1" applyBorder="1" applyAlignment="1" applyProtection="1">
      <alignment horizontal="center" vertical="center"/>
    </xf>
    <xf numFmtId="0" fontId="4" fillId="3" borderId="5" xfId="0" applyFont="1" applyFill="1" applyBorder="1" applyAlignment="1" applyProtection="1">
      <alignment vertical="top" wrapText="1"/>
    </xf>
    <xf numFmtId="0" fontId="6" fillId="17" borderId="2" xfId="0" applyFont="1" applyFill="1" applyBorder="1" applyAlignment="1" applyProtection="1">
      <alignment vertical="center"/>
    </xf>
    <xf numFmtId="0" fontId="6" fillId="17" borderId="3" xfId="0" applyFont="1" applyFill="1" applyBorder="1" applyAlignment="1" applyProtection="1">
      <alignment vertical="center"/>
    </xf>
    <xf numFmtId="0" fontId="1" fillId="10" borderId="9" xfId="0" applyFont="1" applyFill="1" applyBorder="1" applyAlignment="1" applyProtection="1">
      <alignment horizontal="center" vertical="center"/>
    </xf>
    <xf numFmtId="0" fontId="2" fillId="0" borderId="9" xfId="0" applyFont="1" applyFill="1" applyBorder="1" applyAlignment="1" applyProtection="1">
      <alignment vertical="top" wrapText="1"/>
    </xf>
    <xf numFmtId="0" fontId="2" fillId="4" borderId="7" xfId="0" applyFont="1" applyFill="1" applyBorder="1" applyProtection="1"/>
    <xf numFmtId="0" fontId="2" fillId="4" borderId="8" xfId="0" applyFont="1" applyFill="1" applyBorder="1" applyProtection="1"/>
    <xf numFmtId="0" fontId="6" fillId="3" borderId="2" xfId="0" applyFont="1" applyFill="1" applyBorder="1" applyAlignment="1" applyProtection="1">
      <alignment horizontal="left" vertical="center"/>
    </xf>
    <xf numFmtId="0" fontId="2" fillId="21" borderId="2" xfId="0" applyFont="1" applyFill="1" applyBorder="1" applyAlignment="1" applyProtection="1">
      <alignment horizontal="left" vertical="top" wrapText="1"/>
    </xf>
    <xf numFmtId="0" fontId="2" fillId="25" borderId="2" xfId="0" applyFont="1" applyFill="1" applyBorder="1" applyAlignment="1" applyProtection="1">
      <alignment horizontal="left" vertical="top" wrapText="1"/>
    </xf>
    <xf numFmtId="0" fontId="1" fillId="7" borderId="1" xfId="0" applyFont="1" applyFill="1" applyBorder="1" applyAlignment="1" applyProtection="1">
      <alignment horizontal="center" vertical="center"/>
    </xf>
    <xf numFmtId="0" fontId="0" fillId="7" borderId="1" xfId="0" applyFill="1" applyBorder="1" applyAlignment="1" applyProtection="1">
      <alignment vertical="top" wrapText="1"/>
    </xf>
    <xf numFmtId="0" fontId="0" fillId="7" borderId="1" xfId="0" applyFill="1" applyBorder="1" applyProtection="1"/>
    <xf numFmtId="0" fontId="0" fillId="7" borderId="1" xfId="0" applyFill="1" applyBorder="1" applyAlignment="1" applyProtection="1">
      <alignment horizontal="center" vertical="center"/>
    </xf>
    <xf numFmtId="0" fontId="0" fillId="7" borderId="10" xfId="0" applyFill="1" applyBorder="1" applyProtection="1"/>
    <xf numFmtId="0" fontId="0" fillId="7" borderId="28" xfId="0" applyFill="1" applyBorder="1" applyProtection="1"/>
    <xf numFmtId="0" fontId="0" fillId="19" borderId="1" xfId="0" applyFill="1" applyBorder="1" applyAlignment="1" applyProtection="1">
      <alignment horizontal="center" vertical="center"/>
    </xf>
    <xf numFmtId="0" fontId="0" fillId="9" borderId="1" xfId="0" applyFill="1" applyBorder="1" applyAlignment="1" applyProtection="1">
      <alignment horizontal="center" vertical="center"/>
    </xf>
    <xf numFmtId="0" fontId="0" fillId="9" borderId="1" xfId="0" applyFill="1" applyBorder="1" applyProtection="1"/>
    <xf numFmtId="0" fontId="0" fillId="7" borderId="11" xfId="0" applyFill="1" applyBorder="1" applyProtection="1"/>
    <xf numFmtId="0" fontId="0" fillId="7" borderId="13" xfId="0" applyFill="1" applyBorder="1" applyProtection="1"/>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wrapText="1"/>
    </xf>
    <xf numFmtId="0" fontId="6" fillId="5" borderId="11" xfId="0" applyFont="1" applyFill="1" applyBorder="1" applyAlignment="1" applyProtection="1">
      <alignment vertical="center"/>
    </xf>
    <xf numFmtId="0" fontId="6" fillId="5" borderId="6" xfId="0" applyFont="1" applyFill="1" applyBorder="1" applyAlignment="1" applyProtection="1">
      <alignment vertical="center"/>
    </xf>
    <xf numFmtId="0" fontId="6" fillId="5" borderId="0" xfId="0" applyFont="1" applyFill="1" applyBorder="1" applyAlignment="1" applyProtection="1">
      <alignment vertical="center"/>
    </xf>
    <xf numFmtId="0" fontId="1" fillId="18" borderId="1" xfId="0" applyFont="1" applyFill="1" applyBorder="1" applyAlignment="1" applyProtection="1">
      <alignment horizontal="center" vertical="center" wrapText="1"/>
    </xf>
    <xf numFmtId="0" fontId="2" fillId="20" borderId="1" xfId="0" applyFont="1" applyFill="1" applyBorder="1" applyAlignment="1" applyProtection="1">
      <alignment horizontal="left" vertical="top" wrapText="1"/>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2" fillId="3" borderId="1" xfId="0" applyFont="1" applyFill="1" applyBorder="1" applyAlignment="1" applyProtection="1">
      <alignment vertical="top" wrapText="1"/>
    </xf>
    <xf numFmtId="0" fontId="0" fillId="3" borderId="1" xfId="0" applyFill="1" applyBorder="1" applyAlignment="1" applyProtection="1">
      <alignment horizontal="center" vertical="center"/>
    </xf>
    <xf numFmtId="0" fontId="0" fillId="3" borderId="7" xfId="0" applyFill="1" applyBorder="1" applyProtection="1"/>
    <xf numFmtId="0" fontId="0" fillId="7" borderId="5" xfId="0" applyFill="1" applyBorder="1" applyProtection="1"/>
    <xf numFmtId="0" fontId="0" fillId="9" borderId="1" xfId="0" applyFill="1" applyBorder="1" applyAlignment="1" applyProtection="1"/>
    <xf numFmtId="0" fontId="0" fillId="9" borderId="5" xfId="0" applyFill="1" applyBorder="1" applyAlignment="1" applyProtection="1"/>
    <xf numFmtId="0" fontId="0" fillId="9" borderId="28" xfId="0" applyFill="1" applyBorder="1" applyAlignment="1" applyProtection="1"/>
    <xf numFmtId="0" fontId="0" fillId="7" borderId="0" xfId="0" applyFill="1" applyProtection="1"/>
    <xf numFmtId="0" fontId="0" fillId="9" borderId="1" xfId="0" applyFill="1" applyBorder="1" applyAlignment="1" applyProtection="1">
      <alignment vertical="top" wrapText="1"/>
    </xf>
    <xf numFmtId="0" fontId="0" fillId="9" borderId="2" xfId="0" applyFill="1" applyBorder="1" applyAlignment="1" applyProtection="1"/>
    <xf numFmtId="0" fontId="0" fillId="9" borderId="4" xfId="0" applyFill="1" applyBorder="1" applyAlignment="1" applyProtection="1"/>
    <xf numFmtId="0" fontId="0" fillId="4" borderId="0" xfId="0" applyFill="1" applyProtection="1"/>
    <xf numFmtId="0" fontId="1" fillId="0" borderId="0" xfId="0" applyFont="1" applyAlignment="1" applyProtection="1">
      <alignment horizontal="center" vertical="center"/>
    </xf>
    <xf numFmtId="0" fontId="0" fillId="0" borderId="0" xfId="0" applyAlignment="1" applyProtection="1">
      <alignment vertical="top" wrapText="1"/>
    </xf>
    <xf numFmtId="0" fontId="0" fillId="0" borderId="0" xfId="0" applyBorder="1" applyProtection="1"/>
    <xf numFmtId="0" fontId="2" fillId="0" borderId="0" xfId="0" applyNumberFormat="1" applyFont="1" applyBorder="1" applyAlignment="1" applyProtection="1">
      <alignment horizontal="left" vertical="top" wrapText="1"/>
    </xf>
    <xf numFmtId="0" fontId="2" fillId="7" borderId="4" xfId="0" applyFont="1" applyFill="1" applyBorder="1" applyProtection="1"/>
    <xf numFmtId="0" fontId="2" fillId="4" borderId="1" xfId="0" applyFont="1" applyFill="1" applyBorder="1" applyAlignment="1" applyProtection="1">
      <alignment horizontal="center"/>
    </xf>
    <xf numFmtId="0" fontId="2" fillId="0" borderId="0" xfId="0" applyFont="1" applyAlignment="1" applyProtection="1">
      <alignment vertical="top" wrapText="1"/>
    </xf>
    <xf numFmtId="0" fontId="2" fillId="21" borderId="9" xfId="0" applyFont="1" applyFill="1" applyBorder="1" applyAlignment="1" applyProtection="1">
      <alignment vertical="top" wrapText="1"/>
      <protection locked="0"/>
    </xf>
    <xf numFmtId="0" fontId="2" fillId="21" borderId="1" xfId="0" applyFont="1" applyFill="1" applyBorder="1" applyAlignment="1" applyProtection="1">
      <alignment horizontal="left" vertical="top" wrapText="1"/>
      <protection locked="0"/>
    </xf>
    <xf numFmtId="0" fontId="2" fillId="21" borderId="2" xfId="0" applyFont="1" applyFill="1" applyBorder="1" applyAlignment="1" applyProtection="1">
      <alignment horizontal="left" vertical="top" wrapText="1"/>
      <protection locked="0"/>
    </xf>
    <xf numFmtId="0" fontId="16" fillId="0" borderId="0" xfId="0" applyFont="1" applyAlignment="1" applyProtection="1">
      <alignment vertical="center"/>
    </xf>
    <xf numFmtId="0" fontId="18" fillId="0" borderId="0" xfId="0" applyFont="1" applyAlignment="1" applyProtection="1">
      <alignment vertical="center"/>
    </xf>
    <xf numFmtId="0" fontId="19" fillId="0" borderId="0" xfId="0" applyFont="1" applyAlignment="1" applyProtection="1">
      <alignment vertical="center"/>
    </xf>
    <xf numFmtId="0" fontId="18" fillId="0" borderId="0" xfId="0" applyFont="1" applyProtection="1"/>
    <xf numFmtId="0" fontId="0" fillId="0" borderId="0" xfId="0" applyBorder="1" applyAlignment="1">
      <alignment vertical="top" wrapText="1"/>
    </xf>
    <xf numFmtId="0" fontId="0" fillId="0" borderId="0" xfId="0" applyBorder="1" applyAlignment="1">
      <alignment vertical="top"/>
    </xf>
    <xf numFmtId="0" fontId="2" fillId="21" borderId="7" xfId="0" applyFont="1" applyFill="1" applyBorder="1" applyAlignment="1" applyProtection="1">
      <alignment vertical="top" wrapText="1"/>
      <protection locked="0"/>
    </xf>
    <xf numFmtId="0" fontId="2" fillId="21" borderId="8" xfId="0" applyFont="1" applyFill="1" applyBorder="1" applyAlignment="1" applyProtection="1">
      <alignment vertical="top" wrapText="1"/>
      <protection locked="0"/>
    </xf>
    <xf numFmtId="0" fontId="2" fillId="21" borderId="7" xfId="0" applyFont="1" applyFill="1" applyBorder="1" applyAlignment="1" applyProtection="1">
      <alignment wrapText="1"/>
      <protection locked="0"/>
    </xf>
    <xf numFmtId="0" fontId="2" fillId="21" borderId="8" xfId="0" applyFont="1" applyFill="1" applyBorder="1" applyAlignment="1" applyProtection="1">
      <alignment wrapText="1"/>
      <protection locked="0"/>
    </xf>
    <xf numFmtId="0" fontId="2" fillId="21" borderId="9" xfId="0" applyFont="1" applyFill="1" applyBorder="1" applyAlignment="1" applyProtection="1">
      <alignment wrapText="1"/>
      <protection locked="0"/>
    </xf>
    <xf numFmtId="0" fontId="2" fillId="25" borderId="8" xfId="0" applyFont="1" applyFill="1" applyBorder="1" applyAlignment="1" applyProtection="1">
      <alignment wrapText="1"/>
    </xf>
    <xf numFmtId="0" fontId="2" fillId="17" borderId="1" xfId="0" applyFont="1" applyFill="1" applyBorder="1" applyAlignment="1" applyProtection="1">
      <alignment horizontal="center" vertical="center" wrapText="1"/>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12" fillId="2" borderId="1" xfId="0" applyFont="1" applyFill="1" applyBorder="1" applyAlignment="1" applyProtection="1">
      <alignment horizontal="left" vertical="top" wrapText="1"/>
    </xf>
    <xf numFmtId="0" fontId="12" fillId="8" borderId="1" xfId="0" applyFont="1" applyFill="1" applyBorder="1" applyAlignment="1" applyProtection="1">
      <alignment horizontal="left" vertical="top" wrapText="1"/>
    </xf>
    <xf numFmtId="164" fontId="2" fillId="15" borderId="14" xfId="0" applyNumberFormat="1" applyFont="1" applyFill="1" applyBorder="1" applyAlignment="1" applyProtection="1">
      <alignment horizontal="center" vertical="center" wrapText="1"/>
      <protection locked="0"/>
    </xf>
    <xf numFmtId="0" fontId="2" fillId="21" borderId="9" xfId="0" applyFont="1" applyFill="1" applyBorder="1" applyAlignment="1" applyProtection="1">
      <alignment horizontal="center" vertical="center" wrapText="1"/>
      <protection locked="0"/>
    </xf>
    <xf numFmtId="0" fontId="2" fillId="21" borderId="7" xfId="0" applyFont="1" applyFill="1" applyBorder="1" applyAlignment="1" applyProtection="1">
      <alignment horizontal="center" vertical="center"/>
    </xf>
    <xf numFmtId="0" fontId="2" fillId="21" borderId="8" xfId="0" applyFont="1" applyFill="1" applyBorder="1" applyAlignment="1" applyProtection="1">
      <alignment horizontal="center" vertical="center"/>
    </xf>
    <xf numFmtId="0" fontId="2" fillId="21" borderId="7" xfId="0" applyFont="1" applyFill="1" applyBorder="1" applyAlignment="1" applyProtection="1">
      <alignment horizontal="center" vertical="center" wrapText="1"/>
    </xf>
    <xf numFmtId="0" fontId="2" fillId="21" borderId="8" xfId="0" applyFont="1" applyFill="1" applyBorder="1" applyAlignment="1" applyProtection="1">
      <alignment horizontal="center" vertical="center" wrapText="1"/>
    </xf>
    <xf numFmtId="0" fontId="2" fillId="21" borderId="7" xfId="0" applyFont="1" applyFill="1" applyBorder="1" applyAlignment="1" applyProtection="1">
      <alignment horizontal="left" vertical="top" wrapText="1"/>
      <protection locked="0"/>
    </xf>
    <xf numFmtId="0" fontId="2" fillId="21" borderId="8" xfId="0" applyFont="1" applyFill="1" applyBorder="1" applyAlignment="1" applyProtection="1">
      <alignment horizontal="left" vertical="top" wrapText="1"/>
      <protection locked="0"/>
    </xf>
    <xf numFmtId="0" fontId="2" fillId="21" borderId="1" xfId="0" applyFont="1" applyFill="1" applyBorder="1" applyAlignment="1" applyProtection="1">
      <alignment horizontal="left" vertical="top" wrapText="1"/>
    </xf>
    <xf numFmtId="0" fontId="2" fillId="14" borderId="6" xfId="0" applyFont="1" applyFill="1" applyBorder="1" applyAlignment="1" applyProtection="1">
      <alignment vertical="top"/>
    </xf>
    <xf numFmtId="0" fontId="2" fillId="14" borderId="13" xfId="0" applyFont="1" applyFill="1" applyBorder="1" applyAlignment="1" applyProtection="1">
      <alignment vertical="top"/>
    </xf>
    <xf numFmtId="0" fontId="2" fillId="13" borderId="0" xfId="0" applyFont="1" applyFill="1" applyBorder="1" applyAlignment="1" applyProtection="1">
      <alignment vertical="top"/>
    </xf>
    <xf numFmtId="0" fontId="2" fillId="13" borderId="27" xfId="0" applyFont="1" applyFill="1" applyBorder="1" applyAlignment="1" applyProtection="1">
      <alignment vertical="top"/>
    </xf>
    <xf numFmtId="0" fontId="2" fillId="11" borderId="9" xfId="0" applyFont="1" applyFill="1" applyBorder="1" applyAlignment="1" applyProtection="1">
      <alignment horizontal="center" vertical="center"/>
    </xf>
    <xf numFmtId="0" fontId="2" fillId="17" borderId="3" xfId="0" applyFont="1" applyFill="1" applyBorder="1" applyAlignment="1" applyProtection="1">
      <alignment horizontal="center" vertical="center" wrapText="1"/>
    </xf>
    <xf numFmtId="0" fontId="2" fillId="21" borderId="7" xfId="0" applyFont="1" applyFill="1" applyBorder="1" applyAlignment="1" applyProtection="1">
      <alignment vertical="top" wrapText="1"/>
    </xf>
    <xf numFmtId="0" fontId="2" fillId="21" borderId="8" xfId="0" applyFont="1" applyFill="1" applyBorder="1" applyAlignment="1" applyProtection="1">
      <alignment vertical="top" wrapText="1"/>
    </xf>
    <xf numFmtId="0" fontId="2" fillId="25" borderId="7" xfId="0" applyFont="1" applyFill="1" applyBorder="1" applyAlignment="1" applyProtection="1">
      <alignment vertical="top" wrapText="1"/>
    </xf>
    <xf numFmtId="0" fontId="2" fillId="25" borderId="8" xfId="0" applyFont="1" applyFill="1" applyBorder="1" applyAlignment="1" applyProtection="1">
      <alignment vertical="top" wrapText="1"/>
    </xf>
    <xf numFmtId="0" fontId="2" fillId="25" borderId="9" xfId="0" applyFont="1" applyFill="1" applyBorder="1" applyAlignment="1" applyProtection="1">
      <alignment vertical="top" wrapText="1"/>
    </xf>
    <xf numFmtId="0" fontId="2" fillId="25" borderId="7" xfId="0" applyFont="1" applyFill="1" applyBorder="1" applyAlignment="1" applyProtection="1">
      <alignment horizontal="left" vertical="top" wrapText="1"/>
    </xf>
    <xf numFmtId="0" fontId="2" fillId="25" borderId="8" xfId="0" applyFont="1" applyFill="1" applyBorder="1" applyAlignment="1" applyProtection="1">
      <alignment horizontal="left" vertical="top" wrapText="1"/>
    </xf>
    <xf numFmtId="0" fontId="2" fillId="25" borderId="9"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1" fillId="7" borderId="15" xfId="0" applyFont="1" applyFill="1" applyBorder="1" applyAlignment="1" applyProtection="1">
      <alignment horizontal="center" vertical="center" wrapText="1"/>
    </xf>
    <xf numFmtId="0" fontId="1" fillId="7" borderId="17" xfId="0" applyFont="1" applyFill="1" applyBorder="1" applyAlignment="1" applyProtection="1">
      <alignment horizontal="center" vertical="center" wrapText="1"/>
    </xf>
    <xf numFmtId="0" fontId="1" fillId="7" borderId="18" xfId="0" applyFont="1" applyFill="1" applyBorder="1" applyAlignment="1" applyProtection="1">
      <alignment horizontal="center" vertical="center" wrapText="1"/>
    </xf>
    <xf numFmtId="0" fontId="1" fillId="7" borderId="19" xfId="0" applyFont="1" applyFill="1" applyBorder="1" applyAlignment="1" applyProtection="1">
      <alignment horizontal="center" vertical="center" wrapText="1"/>
    </xf>
    <xf numFmtId="0" fontId="1" fillId="7" borderId="20" xfId="0" applyFont="1" applyFill="1" applyBorder="1" applyAlignment="1" applyProtection="1">
      <alignment horizontal="center" vertical="center" wrapText="1"/>
    </xf>
    <xf numFmtId="0" fontId="1" fillId="7" borderId="22" xfId="0" applyFont="1" applyFill="1" applyBorder="1" applyAlignment="1" applyProtection="1">
      <alignment horizontal="center" vertical="center" wrapText="1"/>
    </xf>
    <xf numFmtId="0" fontId="9" fillId="28" borderId="23" xfId="0" applyFont="1" applyFill="1" applyBorder="1" applyAlignment="1" applyProtection="1">
      <alignment horizontal="center" vertical="center" wrapText="1"/>
    </xf>
    <xf numFmtId="0" fontId="9" fillId="28" borderId="24" xfId="0" applyFont="1" applyFill="1" applyBorder="1" applyAlignment="1" applyProtection="1">
      <alignment horizontal="center" vertical="center" wrapText="1"/>
    </xf>
    <xf numFmtId="0" fontId="9" fillId="28" borderId="25" xfId="0" applyFont="1" applyFill="1" applyBorder="1" applyAlignment="1" applyProtection="1">
      <alignment horizontal="center" vertical="center" wrapText="1"/>
    </xf>
    <xf numFmtId="0" fontId="1" fillId="15" borderId="23" xfId="0" applyFont="1" applyFill="1" applyBorder="1" applyAlignment="1" applyProtection="1">
      <alignment horizontal="center" vertical="center"/>
    </xf>
    <xf numFmtId="0" fontId="1" fillId="15" borderId="24" xfId="0" applyFont="1" applyFill="1" applyBorder="1" applyAlignment="1" applyProtection="1">
      <alignment horizontal="center" vertical="center"/>
    </xf>
    <xf numFmtId="0" fontId="1" fillId="15" borderId="25" xfId="0" applyFont="1" applyFill="1" applyBorder="1" applyAlignment="1" applyProtection="1">
      <alignment horizontal="center" vertical="center"/>
    </xf>
    <xf numFmtId="0" fontId="1" fillId="0" borderId="2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wrapText="1"/>
    </xf>
    <xf numFmtId="0" fontId="1" fillId="16" borderId="15" xfId="0" applyFont="1" applyFill="1" applyBorder="1" applyAlignment="1" applyProtection="1">
      <alignment horizontal="center" vertical="center" wrapText="1"/>
    </xf>
    <xf numFmtId="0" fontId="1" fillId="16" borderId="16" xfId="0" applyFont="1" applyFill="1" applyBorder="1" applyAlignment="1" applyProtection="1">
      <alignment horizontal="center" vertical="center" wrapText="1"/>
    </xf>
    <xf numFmtId="0" fontId="1" fillId="16" borderId="17" xfId="0" applyFont="1" applyFill="1" applyBorder="1" applyAlignment="1" applyProtection="1">
      <alignment horizontal="center" vertical="center" wrapText="1"/>
    </xf>
    <xf numFmtId="0" fontId="1" fillId="7" borderId="23" xfId="0" applyFont="1" applyFill="1" applyBorder="1" applyAlignment="1" applyProtection="1">
      <alignment horizontal="left" vertical="center" wrapText="1"/>
    </xf>
    <xf numFmtId="0" fontId="1" fillId="7" borderId="25" xfId="0" applyFont="1" applyFill="1" applyBorder="1" applyAlignment="1" applyProtection="1">
      <alignment horizontal="left" vertical="center" wrapText="1"/>
    </xf>
    <xf numFmtId="0" fontId="13" fillId="7" borderId="1" xfId="0" applyFont="1" applyFill="1" applyBorder="1" applyAlignment="1" applyProtection="1">
      <alignment horizontal="left"/>
    </xf>
    <xf numFmtId="0" fontId="2" fillId="7" borderId="1" xfId="0" applyFont="1" applyFill="1" applyBorder="1" applyAlignment="1" applyProtection="1">
      <alignment horizontal="left"/>
    </xf>
    <xf numFmtId="0" fontId="2" fillId="14" borderId="1" xfId="0" applyFont="1" applyFill="1" applyBorder="1" applyAlignment="1" applyProtection="1">
      <alignment horizontal="left" vertical="top" wrapText="1"/>
    </xf>
    <xf numFmtId="0" fontId="2" fillId="14" borderId="1" xfId="0" applyFont="1" applyFill="1" applyBorder="1" applyAlignment="1" applyProtection="1">
      <alignment horizontal="left" vertical="top"/>
    </xf>
    <xf numFmtId="0" fontId="2" fillId="13" borderId="1" xfId="0" applyFont="1" applyFill="1" applyBorder="1" applyAlignment="1" applyProtection="1">
      <alignment horizontal="left" vertical="top" wrapText="1"/>
    </xf>
    <xf numFmtId="0" fontId="2" fillId="13" borderId="1" xfId="0" applyFont="1" applyFill="1" applyBorder="1" applyAlignment="1" applyProtection="1">
      <alignment horizontal="left" vertical="top"/>
    </xf>
    <xf numFmtId="0" fontId="0" fillId="7" borderId="3" xfId="0" applyFill="1" applyBorder="1" applyAlignment="1" applyProtection="1">
      <alignment horizontal="center"/>
    </xf>
    <xf numFmtId="0" fontId="0" fillId="7" borderId="4" xfId="0" applyFill="1" applyBorder="1" applyAlignment="1" applyProtection="1">
      <alignment horizontal="center"/>
    </xf>
    <xf numFmtId="0" fontId="0" fillId="27" borderId="6" xfId="0" applyFill="1" applyBorder="1" applyAlignment="1" applyProtection="1">
      <alignment horizontal="center"/>
    </xf>
    <xf numFmtId="0" fontId="2" fillId="0" borderId="1" xfId="0" applyFont="1" applyBorder="1" applyAlignment="1" applyProtection="1">
      <alignment horizontal="left" vertical="top" wrapText="1"/>
    </xf>
    <xf numFmtId="0" fontId="0" fillId="3" borderId="1" xfId="0" applyFill="1" applyBorder="1" applyAlignment="1" applyProtection="1">
      <alignment horizontal="center"/>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7" borderId="2" xfId="0" applyFill="1" applyBorder="1" applyProtection="1"/>
    <xf numFmtId="0" fontId="0" fillId="7" borderId="3" xfId="0" applyFill="1" applyBorder="1" applyProtection="1"/>
    <xf numFmtId="0" fontId="0" fillId="7" borderId="4" xfId="0" applyFill="1" applyBorder="1" applyProtection="1"/>
    <xf numFmtId="0" fontId="2" fillId="22" borderId="2" xfId="0" applyFont="1" applyFill="1" applyBorder="1" applyAlignment="1" applyProtection="1">
      <alignment horizontal="left" vertical="top" wrapText="1"/>
    </xf>
    <xf numFmtId="0" fontId="2" fillId="22" borderId="4" xfId="0" applyFont="1" applyFill="1" applyBorder="1" applyAlignment="1" applyProtection="1">
      <alignment horizontal="left" vertical="top" wrapText="1"/>
    </xf>
    <xf numFmtId="0" fontId="2" fillId="23" borderId="2" xfId="0" applyFont="1" applyFill="1" applyBorder="1" applyAlignment="1" applyProtection="1">
      <alignment horizontal="left" vertical="top" wrapText="1"/>
    </xf>
    <xf numFmtId="0" fontId="2" fillId="23" borderId="4" xfId="0" applyFont="1" applyFill="1" applyBorder="1" applyAlignment="1" applyProtection="1">
      <alignment horizontal="left" vertical="top" wrapText="1"/>
    </xf>
    <xf numFmtId="0" fontId="2" fillId="20" borderId="2" xfId="0" applyFont="1" applyFill="1" applyBorder="1" applyAlignment="1" applyProtection="1">
      <alignment horizontal="left" vertical="top" wrapText="1"/>
    </xf>
    <xf numFmtId="0" fontId="2" fillId="20" borderId="4" xfId="0" applyFont="1" applyFill="1" applyBorder="1" applyAlignment="1" applyProtection="1">
      <alignment horizontal="left" vertical="top" wrapText="1"/>
    </xf>
    <xf numFmtId="0" fontId="2" fillId="8" borderId="2" xfId="0" applyFont="1" applyFill="1" applyBorder="1" applyAlignment="1" applyProtection="1">
      <alignment horizontal="left" vertical="top" wrapText="1"/>
    </xf>
    <xf numFmtId="0" fontId="2" fillId="8" borderId="4" xfId="0" applyFont="1" applyFill="1" applyBorder="1" applyAlignment="1" applyProtection="1">
      <alignment horizontal="left" vertical="top" wrapText="1"/>
    </xf>
    <xf numFmtId="0" fontId="2" fillId="23" borderId="2" xfId="0" applyFont="1" applyFill="1" applyBorder="1" applyAlignment="1" applyProtection="1">
      <alignment vertical="top" wrapText="1"/>
    </xf>
    <xf numFmtId="0" fontId="2" fillId="23" borderId="4" xfId="0" applyFont="1" applyFill="1" applyBorder="1" applyAlignment="1" applyProtection="1">
      <alignment vertical="top" wrapText="1"/>
    </xf>
    <xf numFmtId="0" fontId="2" fillId="17" borderId="1" xfId="0" applyFont="1" applyFill="1" applyBorder="1" applyAlignment="1" applyProtection="1">
      <alignment horizontal="center" vertical="center" wrapText="1"/>
    </xf>
    <xf numFmtId="0" fontId="2" fillId="17" borderId="2" xfId="0" applyFont="1" applyFill="1" applyBorder="1" applyAlignment="1" applyProtection="1">
      <alignment horizontal="center" vertical="center" wrapText="1"/>
    </xf>
    <xf numFmtId="0" fontId="2" fillId="17" borderId="4" xfId="0" applyFont="1" applyFill="1" applyBorder="1" applyAlignment="1" applyProtection="1">
      <alignment horizontal="center" vertical="center" wrapText="1"/>
    </xf>
    <xf numFmtId="0" fontId="2" fillId="17" borderId="3" xfId="0" applyFont="1" applyFill="1" applyBorder="1" applyAlignment="1" applyProtection="1">
      <alignment horizontal="center" vertical="center" wrapText="1"/>
    </xf>
    <xf numFmtId="0" fontId="2" fillId="21" borderId="7" xfId="0" applyFont="1" applyFill="1" applyBorder="1" applyAlignment="1" applyProtection="1">
      <alignment horizontal="left" vertical="top" wrapText="1"/>
    </xf>
    <xf numFmtId="0" fontId="2" fillId="21" borderId="8" xfId="0" applyFont="1" applyFill="1" applyBorder="1" applyAlignment="1" applyProtection="1">
      <alignment horizontal="left" vertical="top" wrapText="1"/>
    </xf>
    <xf numFmtId="0" fontId="2" fillId="21" borderId="9" xfId="0" applyFont="1" applyFill="1" applyBorder="1" applyAlignment="1" applyProtection="1">
      <alignment horizontal="left" vertical="top" wrapText="1"/>
    </xf>
    <xf numFmtId="0" fontId="2" fillId="25" borderId="7" xfId="0" applyFont="1" applyFill="1" applyBorder="1" applyAlignment="1" applyProtection="1">
      <alignment horizontal="left" vertical="top" wrapText="1"/>
    </xf>
    <xf numFmtId="0" fontId="2" fillId="25" borderId="8" xfId="0" applyFont="1" applyFill="1" applyBorder="1" applyAlignment="1" applyProtection="1">
      <alignment horizontal="left" vertical="top" wrapText="1"/>
    </xf>
    <xf numFmtId="0" fontId="2" fillId="25" borderId="9" xfId="0" applyFont="1" applyFill="1" applyBorder="1" applyAlignment="1" applyProtection="1">
      <alignment horizontal="left" vertical="top" wrapText="1"/>
    </xf>
    <xf numFmtId="0" fontId="2" fillId="11" borderId="7" xfId="0" applyFont="1" applyFill="1" applyBorder="1" applyAlignment="1" applyProtection="1">
      <alignment horizontal="center" vertical="center"/>
    </xf>
    <xf numFmtId="0" fontId="2" fillId="11" borderId="8" xfId="0" applyFont="1" applyFill="1" applyBorder="1" applyAlignment="1" applyProtection="1">
      <alignment horizontal="center" vertical="center"/>
    </xf>
    <xf numFmtId="0" fontId="2" fillId="11" borderId="9" xfId="0" applyFont="1" applyFill="1" applyBorder="1" applyAlignment="1" applyProtection="1">
      <alignment horizontal="center" vertical="center"/>
    </xf>
    <xf numFmtId="0" fontId="2" fillId="21" borderId="10" xfId="0" applyFont="1" applyFill="1" applyBorder="1" applyAlignment="1" applyProtection="1">
      <alignment horizontal="left" vertical="top" wrapText="1"/>
    </xf>
    <xf numFmtId="0" fontId="2" fillId="21" borderId="12" xfId="0" applyFont="1" applyFill="1" applyBorder="1" applyAlignment="1" applyProtection="1">
      <alignment horizontal="left" vertical="top" wrapText="1"/>
    </xf>
    <xf numFmtId="0" fontId="2" fillId="21" borderId="11" xfId="0" applyFont="1" applyFill="1" applyBorder="1" applyAlignment="1" applyProtection="1">
      <alignment horizontal="left" vertical="top" wrapText="1"/>
    </xf>
    <xf numFmtId="0" fontId="2" fillId="25" borderId="10" xfId="0" applyFont="1" applyFill="1" applyBorder="1" applyAlignment="1" applyProtection="1">
      <alignment horizontal="left" vertical="top" wrapText="1"/>
    </xf>
    <xf numFmtId="0" fontId="2" fillId="25" borderId="12" xfId="0" applyFont="1" applyFill="1" applyBorder="1" applyAlignment="1" applyProtection="1">
      <alignment horizontal="left" vertical="top" wrapText="1"/>
    </xf>
    <xf numFmtId="0" fontId="2" fillId="25" borderId="11" xfId="0" applyFont="1" applyFill="1" applyBorder="1" applyAlignment="1" applyProtection="1">
      <alignment horizontal="left" vertical="top" wrapText="1"/>
    </xf>
    <xf numFmtId="0" fontId="13" fillId="12" borderId="6" xfId="0" applyFont="1" applyFill="1" applyBorder="1" applyAlignment="1" applyProtection="1">
      <alignment horizontal="left" vertical="center" wrapText="1"/>
    </xf>
    <xf numFmtId="0" fontId="13" fillId="12" borderId="13" xfId="0" applyFont="1" applyFill="1" applyBorder="1" applyAlignment="1" applyProtection="1">
      <alignment horizontal="left" vertical="center" wrapText="1"/>
    </xf>
    <xf numFmtId="0" fontId="2" fillId="13" borderId="0" xfId="0" applyFont="1" applyFill="1" applyBorder="1" applyAlignment="1" applyProtection="1">
      <alignment vertical="top" wrapText="1"/>
    </xf>
    <xf numFmtId="0" fontId="6" fillId="17" borderId="3" xfId="0" applyFont="1" applyFill="1" applyBorder="1" applyAlignment="1" applyProtection="1">
      <alignment vertical="center" wrapText="1"/>
    </xf>
    <xf numFmtId="0" fontId="2" fillId="21" borderId="7" xfId="0" applyFont="1" applyFill="1" applyBorder="1" applyAlignment="1" applyProtection="1">
      <alignment vertical="top" wrapText="1"/>
    </xf>
    <xf numFmtId="0" fontId="2" fillId="21" borderId="8" xfId="0" applyFont="1" applyFill="1" applyBorder="1" applyAlignment="1" applyProtection="1">
      <alignment vertical="top" wrapText="1"/>
    </xf>
    <xf numFmtId="0" fontId="2" fillId="21" borderId="9" xfId="0" applyFont="1" applyFill="1" applyBorder="1" applyAlignment="1" applyProtection="1">
      <alignment vertical="top" wrapText="1"/>
    </xf>
    <xf numFmtId="0" fontId="2" fillId="25" borderId="7" xfId="0" applyFont="1" applyFill="1" applyBorder="1" applyAlignment="1" applyProtection="1">
      <alignment vertical="top" wrapText="1"/>
    </xf>
    <xf numFmtId="0" fontId="2" fillId="25" borderId="8" xfId="0" applyFont="1" applyFill="1" applyBorder="1" applyAlignment="1" applyProtection="1">
      <alignment vertical="top" wrapText="1"/>
    </xf>
    <xf numFmtId="0" fontId="2" fillId="25" borderId="9" xfId="0" applyFont="1" applyFill="1" applyBorder="1" applyAlignment="1" applyProtection="1">
      <alignment vertical="top" wrapText="1"/>
    </xf>
    <xf numFmtId="0" fontId="2" fillId="14" borderId="3" xfId="0" applyFont="1" applyFill="1" applyBorder="1" applyAlignment="1" applyProtection="1">
      <alignment vertical="top" wrapText="1"/>
    </xf>
    <xf numFmtId="0" fontId="2" fillId="13" borderId="5" xfId="0" applyFont="1" applyFill="1" applyBorder="1" applyAlignment="1" applyProtection="1">
      <alignment vertical="top" wrapText="1"/>
    </xf>
    <xf numFmtId="0" fontId="0" fillId="0" borderId="0" xfId="0" applyAlignment="1" applyProtection="1">
      <alignment horizontal="left" vertical="top" wrapText="1"/>
    </xf>
    <xf numFmtId="0" fontId="0" fillId="0" borderId="0" xfId="0" applyBorder="1" applyAlignment="1">
      <alignment horizontal="center" vertical="center"/>
    </xf>
    <xf numFmtId="0" fontId="4" fillId="17" borderId="2" xfId="0" applyFont="1" applyFill="1" applyBorder="1" applyAlignment="1" applyProtection="1">
      <alignment horizontal="left" vertical="top"/>
    </xf>
    <xf numFmtId="0" fontId="14" fillId="17" borderId="3" xfId="0" applyFont="1" applyFill="1" applyBorder="1" applyProtection="1"/>
    <xf numFmtId="0" fontId="14" fillId="17" borderId="3" xfId="0" applyFont="1" applyFill="1" applyBorder="1" applyAlignment="1" applyProtection="1"/>
    <xf numFmtId="0" fontId="14" fillId="17" borderId="4" xfId="0" applyFont="1" applyFill="1" applyBorder="1" applyAlignment="1" applyProtection="1"/>
    <xf numFmtId="0" fontId="2" fillId="3" borderId="0" xfId="0" applyFont="1" applyFill="1" applyProtection="1"/>
    <xf numFmtId="0" fontId="2" fillId="3" borderId="0" xfId="0" applyFont="1" applyFill="1" applyAlignment="1" applyProtection="1">
      <alignment horizontal="center" vertical="center"/>
    </xf>
    <xf numFmtId="0" fontId="14" fillId="3" borderId="0" xfId="0" applyFont="1" applyFill="1" applyAlignment="1" applyProtection="1">
      <alignment horizontal="center" vertical="center" wrapText="1"/>
    </xf>
    <xf numFmtId="0" fontId="14" fillId="3" borderId="0" xfId="0" applyFont="1" applyFill="1" applyAlignment="1" applyProtection="1">
      <alignment vertical="top" wrapText="1"/>
    </xf>
    <xf numFmtId="0" fontId="2" fillId="3" borderId="1" xfId="0" applyFont="1" applyFill="1" applyBorder="1" applyProtection="1"/>
    <xf numFmtId="0" fontId="2" fillId="3" borderId="2" xfId="0" applyFont="1" applyFill="1" applyBorder="1" applyProtection="1"/>
    <xf numFmtId="0" fontId="14" fillId="17" borderId="5" xfId="0" applyFont="1" applyFill="1" applyBorder="1" applyAlignment="1" applyProtection="1"/>
    <xf numFmtId="0" fontId="2" fillId="17" borderId="3" xfId="0" applyFont="1" applyFill="1" applyBorder="1" applyProtection="1"/>
    <xf numFmtId="0" fontId="2" fillId="17" borderId="3" xfId="0" applyFont="1" applyFill="1" applyBorder="1" applyAlignment="1" applyProtection="1"/>
    <xf numFmtId="0" fontId="2" fillId="17" borderId="0" xfId="0" applyFont="1" applyFill="1" applyBorder="1" applyAlignment="1" applyProtection="1"/>
    <xf numFmtId="0" fontId="2" fillId="17" borderId="4" xfId="0" applyFont="1" applyFill="1" applyBorder="1" applyAlignment="1" applyProtection="1"/>
    <xf numFmtId="0" fontId="2" fillId="3" borderId="5" xfId="0" applyFont="1" applyFill="1" applyBorder="1" applyProtection="1"/>
    <xf numFmtId="0" fontId="2" fillId="3" borderId="5" xfId="0" applyFont="1" applyFill="1" applyBorder="1" applyAlignment="1" applyProtection="1">
      <alignment horizontal="center" vertical="center"/>
    </xf>
    <xf numFmtId="0" fontId="2" fillId="17" borderId="3" xfId="0" applyFont="1" applyFill="1" applyBorder="1" applyAlignment="1" applyProtection="1">
      <alignment vertical="top" wrapText="1"/>
    </xf>
    <xf numFmtId="0" fontId="2" fillId="17" borderId="4" xfId="0" applyFont="1" applyFill="1" applyBorder="1" applyAlignment="1" applyProtection="1">
      <alignment vertical="top" wrapText="1"/>
    </xf>
    <xf numFmtId="0" fontId="2" fillId="3" borderId="3" xfId="0" applyFont="1" applyFill="1" applyBorder="1" applyProtection="1"/>
  </cellXfs>
  <cellStyles count="1">
    <cellStyle name="Normal" xfId="0" builtinId="0"/>
  </cellStyles>
  <dxfs count="0"/>
  <tableStyles count="0" defaultTableStyle="TableStyleMedium2" defaultPivotStyle="PivotStyleLight16"/>
  <colors>
    <mruColors>
      <color rgb="FFB8FEFB"/>
      <color rgb="FF99FDF8"/>
      <color rgb="FFFFFF99"/>
      <color rgb="FFFF9966"/>
      <color rgb="FFFD8DE5"/>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bra.marquez\Desktop\9.1.18\Math%20Drafts\F.4%20grade%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structional%20Material/2019%20Adoption/Rubrics_2019/Math/Math%20Drafts/MathRubric_Grade4_draft_2018_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 1 NM Standards &amp; Benchmarks"/>
      <sheetName val="Sec 2 other relevant criteria"/>
      <sheetName val="Sheet2"/>
    </sheetNames>
    <sheetDataSet>
      <sheetData sheetId="0"/>
      <sheetData sheetId="1"/>
      <sheetData sheetId="2"/>
      <sheetData sheetId="3">
        <row r="1">
          <cell r="A1">
            <v>3</v>
          </cell>
          <cell r="C1" t="str">
            <v>YES L3</v>
          </cell>
        </row>
        <row r="2">
          <cell r="A2">
            <v>2</v>
          </cell>
          <cell r="C2" t="str">
            <v>YES L2</v>
          </cell>
        </row>
        <row r="3">
          <cell r="A3">
            <v>1</v>
          </cell>
          <cell r="C3" t="str">
            <v>YES L1</v>
          </cell>
        </row>
        <row r="4">
          <cell r="A4">
            <v>0</v>
          </cell>
          <cell r="C4"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ll Content Review"/>
      <sheetName val="Math Content Review"/>
      <sheetName val="Fourth Grade Standards Review"/>
      <sheetName val="Scor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workbookViewId="0">
      <selection activeCell="B3" sqref="B3"/>
    </sheetView>
  </sheetViews>
  <sheetFormatPr defaultRowHeight="15" x14ac:dyDescent="0.25"/>
  <cols>
    <col min="1" max="4" width="40.7109375" customWidth="1"/>
  </cols>
  <sheetData>
    <row r="1" spans="1:4" ht="80.25" customHeight="1" thickBot="1" x14ac:dyDescent="0.3">
      <c r="A1" s="29"/>
      <c r="B1" s="269" t="s">
        <v>165</v>
      </c>
      <c r="C1" s="270"/>
      <c r="D1" s="271"/>
    </row>
    <row r="2" spans="1:4" ht="48" customHeight="1" thickBot="1" x14ac:dyDescent="0.3">
      <c r="A2" s="272" t="s">
        <v>169</v>
      </c>
      <c r="B2" s="273"/>
      <c r="C2" s="273"/>
      <c r="D2" s="274"/>
    </row>
    <row r="3" spans="1:4" ht="63.75" customHeight="1" thickBot="1" x14ac:dyDescent="0.3">
      <c r="A3" s="30" t="s">
        <v>167</v>
      </c>
      <c r="B3" s="4"/>
      <c r="C3" s="31" t="s">
        <v>145</v>
      </c>
      <c r="D3" s="5"/>
    </row>
    <row r="4" spans="1:4" ht="16.5" thickBot="1" x14ac:dyDescent="0.3">
      <c r="A4" s="32" t="s">
        <v>146</v>
      </c>
      <c r="B4" s="4"/>
      <c r="C4" s="31" t="s">
        <v>147</v>
      </c>
      <c r="D4" s="239"/>
    </row>
    <row r="5" spans="1:4" ht="16.5" thickBot="1" x14ac:dyDescent="0.3">
      <c r="A5" s="30" t="s">
        <v>148</v>
      </c>
      <c r="B5" s="4"/>
      <c r="C5" s="31" t="s">
        <v>149</v>
      </c>
      <c r="D5" s="239"/>
    </row>
    <row r="6" spans="1:4" ht="16.5" thickBot="1" x14ac:dyDescent="0.3">
      <c r="A6" s="30" t="s">
        <v>150</v>
      </c>
      <c r="B6" s="4"/>
      <c r="C6" s="33" t="s">
        <v>151</v>
      </c>
      <c r="D6" s="239"/>
    </row>
    <row r="7" spans="1:4" ht="16.5" hidden="1" customHeight="1" thickBot="1" x14ac:dyDescent="0.3">
      <c r="A7" s="275" t="s">
        <v>152</v>
      </c>
      <c r="B7" s="276"/>
      <c r="C7" s="276"/>
      <c r="D7" s="277"/>
    </row>
    <row r="8" spans="1:4" ht="16.5" hidden="1" thickBot="1" x14ac:dyDescent="0.3">
      <c r="A8" s="6" t="s">
        <v>153</v>
      </c>
      <c r="B8" s="7"/>
      <c r="C8" s="8" t="s">
        <v>154</v>
      </c>
      <c r="D8" s="9"/>
    </row>
    <row r="9" spans="1:4" ht="16.5" hidden="1" thickBot="1" x14ac:dyDescent="0.3">
      <c r="A9" s="10" t="s">
        <v>155</v>
      </c>
      <c r="B9" s="11" t="s">
        <v>156</v>
      </c>
      <c r="C9" s="11" t="s">
        <v>157</v>
      </c>
      <c r="D9" s="11" t="s">
        <v>158</v>
      </c>
    </row>
    <row r="10" spans="1:4" ht="16.5" hidden="1" thickBot="1" x14ac:dyDescent="0.3">
      <c r="A10" s="12" t="s">
        <v>204</v>
      </c>
      <c r="B10" s="13" t="e">
        <f>'All Content Review'!$I$61</f>
        <v>#VALUE!</v>
      </c>
      <c r="C10" s="11">
        <v>164</v>
      </c>
      <c r="D10" s="11"/>
    </row>
    <row r="11" spans="1:4" ht="16.5" hidden="1" thickBot="1" x14ac:dyDescent="0.3">
      <c r="A11" s="12" t="s">
        <v>205</v>
      </c>
      <c r="B11" s="14" t="e">
        <f>'Math Content Review'!$I$18</f>
        <v>#VALUE!</v>
      </c>
      <c r="C11" s="11">
        <v>28</v>
      </c>
      <c r="D11" s="11"/>
    </row>
    <row r="12" spans="1:4" ht="16.5" hidden="1" thickBot="1" x14ac:dyDescent="0.3">
      <c r="A12" s="12" t="s">
        <v>206</v>
      </c>
      <c r="B12" s="14" t="e">
        <f>'Fourth Grade Standards Review'!$J$79</f>
        <v>#VALUE!</v>
      </c>
      <c r="C12" s="11">
        <v>408</v>
      </c>
      <c r="D12" s="11"/>
    </row>
    <row r="13" spans="1:4" ht="16.5" hidden="1" thickBot="1" x14ac:dyDescent="0.3">
      <c r="A13" s="12" t="s">
        <v>159</v>
      </c>
      <c r="B13" s="15" t="e">
        <f>SUM(B10:B12)</f>
        <v>#VALUE!</v>
      </c>
      <c r="C13" s="16">
        <v>600</v>
      </c>
      <c r="D13" s="16"/>
    </row>
    <row r="14" spans="1:4" ht="16.5" hidden="1" thickBot="1" x14ac:dyDescent="0.3">
      <c r="A14" s="12" t="s">
        <v>160</v>
      </c>
      <c r="B14" s="17" t="e">
        <f>B13/600</f>
        <v>#VALUE!</v>
      </c>
      <c r="C14" s="18"/>
      <c r="D14" s="19"/>
    </row>
    <row r="15" spans="1:4" ht="16.5" hidden="1" customHeight="1" thickBot="1" x14ac:dyDescent="0.3">
      <c r="A15" s="278" t="s">
        <v>161</v>
      </c>
      <c r="B15" s="279"/>
      <c r="C15" s="279"/>
      <c r="D15" s="280"/>
    </row>
    <row r="16" spans="1:4" ht="79.5" hidden="1" customHeight="1" thickBot="1" x14ac:dyDescent="0.3">
      <c r="A16" s="20" t="s">
        <v>162</v>
      </c>
      <c r="B16" s="21"/>
      <c r="C16" s="281" t="s">
        <v>163</v>
      </c>
      <c r="D16" s="282"/>
    </row>
    <row r="17" spans="1:4" ht="16.5" hidden="1" thickBot="1" x14ac:dyDescent="0.3">
      <c r="A17" s="20" t="s">
        <v>164</v>
      </c>
      <c r="B17" s="21"/>
      <c r="C17" s="263"/>
      <c r="D17" s="264"/>
    </row>
    <row r="18" spans="1:4" ht="16.5" hidden="1" thickBot="1" x14ac:dyDescent="0.3">
      <c r="A18" s="22" t="s">
        <v>239</v>
      </c>
      <c r="B18" s="21"/>
      <c r="C18" s="265"/>
      <c r="D18" s="266"/>
    </row>
    <row r="19" spans="1:4" ht="16.5" hidden="1" thickBot="1" x14ac:dyDescent="0.3">
      <c r="A19" s="22" t="s">
        <v>240</v>
      </c>
      <c r="B19" s="21"/>
      <c r="C19" s="265"/>
      <c r="D19" s="266"/>
    </row>
    <row r="20" spans="1:4" ht="16.5" hidden="1" thickBot="1" x14ac:dyDescent="0.3">
      <c r="A20" s="20" t="s">
        <v>164</v>
      </c>
      <c r="B20" s="23"/>
      <c r="C20" s="267"/>
      <c r="D20" s="268"/>
    </row>
  </sheetData>
  <sheetProtection algorithmName="SHA-512" hashValue="Eq0v59zphFPSNeTjIDhJWao1FTXdAYF+NYlE6Iyz0JM2uQAaQnQkUodqx4GoDsEY9D1yC/o8il1P3AcbtT9Jzg==" saltValue="WUBg/tVrt20Fa4cNmuwdRQ==" spinCount="100000" sheet="1" objects="1" scenarios="1"/>
  <mergeCells count="6">
    <mergeCell ref="C17:D20"/>
    <mergeCell ref="B1:D1"/>
    <mergeCell ref="A2:D2"/>
    <mergeCell ref="A7:D7"/>
    <mergeCell ref="A15:D15"/>
    <mergeCell ref="C16:D16"/>
  </mergeCells>
  <pageMargins left="0.25" right="0.25" top="0.75" bottom="0.75" header="0.3" footer="0.3"/>
  <pageSetup paperSize="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Scores!$B$1:$B$2</xm:f>
          </x14:formula1>
          <xm:sqref>B16 B18:B19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workbookViewId="0">
      <selection activeCell="B1" sqref="B1:I1"/>
    </sheetView>
  </sheetViews>
  <sheetFormatPr defaultRowHeight="15" x14ac:dyDescent="0.25"/>
  <cols>
    <col min="1" max="1" width="16" customWidth="1"/>
    <col min="2" max="2" width="64.140625" customWidth="1"/>
    <col min="3" max="3" width="27.85546875" customWidth="1"/>
    <col min="4" max="4" width="17.140625" customWidth="1"/>
    <col min="5" max="5" width="45.5703125" customWidth="1"/>
    <col min="6" max="6" width="27.28515625" customWidth="1"/>
    <col min="7" max="7" width="15.5703125" customWidth="1"/>
    <col min="8" max="8" width="35" customWidth="1"/>
    <col min="9" max="9" width="27.5703125" customWidth="1"/>
    <col min="10" max="10" width="18.28515625" hidden="1" customWidth="1"/>
  </cols>
  <sheetData>
    <row r="1" spans="1:10" ht="15.75" x14ac:dyDescent="0.25">
      <c r="A1" s="34"/>
      <c r="B1" s="283" t="s">
        <v>213</v>
      </c>
      <c r="C1" s="284"/>
      <c r="D1" s="284"/>
      <c r="E1" s="284"/>
      <c r="F1" s="284"/>
      <c r="G1" s="284"/>
      <c r="H1" s="284"/>
      <c r="I1" s="284"/>
      <c r="J1" s="35"/>
    </row>
    <row r="2" spans="1:10" ht="91.5" customHeight="1" x14ac:dyDescent="0.25">
      <c r="A2" s="34"/>
      <c r="B2" s="285" t="s">
        <v>259</v>
      </c>
      <c r="C2" s="286"/>
      <c r="D2" s="286"/>
      <c r="E2" s="286"/>
      <c r="F2" s="286"/>
      <c r="G2" s="286"/>
      <c r="H2" s="286"/>
      <c r="I2" s="286"/>
      <c r="J2" s="35"/>
    </row>
    <row r="3" spans="1:10" ht="171" customHeight="1" x14ac:dyDescent="0.25">
      <c r="A3" s="34"/>
      <c r="B3" s="287" t="s">
        <v>252</v>
      </c>
      <c r="C3" s="288"/>
      <c r="D3" s="288"/>
      <c r="E3" s="288"/>
      <c r="F3" s="288"/>
      <c r="G3" s="288"/>
      <c r="H3" s="288"/>
      <c r="I3" s="288"/>
      <c r="J3" s="35"/>
    </row>
    <row r="4" spans="1:10" ht="15.75" x14ac:dyDescent="0.25">
      <c r="A4" s="36"/>
      <c r="B4" s="37"/>
      <c r="C4" s="34"/>
      <c r="D4" s="34"/>
      <c r="E4" s="34"/>
      <c r="F4" s="34"/>
      <c r="G4" s="34"/>
      <c r="H4" s="34"/>
      <c r="I4" s="34"/>
      <c r="J4" s="35"/>
    </row>
    <row r="5" spans="1:10" ht="30" x14ac:dyDescent="0.25">
      <c r="A5" s="38" t="s">
        <v>1</v>
      </c>
      <c r="B5" s="39" t="s">
        <v>166</v>
      </c>
      <c r="C5" s="40" t="s">
        <v>197</v>
      </c>
      <c r="D5" s="40" t="s">
        <v>191</v>
      </c>
      <c r="E5" s="41" t="s">
        <v>207</v>
      </c>
      <c r="F5" s="40" t="s">
        <v>198</v>
      </c>
      <c r="G5" s="40" t="s">
        <v>192</v>
      </c>
      <c r="H5" s="41" t="s">
        <v>190</v>
      </c>
      <c r="I5" s="42" t="s">
        <v>201</v>
      </c>
      <c r="J5" s="35"/>
    </row>
    <row r="6" spans="1:10" ht="20.25" x14ac:dyDescent="0.25">
      <c r="A6" s="43"/>
      <c r="B6" s="44"/>
      <c r="C6" s="45"/>
      <c r="D6" s="46"/>
      <c r="E6" s="45"/>
      <c r="F6" s="45"/>
      <c r="G6" s="46"/>
      <c r="H6" s="45"/>
      <c r="I6" s="45"/>
      <c r="J6" s="35"/>
    </row>
    <row r="7" spans="1:10" ht="20.25" x14ac:dyDescent="0.25">
      <c r="A7" s="47"/>
      <c r="B7" s="48"/>
      <c r="C7" s="49"/>
      <c r="D7" s="50"/>
      <c r="E7" s="49"/>
      <c r="F7" s="51"/>
      <c r="G7" s="50"/>
      <c r="H7" s="51"/>
      <c r="I7" s="52"/>
      <c r="J7" s="35"/>
    </row>
    <row r="8" spans="1:10" ht="31.5" x14ac:dyDescent="0.25">
      <c r="A8" s="53"/>
      <c r="B8" s="54" t="s">
        <v>96</v>
      </c>
      <c r="C8" s="55"/>
      <c r="D8" s="56"/>
      <c r="E8" s="55"/>
      <c r="F8" s="57"/>
      <c r="G8" s="56"/>
      <c r="H8" s="57"/>
      <c r="I8" s="58"/>
      <c r="J8" s="35"/>
    </row>
    <row r="9" spans="1:10" ht="90" x14ac:dyDescent="0.25">
      <c r="A9" s="59">
        <v>1</v>
      </c>
      <c r="B9" s="60" t="s">
        <v>129</v>
      </c>
      <c r="C9" s="95"/>
      <c r="D9" s="61"/>
      <c r="E9" s="77"/>
      <c r="F9" s="78"/>
      <c r="G9" s="61"/>
      <c r="H9" s="78"/>
      <c r="I9" s="60"/>
      <c r="J9" s="35" t="e">
        <f>CONCATENATE(IF(AND(D9="M",G9="M"),4,),IF(AND(D9="P",G9="P"),2,),IF(AND(D9="D",G9="D"),0,),IF(AND(D9="M",G9="P"),3,),IF(AND(D9="M",G9="D"),2,),IF(AND(D9="P",G9="M"),3,),IF(AND(D9="P",G9="D"),1,),IF(AND(D9="D",G9="M"),2,),IF(AND(D9="D",G9="P"),1,))+0</f>
        <v>#VALUE!</v>
      </c>
    </row>
    <row r="10" spans="1:10" ht="30" x14ac:dyDescent="0.25">
      <c r="A10" s="62">
        <v>2</v>
      </c>
      <c r="B10" s="63" t="s">
        <v>83</v>
      </c>
      <c r="C10" s="96"/>
      <c r="D10" s="61"/>
      <c r="E10" s="64"/>
      <c r="F10" s="65"/>
      <c r="G10" s="61"/>
      <c r="H10" s="65"/>
      <c r="I10" s="63"/>
      <c r="J10" s="35" t="e">
        <f t="shared" ref="J10:J57" si="0">CONCATENATE(IF(AND(D10="M",G10="M"),4,),IF(AND(D10="P",G10="P"),2,),IF(AND(D10="D",G10="D"),0,),IF(AND(D10="M",G10="P"),3,),IF(AND(D10="M",G10="D"),2,),IF(AND(D10="P",G10="M"),3,),IF(AND(D10="P",G10="D"),1,),IF(AND(D10="D",G10="M"),2,),IF(AND(D10="D",G10="P"),1,))+0</f>
        <v>#VALUE!</v>
      </c>
    </row>
    <row r="11" spans="1:10" ht="45" x14ac:dyDescent="0.25">
      <c r="A11" s="62">
        <v>3</v>
      </c>
      <c r="B11" s="63" t="s">
        <v>82</v>
      </c>
      <c r="C11" s="96"/>
      <c r="D11" s="61"/>
      <c r="E11" s="64"/>
      <c r="F11" s="65"/>
      <c r="G11" s="61"/>
      <c r="H11" s="65"/>
      <c r="I11" s="63"/>
      <c r="J11" s="35" t="e">
        <f t="shared" si="0"/>
        <v>#VALUE!</v>
      </c>
    </row>
    <row r="12" spans="1:10" ht="45" x14ac:dyDescent="0.25">
      <c r="A12" s="62">
        <v>4</v>
      </c>
      <c r="B12" s="63" t="s">
        <v>84</v>
      </c>
      <c r="C12" s="96"/>
      <c r="D12" s="61"/>
      <c r="E12" s="64"/>
      <c r="F12" s="65"/>
      <c r="G12" s="61"/>
      <c r="H12" s="65"/>
      <c r="I12" s="63"/>
      <c r="J12" s="35" t="e">
        <f t="shared" si="0"/>
        <v>#VALUE!</v>
      </c>
    </row>
    <row r="13" spans="1:10" ht="60" x14ac:dyDescent="0.25">
      <c r="A13" s="62">
        <v>5</v>
      </c>
      <c r="B13" s="66" t="s">
        <v>130</v>
      </c>
      <c r="C13" s="96"/>
      <c r="D13" s="61"/>
      <c r="E13" s="64"/>
      <c r="F13" s="65"/>
      <c r="G13" s="61"/>
      <c r="H13" s="65"/>
      <c r="I13" s="63"/>
      <c r="J13" s="35" t="e">
        <f t="shared" si="0"/>
        <v>#VALUE!</v>
      </c>
    </row>
    <row r="14" spans="1:10" ht="30" x14ac:dyDescent="0.25">
      <c r="A14" s="62">
        <v>6</v>
      </c>
      <c r="B14" s="63" t="s">
        <v>131</v>
      </c>
      <c r="C14" s="96"/>
      <c r="D14" s="61"/>
      <c r="E14" s="64"/>
      <c r="F14" s="65"/>
      <c r="G14" s="61"/>
      <c r="H14" s="65"/>
      <c r="I14" s="63"/>
      <c r="J14" s="35" t="e">
        <f t="shared" si="0"/>
        <v>#VALUE!</v>
      </c>
    </row>
    <row r="15" spans="1:10" ht="30" x14ac:dyDescent="0.25">
      <c r="A15" s="67">
        <v>7</v>
      </c>
      <c r="B15" s="68" t="s">
        <v>100</v>
      </c>
      <c r="C15" s="97"/>
      <c r="D15" s="61"/>
      <c r="E15" s="69"/>
      <c r="F15" s="70"/>
      <c r="G15" s="61"/>
      <c r="H15" s="70"/>
      <c r="I15" s="68"/>
      <c r="J15" s="35" t="e">
        <f t="shared" si="0"/>
        <v>#VALUE!</v>
      </c>
    </row>
    <row r="16" spans="1:10" ht="47.25" x14ac:dyDescent="0.25">
      <c r="A16" s="53"/>
      <c r="B16" s="71" t="s">
        <v>97</v>
      </c>
      <c r="C16" s="55"/>
      <c r="D16" s="72"/>
      <c r="E16" s="55"/>
      <c r="F16" s="73"/>
      <c r="G16" s="74"/>
      <c r="H16" s="73"/>
      <c r="I16" s="75"/>
      <c r="J16" s="35"/>
    </row>
    <row r="17" spans="1:10" ht="30" x14ac:dyDescent="0.25">
      <c r="A17" s="59">
        <v>8</v>
      </c>
      <c r="B17" s="76" t="s">
        <v>132</v>
      </c>
      <c r="C17" s="95"/>
      <c r="D17" s="61"/>
      <c r="E17" s="77"/>
      <c r="F17" s="78"/>
      <c r="G17" s="61"/>
      <c r="H17" s="78"/>
      <c r="I17" s="60"/>
      <c r="J17" s="35" t="e">
        <f t="shared" si="0"/>
        <v>#VALUE!</v>
      </c>
    </row>
    <row r="18" spans="1:10" ht="45" x14ac:dyDescent="0.25">
      <c r="A18" s="67">
        <v>9</v>
      </c>
      <c r="B18" s="79" t="s">
        <v>101</v>
      </c>
      <c r="C18" s="97"/>
      <c r="D18" s="61"/>
      <c r="E18" s="69"/>
      <c r="F18" s="70"/>
      <c r="G18" s="61"/>
      <c r="H18" s="70"/>
      <c r="I18" s="68"/>
      <c r="J18" s="35" t="e">
        <f t="shared" si="0"/>
        <v>#VALUE!</v>
      </c>
    </row>
    <row r="19" spans="1:10" ht="31.5" x14ac:dyDescent="0.25">
      <c r="A19" s="53"/>
      <c r="B19" s="71" t="s">
        <v>87</v>
      </c>
      <c r="C19" s="55"/>
      <c r="D19" s="74"/>
      <c r="E19" s="55"/>
      <c r="F19" s="80"/>
      <c r="G19" s="74"/>
      <c r="H19" s="80"/>
      <c r="I19" s="75"/>
      <c r="J19" s="35"/>
    </row>
    <row r="20" spans="1:10" ht="30" x14ac:dyDescent="0.25">
      <c r="A20" s="59">
        <v>10</v>
      </c>
      <c r="B20" s="76" t="s">
        <v>102</v>
      </c>
      <c r="C20" s="95"/>
      <c r="D20" s="61"/>
      <c r="E20" s="77"/>
      <c r="F20" s="78"/>
      <c r="G20" s="61"/>
      <c r="H20" s="78"/>
      <c r="I20" s="60"/>
      <c r="J20" s="35" t="e">
        <f t="shared" si="0"/>
        <v>#VALUE!</v>
      </c>
    </row>
    <row r="21" spans="1:10" ht="30" x14ac:dyDescent="0.25">
      <c r="A21" s="62">
        <v>11</v>
      </c>
      <c r="B21" s="63" t="s">
        <v>133</v>
      </c>
      <c r="C21" s="96"/>
      <c r="D21" s="61"/>
      <c r="E21" s="64"/>
      <c r="F21" s="65"/>
      <c r="G21" s="61"/>
      <c r="H21" s="65"/>
      <c r="I21" s="63"/>
      <c r="J21" s="35" t="e">
        <f t="shared" si="0"/>
        <v>#VALUE!</v>
      </c>
    </row>
    <row r="22" spans="1:10" ht="45" x14ac:dyDescent="0.25">
      <c r="A22" s="62">
        <v>12</v>
      </c>
      <c r="B22" s="63" t="s">
        <v>103</v>
      </c>
      <c r="C22" s="96"/>
      <c r="D22" s="61"/>
      <c r="E22" s="64"/>
      <c r="F22" s="65"/>
      <c r="G22" s="61"/>
      <c r="H22" s="65"/>
      <c r="I22" s="63"/>
      <c r="J22" s="35" t="e">
        <f t="shared" si="0"/>
        <v>#VALUE!</v>
      </c>
    </row>
    <row r="23" spans="1:10" ht="45" x14ac:dyDescent="0.25">
      <c r="A23" s="67">
        <v>13</v>
      </c>
      <c r="B23" s="68" t="s">
        <v>104</v>
      </c>
      <c r="C23" s="97"/>
      <c r="D23" s="61"/>
      <c r="E23" s="69"/>
      <c r="F23" s="70"/>
      <c r="G23" s="61"/>
      <c r="H23" s="70"/>
      <c r="I23" s="68"/>
      <c r="J23" s="35" t="e">
        <f t="shared" si="0"/>
        <v>#VALUE!</v>
      </c>
    </row>
    <row r="24" spans="1:10" ht="31.5" x14ac:dyDescent="0.25">
      <c r="A24" s="53"/>
      <c r="B24" s="71" t="s">
        <v>88</v>
      </c>
      <c r="C24" s="55"/>
      <c r="D24" s="74"/>
      <c r="E24" s="55"/>
      <c r="F24" s="80"/>
      <c r="G24" s="74"/>
      <c r="H24" s="80"/>
      <c r="I24" s="75"/>
      <c r="J24" s="35"/>
    </row>
    <row r="25" spans="1:10" ht="75" x14ac:dyDescent="0.25">
      <c r="A25" s="59">
        <v>14</v>
      </c>
      <c r="B25" s="60" t="s">
        <v>134</v>
      </c>
      <c r="C25" s="95"/>
      <c r="D25" s="61"/>
      <c r="E25" s="77"/>
      <c r="F25" s="78"/>
      <c r="G25" s="61"/>
      <c r="H25" s="78"/>
      <c r="I25" s="60"/>
      <c r="J25" s="35" t="e">
        <f t="shared" si="0"/>
        <v>#VALUE!</v>
      </c>
    </row>
    <row r="26" spans="1:10" ht="90" x14ac:dyDescent="0.25">
      <c r="A26" s="62">
        <v>15</v>
      </c>
      <c r="B26" s="63" t="s">
        <v>139</v>
      </c>
      <c r="C26" s="96"/>
      <c r="D26" s="61"/>
      <c r="E26" s="64"/>
      <c r="F26" s="65"/>
      <c r="G26" s="61"/>
      <c r="H26" s="65"/>
      <c r="I26" s="63"/>
      <c r="J26" s="35" t="e">
        <f t="shared" si="0"/>
        <v>#VALUE!</v>
      </c>
    </row>
    <row r="27" spans="1:10" ht="75" x14ac:dyDescent="0.25">
      <c r="A27" s="62">
        <v>16</v>
      </c>
      <c r="B27" s="66" t="s">
        <v>105</v>
      </c>
      <c r="C27" s="96"/>
      <c r="D27" s="61"/>
      <c r="E27" s="64"/>
      <c r="F27" s="65"/>
      <c r="G27" s="61"/>
      <c r="H27" s="65"/>
      <c r="I27" s="63"/>
      <c r="J27" s="35" t="e">
        <f t="shared" si="0"/>
        <v>#VALUE!</v>
      </c>
    </row>
    <row r="28" spans="1:10" ht="45" x14ac:dyDescent="0.25">
      <c r="A28" s="62">
        <v>17</v>
      </c>
      <c r="B28" s="63" t="s">
        <v>106</v>
      </c>
      <c r="C28" s="96"/>
      <c r="D28" s="61"/>
      <c r="E28" s="64"/>
      <c r="F28" s="65"/>
      <c r="G28" s="61"/>
      <c r="H28" s="65"/>
      <c r="I28" s="63"/>
      <c r="J28" s="35" t="e">
        <f t="shared" si="0"/>
        <v>#VALUE!</v>
      </c>
    </row>
    <row r="29" spans="1:10" ht="30" x14ac:dyDescent="0.25">
      <c r="A29" s="62">
        <v>18</v>
      </c>
      <c r="B29" s="63" t="s">
        <v>107</v>
      </c>
      <c r="C29" s="96"/>
      <c r="D29" s="61"/>
      <c r="E29" s="64"/>
      <c r="F29" s="65"/>
      <c r="G29" s="61"/>
      <c r="H29" s="65"/>
      <c r="I29" s="63"/>
      <c r="J29" s="35" t="e">
        <f t="shared" si="0"/>
        <v>#VALUE!</v>
      </c>
    </row>
    <row r="30" spans="1:10" ht="30" x14ac:dyDescent="0.25">
      <c r="A30" s="62">
        <v>19</v>
      </c>
      <c r="B30" s="63" t="s">
        <v>108</v>
      </c>
      <c r="C30" s="96"/>
      <c r="D30" s="61"/>
      <c r="E30" s="64"/>
      <c r="F30" s="65"/>
      <c r="G30" s="61"/>
      <c r="H30" s="65"/>
      <c r="I30" s="63"/>
      <c r="J30" s="35" t="e">
        <f t="shared" si="0"/>
        <v>#VALUE!</v>
      </c>
    </row>
    <row r="31" spans="1:10" ht="45" x14ac:dyDescent="0.25">
      <c r="A31" s="67">
        <v>20</v>
      </c>
      <c r="B31" s="79" t="s">
        <v>109</v>
      </c>
      <c r="C31" s="97"/>
      <c r="D31" s="61"/>
      <c r="E31" s="69"/>
      <c r="F31" s="70"/>
      <c r="G31" s="61"/>
      <c r="H31" s="70"/>
      <c r="I31" s="68"/>
      <c r="J31" s="35" t="e">
        <f t="shared" si="0"/>
        <v>#VALUE!</v>
      </c>
    </row>
    <row r="32" spans="1:10" ht="31.5" x14ac:dyDescent="0.25">
      <c r="A32" s="53"/>
      <c r="B32" s="71" t="s">
        <v>92</v>
      </c>
      <c r="C32" s="81"/>
      <c r="D32" s="74"/>
      <c r="E32" s="81"/>
      <c r="F32" s="80"/>
      <c r="G32" s="74"/>
      <c r="H32" s="80"/>
      <c r="I32" s="75"/>
      <c r="J32" s="35"/>
    </row>
    <row r="33" spans="1:10" ht="30" x14ac:dyDescent="0.25">
      <c r="A33" s="59">
        <v>21</v>
      </c>
      <c r="B33" s="60" t="s">
        <v>110</v>
      </c>
      <c r="C33" s="95"/>
      <c r="D33" s="61"/>
      <c r="E33" s="77"/>
      <c r="F33" s="78"/>
      <c r="G33" s="61"/>
      <c r="H33" s="78"/>
      <c r="I33" s="60"/>
      <c r="J33" s="35" t="e">
        <f t="shared" si="0"/>
        <v>#VALUE!</v>
      </c>
    </row>
    <row r="34" spans="1:10" ht="45" x14ac:dyDescent="0.25">
      <c r="A34" s="62">
        <v>22</v>
      </c>
      <c r="B34" s="63" t="s">
        <v>135</v>
      </c>
      <c r="C34" s="96"/>
      <c r="D34" s="61"/>
      <c r="E34" s="64"/>
      <c r="F34" s="65"/>
      <c r="G34" s="61"/>
      <c r="H34" s="65"/>
      <c r="I34" s="63"/>
      <c r="J34" s="35" t="e">
        <f t="shared" si="0"/>
        <v>#VALUE!</v>
      </c>
    </row>
    <row r="35" spans="1:10" ht="60" x14ac:dyDescent="0.25">
      <c r="A35" s="59">
        <v>23</v>
      </c>
      <c r="B35" s="82" t="s">
        <v>111</v>
      </c>
      <c r="C35" s="96"/>
      <c r="D35" s="61"/>
      <c r="E35" s="64"/>
      <c r="F35" s="65"/>
      <c r="G35" s="61"/>
      <c r="H35" s="65"/>
      <c r="I35" s="63"/>
      <c r="J35" s="35" t="e">
        <f t="shared" si="0"/>
        <v>#VALUE!</v>
      </c>
    </row>
    <row r="36" spans="1:10" ht="15.75" x14ac:dyDescent="0.25">
      <c r="A36" s="67">
        <v>24</v>
      </c>
      <c r="B36" s="68" t="s">
        <v>126</v>
      </c>
      <c r="C36" s="97"/>
      <c r="D36" s="61"/>
      <c r="E36" s="69"/>
      <c r="F36" s="70"/>
      <c r="G36" s="61"/>
      <c r="H36" s="70"/>
      <c r="I36" s="68"/>
      <c r="J36" s="35" t="e">
        <f t="shared" si="0"/>
        <v>#VALUE!</v>
      </c>
    </row>
    <row r="37" spans="1:10" ht="31.5" x14ac:dyDescent="0.25">
      <c r="A37" s="53"/>
      <c r="B37" s="71" t="s">
        <v>93</v>
      </c>
      <c r="C37" s="81"/>
      <c r="D37" s="74"/>
      <c r="E37" s="81"/>
      <c r="F37" s="80"/>
      <c r="G37" s="74"/>
      <c r="H37" s="80"/>
      <c r="I37" s="75"/>
      <c r="J37" s="35"/>
    </row>
    <row r="38" spans="1:10" ht="45" x14ac:dyDescent="0.25">
      <c r="A38" s="59">
        <v>25</v>
      </c>
      <c r="B38" s="60" t="s">
        <v>112</v>
      </c>
      <c r="C38" s="95"/>
      <c r="D38" s="61"/>
      <c r="E38" s="77"/>
      <c r="F38" s="78"/>
      <c r="G38" s="61"/>
      <c r="H38" s="78"/>
      <c r="I38" s="60"/>
      <c r="J38" s="35" t="e">
        <f t="shared" si="0"/>
        <v>#VALUE!</v>
      </c>
    </row>
    <row r="39" spans="1:10" ht="30" x14ac:dyDescent="0.25">
      <c r="A39" s="62">
        <v>26</v>
      </c>
      <c r="B39" s="63" t="s">
        <v>113</v>
      </c>
      <c r="C39" s="96"/>
      <c r="D39" s="61"/>
      <c r="E39" s="64"/>
      <c r="F39" s="65"/>
      <c r="G39" s="61"/>
      <c r="H39" s="65"/>
      <c r="I39" s="63"/>
      <c r="J39" s="35" t="e">
        <f t="shared" si="0"/>
        <v>#VALUE!</v>
      </c>
    </row>
    <row r="40" spans="1:10" ht="60" x14ac:dyDescent="0.25">
      <c r="A40" s="59">
        <v>27</v>
      </c>
      <c r="B40" s="63" t="s">
        <v>114</v>
      </c>
      <c r="C40" s="96"/>
      <c r="D40" s="61"/>
      <c r="E40" s="64"/>
      <c r="F40" s="65"/>
      <c r="G40" s="61"/>
      <c r="H40" s="65"/>
      <c r="I40" s="63"/>
      <c r="J40" s="35" t="e">
        <f t="shared" si="0"/>
        <v>#VALUE!</v>
      </c>
    </row>
    <row r="41" spans="1:10" ht="30" x14ac:dyDescent="0.25">
      <c r="A41" s="62">
        <v>28</v>
      </c>
      <c r="B41" s="63" t="s">
        <v>127</v>
      </c>
      <c r="C41" s="96"/>
      <c r="D41" s="61"/>
      <c r="E41" s="64"/>
      <c r="F41" s="65"/>
      <c r="G41" s="61"/>
      <c r="H41" s="65"/>
      <c r="I41" s="63"/>
      <c r="J41" s="35" t="e">
        <f t="shared" si="0"/>
        <v>#VALUE!</v>
      </c>
    </row>
    <row r="42" spans="1:10" ht="30" x14ac:dyDescent="0.25">
      <c r="A42" s="59">
        <v>29</v>
      </c>
      <c r="B42" s="63" t="s">
        <v>115</v>
      </c>
      <c r="C42" s="96"/>
      <c r="D42" s="61"/>
      <c r="E42" s="64"/>
      <c r="F42" s="65"/>
      <c r="G42" s="61"/>
      <c r="H42" s="65"/>
      <c r="I42" s="63"/>
      <c r="J42" s="35" t="e">
        <f t="shared" si="0"/>
        <v>#VALUE!</v>
      </c>
    </row>
    <row r="43" spans="1:10" ht="30" x14ac:dyDescent="0.25">
      <c r="A43" s="67">
        <v>30</v>
      </c>
      <c r="B43" s="68" t="s">
        <v>116</v>
      </c>
      <c r="C43" s="97"/>
      <c r="D43" s="61"/>
      <c r="E43" s="69"/>
      <c r="F43" s="70"/>
      <c r="G43" s="61"/>
      <c r="H43" s="70"/>
      <c r="I43" s="68"/>
      <c r="J43" s="35" t="e">
        <f t="shared" si="0"/>
        <v>#VALUE!</v>
      </c>
    </row>
    <row r="44" spans="1:10" ht="47.25" x14ac:dyDescent="0.25">
      <c r="A44" s="53"/>
      <c r="B44" s="71" t="s">
        <v>94</v>
      </c>
      <c r="C44" s="81"/>
      <c r="D44" s="74"/>
      <c r="E44" s="81"/>
      <c r="F44" s="80"/>
      <c r="G44" s="74"/>
      <c r="H44" s="80"/>
      <c r="I44" s="75"/>
      <c r="J44" s="35"/>
    </row>
    <row r="45" spans="1:10" ht="120" x14ac:dyDescent="0.25">
      <c r="A45" s="59">
        <v>31</v>
      </c>
      <c r="B45" s="60" t="s">
        <v>128</v>
      </c>
      <c r="C45" s="95"/>
      <c r="D45" s="61"/>
      <c r="E45" s="77"/>
      <c r="F45" s="78"/>
      <c r="G45" s="61"/>
      <c r="H45" s="78"/>
      <c r="I45" s="60"/>
      <c r="J45" s="35" t="e">
        <f t="shared" si="0"/>
        <v>#VALUE!</v>
      </c>
    </row>
    <row r="46" spans="1:10" ht="45" x14ac:dyDescent="0.25">
      <c r="A46" s="67">
        <v>32</v>
      </c>
      <c r="B46" s="68" t="s">
        <v>117</v>
      </c>
      <c r="C46" s="96"/>
      <c r="D46" s="61"/>
      <c r="E46" s="64"/>
      <c r="F46" s="65"/>
      <c r="G46" s="61"/>
      <c r="H46" s="65"/>
      <c r="I46" s="63"/>
      <c r="J46" s="35" t="e">
        <f t="shared" si="0"/>
        <v>#VALUE!</v>
      </c>
    </row>
    <row r="47" spans="1:10" ht="30" x14ac:dyDescent="0.25">
      <c r="A47" s="67">
        <v>33</v>
      </c>
      <c r="B47" s="68" t="s">
        <v>99</v>
      </c>
      <c r="C47" s="97"/>
      <c r="D47" s="61"/>
      <c r="E47" s="69"/>
      <c r="F47" s="70"/>
      <c r="G47" s="61"/>
      <c r="H47" s="70"/>
      <c r="I47" s="68"/>
      <c r="J47" s="35" t="e">
        <f t="shared" si="0"/>
        <v>#VALUE!</v>
      </c>
    </row>
    <row r="48" spans="1:10" ht="31.5" x14ac:dyDescent="0.25">
      <c r="A48" s="53"/>
      <c r="B48" s="71" t="s">
        <v>95</v>
      </c>
      <c r="C48" s="81"/>
      <c r="D48" s="74"/>
      <c r="E48" s="81"/>
      <c r="F48" s="80"/>
      <c r="G48" s="74"/>
      <c r="H48" s="80"/>
      <c r="I48" s="75"/>
      <c r="J48" s="35"/>
    </row>
    <row r="49" spans="1:10" ht="45" x14ac:dyDescent="0.25">
      <c r="A49" s="59">
        <v>34</v>
      </c>
      <c r="B49" s="60" t="s">
        <v>118</v>
      </c>
      <c r="C49" s="95"/>
      <c r="D49" s="61"/>
      <c r="E49" s="77"/>
      <c r="F49" s="78"/>
      <c r="G49" s="61"/>
      <c r="H49" s="78"/>
      <c r="I49" s="60"/>
      <c r="J49" s="35" t="e">
        <f t="shared" si="0"/>
        <v>#VALUE!</v>
      </c>
    </row>
    <row r="50" spans="1:10" ht="45" x14ac:dyDescent="0.25">
      <c r="A50" s="62">
        <v>35</v>
      </c>
      <c r="B50" s="63" t="s">
        <v>119</v>
      </c>
      <c r="C50" s="96"/>
      <c r="D50" s="61"/>
      <c r="E50" s="64"/>
      <c r="F50" s="65"/>
      <c r="G50" s="61"/>
      <c r="H50" s="65"/>
      <c r="I50" s="63"/>
      <c r="J50" s="35" t="e">
        <f t="shared" si="0"/>
        <v>#VALUE!</v>
      </c>
    </row>
    <row r="51" spans="1:10" ht="45" x14ac:dyDescent="0.25">
      <c r="A51" s="67">
        <v>36</v>
      </c>
      <c r="B51" s="68" t="s">
        <v>120</v>
      </c>
      <c r="C51" s="97"/>
      <c r="D51" s="61"/>
      <c r="E51" s="69"/>
      <c r="F51" s="70"/>
      <c r="G51" s="61"/>
      <c r="H51" s="70"/>
      <c r="I51" s="68"/>
      <c r="J51" s="35" t="e">
        <f>CONCATENATE(IF(AND(D51="M",G51="M"),4,),IF(AND(D51="P",G51="P"),2,),IF(AND(D51="D",G51="D"),0,),IF(AND(D51="M",G51="P"),3,),IF(AND(D51="M",G51="D"),2,),IF(AND(D51="P",G51="M"),3,),IF(AND(D51="P",G51="D"),1,),IF(AND(D51="D",G51="M"),2,),IF(AND(D51="D",G51="P"),1,))+0</f>
        <v>#VALUE!</v>
      </c>
    </row>
    <row r="52" spans="1:10" ht="15.75" x14ac:dyDescent="0.25">
      <c r="A52" s="53"/>
      <c r="B52" s="71" t="s">
        <v>142</v>
      </c>
      <c r="C52" s="81"/>
      <c r="D52" s="74"/>
      <c r="E52" s="81"/>
      <c r="F52" s="80"/>
      <c r="G52" s="74"/>
      <c r="H52" s="80"/>
      <c r="I52" s="75"/>
      <c r="J52" s="35"/>
    </row>
    <row r="53" spans="1:10" s="3" customFormat="1" ht="30" x14ac:dyDescent="0.25">
      <c r="A53" s="83">
        <v>37</v>
      </c>
      <c r="B53" s="76" t="s">
        <v>172</v>
      </c>
      <c r="C53" s="95"/>
      <c r="D53" s="61"/>
      <c r="E53" s="77"/>
      <c r="F53" s="78"/>
      <c r="G53" s="61"/>
      <c r="H53" s="78"/>
      <c r="I53" s="76"/>
      <c r="J53" s="35" t="e">
        <f t="shared" si="0"/>
        <v>#VALUE!</v>
      </c>
    </row>
    <row r="54" spans="1:10" ht="30" x14ac:dyDescent="0.25">
      <c r="A54" s="62">
        <v>38</v>
      </c>
      <c r="B54" s="66" t="s">
        <v>173</v>
      </c>
      <c r="C54" s="96"/>
      <c r="D54" s="84"/>
      <c r="E54" s="64"/>
      <c r="F54" s="65"/>
      <c r="G54" s="61"/>
      <c r="H54" s="65"/>
      <c r="I54" s="63"/>
      <c r="J54" s="35" t="e">
        <f t="shared" si="0"/>
        <v>#VALUE!</v>
      </c>
    </row>
    <row r="55" spans="1:10" ht="30" x14ac:dyDescent="0.25">
      <c r="A55" s="62">
        <v>39</v>
      </c>
      <c r="B55" s="66" t="s">
        <v>143</v>
      </c>
      <c r="C55" s="96"/>
      <c r="D55" s="84"/>
      <c r="E55" s="64"/>
      <c r="F55" s="65"/>
      <c r="G55" s="61"/>
      <c r="H55" s="65"/>
      <c r="I55" s="63"/>
      <c r="J55" s="35" t="e">
        <f t="shared" si="0"/>
        <v>#VALUE!</v>
      </c>
    </row>
    <row r="56" spans="1:10" ht="30" x14ac:dyDescent="0.25">
      <c r="A56" s="62">
        <v>40</v>
      </c>
      <c r="B56" s="66" t="s">
        <v>144</v>
      </c>
      <c r="C56" s="96"/>
      <c r="D56" s="84"/>
      <c r="E56" s="64"/>
      <c r="F56" s="65"/>
      <c r="G56" s="61"/>
      <c r="H56" s="65"/>
      <c r="I56" s="63"/>
      <c r="J56" s="35" t="e">
        <f t="shared" si="0"/>
        <v>#VALUE!</v>
      </c>
    </row>
    <row r="57" spans="1:10" ht="15.75" x14ac:dyDescent="0.25">
      <c r="A57" s="67">
        <v>41</v>
      </c>
      <c r="B57" s="79" t="s">
        <v>174</v>
      </c>
      <c r="C57" s="97"/>
      <c r="D57" s="85"/>
      <c r="E57" s="69"/>
      <c r="F57" s="70"/>
      <c r="G57" s="61"/>
      <c r="H57" s="70"/>
      <c r="I57" s="68"/>
      <c r="J57" s="35" t="e">
        <f t="shared" si="0"/>
        <v>#VALUE!</v>
      </c>
    </row>
    <row r="58" spans="1:10" s="3" customFormat="1" ht="15.75" x14ac:dyDescent="0.25">
      <c r="A58" s="53"/>
      <c r="B58" s="86"/>
      <c r="C58" s="57"/>
      <c r="D58" s="87"/>
      <c r="E58" s="57"/>
      <c r="F58" s="57"/>
      <c r="G58" s="87"/>
      <c r="H58" s="57"/>
      <c r="I58" s="58"/>
      <c r="J58" s="88"/>
    </row>
    <row r="59" spans="1:10" ht="15.75" x14ac:dyDescent="0.25">
      <c r="A59" s="35"/>
      <c r="B59" s="35"/>
      <c r="C59" s="35"/>
      <c r="D59" s="35"/>
      <c r="E59" s="35"/>
      <c r="F59" s="89"/>
      <c r="G59" s="89"/>
      <c r="H59" s="89"/>
      <c r="I59" s="35"/>
      <c r="J59" s="35"/>
    </row>
    <row r="60" spans="1:10" ht="15.75" x14ac:dyDescent="0.25">
      <c r="A60" s="35"/>
      <c r="B60" s="35"/>
      <c r="C60" s="35"/>
      <c r="D60" s="35"/>
      <c r="E60" s="35"/>
      <c r="F60" s="89"/>
      <c r="G60" s="89"/>
      <c r="H60" s="89"/>
      <c r="I60" s="35"/>
      <c r="J60" s="35"/>
    </row>
    <row r="61" spans="1:10" ht="15.75" hidden="1" x14ac:dyDescent="0.25">
      <c r="A61" s="90"/>
      <c r="B61" s="86"/>
      <c r="C61" s="57"/>
      <c r="D61" s="57"/>
      <c r="E61" s="57"/>
      <c r="F61" s="91"/>
      <c r="G61" s="92"/>
      <c r="H61" s="93" t="s">
        <v>203</v>
      </c>
      <c r="I61" s="94" t="e">
        <f>SUM(J9:J57)</f>
        <v>#VALUE!</v>
      </c>
      <c r="J61" s="35"/>
    </row>
  </sheetData>
  <sheetProtection algorithmName="SHA-512" hashValue="0uCzhOtodqHKneEVIeKyH5UVMeSnVH9nG4cz9dwPiLuQ31eyr30v3pepSiPDRrL7F8NSqC2TBJgn0SL0qPQfaA==" saltValue="va82sy1AeFPhypVxgiYcpg==" spinCount="100000" sheet="1" objects="1" scenarios="1"/>
  <mergeCells count="3">
    <mergeCell ref="B1:I1"/>
    <mergeCell ref="B2:I2"/>
    <mergeCell ref="B3:I3"/>
  </mergeCells>
  <pageMargins left="0.25" right="0.25" top="0.75" bottom="0.75" header="0.3" footer="0.3"/>
  <pageSetup paperSize="5" scale="6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D53:D57 D49:D51 D45:D47 D38:D43 D33:D36 D25:D31 D20:D23 D17:D18 D9:D15 G9:G15 G17:G18 G20:G23 G25:G31 G33:G36 G38:G43 G45:G47 G49:G51 G53:G57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workbookViewId="0">
      <selection activeCell="B1" sqref="B1:I1"/>
    </sheetView>
  </sheetViews>
  <sheetFormatPr defaultRowHeight="15" x14ac:dyDescent="0.25"/>
  <cols>
    <col min="1" max="1" width="16" style="28" customWidth="1"/>
    <col min="2" max="2" width="64.140625" customWidth="1"/>
    <col min="3" max="3" width="27.85546875" customWidth="1"/>
    <col min="4" max="4" width="15.28515625" customWidth="1"/>
    <col min="5" max="5" width="45.5703125" customWidth="1"/>
    <col min="6" max="6" width="29.42578125" customWidth="1"/>
    <col min="7" max="7" width="14.140625" customWidth="1"/>
    <col min="8" max="8" width="45.5703125" customWidth="1"/>
    <col min="9" max="9" width="27.5703125" customWidth="1"/>
    <col min="10" max="10" width="21.7109375" hidden="1" customWidth="1"/>
  </cols>
  <sheetData>
    <row r="1" spans="1:10" ht="19.5" customHeight="1" x14ac:dyDescent="0.25">
      <c r="A1" s="98"/>
      <c r="B1" s="283" t="s">
        <v>212</v>
      </c>
      <c r="C1" s="284"/>
      <c r="D1" s="284"/>
      <c r="E1" s="284"/>
      <c r="F1" s="284"/>
      <c r="G1" s="284"/>
      <c r="H1" s="284"/>
      <c r="I1" s="284"/>
      <c r="J1" s="35"/>
    </row>
    <row r="2" spans="1:10" ht="100.5" customHeight="1" x14ac:dyDescent="0.25">
      <c r="A2" s="98"/>
      <c r="B2" s="285" t="s">
        <v>260</v>
      </c>
      <c r="C2" s="286"/>
      <c r="D2" s="286"/>
      <c r="E2" s="286"/>
      <c r="F2" s="286"/>
      <c r="G2" s="286"/>
      <c r="H2" s="286"/>
      <c r="I2" s="286"/>
      <c r="J2" s="35"/>
    </row>
    <row r="3" spans="1:10" ht="163.5" customHeight="1" x14ac:dyDescent="0.25">
      <c r="A3" s="98"/>
      <c r="B3" s="287" t="s">
        <v>253</v>
      </c>
      <c r="C3" s="288"/>
      <c r="D3" s="288"/>
      <c r="E3" s="288"/>
      <c r="F3" s="288"/>
      <c r="G3" s="288"/>
      <c r="H3" s="288"/>
      <c r="I3" s="288"/>
      <c r="J3" s="35"/>
    </row>
    <row r="4" spans="1:10" ht="15.75" x14ac:dyDescent="0.25">
      <c r="A4" s="99"/>
      <c r="B4" s="37"/>
      <c r="C4" s="34"/>
      <c r="D4" s="34"/>
      <c r="E4" s="34"/>
      <c r="F4" s="34"/>
      <c r="G4" s="34"/>
      <c r="H4" s="34"/>
      <c r="I4" s="34"/>
      <c r="J4" s="35"/>
    </row>
    <row r="5" spans="1:10" ht="30" x14ac:dyDescent="0.25">
      <c r="A5" s="38" t="s">
        <v>1</v>
      </c>
      <c r="B5" s="39" t="s">
        <v>168</v>
      </c>
      <c r="C5" s="40" t="s">
        <v>197</v>
      </c>
      <c r="D5" s="40" t="s">
        <v>192</v>
      </c>
      <c r="E5" s="41" t="s">
        <v>207</v>
      </c>
      <c r="F5" s="40" t="s">
        <v>198</v>
      </c>
      <c r="G5" s="40" t="s">
        <v>192</v>
      </c>
      <c r="H5" s="41" t="s">
        <v>207</v>
      </c>
      <c r="I5" s="42" t="s">
        <v>201</v>
      </c>
      <c r="J5" s="35"/>
    </row>
    <row r="6" spans="1:10" ht="20.25" x14ac:dyDescent="0.25">
      <c r="A6" s="100"/>
      <c r="B6" s="44"/>
      <c r="C6" s="45"/>
      <c r="D6" s="46"/>
      <c r="E6" s="45"/>
      <c r="F6" s="45"/>
      <c r="G6" s="45"/>
      <c r="H6" s="45"/>
      <c r="I6" s="45"/>
      <c r="J6" s="35"/>
    </row>
    <row r="7" spans="1:10" ht="20.25" x14ac:dyDescent="0.25">
      <c r="A7" s="101"/>
      <c r="B7" s="48"/>
      <c r="C7" s="102"/>
      <c r="D7" s="103"/>
      <c r="E7" s="102"/>
      <c r="F7" s="102"/>
      <c r="G7" s="102"/>
      <c r="H7" s="102"/>
      <c r="I7" s="104"/>
      <c r="J7" s="35"/>
    </row>
    <row r="8" spans="1:10" ht="75" x14ac:dyDescent="0.25">
      <c r="A8" s="62">
        <v>1</v>
      </c>
      <c r="B8" s="63" t="s">
        <v>188</v>
      </c>
      <c r="C8" s="96"/>
      <c r="D8" s="61"/>
      <c r="E8" s="237"/>
      <c r="F8" s="65"/>
      <c r="G8" s="61"/>
      <c r="H8" s="238"/>
      <c r="I8" s="105"/>
      <c r="J8" s="35" t="e">
        <f t="shared" ref="J8:J14" si="0">CONCATENATE(IF(AND(D8="M",G8="M"),4,),IF(AND(D8="P",G8="P"),2,),IF(AND(D8="D",G8="D"),0,),IF(AND(D8="M",G8="P"),3,),IF(AND(D8="M",G8="D"),2,),IF(AND(D8="P",G8="M"),3,),IF(AND(D8="P",G8="D"),1,),IF(AND(D8="D",G8="M"),2,),IF(AND(D8="D",G8="P"),1,))+0</f>
        <v>#VALUE!</v>
      </c>
    </row>
    <row r="9" spans="1:10" ht="45" x14ac:dyDescent="0.25">
      <c r="A9" s="62">
        <v>2</v>
      </c>
      <c r="B9" s="63" t="s">
        <v>124</v>
      </c>
      <c r="C9" s="112"/>
      <c r="D9" s="61"/>
      <c r="E9" s="64"/>
      <c r="F9" s="65"/>
      <c r="G9" s="61"/>
      <c r="H9" s="65"/>
      <c r="I9" s="63"/>
      <c r="J9" s="35" t="e">
        <f t="shared" si="0"/>
        <v>#VALUE!</v>
      </c>
    </row>
    <row r="10" spans="1:10" ht="90" x14ac:dyDescent="0.25">
      <c r="A10" s="62">
        <v>3</v>
      </c>
      <c r="B10" s="63" t="s">
        <v>89</v>
      </c>
      <c r="C10" s="96"/>
      <c r="D10" s="61"/>
      <c r="E10" s="64"/>
      <c r="F10" s="65"/>
      <c r="G10" s="61"/>
      <c r="H10" s="65"/>
      <c r="I10" s="63"/>
      <c r="J10" s="35" t="e">
        <f t="shared" si="0"/>
        <v>#VALUE!</v>
      </c>
    </row>
    <row r="11" spans="1:10" ht="60" x14ac:dyDescent="0.25">
      <c r="A11" s="62">
        <v>4</v>
      </c>
      <c r="B11" s="63" t="s">
        <v>81</v>
      </c>
      <c r="C11" s="96"/>
      <c r="D11" s="61"/>
      <c r="E11" s="64"/>
      <c r="F11" s="65"/>
      <c r="G11" s="61"/>
      <c r="H11" s="65"/>
      <c r="I11" s="63"/>
      <c r="J11" s="35" t="e">
        <f t="shared" si="0"/>
        <v>#VALUE!</v>
      </c>
    </row>
    <row r="12" spans="1:10" ht="45" x14ac:dyDescent="0.25">
      <c r="A12" s="62">
        <v>5</v>
      </c>
      <c r="B12" s="63" t="s">
        <v>90</v>
      </c>
      <c r="C12" s="96"/>
      <c r="D12" s="61"/>
      <c r="E12" s="64"/>
      <c r="F12" s="65"/>
      <c r="G12" s="61"/>
      <c r="H12" s="65"/>
      <c r="I12" s="63"/>
      <c r="J12" s="35" t="e">
        <f t="shared" si="0"/>
        <v>#VALUE!</v>
      </c>
    </row>
    <row r="13" spans="1:10" ht="30" x14ac:dyDescent="0.25">
      <c r="A13" s="62">
        <v>6</v>
      </c>
      <c r="B13" s="63" t="s">
        <v>125</v>
      </c>
      <c r="C13" s="96"/>
      <c r="D13" s="61"/>
      <c r="E13" s="64"/>
      <c r="F13" s="65"/>
      <c r="G13" s="61"/>
      <c r="H13" s="65"/>
      <c r="I13" s="63"/>
      <c r="J13" s="35" t="e">
        <f t="shared" si="0"/>
        <v>#VALUE!</v>
      </c>
    </row>
    <row r="14" spans="1:10" ht="60" x14ac:dyDescent="0.25">
      <c r="A14" s="67">
        <v>7</v>
      </c>
      <c r="B14" s="68" t="s">
        <v>91</v>
      </c>
      <c r="C14" s="97"/>
      <c r="D14" s="61"/>
      <c r="E14" s="69"/>
      <c r="F14" s="70"/>
      <c r="G14" s="61"/>
      <c r="H14" s="70"/>
      <c r="I14" s="68"/>
      <c r="J14" s="35" t="e">
        <f t="shared" si="0"/>
        <v>#VALUE!</v>
      </c>
    </row>
    <row r="15" spans="1:10" x14ac:dyDescent="0.25">
      <c r="A15" s="106"/>
      <c r="B15" s="107"/>
      <c r="C15" s="107"/>
      <c r="D15" s="108"/>
      <c r="E15" s="57"/>
      <c r="F15" s="57"/>
      <c r="G15" s="57"/>
      <c r="H15" s="57"/>
      <c r="I15" s="58"/>
      <c r="J15" s="35"/>
    </row>
    <row r="16" spans="1:10" x14ac:dyDescent="0.25">
      <c r="A16" s="109"/>
      <c r="B16" s="110"/>
      <c r="C16" s="111"/>
      <c r="D16" s="111"/>
      <c r="E16" s="111"/>
      <c r="F16" s="111"/>
      <c r="G16" s="111"/>
      <c r="H16" s="111"/>
      <c r="I16" s="111"/>
      <c r="J16" s="35"/>
    </row>
    <row r="17" spans="1:10" x14ac:dyDescent="0.25">
      <c r="A17" s="109"/>
      <c r="B17" s="111"/>
      <c r="C17" s="111"/>
      <c r="D17" s="111"/>
      <c r="E17" s="111"/>
      <c r="F17" s="111"/>
      <c r="G17" s="111"/>
      <c r="H17" s="111"/>
      <c r="I17" s="111"/>
      <c r="J17" s="35"/>
    </row>
    <row r="18" spans="1:10" ht="15.75" hidden="1" x14ac:dyDescent="0.25">
      <c r="A18" s="90"/>
      <c r="B18" s="86"/>
      <c r="C18" s="57"/>
      <c r="D18" s="57"/>
      <c r="E18" s="57"/>
      <c r="F18" s="289"/>
      <c r="G18" s="290"/>
      <c r="H18" s="93" t="s">
        <v>202</v>
      </c>
      <c r="I18" s="94" t="e">
        <f>SUM(J8:J14)</f>
        <v>#VALUE!</v>
      </c>
      <c r="J18" s="35"/>
    </row>
  </sheetData>
  <sheetProtection algorithmName="SHA-512" hashValue="bCe8HFiGXJAR2tOCZFC3oTW5o5kXP1ZlnOAa6N9rAupBf5RG+RyGDQVR3hqy8IFXy69+W2UWrfrN+IO3bhG7Fw==" saltValue="xaalWyjMj2nuOKlXkvzTTw==" spinCount="100000" sheet="1" objects="1" scenarios="1"/>
  <mergeCells count="4">
    <mergeCell ref="B1:I1"/>
    <mergeCell ref="B2:I2"/>
    <mergeCell ref="B3:I3"/>
    <mergeCell ref="F18:G18"/>
  </mergeCells>
  <pageMargins left="0.25" right="0.25" top="0.75" bottom="0.75" header="0.3" footer="0.3"/>
  <pageSetup paperSize="5"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D8:D14 G8:G14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7"/>
  <sheetViews>
    <sheetView zoomScaleNormal="100" workbookViewId="0">
      <selection activeCell="C1" sqref="C1:V1"/>
    </sheetView>
  </sheetViews>
  <sheetFormatPr defaultRowHeight="15.75" x14ac:dyDescent="0.25"/>
  <cols>
    <col min="1" max="1" width="14.140625" style="2" customWidth="1"/>
    <col min="2" max="2" width="12.7109375" style="2" customWidth="1"/>
    <col min="3" max="3" width="90.7109375" style="1" customWidth="1"/>
    <col min="4" max="4" width="26.85546875" customWidth="1"/>
    <col min="5" max="5" width="18.28515625" customWidth="1"/>
    <col min="6" max="6" width="41.5703125" customWidth="1"/>
    <col min="7" max="7" width="30.28515625" customWidth="1"/>
    <col min="8" max="8" width="16.42578125" customWidth="1"/>
    <col min="9" max="9" width="39.5703125" customWidth="1"/>
    <col min="10" max="10" width="14.7109375" customWidth="1"/>
    <col min="11" max="11" width="19.7109375" customWidth="1"/>
    <col min="12" max="12" width="17" customWidth="1"/>
    <col min="13" max="13" width="28.5703125" customWidth="1"/>
    <col min="14" max="16" width="20.140625" customWidth="1"/>
    <col min="17" max="17" width="28.7109375" customWidth="1"/>
    <col min="18" max="21" width="17.28515625" customWidth="1"/>
    <col min="22" max="22" width="27.140625" customWidth="1"/>
    <col min="23" max="23" width="25" hidden="1" customWidth="1"/>
    <col min="24" max="24" width="17" hidden="1" customWidth="1"/>
    <col min="25" max="25" width="9.140625" hidden="1" customWidth="1"/>
    <col min="26" max="26" width="19.28515625" hidden="1" customWidth="1"/>
    <col min="27" max="28" width="14.7109375" hidden="1" customWidth="1"/>
    <col min="29" max="29" width="17.5703125" hidden="1" customWidth="1"/>
    <col min="30" max="30" width="18" hidden="1" customWidth="1"/>
    <col min="31" max="31" width="14.7109375" hidden="1" customWidth="1"/>
    <col min="32" max="33" width="9.140625" customWidth="1"/>
  </cols>
  <sheetData>
    <row r="1" spans="1:32" ht="22.5" customHeight="1" x14ac:dyDescent="0.25">
      <c r="A1" s="36"/>
      <c r="B1" s="36"/>
      <c r="C1" s="329" t="s">
        <v>211</v>
      </c>
      <c r="D1" s="329"/>
      <c r="E1" s="329"/>
      <c r="F1" s="329"/>
      <c r="G1" s="329"/>
      <c r="H1" s="329"/>
      <c r="I1" s="329"/>
      <c r="J1" s="329"/>
      <c r="K1" s="329"/>
      <c r="L1" s="329"/>
      <c r="M1" s="329"/>
      <c r="N1" s="329"/>
      <c r="O1" s="329"/>
      <c r="P1" s="329"/>
      <c r="Q1" s="329"/>
      <c r="R1" s="329"/>
      <c r="S1" s="329"/>
      <c r="T1" s="329"/>
      <c r="U1" s="329"/>
      <c r="V1" s="330"/>
      <c r="W1" s="113"/>
      <c r="X1" s="35"/>
      <c r="Y1" s="35"/>
      <c r="Z1" s="35"/>
      <c r="AA1" s="35"/>
      <c r="AB1" s="35"/>
      <c r="AC1" s="35"/>
      <c r="AD1" s="35"/>
      <c r="AE1" s="35"/>
      <c r="AF1" s="35"/>
    </row>
    <row r="2" spans="1:32" ht="112.5" customHeight="1" x14ac:dyDescent="0.25">
      <c r="A2" s="36"/>
      <c r="B2" s="36"/>
      <c r="C2" s="339" t="s">
        <v>261</v>
      </c>
      <c r="D2" s="339"/>
      <c r="E2" s="339"/>
      <c r="F2" s="339"/>
      <c r="G2" s="339"/>
      <c r="H2" s="339"/>
      <c r="I2" s="339"/>
      <c r="J2" s="339"/>
      <c r="K2" s="339"/>
      <c r="L2" s="339"/>
      <c r="M2" s="339"/>
      <c r="N2" s="339"/>
      <c r="O2" s="339"/>
      <c r="P2" s="339"/>
      <c r="Q2" s="339"/>
      <c r="R2" s="248"/>
      <c r="S2" s="248"/>
      <c r="T2" s="248"/>
      <c r="U2" s="248"/>
      <c r="V2" s="249"/>
      <c r="W2" s="114"/>
      <c r="X2" s="35"/>
      <c r="Y2" s="35"/>
      <c r="Z2" s="35"/>
      <c r="AA2" s="35"/>
      <c r="AB2" s="35"/>
      <c r="AC2" s="35"/>
      <c r="AD2" s="35"/>
      <c r="AE2" s="35"/>
      <c r="AF2" s="35"/>
    </row>
    <row r="3" spans="1:32" ht="171.75" customHeight="1" x14ac:dyDescent="0.25">
      <c r="A3" s="36"/>
      <c r="B3" s="36"/>
      <c r="C3" s="340" t="s">
        <v>258</v>
      </c>
      <c r="D3" s="340"/>
      <c r="E3" s="340"/>
      <c r="F3" s="340"/>
      <c r="G3" s="340"/>
      <c r="H3" s="340"/>
      <c r="I3" s="340"/>
      <c r="J3" s="340"/>
      <c r="K3" s="340"/>
      <c r="L3" s="340"/>
      <c r="M3" s="340"/>
      <c r="N3" s="340"/>
      <c r="O3" s="340"/>
      <c r="P3" s="340"/>
      <c r="Q3" s="340"/>
      <c r="R3" s="250"/>
      <c r="S3" s="250"/>
      <c r="T3" s="250"/>
      <c r="U3" s="250"/>
      <c r="V3" s="251"/>
      <c r="W3" s="114"/>
      <c r="X3" s="35"/>
      <c r="Y3" s="35"/>
      <c r="Z3" s="35"/>
      <c r="AA3" s="35"/>
      <c r="AB3" s="35"/>
      <c r="AC3" s="35"/>
      <c r="AD3" s="35"/>
      <c r="AE3" s="35"/>
      <c r="AF3" s="35"/>
    </row>
    <row r="4" spans="1:32" ht="264" customHeight="1" x14ac:dyDescent="0.25">
      <c r="A4" s="36"/>
      <c r="B4" s="36"/>
      <c r="C4" s="331" t="s">
        <v>257</v>
      </c>
      <c r="D4" s="331"/>
      <c r="E4" s="331"/>
      <c r="F4" s="331"/>
      <c r="G4" s="331"/>
      <c r="H4" s="331"/>
      <c r="I4" s="331"/>
      <c r="J4" s="331"/>
      <c r="K4" s="331"/>
      <c r="L4" s="331"/>
      <c r="M4" s="331"/>
      <c r="N4" s="331"/>
      <c r="O4" s="115"/>
      <c r="P4" s="115"/>
      <c r="Q4" s="115"/>
      <c r="R4" s="115"/>
      <c r="S4" s="115"/>
      <c r="T4" s="115"/>
      <c r="U4" s="115"/>
      <c r="V4" s="116"/>
      <c r="W4" s="114"/>
      <c r="X4" s="35"/>
      <c r="Y4" s="35"/>
      <c r="Z4" s="35"/>
      <c r="AA4" s="35"/>
      <c r="AB4" s="35"/>
      <c r="AC4" s="35"/>
      <c r="AD4" s="35"/>
      <c r="AE4" s="35"/>
      <c r="AF4" s="35"/>
    </row>
    <row r="5" spans="1:32" ht="15.75" customHeight="1" x14ac:dyDescent="0.25">
      <c r="A5" s="36"/>
      <c r="B5" s="36"/>
      <c r="C5" s="37"/>
      <c r="D5" s="34"/>
      <c r="E5" s="34"/>
      <c r="F5" s="34"/>
      <c r="G5" s="117"/>
      <c r="H5" s="117"/>
      <c r="I5" s="117"/>
      <c r="J5" s="118"/>
      <c r="K5" s="118"/>
      <c r="L5" s="118"/>
      <c r="M5" s="118"/>
      <c r="N5" s="118"/>
      <c r="O5" s="118"/>
      <c r="P5" s="118"/>
      <c r="Q5" s="118"/>
      <c r="R5" s="34"/>
      <c r="S5" s="34"/>
      <c r="T5" s="34"/>
      <c r="U5" s="34"/>
      <c r="V5" s="119"/>
      <c r="W5" s="35"/>
      <c r="X5" s="35"/>
      <c r="Y5" s="35"/>
      <c r="Z5" s="35"/>
      <c r="AA5" s="35"/>
      <c r="AB5" s="35"/>
      <c r="AC5" s="35"/>
      <c r="AD5" s="35"/>
      <c r="AE5" s="35"/>
      <c r="AF5" s="35"/>
    </row>
    <row r="6" spans="1:32" ht="60" customHeight="1" x14ac:dyDescent="0.25">
      <c r="A6" s="38" t="s">
        <v>86</v>
      </c>
      <c r="B6" s="38" t="s">
        <v>2</v>
      </c>
      <c r="C6" s="39" t="s">
        <v>3</v>
      </c>
      <c r="D6" s="40" t="s">
        <v>199</v>
      </c>
      <c r="E6" s="40" t="s">
        <v>192</v>
      </c>
      <c r="F6" s="41" t="s">
        <v>190</v>
      </c>
      <c r="G6" s="40" t="s">
        <v>200</v>
      </c>
      <c r="H6" s="40" t="s">
        <v>191</v>
      </c>
      <c r="I6" s="41" t="s">
        <v>190</v>
      </c>
      <c r="J6" s="311" t="s">
        <v>85</v>
      </c>
      <c r="K6" s="313"/>
      <c r="L6" s="313"/>
      <c r="M6" s="313"/>
      <c r="N6" s="313"/>
      <c r="O6" s="313"/>
      <c r="P6" s="313"/>
      <c r="Q6" s="312"/>
      <c r="R6" s="311" t="s">
        <v>195</v>
      </c>
      <c r="S6" s="313"/>
      <c r="T6" s="313"/>
      <c r="U6" s="312"/>
      <c r="V6" s="42" t="s">
        <v>201</v>
      </c>
      <c r="W6" s="120" t="s">
        <v>223</v>
      </c>
      <c r="X6" s="120" t="s">
        <v>224</v>
      </c>
      <c r="Y6" s="35"/>
      <c r="Z6" s="35"/>
      <c r="AA6" s="35"/>
      <c r="AB6" s="35"/>
      <c r="AC6" s="35"/>
      <c r="AD6" s="35"/>
      <c r="AE6" s="35"/>
      <c r="AF6" s="35"/>
    </row>
    <row r="7" spans="1:32" ht="23.25" customHeight="1" x14ac:dyDescent="0.25">
      <c r="A7" s="43" t="s">
        <v>75</v>
      </c>
      <c r="B7" s="121"/>
      <c r="C7" s="44"/>
      <c r="D7" s="45"/>
      <c r="E7" s="46"/>
      <c r="F7" s="45"/>
      <c r="G7" s="46"/>
      <c r="H7" s="46"/>
      <c r="I7" s="46"/>
      <c r="J7" s="122"/>
      <c r="K7" s="122"/>
      <c r="L7" s="122"/>
      <c r="M7" s="122"/>
      <c r="N7" s="122"/>
      <c r="O7" s="122"/>
      <c r="P7" s="122"/>
      <c r="Q7" s="122"/>
      <c r="R7" s="118"/>
      <c r="S7" s="118"/>
      <c r="T7" s="118"/>
      <c r="U7" s="123"/>
      <c r="V7" s="118"/>
      <c r="W7" s="118"/>
      <c r="X7" s="118"/>
      <c r="Y7" s="35"/>
      <c r="Z7" s="291" t="s">
        <v>225</v>
      </c>
      <c r="AA7" s="291"/>
      <c r="AB7" s="291"/>
      <c r="AC7" s="291"/>
      <c r="AD7" s="291"/>
      <c r="AE7" s="291"/>
      <c r="AF7" s="35"/>
    </row>
    <row r="8" spans="1:32" ht="47.25" customHeight="1" x14ac:dyDescent="0.25">
      <c r="A8" s="47"/>
      <c r="B8" s="124"/>
      <c r="C8" s="332" t="s">
        <v>4</v>
      </c>
      <c r="D8" s="332"/>
      <c r="E8" s="103"/>
      <c r="F8" s="102"/>
      <c r="G8" s="50"/>
      <c r="H8" s="50"/>
      <c r="I8" s="50"/>
      <c r="J8" s="125" t="s">
        <v>140</v>
      </c>
      <c r="K8" s="126" t="s">
        <v>170</v>
      </c>
      <c r="L8" s="127" t="s">
        <v>192</v>
      </c>
      <c r="M8" s="128" t="s">
        <v>141</v>
      </c>
      <c r="N8" s="125" t="s">
        <v>140</v>
      </c>
      <c r="O8" s="128" t="s">
        <v>222</v>
      </c>
      <c r="P8" s="127" t="s">
        <v>192</v>
      </c>
      <c r="Q8" s="128" t="s">
        <v>141</v>
      </c>
      <c r="R8" s="233" t="s">
        <v>121</v>
      </c>
      <c r="S8" s="233" t="s">
        <v>189</v>
      </c>
      <c r="T8" s="233" t="s">
        <v>123</v>
      </c>
      <c r="U8" s="41" t="s">
        <v>122</v>
      </c>
      <c r="V8" s="104"/>
      <c r="W8" s="129"/>
      <c r="X8" s="129"/>
      <c r="Y8" s="35"/>
      <c r="Z8" s="130" t="s">
        <v>226</v>
      </c>
      <c r="AA8" s="130" t="s">
        <v>227</v>
      </c>
      <c r="AB8" s="130" t="s">
        <v>228</v>
      </c>
      <c r="AC8" s="130" t="s">
        <v>254</v>
      </c>
      <c r="AD8" s="130" t="s">
        <v>227</v>
      </c>
      <c r="AE8" s="130" t="s">
        <v>228</v>
      </c>
      <c r="AF8" s="35"/>
    </row>
    <row r="9" spans="1:32" ht="60" x14ac:dyDescent="0.25">
      <c r="A9" s="131">
        <v>1</v>
      </c>
      <c r="B9" s="132" t="s">
        <v>0</v>
      </c>
      <c r="C9" s="133" t="s">
        <v>6</v>
      </c>
      <c r="D9" s="96"/>
      <c r="E9" s="84"/>
      <c r="F9" s="140"/>
      <c r="G9" s="142"/>
      <c r="H9" s="84"/>
      <c r="I9" s="142"/>
      <c r="J9" s="254"/>
      <c r="K9" s="227"/>
      <c r="L9" s="134"/>
      <c r="M9" s="333"/>
      <c r="N9" s="256"/>
      <c r="O9" s="256"/>
      <c r="P9" s="134"/>
      <c r="Q9" s="336"/>
      <c r="R9" s="135"/>
      <c r="S9" s="135"/>
      <c r="T9" s="135"/>
      <c r="U9" s="320"/>
      <c r="V9" s="262"/>
      <c r="W9" s="136" t="e">
        <f>CONCATENATE(IF(AND(E9="M",H9="M"),4.4,),IF(AND(E9="P",H9="P"),2.2,),IF(AND(E9="D",H9="D"),0,),IF(AND(E9="M",H9="P"),3.3,),IF(AND(E9="M",H9="D"),2.2,),IF(AND(E9="P",H9="M"),3.3,),IF(AND(E9="P",H9="D"),1.1,),IF(AND(E9="D",H9="M"),2.2,),IF(AND(E9="D",H9="P"),1.1,))+0</f>
        <v>#VALUE!</v>
      </c>
      <c r="X9" s="35"/>
      <c r="Y9" s="137"/>
      <c r="Z9" s="138" t="s">
        <v>229</v>
      </c>
      <c r="AA9" s="138">
        <f>COUNTIFS(J9:J60,1,L9:L60,"M")</f>
        <v>0</v>
      </c>
      <c r="AB9" s="138">
        <f>IF(AA9&gt;=1,1,0)</f>
        <v>0</v>
      </c>
      <c r="AC9" s="138" t="s">
        <v>229</v>
      </c>
      <c r="AD9" s="138">
        <f>COUNTIFS(N9:N60,1,P9:P60,"M")</f>
        <v>0</v>
      </c>
      <c r="AE9" s="138">
        <f>IF(AD9&gt;=1,1,0)</f>
        <v>0</v>
      </c>
      <c r="AF9" s="35"/>
    </row>
    <row r="10" spans="1:32" ht="45" x14ac:dyDescent="0.25">
      <c r="A10" s="139">
        <v>2</v>
      </c>
      <c r="B10" s="132" t="s">
        <v>7</v>
      </c>
      <c r="C10" s="133" t="s">
        <v>5</v>
      </c>
      <c r="D10" s="96"/>
      <c r="E10" s="84"/>
      <c r="F10" s="140"/>
      <c r="G10" s="141"/>
      <c r="H10" s="84"/>
      <c r="I10" s="142"/>
      <c r="J10" s="255"/>
      <c r="K10" s="228"/>
      <c r="L10" s="143"/>
      <c r="M10" s="334"/>
      <c r="N10" s="257"/>
      <c r="O10" s="257"/>
      <c r="P10" s="143"/>
      <c r="Q10" s="337"/>
      <c r="R10" s="144"/>
      <c r="S10" s="144"/>
      <c r="T10" s="144"/>
      <c r="U10" s="321"/>
      <c r="V10" s="262"/>
      <c r="W10" s="136" t="e">
        <f>CONCATENATE(IF(AND(E10="M",H10="M"),4.4,),IF(AND(E10="P",H10="P"),2.2,),IF(AND(E10="D",H10="D"),0,),IF(AND(E10="M",H10="P"),3.3,),IF(AND(E10="M",H10="D"),2.2,),IF(AND(E10="P",H10="M"),3.3,),IF(AND(E10="P",H10="D"),1.1,),IF(AND(E10="D",H10="M"),2.2,),IF(AND(E10="D",H10="P"),1.1,))+0</f>
        <v>#VALUE!</v>
      </c>
      <c r="X10" s="35"/>
      <c r="Y10" s="137"/>
      <c r="Z10" s="138" t="s">
        <v>230</v>
      </c>
      <c r="AA10" s="138">
        <f>COUNTIFS(J9:J60,2,L9:L60,"M")</f>
        <v>0</v>
      </c>
      <c r="AB10" s="138">
        <f t="shared" ref="AB10:AB16" si="0">IF(AA10&gt;=1,1,0)</f>
        <v>0</v>
      </c>
      <c r="AC10" s="138" t="s">
        <v>230</v>
      </c>
      <c r="AD10" s="138">
        <f>COUNTIFS(N9:N60,2,P9:P60,"M")</f>
        <v>0</v>
      </c>
      <c r="AE10" s="138">
        <f t="shared" ref="AE10:AE16" si="1">IF(AD10&gt;=1,1,0)</f>
        <v>0</v>
      </c>
      <c r="AF10" s="35"/>
    </row>
    <row r="11" spans="1:32" ht="75" x14ac:dyDescent="0.25">
      <c r="A11" s="139">
        <v>3</v>
      </c>
      <c r="B11" s="132" t="s">
        <v>9</v>
      </c>
      <c r="C11" s="133" t="s">
        <v>8</v>
      </c>
      <c r="D11" s="96"/>
      <c r="E11" s="84"/>
      <c r="F11" s="140"/>
      <c r="G11" s="141"/>
      <c r="H11" s="84"/>
      <c r="I11" s="142"/>
      <c r="J11" s="240"/>
      <c r="K11" s="218"/>
      <c r="L11" s="145"/>
      <c r="M11" s="335"/>
      <c r="N11" s="151"/>
      <c r="O11" s="258"/>
      <c r="P11" s="145"/>
      <c r="Q11" s="338"/>
      <c r="R11" s="144"/>
      <c r="S11" s="144"/>
      <c r="T11" s="252"/>
      <c r="U11" s="322"/>
      <c r="V11" s="262"/>
      <c r="W11" s="136" t="e">
        <f>CONCATENATE(IF(AND(E11="M",H11="M"),4.4,),IF(AND(E11="P",H11="P"),2.2,),IF(AND(E11="D",H11="D"),0,),IF(AND(E11="M",H11="P"),3.3,),IF(AND(E11="M",H11="D"),2.2,),IF(AND(E11="P",H11="M"),3.3,),IF(AND(E11="P",H11="D"),1.1,),IF(AND(E11="D",H11="M"),2.2,),IF(AND(E11="D",H11="P"),1.1,))+0</f>
        <v>#VALUE!</v>
      </c>
      <c r="X11" s="35"/>
      <c r="Y11" s="137"/>
      <c r="Z11" s="138" t="s">
        <v>231</v>
      </c>
      <c r="AA11" s="138">
        <f>COUNTIFS(J9:J60,3,L9:L60,"M")</f>
        <v>0</v>
      </c>
      <c r="AB11" s="138">
        <f t="shared" si="0"/>
        <v>0</v>
      </c>
      <c r="AC11" s="138" t="s">
        <v>231</v>
      </c>
      <c r="AD11" s="138">
        <f>COUNTIFS(N9:N60,3,P9:P60,"M")</f>
        <v>0</v>
      </c>
      <c r="AE11" s="138">
        <f t="shared" si="1"/>
        <v>0</v>
      </c>
      <c r="AF11" s="35"/>
    </row>
    <row r="12" spans="1:32" ht="20.25" x14ac:dyDescent="0.25">
      <c r="A12" s="146"/>
      <c r="B12" s="147"/>
      <c r="C12" s="146" t="s">
        <v>10</v>
      </c>
      <c r="D12" s="147"/>
      <c r="E12" s="148"/>
      <c r="F12" s="343"/>
      <c r="G12" s="344"/>
      <c r="H12" s="148"/>
      <c r="I12" s="344"/>
      <c r="J12" s="148"/>
      <c r="K12" s="345"/>
      <c r="L12" s="345"/>
      <c r="M12" s="345"/>
      <c r="N12" s="345"/>
      <c r="O12" s="345"/>
      <c r="P12" s="345"/>
      <c r="Q12" s="345"/>
      <c r="R12" s="345"/>
      <c r="S12" s="345"/>
      <c r="T12" s="345"/>
      <c r="U12" s="345"/>
      <c r="V12" s="346"/>
      <c r="W12" s="35"/>
      <c r="X12" s="35"/>
      <c r="Y12" s="35"/>
      <c r="Z12" s="138" t="s">
        <v>232</v>
      </c>
      <c r="AA12" s="138">
        <f>COUNTIFS(J9:J60,4,L9:L60,"M")</f>
        <v>0</v>
      </c>
      <c r="AB12" s="138">
        <f t="shared" si="0"/>
        <v>0</v>
      </c>
      <c r="AC12" s="138" t="s">
        <v>232</v>
      </c>
      <c r="AD12" s="138">
        <f>COUNTIFS(N9:N60,4,P9:P60,"M")</f>
        <v>0</v>
      </c>
      <c r="AE12" s="138">
        <f t="shared" si="1"/>
        <v>0</v>
      </c>
      <c r="AF12" s="35"/>
    </row>
    <row r="13" spans="1:32" ht="60" x14ac:dyDescent="0.25">
      <c r="A13" s="62">
        <v>4</v>
      </c>
      <c r="B13" s="149" t="s">
        <v>13</v>
      </c>
      <c r="C13" s="150" t="s">
        <v>11</v>
      </c>
      <c r="D13" s="96"/>
      <c r="E13" s="84"/>
      <c r="F13" s="64"/>
      <c r="G13" s="141"/>
      <c r="H13" s="84"/>
      <c r="I13" s="141"/>
      <c r="J13" s="240"/>
      <c r="K13" s="219"/>
      <c r="L13" s="145"/>
      <c r="M13" s="247"/>
      <c r="N13" s="151"/>
      <c r="O13" s="152"/>
      <c r="P13" s="145"/>
      <c r="Q13" s="152"/>
      <c r="R13" s="144"/>
      <c r="S13" s="144"/>
      <c r="T13" s="144"/>
      <c r="U13" s="153"/>
      <c r="V13" s="262"/>
      <c r="W13" s="136" t="e">
        <f>CONCATENATE(IF(AND(E13="M",H13="M"),4.4,),IF(AND(E13="P",H13="P"),2.2,),IF(AND(E13="D",H13="D"),0,),IF(AND(E13="M",H13="P"),3.3,),IF(AND(E13="M",H13="D"),2.2,),IF(AND(E13="P",H13="M"),3.3,),IF(AND(E13="P",H13="D"),1.1,),IF(AND(E13="D",H13="M"),2.2,),IF(AND(E13="D",H13="P"),1.1,))+0</f>
        <v>#VALUE!</v>
      </c>
      <c r="X13" s="35"/>
      <c r="Y13" s="35"/>
      <c r="Z13" s="138" t="s">
        <v>233</v>
      </c>
      <c r="AA13" s="138">
        <f>COUNTIFS(J9:J60,5,L9:L60,"M")</f>
        <v>0</v>
      </c>
      <c r="AB13" s="138">
        <f t="shared" si="0"/>
        <v>0</v>
      </c>
      <c r="AC13" s="138" t="s">
        <v>233</v>
      </c>
      <c r="AD13" s="138">
        <f>COUNTIFS(N9:N60,5,P9:P60,"M")</f>
        <v>0</v>
      </c>
      <c r="AE13" s="138">
        <f t="shared" si="1"/>
        <v>0</v>
      </c>
      <c r="AF13" s="35"/>
    </row>
    <row r="14" spans="1:32" ht="20.25" x14ac:dyDescent="0.25">
      <c r="A14" s="146"/>
      <c r="B14" s="147"/>
      <c r="C14" s="154" t="s">
        <v>12</v>
      </c>
      <c r="D14" s="344"/>
      <c r="E14" s="148"/>
      <c r="F14" s="344"/>
      <c r="G14" s="344"/>
      <c r="H14" s="148"/>
      <c r="I14" s="344"/>
      <c r="J14" s="148"/>
      <c r="K14" s="345"/>
      <c r="L14" s="345"/>
      <c r="M14" s="345"/>
      <c r="N14" s="345"/>
      <c r="O14" s="345"/>
      <c r="P14" s="345"/>
      <c r="Q14" s="345"/>
      <c r="R14" s="345"/>
      <c r="S14" s="345"/>
      <c r="T14" s="345"/>
      <c r="U14" s="345"/>
      <c r="V14" s="346"/>
      <c r="W14" s="35"/>
      <c r="X14" s="35"/>
      <c r="Y14" s="35"/>
      <c r="Z14" s="138" t="s">
        <v>234</v>
      </c>
      <c r="AA14" s="138">
        <f>COUNTIFS(J9:J60,6,L9:L60,"M")</f>
        <v>0</v>
      </c>
      <c r="AB14" s="138">
        <f t="shared" si="0"/>
        <v>0</v>
      </c>
      <c r="AC14" s="138" t="s">
        <v>234</v>
      </c>
      <c r="AD14" s="138">
        <f>COUNTIFS(N9:N60,6,P9:P60,"M")</f>
        <v>0</v>
      </c>
      <c r="AE14" s="138">
        <f t="shared" si="1"/>
        <v>0</v>
      </c>
      <c r="AF14" s="35"/>
    </row>
    <row r="15" spans="1:32" ht="75" x14ac:dyDescent="0.25">
      <c r="A15" s="62">
        <v>5</v>
      </c>
      <c r="B15" s="149" t="s">
        <v>14</v>
      </c>
      <c r="C15" s="150" t="s">
        <v>175</v>
      </c>
      <c r="D15" s="96"/>
      <c r="E15" s="84"/>
      <c r="F15" s="64"/>
      <c r="G15" s="141"/>
      <c r="H15" s="84"/>
      <c r="I15" s="141"/>
      <c r="J15" s="240"/>
      <c r="K15" s="219"/>
      <c r="L15" s="145"/>
      <c r="M15" s="247"/>
      <c r="N15" s="151"/>
      <c r="O15" s="152"/>
      <c r="P15" s="145"/>
      <c r="Q15" s="152"/>
      <c r="R15" s="144"/>
      <c r="S15" s="144"/>
      <c r="T15" s="144"/>
      <c r="U15" s="153"/>
      <c r="V15" s="262"/>
      <c r="W15" s="136" t="e">
        <f>CONCATENATE(IF(AND(E15="M",H15="M"),4.4,),IF(AND(E15="P",H15="P"),2.2,),IF(AND(E15="D",H15="D"),0,),IF(AND(E15="M",H15="P"),3.3,),IF(AND(E15="M",H15="D"),2.2,),IF(AND(E15="P",H15="M"),3.3,),IF(AND(E15="P",H15="D"),1.1,),IF(AND(E15="D",H15="M"),2.2,),IF(AND(E15="D",H15="P"),1.1,))+0</f>
        <v>#VALUE!</v>
      </c>
      <c r="X15" s="35"/>
      <c r="Y15" s="35"/>
      <c r="Z15" s="138" t="s">
        <v>235</v>
      </c>
      <c r="AA15" s="138">
        <f>COUNTIFS(J9:J60,7,L9:L60,"M")</f>
        <v>0</v>
      </c>
      <c r="AB15" s="138">
        <f t="shared" si="0"/>
        <v>0</v>
      </c>
      <c r="AC15" s="138" t="s">
        <v>235</v>
      </c>
      <c r="AD15" s="138">
        <f>COUNTIFS(N9:N60,7,P9:P60,"M")</f>
        <v>0</v>
      </c>
      <c r="AE15" s="138">
        <f t="shared" si="1"/>
        <v>0</v>
      </c>
      <c r="AF15" s="35"/>
    </row>
    <row r="16" spans="1:32" ht="20.25" x14ac:dyDescent="0.25">
      <c r="A16" s="155" t="s">
        <v>76</v>
      </c>
      <c r="B16" s="36"/>
      <c r="C16" s="156"/>
      <c r="D16" s="347"/>
      <c r="E16" s="348"/>
      <c r="F16" s="347"/>
      <c r="G16" s="347"/>
      <c r="H16" s="157"/>
      <c r="I16" s="347"/>
      <c r="J16" s="349"/>
      <c r="K16" s="350"/>
      <c r="L16" s="350"/>
      <c r="M16" s="350"/>
      <c r="N16" s="350"/>
      <c r="O16" s="350"/>
      <c r="P16" s="350"/>
      <c r="Q16" s="350"/>
      <c r="R16" s="351"/>
      <c r="S16" s="351"/>
      <c r="T16" s="351"/>
      <c r="U16" s="352"/>
      <c r="V16" s="351"/>
      <c r="W16" s="35"/>
      <c r="X16" s="35"/>
      <c r="Y16" s="35"/>
      <c r="Z16" s="138" t="s">
        <v>236</v>
      </c>
      <c r="AA16" s="138">
        <f>COUNTIFS(J9:J60,8,L9:L60,"M")</f>
        <v>0</v>
      </c>
      <c r="AB16" s="138">
        <f t="shared" si="0"/>
        <v>0</v>
      </c>
      <c r="AC16" s="138" t="s">
        <v>236</v>
      </c>
      <c r="AD16" s="138">
        <f>COUNTIFS(N9:N60,8,P9:P60,"M")</f>
        <v>0</v>
      </c>
      <c r="AE16" s="138">
        <f t="shared" si="1"/>
        <v>0</v>
      </c>
      <c r="AF16" s="35"/>
    </row>
    <row r="17" spans="1:32" ht="40.5" x14ac:dyDescent="0.25">
      <c r="A17" s="158"/>
      <c r="B17" s="147"/>
      <c r="C17" s="154" t="s">
        <v>15</v>
      </c>
      <c r="D17" s="344"/>
      <c r="E17" s="148"/>
      <c r="F17" s="344"/>
      <c r="G17" s="344"/>
      <c r="H17" s="148"/>
      <c r="I17" s="344"/>
      <c r="J17" s="148"/>
      <c r="K17" s="345"/>
      <c r="L17" s="353"/>
      <c r="M17" s="345"/>
      <c r="N17" s="345"/>
      <c r="O17" s="345"/>
      <c r="P17" s="353"/>
      <c r="Q17" s="345"/>
      <c r="R17" s="345"/>
      <c r="S17" s="345"/>
      <c r="T17" s="345"/>
      <c r="U17" s="345"/>
      <c r="V17" s="346"/>
      <c r="W17" s="35"/>
      <c r="X17" s="35"/>
      <c r="Y17" s="35"/>
      <c r="Z17" s="35"/>
      <c r="AA17" s="35"/>
      <c r="AB17" s="35"/>
      <c r="AC17" s="35"/>
      <c r="AD17" s="35"/>
      <c r="AE17" s="35"/>
      <c r="AF17" s="35"/>
    </row>
    <row r="18" spans="1:32" ht="45" x14ac:dyDescent="0.25">
      <c r="A18" s="139">
        <v>6</v>
      </c>
      <c r="B18" s="159" t="s">
        <v>73</v>
      </c>
      <c r="C18" s="133" t="s">
        <v>256</v>
      </c>
      <c r="D18" s="96"/>
      <c r="E18" s="84"/>
      <c r="F18" s="64"/>
      <c r="G18" s="141"/>
      <c r="H18" s="84"/>
      <c r="I18" s="141"/>
      <c r="J18" s="241"/>
      <c r="K18" s="227"/>
      <c r="L18" s="134"/>
      <c r="M18" s="314"/>
      <c r="N18" s="259"/>
      <c r="O18" s="256"/>
      <c r="P18" s="134"/>
      <c r="Q18" s="317"/>
      <c r="R18" s="252"/>
      <c r="S18" s="252"/>
      <c r="T18" s="161"/>
      <c r="U18" s="320"/>
      <c r="V18" s="262"/>
      <c r="W18" s="136" t="e">
        <f t="shared" ref="W18:W20" si="2">CONCATENATE(IF(AND(E18="M",H18="M"),4.4,),IF(AND(E18="P",H18="P"),2.2,),IF(AND(E18="D",H18="D"),0,),IF(AND(E18="M",H18="P"),3.3,),IF(AND(E18="M",H18="D"),2.2,),IF(AND(E18="P",H18="M"),3.3,),IF(AND(E18="P",H18="D"),1.1,),IF(AND(E18="D",H18="M"),2.2,),IF(AND(E18="D",H18="P"),1.1,))+0</f>
        <v>#VALUE!</v>
      </c>
      <c r="X18" s="35"/>
      <c r="Y18" s="35"/>
      <c r="Z18" s="35"/>
      <c r="AA18" s="35"/>
      <c r="AB18" s="35"/>
      <c r="AC18" s="35"/>
      <c r="AD18" s="35"/>
      <c r="AE18" s="35"/>
      <c r="AF18" s="35"/>
    </row>
    <row r="19" spans="1:32" ht="45" x14ac:dyDescent="0.25">
      <c r="A19" s="139">
        <v>7</v>
      </c>
      <c r="B19" s="159" t="s">
        <v>72</v>
      </c>
      <c r="C19" s="133" t="s">
        <v>19</v>
      </c>
      <c r="D19" s="96"/>
      <c r="E19" s="84"/>
      <c r="F19" s="64"/>
      <c r="G19" s="141"/>
      <c r="H19" s="84"/>
      <c r="I19" s="141"/>
      <c r="J19" s="242"/>
      <c r="K19" s="228"/>
      <c r="L19" s="143"/>
      <c r="M19" s="315"/>
      <c r="N19" s="162"/>
      <c r="O19" s="257"/>
      <c r="P19" s="143"/>
      <c r="Q19" s="318"/>
      <c r="R19" s="252"/>
      <c r="S19" s="252"/>
      <c r="T19" s="161"/>
      <c r="U19" s="321"/>
      <c r="V19" s="262"/>
      <c r="W19" s="136" t="e">
        <f t="shared" si="2"/>
        <v>#VALUE!</v>
      </c>
      <c r="X19" s="35"/>
      <c r="Y19" s="35"/>
      <c r="Z19" s="35"/>
      <c r="AA19" s="35"/>
      <c r="AB19" s="35"/>
      <c r="AC19" s="35"/>
      <c r="AD19" s="35"/>
      <c r="AE19" s="35"/>
      <c r="AF19" s="35"/>
    </row>
    <row r="20" spans="1:32" x14ac:dyDescent="0.25">
      <c r="A20" s="139">
        <v>8</v>
      </c>
      <c r="B20" s="159" t="s">
        <v>71</v>
      </c>
      <c r="C20" s="133" t="s">
        <v>18</v>
      </c>
      <c r="D20" s="96"/>
      <c r="E20" s="84"/>
      <c r="F20" s="64"/>
      <c r="G20" s="141"/>
      <c r="H20" s="84"/>
      <c r="I20" s="141"/>
      <c r="J20" s="240"/>
      <c r="K20" s="218"/>
      <c r="L20" s="145"/>
      <c r="M20" s="316"/>
      <c r="N20" s="151"/>
      <c r="O20" s="258"/>
      <c r="P20" s="145"/>
      <c r="Q20" s="319"/>
      <c r="R20" s="252"/>
      <c r="S20" s="252"/>
      <c r="T20" s="161"/>
      <c r="U20" s="322"/>
      <c r="V20" s="262"/>
      <c r="W20" s="136" t="e">
        <f t="shared" si="2"/>
        <v>#VALUE!</v>
      </c>
      <c r="X20" s="35"/>
      <c r="Y20" s="35"/>
      <c r="Z20" s="35"/>
      <c r="AA20" s="35"/>
      <c r="AB20" s="35"/>
      <c r="AC20" s="35"/>
      <c r="AD20" s="35"/>
      <c r="AE20" s="35"/>
      <c r="AF20" s="35"/>
    </row>
    <row r="21" spans="1:32" ht="20.25" x14ac:dyDescent="0.25">
      <c r="A21" s="163"/>
      <c r="B21" s="164"/>
      <c r="C21" s="165" t="s">
        <v>20</v>
      </c>
      <c r="D21" s="354"/>
      <c r="E21" s="166"/>
      <c r="F21" s="354"/>
      <c r="G21" s="354"/>
      <c r="H21" s="166"/>
      <c r="I21" s="354"/>
      <c r="J21" s="166"/>
      <c r="K21" s="355"/>
      <c r="L21" s="356"/>
      <c r="M21" s="355"/>
      <c r="N21" s="355"/>
      <c r="O21" s="355"/>
      <c r="P21" s="356"/>
      <c r="Q21" s="355"/>
      <c r="R21" s="355"/>
      <c r="S21" s="355"/>
      <c r="T21" s="355"/>
      <c r="U21" s="355"/>
      <c r="V21" s="357"/>
      <c r="W21" s="35"/>
      <c r="X21" s="35"/>
      <c r="Y21" s="35"/>
      <c r="Z21" s="35"/>
      <c r="AA21" s="35"/>
      <c r="AB21" s="35"/>
      <c r="AC21" s="35"/>
      <c r="AD21" s="35"/>
      <c r="AE21" s="35"/>
      <c r="AF21" s="35"/>
    </row>
    <row r="22" spans="1:32" x14ac:dyDescent="0.25">
      <c r="A22" s="139">
        <v>9</v>
      </c>
      <c r="B22" s="159" t="s">
        <v>70</v>
      </c>
      <c r="C22" s="133" t="s">
        <v>17</v>
      </c>
      <c r="D22" s="96"/>
      <c r="E22" s="84"/>
      <c r="F22" s="64"/>
      <c r="G22" s="141"/>
      <c r="H22" s="84"/>
      <c r="I22" s="141"/>
      <c r="J22" s="241"/>
      <c r="K22" s="227"/>
      <c r="L22" s="134"/>
      <c r="M22" s="323"/>
      <c r="N22" s="160"/>
      <c r="O22" s="256"/>
      <c r="P22" s="134"/>
      <c r="Q22" s="326"/>
      <c r="R22" s="252"/>
      <c r="S22" s="252"/>
      <c r="T22" s="144"/>
      <c r="U22" s="320"/>
      <c r="V22" s="262"/>
      <c r="W22" s="136" t="e">
        <f t="shared" ref="W22:W24" si="3">CONCATENATE(IF(AND(E22="M",H22="M"),4.4,),IF(AND(E22="P",H22="P"),2.2,),IF(AND(E22="D",H22="D"),0,),IF(AND(E22="M",H22="P"),3.3,),IF(AND(E22="M",H22="D"),2.2,),IF(AND(E22="P",H22="M"),3.3,),IF(AND(E22="P",H22="D"),1.1,),IF(AND(E22="D",H22="M"),2.2,),IF(AND(E22="D",H22="P"),1.1,))+0</f>
        <v>#VALUE!</v>
      </c>
      <c r="X22" s="35"/>
      <c r="Y22" s="35"/>
      <c r="Z22" s="35"/>
      <c r="AA22" s="35"/>
      <c r="AB22" s="35"/>
      <c r="AC22" s="35"/>
      <c r="AD22" s="35"/>
      <c r="AE22" s="35"/>
      <c r="AF22" s="35"/>
    </row>
    <row r="23" spans="1:32" ht="60" x14ac:dyDescent="0.25">
      <c r="A23" s="139">
        <v>10</v>
      </c>
      <c r="B23" s="159" t="s">
        <v>69</v>
      </c>
      <c r="C23" s="133" t="s">
        <v>171</v>
      </c>
      <c r="D23" s="96"/>
      <c r="E23" s="84"/>
      <c r="F23" s="64"/>
      <c r="G23" s="141"/>
      <c r="H23" s="84"/>
      <c r="I23" s="141"/>
      <c r="J23" s="242"/>
      <c r="K23" s="228"/>
      <c r="L23" s="143"/>
      <c r="M23" s="324"/>
      <c r="N23" s="162"/>
      <c r="O23" s="257"/>
      <c r="P23" s="143"/>
      <c r="Q23" s="327"/>
      <c r="R23" s="252"/>
      <c r="S23" s="252"/>
      <c r="T23" s="144"/>
      <c r="U23" s="321"/>
      <c r="V23" s="262"/>
      <c r="W23" s="136" t="e">
        <f t="shared" si="3"/>
        <v>#VALUE!</v>
      </c>
      <c r="X23" s="35"/>
      <c r="Y23" s="35"/>
      <c r="Z23" s="35"/>
      <c r="AA23" s="35"/>
      <c r="AB23" s="35"/>
      <c r="AC23" s="35"/>
      <c r="AD23" s="35"/>
      <c r="AE23" s="35"/>
      <c r="AF23" s="35"/>
    </row>
    <row r="24" spans="1:32" ht="60" x14ac:dyDescent="0.25">
      <c r="A24" s="139">
        <v>11</v>
      </c>
      <c r="B24" s="159" t="s">
        <v>68</v>
      </c>
      <c r="C24" s="133" t="s">
        <v>16</v>
      </c>
      <c r="D24" s="96"/>
      <c r="E24" s="84"/>
      <c r="F24" s="64"/>
      <c r="G24" s="141"/>
      <c r="H24" s="84"/>
      <c r="I24" s="141"/>
      <c r="J24" s="240"/>
      <c r="K24" s="218"/>
      <c r="L24" s="145"/>
      <c r="M24" s="325"/>
      <c r="N24" s="151"/>
      <c r="O24" s="258"/>
      <c r="P24" s="145"/>
      <c r="Q24" s="328"/>
      <c r="R24" s="252"/>
      <c r="S24" s="252"/>
      <c r="T24" s="144"/>
      <c r="U24" s="322"/>
      <c r="V24" s="262"/>
      <c r="W24" s="136" t="e">
        <f t="shared" si="3"/>
        <v>#VALUE!</v>
      </c>
      <c r="X24" s="35"/>
      <c r="Y24" s="35"/>
      <c r="Z24" s="35"/>
      <c r="AA24" s="35"/>
      <c r="AB24" s="35"/>
      <c r="AC24" s="35"/>
      <c r="AD24" s="35"/>
      <c r="AE24" s="35"/>
      <c r="AF24" s="35"/>
    </row>
    <row r="25" spans="1:32" ht="20.25" x14ac:dyDescent="0.25">
      <c r="A25" s="167" t="s">
        <v>77</v>
      </c>
      <c r="B25" s="168"/>
      <c r="C25" s="169"/>
      <c r="D25" s="358"/>
      <c r="E25" s="359"/>
      <c r="F25" s="358"/>
      <c r="G25" s="358"/>
      <c r="H25" s="157"/>
      <c r="I25" s="358"/>
      <c r="J25" s="349"/>
      <c r="K25" s="350"/>
      <c r="L25" s="350"/>
      <c r="M25" s="350"/>
      <c r="N25" s="350"/>
      <c r="O25" s="350"/>
      <c r="P25" s="350"/>
      <c r="Q25" s="350"/>
      <c r="R25" s="351"/>
      <c r="S25" s="351"/>
      <c r="T25" s="351"/>
      <c r="U25" s="352"/>
      <c r="V25" s="351"/>
      <c r="W25" s="35"/>
      <c r="X25" s="35"/>
      <c r="Y25" s="35"/>
      <c r="Z25" s="35"/>
      <c r="AA25" s="35"/>
      <c r="AB25" s="35"/>
      <c r="AC25" s="35"/>
      <c r="AD25" s="35"/>
      <c r="AE25" s="35"/>
      <c r="AF25" s="35"/>
    </row>
    <row r="26" spans="1:32" ht="20.25" x14ac:dyDescent="0.25">
      <c r="A26" s="170"/>
      <c r="B26" s="171"/>
      <c r="C26" s="171" t="s">
        <v>21</v>
      </c>
      <c r="D26" s="354"/>
      <c r="E26" s="166"/>
      <c r="F26" s="354"/>
      <c r="G26" s="354"/>
      <c r="H26" s="166"/>
      <c r="I26" s="354"/>
      <c r="J26" s="253"/>
      <c r="K26" s="360"/>
      <c r="L26" s="360"/>
      <c r="M26" s="360"/>
      <c r="N26" s="360"/>
      <c r="O26" s="360"/>
      <c r="P26" s="360"/>
      <c r="Q26" s="360"/>
      <c r="R26" s="360"/>
      <c r="S26" s="360"/>
      <c r="T26" s="360"/>
      <c r="U26" s="360"/>
      <c r="V26" s="361"/>
      <c r="W26" s="35"/>
      <c r="X26" s="35"/>
      <c r="Y26" s="35"/>
      <c r="Z26" s="35"/>
      <c r="AA26" s="35"/>
      <c r="AB26" s="35"/>
      <c r="AC26" s="35"/>
      <c r="AD26" s="35"/>
      <c r="AE26" s="35"/>
      <c r="AF26" s="35"/>
    </row>
    <row r="27" spans="1:32" ht="60" x14ac:dyDescent="0.25">
      <c r="A27" s="83">
        <v>12</v>
      </c>
      <c r="B27" s="172" t="s">
        <v>67</v>
      </c>
      <c r="C27" s="173" t="s">
        <v>176</v>
      </c>
      <c r="D27" s="96"/>
      <c r="E27" s="84"/>
      <c r="F27" s="64"/>
      <c r="G27" s="141"/>
      <c r="H27" s="84"/>
      <c r="I27" s="141"/>
      <c r="J27" s="241"/>
      <c r="K27" s="245"/>
      <c r="L27" s="174"/>
      <c r="M27" s="314"/>
      <c r="N27" s="160"/>
      <c r="O27" s="259"/>
      <c r="P27" s="174"/>
      <c r="Q27" s="317"/>
      <c r="R27" s="252"/>
      <c r="S27" s="144"/>
      <c r="T27" s="144"/>
      <c r="U27" s="320"/>
      <c r="V27" s="262"/>
      <c r="W27" s="136" t="e">
        <f t="shared" ref="W27:W28" si="4">CONCATENATE(IF(AND(E27="M",H27="M"),4.4,),IF(AND(E27="P",H27="P"),2.2,),IF(AND(E27="D",H27="D"),0,),IF(AND(E27="M",H27="P"),3.3,),IF(AND(E27="M",H27="D"),2.2,),IF(AND(E27="P",H27="M"),3.3,),IF(AND(E27="P",H27="D"),1.1,),IF(AND(E27="D",H27="M"),2.2,),IF(AND(E27="D",H27="P"),1.1,))+0</f>
        <v>#VALUE!</v>
      </c>
      <c r="X27" s="35"/>
      <c r="Y27" s="35"/>
      <c r="Z27" s="35"/>
      <c r="AA27" s="35"/>
      <c r="AB27" s="35"/>
      <c r="AC27" s="35"/>
      <c r="AD27" s="35"/>
      <c r="AE27" s="35"/>
      <c r="AF27" s="35"/>
    </row>
    <row r="28" spans="1:32" ht="75" x14ac:dyDescent="0.25">
      <c r="A28" s="139">
        <v>13</v>
      </c>
      <c r="B28" s="159" t="s">
        <v>66</v>
      </c>
      <c r="C28" s="133" t="s">
        <v>24</v>
      </c>
      <c r="D28" s="96"/>
      <c r="E28" s="84"/>
      <c r="F28" s="64"/>
      <c r="G28" s="141"/>
      <c r="H28" s="84"/>
      <c r="I28" s="141"/>
      <c r="J28" s="240"/>
      <c r="K28" s="246"/>
      <c r="L28" s="145"/>
      <c r="M28" s="315"/>
      <c r="N28" s="151"/>
      <c r="O28" s="232"/>
      <c r="P28" s="145"/>
      <c r="Q28" s="318"/>
      <c r="R28" s="252"/>
      <c r="S28" s="144"/>
      <c r="T28" s="144"/>
      <c r="U28" s="322"/>
      <c r="V28" s="262"/>
      <c r="W28" s="136" t="e">
        <f t="shared" si="4"/>
        <v>#VALUE!</v>
      </c>
      <c r="X28" s="35"/>
      <c r="Y28" s="35"/>
      <c r="Z28" s="35"/>
      <c r="AA28" s="35"/>
      <c r="AB28" s="35"/>
      <c r="AC28" s="35"/>
      <c r="AD28" s="35"/>
      <c r="AE28" s="35"/>
      <c r="AF28" s="35"/>
    </row>
    <row r="29" spans="1:32" ht="20.25" x14ac:dyDescent="0.25">
      <c r="A29" s="163"/>
      <c r="B29" s="164"/>
      <c r="C29" s="165" t="s">
        <v>22</v>
      </c>
      <c r="D29" s="354"/>
      <c r="E29" s="166"/>
      <c r="F29" s="354"/>
      <c r="G29" s="354"/>
      <c r="H29" s="166"/>
      <c r="I29" s="354"/>
      <c r="J29" s="166"/>
      <c r="K29" s="355"/>
      <c r="L29" s="355"/>
      <c r="M29" s="355"/>
      <c r="N29" s="355"/>
      <c r="O29" s="355"/>
      <c r="P29" s="355"/>
      <c r="Q29" s="355"/>
      <c r="R29" s="355"/>
      <c r="S29" s="355"/>
      <c r="T29" s="355"/>
      <c r="U29" s="355"/>
      <c r="V29" s="357"/>
      <c r="W29" s="35"/>
      <c r="X29" s="35"/>
      <c r="Y29" s="35"/>
      <c r="Z29" s="35"/>
      <c r="AA29" s="35"/>
      <c r="AB29" s="35"/>
      <c r="AC29" s="35"/>
      <c r="AD29" s="35"/>
      <c r="AE29" s="35"/>
      <c r="AF29" s="35"/>
    </row>
    <row r="30" spans="1:32" x14ac:dyDescent="0.25">
      <c r="A30" s="139">
        <v>14</v>
      </c>
      <c r="B30" s="159" t="s">
        <v>59</v>
      </c>
      <c r="C30" s="133" t="s">
        <v>177</v>
      </c>
      <c r="D30" s="96"/>
      <c r="E30" s="84"/>
      <c r="F30" s="64"/>
      <c r="G30" s="141"/>
      <c r="H30" s="84"/>
      <c r="I30" s="141"/>
      <c r="J30" s="241"/>
      <c r="K30" s="229"/>
      <c r="L30" s="174"/>
      <c r="M30" s="314"/>
      <c r="N30" s="160"/>
      <c r="O30" s="259"/>
      <c r="P30" s="174"/>
      <c r="Q30" s="317"/>
      <c r="R30" s="144"/>
      <c r="S30" s="144"/>
      <c r="T30" s="144"/>
      <c r="U30" s="320"/>
      <c r="V30" s="262"/>
      <c r="W30" s="136" t="e">
        <f t="shared" ref="W30:W38" si="5">CONCATENATE(IF(AND(E30="M",H30="M"),4.4,),IF(AND(E30="P",H30="P"),2.2,),IF(AND(E30="D",H30="D"),0,),IF(AND(E30="M",H30="P"),3.3,),IF(AND(E30="M",H30="D"),2.2,),IF(AND(E30="P",H30="M"),3.3,),IF(AND(E30="P",H30="D"),1.1,),IF(AND(E30="D",H30="M"),2.2,),IF(AND(E30="D",H30="P"),1.1,))+0</f>
        <v>#VALUE!</v>
      </c>
      <c r="X30" s="35"/>
      <c r="Y30" s="35"/>
      <c r="Z30" s="35"/>
      <c r="AA30" s="35"/>
      <c r="AB30" s="35"/>
      <c r="AC30" s="35"/>
      <c r="AD30" s="35"/>
      <c r="AE30" s="35"/>
      <c r="AF30" s="35"/>
    </row>
    <row r="31" spans="1:32" ht="30" x14ac:dyDescent="0.25">
      <c r="A31" s="139">
        <v>15</v>
      </c>
      <c r="B31" s="159" t="s">
        <v>60</v>
      </c>
      <c r="C31" s="133" t="s">
        <v>26</v>
      </c>
      <c r="D31" s="96"/>
      <c r="E31" s="84"/>
      <c r="F31" s="64"/>
      <c r="G31" s="141"/>
      <c r="H31" s="84"/>
      <c r="I31" s="141"/>
      <c r="J31" s="242"/>
      <c r="K31" s="246"/>
      <c r="L31" s="175"/>
      <c r="M31" s="315"/>
      <c r="N31" s="162"/>
      <c r="O31" s="260"/>
      <c r="P31" s="175"/>
      <c r="Q31" s="318"/>
      <c r="R31" s="144"/>
      <c r="S31" s="144"/>
      <c r="T31" s="144"/>
      <c r="U31" s="321"/>
      <c r="V31" s="262"/>
      <c r="W31" s="136" t="e">
        <f t="shared" si="5"/>
        <v>#VALUE!</v>
      </c>
      <c r="X31" s="35"/>
      <c r="Y31" s="35"/>
      <c r="Z31" s="35"/>
      <c r="AA31" s="35"/>
      <c r="AB31" s="35"/>
      <c r="AC31" s="35"/>
      <c r="AD31" s="35"/>
      <c r="AE31" s="35"/>
      <c r="AF31" s="35"/>
    </row>
    <row r="32" spans="1:32" ht="60" x14ac:dyDescent="0.25">
      <c r="A32" s="139">
        <v>16</v>
      </c>
      <c r="B32" s="159" t="s">
        <v>61</v>
      </c>
      <c r="C32" s="133" t="s">
        <v>178</v>
      </c>
      <c r="D32" s="96"/>
      <c r="E32" s="84"/>
      <c r="F32" s="64"/>
      <c r="G32" s="141"/>
      <c r="H32" s="84"/>
      <c r="I32" s="141"/>
      <c r="J32" s="242"/>
      <c r="K32" s="230"/>
      <c r="L32" s="175"/>
      <c r="M32" s="315"/>
      <c r="N32" s="162"/>
      <c r="O32" s="260"/>
      <c r="P32" s="175"/>
      <c r="Q32" s="318"/>
      <c r="R32" s="144"/>
      <c r="S32" s="144"/>
      <c r="T32" s="144"/>
      <c r="U32" s="321"/>
      <c r="V32" s="262"/>
      <c r="W32" s="136" t="e">
        <f t="shared" si="5"/>
        <v>#VALUE!</v>
      </c>
      <c r="X32" s="35"/>
      <c r="Y32" s="35"/>
      <c r="Z32" s="35"/>
      <c r="AA32" s="35"/>
      <c r="AB32" s="35"/>
      <c r="AC32" s="35"/>
      <c r="AD32" s="35"/>
      <c r="AE32" s="35"/>
      <c r="AF32" s="35"/>
    </row>
    <row r="33" spans="1:32" ht="45" x14ac:dyDescent="0.25">
      <c r="A33" s="139">
        <v>17</v>
      </c>
      <c r="B33" s="159" t="s">
        <v>62</v>
      </c>
      <c r="C33" s="133" t="s">
        <v>27</v>
      </c>
      <c r="D33" s="96"/>
      <c r="E33" s="84"/>
      <c r="F33" s="64"/>
      <c r="G33" s="141"/>
      <c r="H33" s="84"/>
      <c r="I33" s="141"/>
      <c r="J33" s="242"/>
      <c r="K33" s="230"/>
      <c r="L33" s="175"/>
      <c r="M33" s="315"/>
      <c r="N33" s="162"/>
      <c r="O33" s="260"/>
      <c r="P33" s="175"/>
      <c r="Q33" s="318"/>
      <c r="R33" s="144"/>
      <c r="S33" s="144"/>
      <c r="T33" s="144"/>
      <c r="U33" s="321"/>
      <c r="V33" s="262"/>
      <c r="W33" s="136" t="e">
        <f t="shared" si="5"/>
        <v>#VALUE!</v>
      </c>
      <c r="X33" s="35"/>
      <c r="Y33" s="35"/>
      <c r="Z33" s="35"/>
      <c r="AA33" s="35"/>
      <c r="AB33" s="35"/>
      <c r="AC33" s="35"/>
      <c r="AD33" s="35"/>
      <c r="AE33" s="35"/>
      <c r="AF33" s="35"/>
    </row>
    <row r="34" spans="1:32" ht="60" x14ac:dyDescent="0.25">
      <c r="A34" s="139">
        <v>18</v>
      </c>
      <c r="B34" s="159" t="s">
        <v>63</v>
      </c>
      <c r="C34" s="133" t="s">
        <v>28</v>
      </c>
      <c r="D34" s="96"/>
      <c r="E34" s="84"/>
      <c r="F34" s="64"/>
      <c r="G34" s="141"/>
      <c r="H34" s="84"/>
      <c r="I34" s="141"/>
      <c r="J34" s="242"/>
      <c r="K34" s="230"/>
      <c r="L34" s="175"/>
      <c r="M34" s="315"/>
      <c r="N34" s="162"/>
      <c r="O34" s="260"/>
      <c r="P34" s="175"/>
      <c r="Q34" s="318"/>
      <c r="R34" s="144"/>
      <c r="S34" s="252"/>
      <c r="T34" s="252"/>
      <c r="U34" s="321"/>
      <c r="V34" s="262"/>
      <c r="W34" s="136" t="e">
        <f t="shared" si="5"/>
        <v>#VALUE!</v>
      </c>
      <c r="X34" s="35"/>
      <c r="Y34" s="35"/>
      <c r="Z34" s="35"/>
      <c r="AA34" s="35"/>
      <c r="AB34" s="35"/>
      <c r="AC34" s="35"/>
      <c r="AD34" s="35"/>
      <c r="AE34" s="35"/>
      <c r="AF34" s="35"/>
    </row>
    <row r="35" spans="1:32" ht="30" x14ac:dyDescent="0.25">
      <c r="A35" s="139">
        <v>19</v>
      </c>
      <c r="B35" s="159" t="s">
        <v>64</v>
      </c>
      <c r="C35" s="133" t="s">
        <v>25</v>
      </c>
      <c r="D35" s="96"/>
      <c r="E35" s="84"/>
      <c r="F35" s="64"/>
      <c r="G35" s="141"/>
      <c r="H35" s="84"/>
      <c r="I35" s="141"/>
      <c r="J35" s="242"/>
      <c r="K35" s="230"/>
      <c r="L35" s="175"/>
      <c r="M35" s="315"/>
      <c r="N35" s="162"/>
      <c r="O35" s="260"/>
      <c r="P35" s="175"/>
      <c r="Q35" s="318"/>
      <c r="R35" s="144"/>
      <c r="S35" s="144"/>
      <c r="T35" s="144"/>
      <c r="U35" s="321"/>
      <c r="V35" s="262"/>
      <c r="W35" s="136" t="e">
        <f t="shared" si="5"/>
        <v>#VALUE!</v>
      </c>
      <c r="X35" s="35"/>
      <c r="Y35" s="35"/>
      <c r="Z35" s="35"/>
      <c r="AA35" s="35"/>
      <c r="AB35" s="35"/>
      <c r="AC35" s="35"/>
      <c r="AD35" s="35"/>
      <c r="AE35" s="35"/>
      <c r="AF35" s="35"/>
    </row>
    <row r="36" spans="1:32" ht="45" x14ac:dyDescent="0.25">
      <c r="A36" s="139">
        <v>20</v>
      </c>
      <c r="B36" s="159" t="s">
        <v>65</v>
      </c>
      <c r="C36" s="133" t="s">
        <v>179</v>
      </c>
      <c r="D36" s="96"/>
      <c r="E36" s="84"/>
      <c r="F36" s="64"/>
      <c r="G36" s="141"/>
      <c r="H36" s="84"/>
      <c r="I36" s="141"/>
      <c r="J36" s="242"/>
      <c r="K36" s="230"/>
      <c r="L36" s="175"/>
      <c r="M36" s="315"/>
      <c r="N36" s="162"/>
      <c r="O36" s="260"/>
      <c r="P36" s="175"/>
      <c r="Q36" s="318"/>
      <c r="R36" s="144"/>
      <c r="S36" s="144"/>
      <c r="T36" s="144"/>
      <c r="U36" s="321"/>
      <c r="V36" s="262"/>
      <c r="W36" s="136" t="e">
        <f t="shared" si="5"/>
        <v>#VALUE!</v>
      </c>
      <c r="X36" s="35"/>
      <c r="Y36" s="35"/>
      <c r="Z36" s="35"/>
      <c r="AA36" s="35"/>
      <c r="AB36" s="35"/>
      <c r="AC36" s="35"/>
      <c r="AD36" s="35"/>
      <c r="AE36" s="35"/>
      <c r="AF36" s="35"/>
    </row>
    <row r="37" spans="1:32" ht="45" x14ac:dyDescent="0.25">
      <c r="A37" s="139">
        <v>21</v>
      </c>
      <c r="B37" s="159" t="s">
        <v>58</v>
      </c>
      <c r="C37" s="133" t="s">
        <v>180</v>
      </c>
      <c r="D37" s="96"/>
      <c r="E37" s="84"/>
      <c r="F37" s="64"/>
      <c r="G37" s="141"/>
      <c r="H37" s="84"/>
      <c r="I37" s="141"/>
      <c r="J37" s="242"/>
      <c r="K37" s="230"/>
      <c r="L37" s="175"/>
      <c r="M37" s="315"/>
      <c r="N37" s="162"/>
      <c r="O37" s="260"/>
      <c r="P37" s="175"/>
      <c r="Q37" s="318"/>
      <c r="R37" s="144"/>
      <c r="S37" s="144"/>
      <c r="T37" s="144"/>
      <c r="U37" s="321"/>
      <c r="V37" s="262"/>
      <c r="W37" s="136" t="e">
        <f t="shared" si="5"/>
        <v>#VALUE!</v>
      </c>
      <c r="X37" s="35"/>
      <c r="Y37" s="35"/>
      <c r="Z37" s="35"/>
      <c r="AA37" s="35"/>
      <c r="AB37" s="35"/>
      <c r="AC37" s="35"/>
      <c r="AD37" s="35"/>
      <c r="AE37" s="35"/>
      <c r="AF37" s="35"/>
    </row>
    <row r="38" spans="1:32" ht="75" x14ac:dyDescent="0.25">
      <c r="A38" s="139">
        <v>22</v>
      </c>
      <c r="B38" s="159" t="s">
        <v>57</v>
      </c>
      <c r="C38" s="133" t="s">
        <v>181</v>
      </c>
      <c r="D38" s="96"/>
      <c r="E38" s="84"/>
      <c r="F38" s="64"/>
      <c r="G38" s="141"/>
      <c r="H38" s="84"/>
      <c r="I38" s="141"/>
      <c r="J38" s="240"/>
      <c r="K38" s="231"/>
      <c r="L38" s="145"/>
      <c r="M38" s="316"/>
      <c r="N38" s="151"/>
      <c r="O38" s="261"/>
      <c r="P38" s="145"/>
      <c r="Q38" s="319"/>
      <c r="R38" s="144"/>
      <c r="S38" s="252"/>
      <c r="T38" s="252"/>
      <c r="U38" s="322"/>
      <c r="V38" s="262"/>
      <c r="W38" s="136" t="e">
        <f t="shared" si="5"/>
        <v>#VALUE!</v>
      </c>
      <c r="X38" s="35"/>
      <c r="Y38" s="35"/>
      <c r="Z38" s="35"/>
      <c r="AA38" s="35"/>
      <c r="AB38" s="35"/>
      <c r="AC38" s="35"/>
      <c r="AD38" s="35"/>
      <c r="AE38" s="35"/>
      <c r="AF38" s="35"/>
    </row>
    <row r="39" spans="1:32" ht="20.25" x14ac:dyDescent="0.25">
      <c r="A39" s="163"/>
      <c r="B39" s="164"/>
      <c r="C39" s="165" t="s">
        <v>23</v>
      </c>
      <c r="D39" s="354"/>
      <c r="E39" s="166"/>
      <c r="F39" s="354"/>
      <c r="G39" s="354"/>
      <c r="H39" s="166"/>
      <c r="I39" s="354"/>
      <c r="J39" s="166"/>
      <c r="K39" s="355"/>
      <c r="L39" s="355"/>
      <c r="M39" s="355"/>
      <c r="N39" s="355"/>
      <c r="O39" s="355"/>
      <c r="P39" s="355"/>
      <c r="Q39" s="355"/>
      <c r="R39" s="355"/>
      <c r="S39" s="355"/>
      <c r="T39" s="355"/>
      <c r="U39" s="355"/>
      <c r="V39" s="357"/>
      <c r="W39" s="35"/>
      <c r="X39" s="35"/>
      <c r="Y39" s="35"/>
      <c r="Z39" s="35"/>
      <c r="AA39" s="35"/>
      <c r="AB39" s="35"/>
      <c r="AC39" s="35"/>
      <c r="AD39" s="35"/>
      <c r="AE39" s="35"/>
      <c r="AF39" s="35"/>
    </row>
    <row r="40" spans="1:32" ht="45" x14ac:dyDescent="0.25">
      <c r="A40" s="139">
        <v>23</v>
      </c>
      <c r="B40" s="159" t="s">
        <v>56</v>
      </c>
      <c r="C40" s="133" t="s">
        <v>182</v>
      </c>
      <c r="D40" s="96"/>
      <c r="E40" s="84"/>
      <c r="F40" s="64"/>
      <c r="G40" s="141"/>
      <c r="H40" s="84"/>
      <c r="I40" s="141"/>
      <c r="J40" s="241"/>
      <c r="K40" s="227"/>
      <c r="L40" s="174"/>
      <c r="M40" s="314"/>
      <c r="N40" s="160"/>
      <c r="O40" s="256"/>
      <c r="P40" s="174"/>
      <c r="Q40" s="317"/>
      <c r="R40" s="144"/>
      <c r="S40" s="144"/>
      <c r="T40" s="144"/>
      <c r="U40" s="320"/>
      <c r="V40" s="262"/>
      <c r="W40" s="136" t="e">
        <f t="shared" ref="W40:W42" si="6">CONCATENATE(IF(AND(E40="M",H40="M"),4.4,),IF(AND(E40="P",H40="P"),2.2,),IF(AND(E40="D",H40="D"),0,),IF(AND(E40="M",H40="P"),3.3,),IF(AND(E40="M",H40="D"),2.2,),IF(AND(E40="P",H40="M"),3.3,),IF(AND(E40="P",H40="D"),1.1,),IF(AND(E40="D",H40="M"),2.2,),IF(AND(E40="D",H40="P"),1.1,))+0</f>
        <v>#VALUE!</v>
      </c>
      <c r="X40" s="35"/>
      <c r="Y40" s="35"/>
      <c r="Z40" s="35"/>
      <c r="AA40" s="35"/>
      <c r="AB40" s="35"/>
      <c r="AC40" s="35"/>
      <c r="AD40" s="35"/>
      <c r="AE40" s="35"/>
      <c r="AF40" s="35"/>
    </row>
    <row r="41" spans="1:32" ht="45" x14ac:dyDescent="0.25">
      <c r="A41" s="139">
        <v>24</v>
      </c>
      <c r="B41" s="159" t="s">
        <v>55</v>
      </c>
      <c r="C41" s="133" t="s">
        <v>183</v>
      </c>
      <c r="D41" s="96"/>
      <c r="E41" s="84"/>
      <c r="F41" s="64"/>
      <c r="G41" s="141"/>
      <c r="H41" s="84"/>
      <c r="I41" s="141"/>
      <c r="J41" s="242"/>
      <c r="K41" s="228"/>
      <c r="L41" s="175"/>
      <c r="M41" s="315"/>
      <c r="N41" s="162"/>
      <c r="O41" s="257"/>
      <c r="P41" s="175"/>
      <c r="Q41" s="318"/>
      <c r="R41" s="144"/>
      <c r="S41" s="144"/>
      <c r="T41" s="144"/>
      <c r="U41" s="321"/>
      <c r="V41" s="262"/>
      <c r="W41" s="136" t="e">
        <f t="shared" si="6"/>
        <v>#VALUE!</v>
      </c>
      <c r="X41" s="35"/>
      <c r="Y41" s="35"/>
      <c r="Z41" s="35"/>
      <c r="AA41" s="35"/>
      <c r="AB41" s="35"/>
      <c r="AC41" s="35"/>
      <c r="AD41" s="35"/>
      <c r="AE41" s="35"/>
      <c r="AF41" s="35"/>
    </row>
    <row r="42" spans="1:32" ht="60" x14ac:dyDescent="0.25">
      <c r="A42" s="139">
        <v>25</v>
      </c>
      <c r="B42" s="159" t="s">
        <v>54</v>
      </c>
      <c r="C42" s="133" t="s">
        <v>29</v>
      </c>
      <c r="D42" s="96"/>
      <c r="E42" s="84"/>
      <c r="F42" s="64"/>
      <c r="G42" s="141"/>
      <c r="H42" s="84"/>
      <c r="I42" s="141"/>
      <c r="J42" s="240"/>
      <c r="K42" s="218"/>
      <c r="L42" s="145"/>
      <c r="M42" s="316"/>
      <c r="N42" s="151"/>
      <c r="O42" s="258"/>
      <c r="P42" s="145"/>
      <c r="Q42" s="319"/>
      <c r="R42" s="144"/>
      <c r="S42" s="144"/>
      <c r="T42" s="144"/>
      <c r="U42" s="322"/>
      <c r="V42" s="262"/>
      <c r="W42" s="136" t="e">
        <f t="shared" si="6"/>
        <v>#VALUE!</v>
      </c>
      <c r="X42" s="35"/>
      <c r="Y42" s="35"/>
      <c r="Z42" s="35"/>
      <c r="AA42" s="35"/>
      <c r="AB42" s="35"/>
      <c r="AC42" s="35"/>
      <c r="AD42" s="35"/>
      <c r="AE42" s="35"/>
      <c r="AF42" s="35"/>
    </row>
    <row r="43" spans="1:32" ht="20.25" x14ac:dyDescent="0.25">
      <c r="A43" s="176" t="s">
        <v>80</v>
      </c>
      <c r="B43" s="121"/>
      <c r="C43" s="44"/>
      <c r="D43" s="362"/>
      <c r="E43" s="157"/>
      <c r="F43" s="362"/>
      <c r="G43" s="362"/>
      <c r="H43" s="157"/>
      <c r="I43" s="362"/>
      <c r="J43" s="349"/>
      <c r="K43" s="350"/>
      <c r="L43" s="350"/>
      <c r="M43" s="350"/>
      <c r="N43" s="350"/>
      <c r="O43" s="350"/>
      <c r="P43" s="350"/>
      <c r="Q43" s="350"/>
      <c r="R43" s="351"/>
      <c r="S43" s="351"/>
      <c r="T43" s="351"/>
      <c r="U43" s="352"/>
      <c r="V43" s="351"/>
      <c r="W43" s="35"/>
      <c r="X43" s="35"/>
      <c r="Y43" s="35"/>
      <c r="Z43" s="35"/>
      <c r="AA43" s="35"/>
      <c r="AB43" s="35"/>
      <c r="AC43" s="35"/>
      <c r="AD43" s="35"/>
      <c r="AE43" s="35"/>
      <c r="AF43" s="35"/>
    </row>
    <row r="44" spans="1:32" ht="20.25" x14ac:dyDescent="0.25">
      <c r="A44" s="163"/>
      <c r="B44" s="164"/>
      <c r="C44" s="165" t="s">
        <v>30</v>
      </c>
      <c r="D44" s="354"/>
      <c r="E44" s="166"/>
      <c r="F44" s="354"/>
      <c r="G44" s="354"/>
      <c r="H44" s="166"/>
      <c r="I44" s="354"/>
      <c r="J44" s="253"/>
      <c r="K44" s="360"/>
      <c r="L44" s="360"/>
      <c r="M44" s="360"/>
      <c r="N44" s="360"/>
      <c r="O44" s="360"/>
      <c r="P44" s="360"/>
      <c r="Q44" s="360"/>
      <c r="R44" s="360"/>
      <c r="S44" s="360"/>
      <c r="T44" s="360"/>
      <c r="U44" s="360"/>
      <c r="V44" s="361"/>
      <c r="W44" s="35"/>
      <c r="X44" s="35"/>
      <c r="Y44" s="35"/>
      <c r="Z44" s="35"/>
      <c r="AA44" s="35"/>
      <c r="AB44" s="35"/>
      <c r="AC44" s="35"/>
      <c r="AD44" s="35"/>
      <c r="AE44" s="35"/>
      <c r="AF44" s="35"/>
    </row>
    <row r="45" spans="1:32" ht="90" x14ac:dyDescent="0.25">
      <c r="A45" s="62">
        <v>26</v>
      </c>
      <c r="B45" s="62" t="s">
        <v>45</v>
      </c>
      <c r="C45" s="150" t="s">
        <v>184</v>
      </c>
      <c r="D45" s="96"/>
      <c r="E45" s="84"/>
      <c r="F45" s="64"/>
      <c r="G45" s="141"/>
      <c r="H45" s="84"/>
      <c r="I45" s="141"/>
      <c r="J45" s="241"/>
      <c r="K45" s="227"/>
      <c r="L45" s="174"/>
      <c r="M45" s="314"/>
      <c r="N45" s="160"/>
      <c r="O45" s="256"/>
      <c r="P45" s="174"/>
      <c r="Q45" s="317"/>
      <c r="R45" s="144"/>
      <c r="S45" s="144"/>
      <c r="T45" s="144"/>
      <c r="U45" s="320"/>
      <c r="V45" s="262"/>
      <c r="W45" s="136" t="e">
        <f t="shared" ref="W45:W47" si="7">CONCATENATE(IF(AND(E45="M",H45="M"),4.4,),IF(AND(E45="P",H45="P"),2.2,),IF(AND(E45="D",H45="D"),0,),IF(AND(E45="M",H45="P"),3.3,),IF(AND(E45="M",H45="D"),2.2,),IF(AND(E45="P",H45="M"),3.3,),IF(AND(E45="P",H45="D"),1.1,),IF(AND(E45="D",H45="M"),2.2,),IF(AND(E45="D",H45="P"),1.1,))+0</f>
        <v>#VALUE!</v>
      </c>
      <c r="X45" s="35"/>
      <c r="Y45" s="35"/>
      <c r="Z45" s="35"/>
      <c r="AA45" s="35"/>
      <c r="AB45" s="35"/>
      <c r="AC45" s="35"/>
      <c r="AD45" s="35"/>
      <c r="AE45" s="35"/>
      <c r="AF45" s="35"/>
    </row>
    <row r="46" spans="1:32" ht="75" x14ac:dyDescent="0.25">
      <c r="A46" s="62">
        <v>27</v>
      </c>
      <c r="B46" s="62" t="s">
        <v>46</v>
      </c>
      <c r="C46" s="150" t="s">
        <v>34</v>
      </c>
      <c r="D46" s="96"/>
      <c r="E46" s="84"/>
      <c r="F46" s="64"/>
      <c r="G46" s="141"/>
      <c r="H46" s="84"/>
      <c r="I46" s="141"/>
      <c r="J46" s="242"/>
      <c r="K46" s="228"/>
      <c r="L46" s="175"/>
      <c r="M46" s="315"/>
      <c r="N46" s="162"/>
      <c r="O46" s="257"/>
      <c r="P46" s="175"/>
      <c r="Q46" s="318"/>
      <c r="R46" s="144"/>
      <c r="S46" s="252"/>
      <c r="T46" s="144"/>
      <c r="U46" s="321"/>
      <c r="V46" s="262"/>
      <c r="W46" s="136" t="e">
        <f t="shared" si="7"/>
        <v>#VALUE!</v>
      </c>
      <c r="X46" s="35"/>
      <c r="Y46" s="35"/>
      <c r="Z46" s="35"/>
      <c r="AA46" s="35"/>
      <c r="AB46" s="35"/>
      <c r="AC46" s="35"/>
      <c r="AD46" s="35"/>
      <c r="AE46" s="35"/>
      <c r="AF46" s="35"/>
    </row>
    <row r="47" spans="1:32" ht="60" x14ac:dyDescent="0.25">
      <c r="A47" s="62">
        <v>28</v>
      </c>
      <c r="B47" s="62" t="s">
        <v>47</v>
      </c>
      <c r="C47" s="150" t="s">
        <v>185</v>
      </c>
      <c r="D47" s="96"/>
      <c r="E47" s="84"/>
      <c r="F47" s="64"/>
      <c r="G47" s="141"/>
      <c r="H47" s="84"/>
      <c r="I47" s="141"/>
      <c r="J47" s="240"/>
      <c r="K47" s="218"/>
      <c r="L47" s="145"/>
      <c r="M47" s="316"/>
      <c r="N47" s="151"/>
      <c r="O47" s="258"/>
      <c r="P47" s="145"/>
      <c r="Q47" s="319"/>
      <c r="R47" s="144"/>
      <c r="S47" s="252"/>
      <c r="T47" s="144"/>
      <c r="U47" s="322"/>
      <c r="V47" s="262"/>
      <c r="W47" s="136" t="e">
        <f t="shared" si="7"/>
        <v>#VALUE!</v>
      </c>
      <c r="X47" s="35"/>
      <c r="Y47" s="35"/>
      <c r="Z47" s="35"/>
      <c r="AA47" s="35"/>
      <c r="AB47" s="35"/>
      <c r="AC47" s="35"/>
      <c r="AD47" s="35"/>
      <c r="AE47" s="35"/>
      <c r="AF47" s="35"/>
    </row>
    <row r="48" spans="1:32" ht="20.25" x14ac:dyDescent="0.25">
      <c r="A48" s="163"/>
      <c r="B48" s="164"/>
      <c r="C48" s="165" t="s">
        <v>31</v>
      </c>
      <c r="D48" s="354"/>
      <c r="E48" s="166"/>
      <c r="F48" s="354"/>
      <c r="G48" s="354"/>
      <c r="H48" s="166"/>
      <c r="I48" s="354"/>
      <c r="J48" s="166"/>
      <c r="K48" s="355"/>
      <c r="L48" s="355"/>
      <c r="M48" s="355"/>
      <c r="N48" s="355"/>
      <c r="O48" s="355"/>
      <c r="P48" s="355"/>
      <c r="Q48" s="355"/>
      <c r="R48" s="355"/>
      <c r="S48" s="355"/>
      <c r="T48" s="355"/>
      <c r="U48" s="355"/>
      <c r="V48" s="357"/>
      <c r="W48" s="35"/>
      <c r="X48" s="35"/>
      <c r="Y48" s="35"/>
      <c r="Z48" s="35"/>
      <c r="AA48" s="35"/>
      <c r="AB48" s="35"/>
      <c r="AC48" s="35"/>
      <c r="AD48" s="35"/>
      <c r="AE48" s="35"/>
      <c r="AF48" s="35"/>
    </row>
    <row r="49" spans="1:32" ht="60" x14ac:dyDescent="0.25">
      <c r="A49" s="62">
        <v>29</v>
      </c>
      <c r="B49" s="62" t="s">
        <v>48</v>
      </c>
      <c r="C49" s="150" t="s">
        <v>186</v>
      </c>
      <c r="D49" s="96"/>
      <c r="E49" s="84"/>
      <c r="F49" s="64"/>
      <c r="G49" s="141"/>
      <c r="H49" s="84"/>
      <c r="I49" s="141"/>
      <c r="J49" s="240"/>
      <c r="K49" s="220"/>
      <c r="L49" s="145"/>
      <c r="M49" s="177"/>
      <c r="N49" s="151"/>
      <c r="O49" s="178"/>
      <c r="P49" s="145"/>
      <c r="Q49" s="178"/>
      <c r="R49" s="144"/>
      <c r="S49" s="144"/>
      <c r="T49" s="144"/>
      <c r="U49" s="153"/>
      <c r="V49" s="262"/>
      <c r="W49" s="136" t="e">
        <f>CONCATENATE(IF(AND(E49="M",H49="M"),4.4,),IF(AND(E49="P",H49="P"),2.2,),IF(AND(E49="D",H49="D"),0,),IF(AND(E49="M",H49="P"),3.3,),IF(AND(E49="M",H49="D"),2.2,),IF(AND(E49="P",H49="M"),3.3,),IF(AND(E49="P",H49="D"),1.1,),IF(AND(E49="D",H49="M"),2.2,),IF(AND(E49="D",H49="P"),1.1,))+0</f>
        <v>#VALUE!</v>
      </c>
      <c r="X49" s="35"/>
      <c r="Y49" s="35"/>
      <c r="Z49" s="35"/>
      <c r="AA49" s="35"/>
      <c r="AB49" s="35"/>
      <c r="AC49" s="35"/>
      <c r="AD49" s="35"/>
      <c r="AE49" s="35"/>
      <c r="AF49" s="35"/>
    </row>
    <row r="50" spans="1:32" ht="20.25" x14ac:dyDescent="0.25">
      <c r="A50" s="163"/>
      <c r="B50" s="164"/>
      <c r="C50" s="165" t="s">
        <v>32</v>
      </c>
      <c r="D50" s="354"/>
      <c r="E50" s="166"/>
      <c r="F50" s="354"/>
      <c r="G50" s="354"/>
      <c r="H50" s="166"/>
      <c r="I50" s="354"/>
      <c r="J50" s="166"/>
      <c r="K50" s="355"/>
      <c r="L50" s="355"/>
      <c r="M50" s="355"/>
      <c r="N50" s="355"/>
      <c r="O50" s="355"/>
      <c r="P50" s="355"/>
      <c r="Q50" s="355"/>
      <c r="R50" s="355"/>
      <c r="S50" s="355"/>
      <c r="T50" s="355"/>
      <c r="U50" s="355"/>
      <c r="V50" s="357"/>
      <c r="W50" s="35"/>
      <c r="X50" s="35"/>
      <c r="Y50" s="35"/>
      <c r="Z50" s="35"/>
      <c r="AA50" s="35"/>
      <c r="AB50" s="35"/>
      <c r="AC50" s="35"/>
      <c r="AD50" s="35"/>
      <c r="AE50" s="35"/>
      <c r="AF50" s="35"/>
    </row>
    <row r="51" spans="1:32" ht="30" x14ac:dyDescent="0.25">
      <c r="A51" s="62">
        <v>30</v>
      </c>
      <c r="B51" s="62" t="s">
        <v>49</v>
      </c>
      <c r="C51" s="150" t="s">
        <v>36</v>
      </c>
      <c r="D51" s="96"/>
      <c r="E51" s="84"/>
      <c r="F51" s="64"/>
      <c r="G51" s="141"/>
      <c r="H51" s="84"/>
      <c r="I51" s="141"/>
      <c r="J51" s="241"/>
      <c r="K51" s="227"/>
      <c r="L51" s="174"/>
      <c r="M51" s="314"/>
      <c r="N51" s="160"/>
      <c r="O51" s="256"/>
      <c r="P51" s="174"/>
      <c r="Q51" s="317"/>
      <c r="R51" s="144"/>
      <c r="S51" s="144"/>
      <c r="T51" s="144"/>
      <c r="U51" s="320"/>
      <c r="V51" s="262"/>
      <c r="W51" s="136" t="e">
        <f t="shared" ref="W51:W55" si="8">CONCATENATE(IF(AND(E51="M",H51="M"),4.4,),IF(AND(E51="P",H51="P"),2.2,),IF(AND(E51="D",H51="D"),0,),IF(AND(E51="M",H51="P"),3.3,),IF(AND(E51="M",H51="D"),2.2,),IF(AND(E51="P",H51="M"),3.3,),IF(AND(E51="P",H51="D"),1.1,),IF(AND(E51="D",H51="M"),2.2,),IF(AND(E51="D",H51="P"),1.1,))+0</f>
        <v>#VALUE!</v>
      </c>
      <c r="X51" s="35"/>
      <c r="Y51" s="35"/>
      <c r="Z51" s="35"/>
      <c r="AA51" s="35"/>
      <c r="AB51" s="35"/>
      <c r="AC51" s="35"/>
      <c r="AD51" s="35"/>
      <c r="AE51" s="35"/>
      <c r="AF51" s="35"/>
    </row>
    <row r="52" spans="1:32" ht="60" x14ac:dyDescent="0.25">
      <c r="A52" s="62">
        <v>31</v>
      </c>
      <c r="B52" s="62" t="s">
        <v>50</v>
      </c>
      <c r="C52" s="150" t="s">
        <v>35</v>
      </c>
      <c r="D52" s="96"/>
      <c r="E52" s="84"/>
      <c r="F52" s="64"/>
      <c r="G52" s="141"/>
      <c r="H52" s="84"/>
      <c r="I52" s="141"/>
      <c r="J52" s="242"/>
      <c r="K52" s="228"/>
      <c r="L52" s="175"/>
      <c r="M52" s="315"/>
      <c r="N52" s="162"/>
      <c r="O52" s="257"/>
      <c r="P52" s="175"/>
      <c r="Q52" s="318"/>
      <c r="R52" s="144"/>
      <c r="S52" s="144"/>
      <c r="T52" s="144"/>
      <c r="U52" s="321"/>
      <c r="V52" s="262"/>
      <c r="W52" s="136" t="e">
        <f t="shared" si="8"/>
        <v>#VALUE!</v>
      </c>
      <c r="X52" s="35"/>
      <c r="Y52" s="35"/>
      <c r="Z52" s="35"/>
      <c r="AA52" s="35"/>
      <c r="AB52" s="35"/>
      <c r="AC52" s="35"/>
      <c r="AD52" s="35"/>
      <c r="AE52" s="35"/>
      <c r="AF52" s="35"/>
    </row>
    <row r="53" spans="1:32" ht="30" x14ac:dyDescent="0.25">
      <c r="A53" s="62">
        <v>32</v>
      </c>
      <c r="B53" s="62" t="s">
        <v>51</v>
      </c>
      <c r="C53" s="150" t="s">
        <v>187</v>
      </c>
      <c r="D53" s="96"/>
      <c r="E53" s="84"/>
      <c r="F53" s="64"/>
      <c r="G53" s="141"/>
      <c r="H53" s="84"/>
      <c r="I53" s="141"/>
      <c r="J53" s="242"/>
      <c r="K53" s="228"/>
      <c r="L53" s="175"/>
      <c r="M53" s="315"/>
      <c r="N53" s="162"/>
      <c r="O53" s="257"/>
      <c r="P53" s="175"/>
      <c r="Q53" s="318"/>
      <c r="R53" s="144"/>
      <c r="S53" s="144"/>
      <c r="T53" s="144"/>
      <c r="U53" s="321"/>
      <c r="V53" s="262"/>
      <c r="W53" s="136" t="e">
        <f t="shared" si="8"/>
        <v>#VALUE!</v>
      </c>
      <c r="X53" s="35"/>
      <c r="Y53" s="35"/>
      <c r="Z53" s="35"/>
      <c r="AA53" s="35"/>
      <c r="AB53" s="35"/>
      <c r="AC53" s="35"/>
      <c r="AD53" s="35"/>
      <c r="AE53" s="35"/>
      <c r="AF53" s="35"/>
    </row>
    <row r="54" spans="1:32" ht="30" x14ac:dyDescent="0.25">
      <c r="A54" s="62">
        <v>33</v>
      </c>
      <c r="B54" s="62" t="s">
        <v>52</v>
      </c>
      <c r="C54" s="150" t="s">
        <v>38</v>
      </c>
      <c r="D54" s="96"/>
      <c r="E54" s="84"/>
      <c r="F54" s="64"/>
      <c r="G54" s="141"/>
      <c r="H54" s="84"/>
      <c r="I54" s="141"/>
      <c r="J54" s="242"/>
      <c r="K54" s="228"/>
      <c r="L54" s="175"/>
      <c r="M54" s="315"/>
      <c r="N54" s="162"/>
      <c r="O54" s="257"/>
      <c r="P54" s="175"/>
      <c r="Q54" s="318"/>
      <c r="R54" s="144"/>
      <c r="S54" s="144"/>
      <c r="T54" s="144"/>
      <c r="U54" s="321"/>
      <c r="V54" s="262"/>
      <c r="W54" s="136" t="e">
        <f t="shared" si="8"/>
        <v>#VALUE!</v>
      </c>
      <c r="X54" s="35"/>
      <c r="Y54" s="35"/>
      <c r="Z54" s="35"/>
      <c r="AA54" s="35"/>
      <c r="AB54" s="35"/>
      <c r="AC54" s="35"/>
      <c r="AD54" s="35"/>
      <c r="AE54" s="35"/>
      <c r="AF54" s="35"/>
    </row>
    <row r="55" spans="1:32" ht="75" x14ac:dyDescent="0.25">
      <c r="A55" s="62">
        <v>34</v>
      </c>
      <c r="B55" s="62" t="s">
        <v>53</v>
      </c>
      <c r="C55" s="150" t="s">
        <v>37</v>
      </c>
      <c r="D55" s="96"/>
      <c r="E55" s="84"/>
      <c r="F55" s="64"/>
      <c r="G55" s="141"/>
      <c r="H55" s="84"/>
      <c r="I55" s="141"/>
      <c r="J55" s="240"/>
      <c r="K55" s="218"/>
      <c r="L55" s="145"/>
      <c r="M55" s="316"/>
      <c r="N55" s="151"/>
      <c r="O55" s="258"/>
      <c r="P55" s="145"/>
      <c r="Q55" s="319"/>
      <c r="R55" s="144"/>
      <c r="S55" s="144"/>
      <c r="T55" s="144"/>
      <c r="U55" s="322"/>
      <c r="V55" s="262"/>
      <c r="W55" s="136" t="e">
        <f t="shared" si="8"/>
        <v>#VALUE!</v>
      </c>
      <c r="X55" s="35"/>
      <c r="Y55" s="35"/>
      <c r="Z55" s="35"/>
      <c r="AA55" s="35"/>
      <c r="AB55" s="35"/>
      <c r="AC55" s="35"/>
      <c r="AD55" s="35"/>
      <c r="AE55" s="35"/>
      <c r="AF55" s="35"/>
    </row>
    <row r="56" spans="1:32" ht="31.5" x14ac:dyDescent="0.25">
      <c r="A56" s="176" t="s">
        <v>79</v>
      </c>
      <c r="B56" s="121"/>
      <c r="C56" s="44" t="s">
        <v>78</v>
      </c>
      <c r="D56" s="362"/>
      <c r="E56" s="157"/>
      <c r="F56" s="362"/>
      <c r="G56" s="362"/>
      <c r="H56" s="157"/>
      <c r="I56" s="362"/>
      <c r="J56" s="349"/>
      <c r="K56" s="350"/>
      <c r="L56" s="350"/>
      <c r="M56" s="350"/>
      <c r="N56" s="350"/>
      <c r="O56" s="350"/>
      <c r="P56" s="350"/>
      <c r="Q56" s="350"/>
      <c r="R56" s="351"/>
      <c r="S56" s="351"/>
      <c r="T56" s="351"/>
      <c r="U56" s="352"/>
      <c r="V56" s="351"/>
      <c r="W56" s="35"/>
      <c r="X56" s="35"/>
      <c r="Y56" s="35"/>
      <c r="Z56" s="35"/>
      <c r="AA56" s="35"/>
      <c r="AB56" s="35"/>
      <c r="AC56" s="35"/>
      <c r="AD56" s="35"/>
      <c r="AE56" s="35"/>
      <c r="AF56" s="35"/>
    </row>
    <row r="57" spans="1:32" ht="20.25" x14ac:dyDescent="0.25">
      <c r="A57" s="163"/>
      <c r="B57" s="164"/>
      <c r="C57" s="165" t="s">
        <v>33</v>
      </c>
      <c r="D57" s="354"/>
      <c r="E57" s="166"/>
      <c r="F57" s="354"/>
      <c r="G57" s="354"/>
      <c r="H57" s="166"/>
      <c r="I57" s="354"/>
      <c r="J57" s="166"/>
      <c r="K57" s="355"/>
      <c r="L57" s="355"/>
      <c r="M57" s="355"/>
      <c r="N57" s="355"/>
      <c r="O57" s="355"/>
      <c r="P57" s="355"/>
      <c r="Q57" s="355"/>
      <c r="R57" s="355"/>
      <c r="S57" s="355"/>
      <c r="T57" s="355"/>
      <c r="U57" s="355"/>
      <c r="V57" s="357"/>
      <c r="W57" s="35"/>
      <c r="X57" s="35"/>
      <c r="Y57" s="35"/>
      <c r="Z57" s="35"/>
      <c r="AA57" s="35"/>
      <c r="AB57" s="35"/>
      <c r="AC57" s="35"/>
      <c r="AD57" s="35"/>
      <c r="AE57" s="35"/>
      <c r="AF57" s="35"/>
    </row>
    <row r="58" spans="1:32" ht="30" x14ac:dyDescent="0.25">
      <c r="A58" s="62">
        <v>35</v>
      </c>
      <c r="B58" s="62" t="s">
        <v>39</v>
      </c>
      <c r="C58" s="150" t="s">
        <v>42</v>
      </c>
      <c r="D58" s="96"/>
      <c r="E58" s="84"/>
      <c r="F58" s="64"/>
      <c r="G58" s="141"/>
      <c r="H58" s="84"/>
      <c r="I58" s="141"/>
      <c r="J58" s="243"/>
      <c r="K58" s="227"/>
      <c r="L58" s="174"/>
      <c r="M58" s="314"/>
      <c r="N58" s="259"/>
      <c r="O58" s="256"/>
      <c r="P58" s="174"/>
      <c r="Q58" s="317"/>
      <c r="R58" s="144"/>
      <c r="S58" s="144"/>
      <c r="T58" s="144"/>
      <c r="U58" s="320"/>
      <c r="V58" s="262"/>
      <c r="W58" s="136" t="e">
        <f t="shared" ref="W58:W60" si="9">CONCATENATE(IF(AND(E58="M",H58="M"),4.4,),IF(AND(E58="P",H58="P"),2.2,),IF(AND(E58="D",H58="D"),0,),IF(AND(E58="M",H58="P"),3.3,),IF(AND(E58="M",H58="D"),2.2,),IF(AND(E58="P",H58="M"),3.3,),IF(AND(E58="P",H58="D"),1.1,),IF(AND(E58="D",H58="M"),2.2,),IF(AND(E58="D",H58="P"),1.1,))+0</f>
        <v>#VALUE!</v>
      </c>
      <c r="X58" s="35"/>
      <c r="Y58" s="35"/>
      <c r="Z58" s="35"/>
      <c r="AA58" s="35"/>
      <c r="AB58" s="35"/>
      <c r="AC58" s="35"/>
      <c r="AD58" s="35"/>
      <c r="AE58" s="35"/>
      <c r="AF58" s="35"/>
    </row>
    <row r="59" spans="1:32" ht="45" x14ac:dyDescent="0.25">
      <c r="A59" s="62">
        <v>36</v>
      </c>
      <c r="B59" s="62" t="s">
        <v>40</v>
      </c>
      <c r="C59" s="150" t="s">
        <v>43</v>
      </c>
      <c r="D59" s="96"/>
      <c r="E59" s="84"/>
      <c r="F59" s="64"/>
      <c r="G59" s="141"/>
      <c r="H59" s="84"/>
      <c r="I59" s="141"/>
      <c r="J59" s="244"/>
      <c r="K59" s="228"/>
      <c r="L59" s="175"/>
      <c r="M59" s="315"/>
      <c r="N59" s="260"/>
      <c r="O59" s="257"/>
      <c r="P59" s="175"/>
      <c r="Q59" s="318"/>
      <c r="R59" s="144"/>
      <c r="S59" s="144"/>
      <c r="T59" s="144"/>
      <c r="U59" s="321"/>
      <c r="V59" s="262"/>
      <c r="W59" s="136" t="e">
        <f t="shared" si="9"/>
        <v>#VALUE!</v>
      </c>
      <c r="X59" s="35"/>
      <c r="Y59" s="35"/>
      <c r="Z59" s="35"/>
      <c r="AA59" s="35"/>
      <c r="AB59" s="35"/>
      <c r="AC59" s="35"/>
      <c r="AD59" s="35"/>
      <c r="AE59" s="35"/>
      <c r="AF59" s="35"/>
    </row>
    <row r="60" spans="1:32" ht="45" x14ac:dyDescent="0.25">
      <c r="A60" s="62">
        <v>37</v>
      </c>
      <c r="B60" s="62" t="s">
        <v>41</v>
      </c>
      <c r="C60" s="150" t="s">
        <v>44</v>
      </c>
      <c r="D60" s="96"/>
      <c r="E60" s="84"/>
      <c r="F60" s="64"/>
      <c r="G60" s="141"/>
      <c r="H60" s="84"/>
      <c r="I60" s="141"/>
      <c r="J60" s="240"/>
      <c r="K60" s="218"/>
      <c r="L60" s="145"/>
      <c r="M60" s="316"/>
      <c r="N60" s="151"/>
      <c r="O60" s="258"/>
      <c r="P60" s="145"/>
      <c r="Q60" s="319"/>
      <c r="R60" s="144"/>
      <c r="S60" s="144"/>
      <c r="T60" s="144"/>
      <c r="U60" s="322"/>
      <c r="V60" s="262"/>
      <c r="W60" s="136" t="e">
        <f t="shared" si="9"/>
        <v>#VALUE!</v>
      </c>
      <c r="X60" s="35"/>
      <c r="Y60" s="35"/>
      <c r="Z60" s="35"/>
      <c r="AA60" s="35"/>
      <c r="AB60" s="35"/>
      <c r="AC60" s="35"/>
      <c r="AD60" s="35"/>
      <c r="AE60" s="35"/>
      <c r="AF60" s="35"/>
    </row>
    <row r="61" spans="1:32" x14ac:dyDescent="0.25">
      <c r="A61" s="179"/>
      <c r="B61" s="179"/>
      <c r="C61" s="180"/>
      <c r="D61" s="181"/>
      <c r="E61" s="181"/>
      <c r="F61" s="182"/>
      <c r="G61" s="181"/>
      <c r="H61" s="181"/>
      <c r="I61" s="181"/>
      <c r="J61" s="181"/>
      <c r="K61" s="181"/>
      <c r="L61" s="181"/>
      <c r="M61" s="181"/>
      <c r="N61" s="181"/>
      <c r="O61" s="181"/>
      <c r="P61" s="181"/>
      <c r="Q61" s="181"/>
      <c r="R61" s="181"/>
      <c r="S61" s="181"/>
      <c r="T61" s="181"/>
      <c r="U61" s="181"/>
      <c r="V61" s="181"/>
      <c r="W61" s="136"/>
      <c r="X61" s="94">
        <f>SUM(AB9:AB16,AE9:AE16)</f>
        <v>0</v>
      </c>
      <c r="Y61" s="183" t="s">
        <v>255</v>
      </c>
      <c r="Z61" s="184"/>
      <c r="AA61" s="35"/>
      <c r="AB61" s="35"/>
      <c r="AC61" s="35"/>
      <c r="AD61" s="35"/>
      <c r="AE61" s="35"/>
      <c r="AF61" s="35"/>
    </row>
    <row r="62" spans="1:32" x14ac:dyDescent="0.25">
      <c r="A62" s="179"/>
      <c r="B62" s="179"/>
      <c r="C62" s="180"/>
      <c r="D62" s="181"/>
      <c r="E62" s="185"/>
      <c r="F62" s="182"/>
      <c r="G62" s="181"/>
      <c r="H62" s="186"/>
      <c r="I62" s="181"/>
      <c r="J62" s="181"/>
      <c r="K62" s="181"/>
      <c r="L62" s="187"/>
      <c r="M62" s="181"/>
      <c r="N62" s="181"/>
      <c r="O62" s="181"/>
      <c r="P62" s="187"/>
      <c r="Q62" s="181"/>
      <c r="R62" s="181"/>
      <c r="S62" s="181"/>
      <c r="T62" s="181"/>
      <c r="U62" s="181"/>
      <c r="V62" s="181"/>
      <c r="W62" s="136" t="e">
        <f>SUM(W9:W60)</f>
        <v>#VALUE!</v>
      </c>
      <c r="X62" s="94">
        <f>X61*10.1875</f>
        <v>0</v>
      </c>
      <c r="Y62" s="188" t="s">
        <v>224</v>
      </c>
      <c r="Z62" s="189"/>
      <c r="AA62" s="35"/>
      <c r="AB62" s="35"/>
      <c r="AC62" s="35"/>
      <c r="AD62" s="35"/>
      <c r="AE62" s="35"/>
      <c r="AF62" s="35"/>
    </row>
    <row r="63" spans="1:32" ht="76.5" customHeight="1" x14ac:dyDescent="0.25">
      <c r="A63" s="190"/>
      <c r="B63" s="190"/>
      <c r="C63" s="191"/>
      <c r="D63" s="111"/>
      <c r="E63" s="111"/>
      <c r="F63" s="111"/>
      <c r="G63" s="111"/>
      <c r="H63" s="111"/>
      <c r="I63" s="111"/>
      <c r="J63" s="111"/>
      <c r="K63" s="111"/>
      <c r="L63" s="111"/>
      <c r="M63" s="111"/>
      <c r="N63" s="111"/>
      <c r="O63" s="111"/>
      <c r="P63" s="111"/>
      <c r="Q63" s="111"/>
      <c r="R63" s="35"/>
      <c r="S63" s="35"/>
      <c r="T63" s="35"/>
      <c r="U63" s="35"/>
      <c r="V63" s="35"/>
      <c r="W63" s="111"/>
      <c r="X63" s="35"/>
      <c r="Y63" s="35"/>
      <c r="Z63" s="35"/>
      <c r="AA63" s="35"/>
      <c r="AB63" s="35"/>
      <c r="AC63" s="35"/>
      <c r="AD63" s="35"/>
      <c r="AE63" s="35"/>
      <c r="AF63" s="35"/>
    </row>
    <row r="64" spans="1:32" ht="88.5" customHeight="1" x14ac:dyDescent="0.25">
      <c r="A64" s="192" t="s">
        <v>98</v>
      </c>
      <c r="B64" s="193"/>
      <c r="C64" s="193"/>
      <c r="D64" s="193"/>
      <c r="E64" s="193"/>
      <c r="F64" s="193"/>
      <c r="G64" s="193"/>
      <c r="H64" s="193"/>
      <c r="I64" s="193"/>
      <c r="J64" s="193"/>
      <c r="K64" s="193"/>
      <c r="L64" s="193"/>
      <c r="M64" s="193"/>
      <c r="N64" s="193"/>
      <c r="O64" s="193"/>
      <c r="P64" s="193"/>
      <c r="Q64" s="193"/>
      <c r="R64" s="193"/>
      <c r="S64" s="194"/>
      <c r="T64" s="194"/>
      <c r="U64" s="35"/>
      <c r="V64" s="35"/>
      <c r="W64" s="35"/>
      <c r="X64" s="35"/>
      <c r="Y64" s="35"/>
      <c r="Z64" s="35"/>
      <c r="AA64" s="35"/>
      <c r="AB64" s="35"/>
      <c r="AC64" s="35"/>
      <c r="AD64" s="35"/>
      <c r="AE64" s="35"/>
      <c r="AF64" s="35"/>
    </row>
    <row r="65" spans="1:32" ht="39.75" customHeight="1" x14ac:dyDescent="0.25">
      <c r="A65" s="38" t="s">
        <v>86</v>
      </c>
      <c r="B65" s="38"/>
      <c r="C65" s="39" t="s">
        <v>138</v>
      </c>
      <c r="D65" s="233" t="s">
        <v>214</v>
      </c>
      <c r="E65" s="311" t="s">
        <v>215</v>
      </c>
      <c r="F65" s="312"/>
      <c r="G65" s="233" t="s">
        <v>216</v>
      </c>
      <c r="H65" s="311" t="s">
        <v>217</v>
      </c>
      <c r="I65" s="312"/>
      <c r="J65" s="311" t="s">
        <v>218</v>
      </c>
      <c r="K65" s="312"/>
      <c r="L65" s="313" t="s">
        <v>219</v>
      </c>
      <c r="M65" s="312"/>
      <c r="N65" s="311" t="s">
        <v>220</v>
      </c>
      <c r="O65" s="312"/>
      <c r="P65" s="311" t="s">
        <v>221</v>
      </c>
      <c r="Q65" s="312"/>
      <c r="R65" s="233" t="s">
        <v>136</v>
      </c>
      <c r="S65" s="310" t="s">
        <v>201</v>
      </c>
      <c r="T65" s="310"/>
      <c r="U65" s="35"/>
      <c r="V65" s="35"/>
      <c r="W65" s="35"/>
      <c r="X65" s="35"/>
      <c r="Y65" s="35"/>
      <c r="Z65" s="35"/>
      <c r="AA65" s="35"/>
      <c r="AB65" s="35"/>
      <c r="AC65" s="35"/>
      <c r="AD65" s="35"/>
      <c r="AE65" s="35"/>
      <c r="AF65" s="35"/>
    </row>
    <row r="66" spans="1:32" ht="45.75" x14ac:dyDescent="0.25">
      <c r="A66" s="62">
        <v>38</v>
      </c>
      <c r="B66" s="195"/>
      <c r="C66" s="150" t="s">
        <v>137</v>
      </c>
      <c r="D66" s="196"/>
      <c r="E66" s="304"/>
      <c r="F66" s="305"/>
      <c r="G66" s="65"/>
      <c r="H66" s="306"/>
      <c r="I66" s="307"/>
      <c r="J66" s="300"/>
      <c r="K66" s="301"/>
      <c r="L66" s="300"/>
      <c r="M66" s="301"/>
      <c r="N66" s="302"/>
      <c r="O66" s="303"/>
      <c r="P66" s="302"/>
      <c r="Q66" s="303"/>
      <c r="R66" s="84" t="s">
        <v>208</v>
      </c>
      <c r="S66" s="292"/>
      <c r="T66" s="292"/>
      <c r="U66" s="35"/>
      <c r="V66" s="35"/>
      <c r="W66" s="35"/>
      <c r="X66" s="35">
        <f>IF(R66="M",20.5,IF(R66="P",10.25,IF(R66="D",0)))</f>
        <v>20.5</v>
      </c>
      <c r="Y66" s="35"/>
      <c r="Z66" s="35"/>
      <c r="AA66" s="35"/>
      <c r="AB66" s="35"/>
      <c r="AC66" s="35"/>
      <c r="AD66" s="35"/>
      <c r="AE66" s="35"/>
      <c r="AF66" s="35"/>
    </row>
    <row r="67" spans="1:32" ht="30.75" x14ac:dyDescent="0.25">
      <c r="A67" s="62">
        <v>39</v>
      </c>
      <c r="B67" s="195"/>
      <c r="C67" s="150" t="s">
        <v>193</v>
      </c>
      <c r="D67" s="196"/>
      <c r="E67" s="304"/>
      <c r="F67" s="305"/>
      <c r="G67" s="65"/>
      <c r="H67" s="306"/>
      <c r="I67" s="307"/>
      <c r="J67" s="300"/>
      <c r="K67" s="301"/>
      <c r="L67" s="300"/>
      <c r="M67" s="301"/>
      <c r="N67" s="308"/>
      <c r="O67" s="309"/>
      <c r="P67" s="302"/>
      <c r="Q67" s="303"/>
      <c r="R67" s="84" t="s">
        <v>208</v>
      </c>
      <c r="S67" s="292"/>
      <c r="T67" s="292"/>
      <c r="U67" s="35"/>
      <c r="V67" s="35"/>
      <c r="W67" s="35"/>
      <c r="X67" s="35">
        <f t="shared" ref="X67:X69" si="10">IF(R67="M",20.5,IF(R67="P",10.25,IF(R67="D",0)))</f>
        <v>20.5</v>
      </c>
      <c r="Y67" s="35"/>
      <c r="Z67" s="35"/>
      <c r="AA67" s="35"/>
      <c r="AB67" s="35"/>
      <c r="AC67" s="35"/>
      <c r="AD67" s="35"/>
      <c r="AE67" s="35"/>
      <c r="AF67" s="35"/>
    </row>
    <row r="68" spans="1:32" ht="45.75" x14ac:dyDescent="0.25">
      <c r="A68" s="62">
        <v>40</v>
      </c>
      <c r="B68" s="195"/>
      <c r="C68" s="150" t="s">
        <v>74</v>
      </c>
      <c r="D68" s="196"/>
      <c r="E68" s="304"/>
      <c r="F68" s="305"/>
      <c r="G68" s="65"/>
      <c r="H68" s="306"/>
      <c r="I68" s="307"/>
      <c r="J68" s="300"/>
      <c r="K68" s="301"/>
      <c r="L68" s="300"/>
      <c r="M68" s="301"/>
      <c r="N68" s="302"/>
      <c r="O68" s="303"/>
      <c r="P68" s="302"/>
      <c r="Q68" s="303"/>
      <c r="R68" s="84" t="s">
        <v>208</v>
      </c>
      <c r="S68" s="292"/>
      <c r="T68" s="292"/>
      <c r="U68" s="35"/>
      <c r="V68" s="35"/>
      <c r="W68" s="35"/>
      <c r="X68" s="35">
        <f t="shared" si="10"/>
        <v>20.5</v>
      </c>
      <c r="Y68" s="35"/>
      <c r="Z68" s="35"/>
      <c r="AA68" s="35"/>
      <c r="AB68" s="35"/>
      <c r="AC68" s="35"/>
      <c r="AD68" s="35"/>
      <c r="AE68" s="35"/>
      <c r="AF68" s="35"/>
    </row>
    <row r="69" spans="1:32" ht="30.75" x14ac:dyDescent="0.25">
      <c r="A69" s="62">
        <v>41</v>
      </c>
      <c r="B69" s="195"/>
      <c r="C69" s="150" t="s">
        <v>194</v>
      </c>
      <c r="D69" s="196"/>
      <c r="E69" s="304"/>
      <c r="F69" s="305"/>
      <c r="G69" s="65"/>
      <c r="H69" s="306"/>
      <c r="I69" s="307"/>
      <c r="J69" s="300"/>
      <c r="K69" s="301"/>
      <c r="L69" s="300"/>
      <c r="M69" s="301"/>
      <c r="N69" s="302"/>
      <c r="O69" s="303"/>
      <c r="P69" s="302"/>
      <c r="Q69" s="303"/>
      <c r="R69" s="84" t="s">
        <v>208</v>
      </c>
      <c r="S69" s="292"/>
      <c r="T69" s="292"/>
      <c r="U69" s="35"/>
      <c r="V69" s="35"/>
      <c r="W69" s="35"/>
      <c r="X69" s="35">
        <f t="shared" si="10"/>
        <v>20.5</v>
      </c>
      <c r="Y69" s="35"/>
      <c r="Z69" s="35"/>
      <c r="AA69" s="35"/>
      <c r="AB69" s="35"/>
      <c r="AC69" s="35"/>
      <c r="AD69" s="35"/>
      <c r="AE69" s="35"/>
      <c r="AF69" s="35"/>
    </row>
    <row r="70" spans="1:32" x14ac:dyDescent="0.25">
      <c r="A70" s="197"/>
      <c r="B70" s="198"/>
      <c r="C70" s="199"/>
      <c r="D70" s="118"/>
      <c r="E70" s="118"/>
      <c r="F70" s="200"/>
      <c r="G70" s="118"/>
      <c r="H70" s="118"/>
      <c r="I70" s="118"/>
      <c r="J70" s="201"/>
      <c r="K70" s="201"/>
      <c r="L70" s="201"/>
      <c r="M70" s="201"/>
      <c r="N70" s="201"/>
      <c r="O70" s="201"/>
      <c r="P70" s="201"/>
      <c r="Q70" s="201"/>
      <c r="R70" s="118"/>
      <c r="S70" s="293"/>
      <c r="T70" s="293"/>
      <c r="U70" s="35"/>
      <c r="V70" s="35"/>
      <c r="W70" s="35"/>
      <c r="X70" s="35"/>
      <c r="Y70" s="35"/>
      <c r="Z70" s="35"/>
      <c r="AA70" s="35"/>
      <c r="AB70" s="35"/>
      <c r="AC70" s="35"/>
      <c r="AD70" s="35"/>
      <c r="AE70" s="35"/>
      <c r="AF70" s="35"/>
    </row>
    <row r="71" spans="1:32" x14ac:dyDescent="0.25">
      <c r="A71" s="179"/>
      <c r="B71" s="179"/>
      <c r="C71" s="180"/>
      <c r="D71" s="294"/>
      <c r="E71" s="295"/>
      <c r="F71" s="296"/>
      <c r="G71" s="297"/>
      <c r="H71" s="298"/>
      <c r="I71" s="299"/>
      <c r="J71" s="183"/>
      <c r="K71" s="202"/>
      <c r="L71" s="202"/>
      <c r="M71" s="184"/>
      <c r="N71" s="202"/>
      <c r="O71" s="202"/>
      <c r="P71" s="202"/>
      <c r="Q71" s="202"/>
      <c r="R71" s="203"/>
      <c r="S71" s="204"/>
      <c r="T71" s="205"/>
      <c r="U71" s="35"/>
      <c r="V71" s="35"/>
      <c r="W71" s="35"/>
      <c r="X71" s="206" t="s">
        <v>237</v>
      </c>
      <c r="Y71" s="206"/>
      <c r="Z71" s="35"/>
      <c r="AA71" s="35"/>
      <c r="AB71" s="35"/>
      <c r="AC71" s="35"/>
      <c r="AD71" s="35"/>
      <c r="AE71" s="35"/>
      <c r="AF71" s="35"/>
    </row>
    <row r="72" spans="1:32" x14ac:dyDescent="0.25">
      <c r="A72" s="179"/>
      <c r="B72" s="179"/>
      <c r="C72" s="207"/>
      <c r="D72" s="297"/>
      <c r="E72" s="298"/>
      <c r="F72" s="299"/>
      <c r="G72" s="297"/>
      <c r="H72" s="298"/>
      <c r="I72" s="299"/>
      <c r="J72" s="234"/>
      <c r="K72" s="235"/>
      <c r="L72" s="235"/>
      <c r="M72" s="236"/>
      <c r="N72" s="235"/>
      <c r="O72" s="235"/>
      <c r="P72" s="235"/>
      <c r="Q72" s="235"/>
      <c r="R72" s="186"/>
      <c r="S72" s="208"/>
      <c r="T72" s="209"/>
      <c r="U72" s="35"/>
      <c r="V72" s="35"/>
      <c r="W72" s="35"/>
      <c r="X72" s="210">
        <f>SUM(X66:X69)</f>
        <v>82</v>
      </c>
      <c r="Y72" s="35"/>
      <c r="Z72" s="35"/>
      <c r="AA72" s="35"/>
      <c r="AB72" s="35"/>
      <c r="AC72" s="35"/>
      <c r="AD72" s="35"/>
      <c r="AE72" s="35"/>
      <c r="AF72" s="35"/>
    </row>
    <row r="73" spans="1:32" x14ac:dyDescent="0.25">
      <c r="A73" s="211"/>
      <c r="B73" s="211"/>
      <c r="C73" s="212"/>
      <c r="D73" s="35"/>
      <c r="E73" s="35"/>
      <c r="F73" s="35"/>
      <c r="G73" s="35"/>
      <c r="H73" s="35"/>
      <c r="I73" s="35"/>
      <c r="J73" s="35"/>
      <c r="K73" s="35"/>
      <c r="L73" s="35"/>
      <c r="M73" s="35"/>
      <c r="N73" s="35"/>
      <c r="O73" s="35"/>
      <c r="P73" s="35"/>
      <c r="Q73" s="35"/>
      <c r="R73" s="35"/>
      <c r="S73" s="213"/>
      <c r="T73" s="213"/>
      <c r="U73" s="35"/>
      <c r="V73" s="35"/>
      <c r="W73" s="35"/>
      <c r="X73" s="35"/>
      <c r="Y73" s="35"/>
      <c r="Z73" s="35"/>
      <c r="AA73" s="35"/>
      <c r="AB73" s="35"/>
      <c r="AC73" s="35"/>
      <c r="AD73" s="35"/>
      <c r="AE73" s="35"/>
      <c r="AF73" s="35"/>
    </row>
    <row r="74" spans="1:32" x14ac:dyDescent="0.25">
      <c r="A74" s="211"/>
      <c r="B74" s="211"/>
      <c r="C74" s="212"/>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row>
    <row r="75" spans="1:32" s="24" customFormat="1" x14ac:dyDescent="0.2">
      <c r="A75" s="211"/>
      <c r="B75" s="211"/>
      <c r="C75" s="214"/>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row>
    <row r="76" spans="1:32" s="24" customFormat="1" hidden="1" x14ac:dyDescent="0.25">
      <c r="A76" s="90"/>
      <c r="B76" s="86"/>
      <c r="C76" s="57"/>
      <c r="D76" s="57"/>
      <c r="E76" s="57"/>
      <c r="F76" s="58"/>
      <c r="G76" s="58"/>
      <c r="H76" s="215"/>
      <c r="I76" s="93" t="s">
        <v>223</v>
      </c>
      <c r="J76" s="216" t="e">
        <f>W62</f>
        <v>#VALUE!</v>
      </c>
      <c r="K76" s="89"/>
      <c r="L76" s="89"/>
      <c r="M76" s="89"/>
      <c r="N76" s="89"/>
      <c r="O76" s="89"/>
      <c r="P76" s="89"/>
      <c r="Q76" s="89"/>
      <c r="R76" s="89"/>
      <c r="S76" s="89"/>
      <c r="T76" s="89"/>
      <c r="U76" s="89"/>
      <c r="V76" s="89"/>
      <c r="W76" s="89"/>
      <c r="X76" s="89"/>
      <c r="Y76" s="89"/>
      <c r="Z76" s="89"/>
      <c r="AA76" s="89"/>
      <c r="AB76" s="89"/>
      <c r="AC76" s="89"/>
      <c r="AD76" s="89"/>
      <c r="AE76" s="89"/>
      <c r="AF76" s="89"/>
    </row>
    <row r="77" spans="1:32" s="24" customFormat="1" hidden="1" x14ac:dyDescent="0.25">
      <c r="A77" s="90"/>
      <c r="B77" s="86"/>
      <c r="C77" s="57"/>
      <c r="D77" s="57"/>
      <c r="E77" s="57"/>
      <c r="F77" s="58"/>
      <c r="G77" s="58"/>
      <c r="H77" s="215"/>
      <c r="I77" s="93" t="s">
        <v>224</v>
      </c>
      <c r="J77" s="216">
        <f>X62</f>
        <v>0</v>
      </c>
      <c r="K77" s="89"/>
      <c r="L77" s="89"/>
      <c r="M77" s="89"/>
      <c r="N77" s="89"/>
      <c r="O77" s="89"/>
      <c r="P77" s="89"/>
      <c r="Q77" s="89"/>
      <c r="R77" s="89"/>
      <c r="S77" s="89"/>
      <c r="T77" s="89"/>
      <c r="U77" s="89"/>
      <c r="V77" s="89"/>
      <c r="W77" s="89"/>
      <c r="X77" s="89"/>
      <c r="Y77" s="89"/>
      <c r="Z77" s="89"/>
      <c r="AA77" s="89"/>
      <c r="AB77" s="89"/>
      <c r="AC77" s="89"/>
      <c r="AD77" s="89"/>
      <c r="AE77" s="89"/>
      <c r="AF77" s="89"/>
    </row>
    <row r="78" spans="1:32" s="24" customFormat="1" hidden="1" x14ac:dyDescent="0.25">
      <c r="A78" s="90"/>
      <c r="B78" s="86"/>
      <c r="C78" s="57"/>
      <c r="D78" s="57"/>
      <c r="E78" s="57"/>
      <c r="F78" s="58"/>
      <c r="G78" s="58"/>
      <c r="H78" s="215"/>
      <c r="I78" s="93" t="s">
        <v>237</v>
      </c>
      <c r="J78" s="216">
        <f>X72</f>
        <v>82</v>
      </c>
      <c r="K78" s="89"/>
      <c r="L78" s="89"/>
      <c r="M78" s="89"/>
      <c r="N78" s="89"/>
      <c r="O78" s="89"/>
      <c r="P78" s="89"/>
      <c r="Q78" s="89"/>
      <c r="R78" s="89"/>
      <c r="S78" s="89"/>
      <c r="T78" s="89"/>
      <c r="U78" s="89"/>
      <c r="V78" s="89"/>
      <c r="W78" s="89"/>
      <c r="X78" s="89"/>
      <c r="Y78" s="89"/>
      <c r="Z78" s="89"/>
      <c r="AA78" s="89"/>
      <c r="AB78" s="89"/>
      <c r="AC78" s="89"/>
      <c r="AD78" s="89"/>
      <c r="AE78" s="89"/>
      <c r="AF78" s="89"/>
    </row>
    <row r="79" spans="1:32" s="24" customFormat="1" hidden="1" x14ac:dyDescent="0.25">
      <c r="A79" s="90"/>
      <c r="B79" s="86"/>
      <c r="C79" s="57"/>
      <c r="D79" s="57"/>
      <c r="E79" s="57"/>
      <c r="F79" s="58"/>
      <c r="G79" s="58"/>
      <c r="H79" s="215"/>
      <c r="I79" s="93" t="s">
        <v>238</v>
      </c>
      <c r="J79" s="216" t="e">
        <f>SUM(J76:J78)</f>
        <v>#VALUE!</v>
      </c>
      <c r="K79" s="89"/>
      <c r="L79" s="89"/>
      <c r="M79" s="89"/>
      <c r="N79" s="89"/>
      <c r="O79" s="89"/>
      <c r="P79" s="89"/>
      <c r="Q79" s="89"/>
      <c r="R79" s="89"/>
      <c r="S79" s="89"/>
      <c r="T79" s="89"/>
      <c r="U79" s="89"/>
      <c r="V79" s="89"/>
      <c r="W79" s="89"/>
      <c r="X79" s="89"/>
      <c r="Y79" s="89"/>
      <c r="Z79" s="89"/>
      <c r="AA79" s="89"/>
      <c r="AB79" s="89"/>
      <c r="AC79" s="89"/>
      <c r="AD79" s="89"/>
      <c r="AE79" s="89"/>
      <c r="AF79" s="89"/>
    </row>
    <row r="80" spans="1:32" s="24" customFormat="1" x14ac:dyDescent="0.2">
      <c r="A80" s="211"/>
      <c r="B80" s="211"/>
      <c r="C80" s="217"/>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row>
    <row r="81" spans="1:32" s="24" customFormat="1" x14ac:dyDescent="0.2">
      <c r="A81" s="211"/>
      <c r="B81" s="211"/>
      <c r="C81" s="217"/>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row>
    <row r="82" spans="1:32" s="24" customFormat="1" x14ac:dyDescent="0.2">
      <c r="A82" s="2"/>
      <c r="B82" s="2"/>
      <c r="C82" s="26"/>
    </row>
    <row r="83" spans="1:32" s="24" customFormat="1" x14ac:dyDescent="0.2">
      <c r="A83" s="2"/>
      <c r="B83" s="2"/>
      <c r="C83" s="26"/>
    </row>
    <row r="84" spans="1:32" s="24" customFormat="1" x14ac:dyDescent="0.2">
      <c r="A84" s="2"/>
      <c r="B84" s="2"/>
      <c r="C84" s="26"/>
    </row>
    <row r="85" spans="1:32" s="24" customFormat="1" x14ac:dyDescent="0.2">
      <c r="A85" s="2"/>
      <c r="B85" s="2"/>
      <c r="C85" s="26"/>
    </row>
    <row r="86" spans="1:32" s="24" customFormat="1" x14ac:dyDescent="0.2">
      <c r="A86" s="2"/>
      <c r="B86" s="2"/>
      <c r="C86" s="26"/>
    </row>
    <row r="87" spans="1:32" s="24" customFormat="1" x14ac:dyDescent="0.2">
      <c r="A87" s="2"/>
      <c r="B87" s="2"/>
      <c r="C87" s="26"/>
    </row>
  </sheetData>
  <sheetProtection algorithmName="SHA-512" hashValue="/tk9zSpeyothe4j+UefQEKhka+rXRLPtbkpNsxBltX5nUkQw9EeH2WPNbrC8Ub/DN6LZLfl3q7OTnrs5QAtdSw==" saltValue="YqCDn0aF/44HGOI+hUBykw==" spinCount="100000" sheet="1" objects="1" scenarios="1"/>
  <mergeCells count="75">
    <mergeCell ref="U9:U11"/>
    <mergeCell ref="C1:V1"/>
    <mergeCell ref="C4:N4"/>
    <mergeCell ref="J6:Q6"/>
    <mergeCell ref="R6:U6"/>
    <mergeCell ref="C8:D8"/>
    <mergeCell ref="M9:M11"/>
    <mergeCell ref="Q9:Q11"/>
    <mergeCell ref="C2:Q2"/>
    <mergeCell ref="C3:Q3"/>
    <mergeCell ref="M22:M24"/>
    <mergeCell ref="Q22:Q24"/>
    <mergeCell ref="U22:U24"/>
    <mergeCell ref="M18:M20"/>
    <mergeCell ref="Q18:Q20"/>
    <mergeCell ref="U18:U20"/>
    <mergeCell ref="M30:M38"/>
    <mergeCell ref="Q30:Q38"/>
    <mergeCell ref="U30:U38"/>
    <mergeCell ref="M27:M28"/>
    <mergeCell ref="Q27:Q28"/>
    <mergeCell ref="U27:U28"/>
    <mergeCell ref="M45:M47"/>
    <mergeCell ref="Q45:Q47"/>
    <mergeCell ref="U45:U47"/>
    <mergeCell ref="M40:M42"/>
    <mergeCell ref="Q40:Q42"/>
    <mergeCell ref="U40:U42"/>
    <mergeCell ref="M58:M60"/>
    <mergeCell ref="Q58:Q60"/>
    <mergeCell ref="U58:U60"/>
    <mergeCell ref="M51:M55"/>
    <mergeCell ref="Q51:Q55"/>
    <mergeCell ref="U51:U55"/>
    <mergeCell ref="P67:Q67"/>
    <mergeCell ref="S65:T65"/>
    <mergeCell ref="E66:F66"/>
    <mergeCell ref="H66:I66"/>
    <mergeCell ref="J66:K66"/>
    <mergeCell ref="L66:M66"/>
    <mergeCell ref="N66:O66"/>
    <mergeCell ref="P66:Q66"/>
    <mergeCell ref="S66:T66"/>
    <mergeCell ref="E65:F65"/>
    <mergeCell ref="H65:I65"/>
    <mergeCell ref="J65:K65"/>
    <mergeCell ref="L65:M65"/>
    <mergeCell ref="N65:O65"/>
    <mergeCell ref="P65:Q65"/>
    <mergeCell ref="E67:F67"/>
    <mergeCell ref="H67:I67"/>
    <mergeCell ref="J67:K67"/>
    <mergeCell ref="L67:M67"/>
    <mergeCell ref="N67:O67"/>
    <mergeCell ref="D72:F72"/>
    <mergeCell ref="G72:I72"/>
    <mergeCell ref="E69:F69"/>
    <mergeCell ref="H69:I69"/>
    <mergeCell ref="J69:K69"/>
    <mergeCell ref="Z7:AE7"/>
    <mergeCell ref="S69:T69"/>
    <mergeCell ref="S70:T70"/>
    <mergeCell ref="D71:F71"/>
    <mergeCell ref="G71:I71"/>
    <mergeCell ref="L69:M69"/>
    <mergeCell ref="N69:O69"/>
    <mergeCell ref="P69:Q69"/>
    <mergeCell ref="S67:T67"/>
    <mergeCell ref="E68:F68"/>
    <mergeCell ref="H68:I68"/>
    <mergeCell ref="J68:K68"/>
    <mergeCell ref="L68:M68"/>
    <mergeCell ref="N68:O68"/>
    <mergeCell ref="P68:Q68"/>
    <mergeCell ref="S68:T68"/>
  </mergeCells>
  <pageMargins left="0.25" right="0.25"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'R:\Instructional Material\2019 Adoption\Rubrics_2019\Math\Math Drafts\[MathRubric_Grade4_draft_2018_AB.xlsx]Scores'!#REF!</xm:f>
          </x14:formula1>
          <xm:sqref>F70</xm:sqref>
        </x14:dataValidation>
        <x14:dataValidation type="list" allowBlank="1" showInputMessage="1" showErrorMessage="1">
          <x14:formula1>
            <xm:f>Scores!$A$1:$A$3</xm:f>
          </x14:formula1>
          <xm:sqref>R66:R69 E9:E11 E13 E15 E18:E20 E22:E24 E27:E28 E30:E38 E40:E42 E45:E47 E49 E51:E55 E58:E60 H58:H60 H51:H55 H49 H45:H47 H40:H42 H30:H38 H27:H28 H22:H24 H18:H20 H15 H13 H9:H11</xm:sqref>
        </x14:dataValidation>
        <x14:dataValidation type="list" allowBlank="1" showInputMessage="1" showErrorMessage="1">
          <x14:formula1>
            <xm:f>Scores!$G$1:$G$8</xm:f>
          </x14:formula1>
          <xm:sqref>J11 J13 J15 J20 J24 J28 J38 J42 J47 J49 J55 J60 N60 N55 N49 N47 N42 N38 N28 N24 N20 N15 N13 N11</xm:sqref>
        </x14:dataValidation>
        <x14:dataValidation type="list" allowBlank="1" showInputMessage="1" showErrorMessage="1">
          <x14:formula1>
            <xm:f>Scores!$D$1:$D$2</xm:f>
          </x14:formula1>
          <xm:sqref>P11 P13 P15 P20 P24 P28 P38 P42 P47 P49 P55 P60 L60 L55 L49 L47 L42 L38 L28 L24 L20 L15 L13 L11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G6" sqref="G6"/>
    </sheetView>
  </sheetViews>
  <sheetFormatPr defaultRowHeight="15" x14ac:dyDescent="0.25"/>
  <sheetData>
    <row r="1" spans="1:12" ht="20.25" x14ac:dyDescent="0.25">
      <c r="A1" s="221" t="s">
        <v>241</v>
      </c>
      <c r="B1" s="35"/>
      <c r="C1" s="35"/>
      <c r="D1" s="35"/>
      <c r="E1" s="35"/>
      <c r="F1" s="35"/>
      <c r="G1" s="35"/>
      <c r="H1" s="35"/>
      <c r="I1" s="35"/>
      <c r="J1" s="35"/>
      <c r="K1" s="35"/>
      <c r="L1" s="35"/>
    </row>
    <row r="2" spans="1:12" ht="18" x14ac:dyDescent="0.25">
      <c r="A2" s="222">
        <v>1</v>
      </c>
      <c r="B2" s="223" t="s">
        <v>242</v>
      </c>
      <c r="C2" s="224"/>
      <c r="D2" s="224"/>
      <c r="E2" s="224"/>
      <c r="F2" s="224"/>
      <c r="G2" s="224"/>
      <c r="H2" s="224"/>
      <c r="I2" s="224"/>
      <c r="J2" s="35"/>
      <c r="K2" s="35"/>
      <c r="L2" s="35"/>
    </row>
    <row r="3" spans="1:12" ht="18" x14ac:dyDescent="0.25">
      <c r="A3" s="222">
        <v>2</v>
      </c>
      <c r="B3" s="223" t="s">
        <v>243</v>
      </c>
      <c r="C3" s="224"/>
      <c r="D3" s="224"/>
      <c r="E3" s="224"/>
      <c r="F3" s="224"/>
      <c r="G3" s="224"/>
      <c r="H3" s="224"/>
      <c r="I3" s="224"/>
      <c r="J3" s="35"/>
      <c r="K3" s="35"/>
      <c r="L3" s="35"/>
    </row>
    <row r="4" spans="1:12" ht="18" x14ac:dyDescent="0.25">
      <c r="A4" s="222">
        <v>3</v>
      </c>
      <c r="B4" s="223" t="s">
        <v>244</v>
      </c>
      <c r="C4" s="224"/>
      <c r="D4" s="224"/>
      <c r="E4" s="224"/>
      <c r="F4" s="224"/>
      <c r="G4" s="224"/>
      <c r="H4" s="224"/>
      <c r="I4" s="224"/>
      <c r="J4" s="35"/>
      <c r="K4" s="35"/>
      <c r="L4" s="35"/>
    </row>
    <row r="5" spans="1:12" ht="18" x14ac:dyDescent="0.25">
      <c r="A5" s="222">
        <v>4</v>
      </c>
      <c r="B5" s="223" t="s">
        <v>245</v>
      </c>
      <c r="C5" s="224"/>
      <c r="D5" s="224"/>
      <c r="E5" s="224"/>
      <c r="F5" s="224"/>
      <c r="G5" s="224"/>
      <c r="H5" s="224"/>
      <c r="I5" s="224"/>
      <c r="J5" s="35"/>
      <c r="K5" s="35"/>
      <c r="L5" s="35"/>
    </row>
    <row r="6" spans="1:12" ht="18" x14ac:dyDescent="0.25">
      <c r="A6" s="222">
        <v>5</v>
      </c>
      <c r="B6" s="223" t="s">
        <v>246</v>
      </c>
      <c r="C6" s="224"/>
      <c r="D6" s="224"/>
      <c r="E6" s="224"/>
      <c r="F6" s="224"/>
      <c r="G6" s="224"/>
      <c r="H6" s="224"/>
      <c r="I6" s="224"/>
      <c r="J6" s="35"/>
      <c r="K6" s="35"/>
      <c r="L6" s="35"/>
    </row>
    <row r="7" spans="1:12" ht="18" x14ac:dyDescent="0.25">
      <c r="A7" s="222">
        <v>6</v>
      </c>
      <c r="B7" s="223" t="s">
        <v>247</v>
      </c>
      <c r="C7" s="224"/>
      <c r="D7" s="224"/>
      <c r="E7" s="224"/>
      <c r="F7" s="224"/>
      <c r="G7" s="224"/>
      <c r="H7" s="224"/>
      <c r="I7" s="224"/>
      <c r="J7" s="35"/>
      <c r="K7" s="35"/>
      <c r="L7" s="35"/>
    </row>
    <row r="8" spans="1:12" ht="18" x14ac:dyDescent="0.25">
      <c r="A8" s="222">
        <v>7</v>
      </c>
      <c r="B8" s="223" t="s">
        <v>248</v>
      </c>
      <c r="C8" s="224"/>
      <c r="D8" s="224"/>
      <c r="E8" s="224"/>
      <c r="F8" s="224"/>
      <c r="G8" s="224"/>
      <c r="H8" s="224"/>
      <c r="I8" s="224"/>
      <c r="J8" s="35"/>
      <c r="K8" s="35"/>
      <c r="L8" s="35"/>
    </row>
    <row r="9" spans="1:12" ht="18" x14ac:dyDescent="0.25">
      <c r="A9" s="222">
        <v>8</v>
      </c>
      <c r="B9" s="223" t="s">
        <v>249</v>
      </c>
      <c r="C9" s="224"/>
      <c r="D9" s="224"/>
      <c r="E9" s="224"/>
      <c r="F9" s="224"/>
      <c r="G9" s="224"/>
      <c r="H9" s="224"/>
      <c r="I9" s="224"/>
      <c r="J9" s="35"/>
      <c r="K9" s="35"/>
      <c r="L9" s="35"/>
    </row>
    <row r="10" spans="1:12" x14ac:dyDescent="0.25">
      <c r="A10" s="35"/>
      <c r="B10" s="35"/>
      <c r="C10" s="35"/>
      <c r="D10" s="35"/>
      <c r="E10" s="35"/>
      <c r="F10" s="35"/>
      <c r="G10" s="35"/>
      <c r="H10" s="35"/>
      <c r="I10" s="35"/>
      <c r="J10" s="35"/>
      <c r="K10" s="35"/>
      <c r="L10" s="35"/>
    </row>
    <row r="11" spans="1:12" x14ac:dyDescent="0.25">
      <c r="A11" s="35"/>
      <c r="B11" s="35"/>
      <c r="C11" s="35"/>
      <c r="D11" s="35"/>
      <c r="E11" s="35"/>
      <c r="F11" s="35"/>
      <c r="G11" s="35"/>
      <c r="H11" s="35"/>
      <c r="I11" s="35"/>
      <c r="J11" s="35"/>
      <c r="K11" s="35"/>
      <c r="L11" s="35"/>
    </row>
    <row r="12" spans="1:12" x14ac:dyDescent="0.25">
      <c r="A12" s="35"/>
      <c r="B12" s="35"/>
      <c r="C12" s="35"/>
      <c r="D12" s="35"/>
      <c r="E12" s="35"/>
      <c r="F12" s="35"/>
      <c r="G12" s="35"/>
      <c r="H12" s="35"/>
      <c r="I12" s="35"/>
      <c r="J12" s="35"/>
      <c r="K12" s="35"/>
      <c r="L12" s="35"/>
    </row>
    <row r="13" spans="1:12" x14ac:dyDescent="0.25">
      <c r="A13" s="35"/>
      <c r="B13" s="35"/>
      <c r="C13" s="35"/>
      <c r="D13" s="35"/>
      <c r="E13" s="35"/>
      <c r="F13" s="35"/>
      <c r="G13" s="35"/>
      <c r="H13" s="35"/>
      <c r="I13" s="35"/>
      <c r="J13" s="35"/>
      <c r="K13" s="35"/>
      <c r="L13" s="35"/>
    </row>
  </sheetData>
  <sheetProtection algorithmName="SHA-512" hashValue="RyQVNDfLOLiAbCxqO2/K5UG2ZzMrMAkGtGgRZhgNnFThZhgzGF8TxuDGPnMVc4kV4enWJLYpRqdbASSydQ5CXQ==" saltValue="9ys3ccSaozEronH/7SiU0g=="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J22" sqref="J22"/>
    </sheetView>
  </sheetViews>
  <sheetFormatPr defaultRowHeight="15" x14ac:dyDescent="0.25"/>
  <cols>
    <col min="8" max="8" width="17.5703125" customWidth="1"/>
    <col min="10" max="12" width="34.28515625" customWidth="1"/>
  </cols>
  <sheetData>
    <row r="1" spans="1:12" ht="15" customHeight="1" x14ac:dyDescent="0.25">
      <c r="A1" s="35" t="s">
        <v>208</v>
      </c>
      <c r="B1" s="35" t="s">
        <v>250</v>
      </c>
      <c r="C1" s="35"/>
      <c r="D1" s="35" t="s">
        <v>208</v>
      </c>
      <c r="E1" s="35"/>
      <c r="F1" s="35"/>
      <c r="G1" s="35">
        <v>1</v>
      </c>
      <c r="H1" s="341" t="s">
        <v>196</v>
      </c>
      <c r="J1" s="342"/>
      <c r="K1" s="342"/>
      <c r="L1" s="342"/>
    </row>
    <row r="2" spans="1:12" x14ac:dyDescent="0.25">
      <c r="A2" s="35" t="s">
        <v>209</v>
      </c>
      <c r="B2" s="35" t="s">
        <v>251</v>
      </c>
      <c r="C2" s="35"/>
      <c r="D2" s="35" t="s">
        <v>210</v>
      </c>
      <c r="E2" s="35"/>
      <c r="F2" s="35"/>
      <c r="G2" s="35">
        <v>2</v>
      </c>
      <c r="H2" s="341"/>
      <c r="J2" s="225"/>
      <c r="K2" s="225"/>
      <c r="L2" s="225"/>
    </row>
    <row r="3" spans="1:12" x14ac:dyDescent="0.25">
      <c r="A3" s="35" t="s">
        <v>210</v>
      </c>
      <c r="B3" s="35"/>
      <c r="C3" s="35"/>
      <c r="D3" s="35"/>
      <c r="E3" s="35"/>
      <c r="F3" s="35"/>
      <c r="G3" s="35">
        <v>3</v>
      </c>
      <c r="H3" s="341"/>
      <c r="J3" s="225"/>
      <c r="K3" s="225"/>
      <c r="L3" s="225"/>
    </row>
    <row r="4" spans="1:12" x14ac:dyDescent="0.25">
      <c r="A4" s="35"/>
      <c r="B4" s="35"/>
      <c r="C4" s="35"/>
      <c r="D4" s="35"/>
      <c r="E4" s="35"/>
      <c r="F4" s="35"/>
      <c r="G4" s="35">
        <v>4</v>
      </c>
      <c r="H4" s="341"/>
      <c r="J4" s="225"/>
      <c r="K4" s="225"/>
      <c r="L4" s="225"/>
    </row>
    <row r="5" spans="1:12" x14ac:dyDescent="0.25">
      <c r="A5" s="35"/>
      <c r="B5" s="35"/>
      <c r="C5" s="35"/>
      <c r="D5" s="35"/>
      <c r="E5" s="35"/>
      <c r="F5" s="35"/>
      <c r="G5" s="35">
        <v>5</v>
      </c>
      <c r="H5" s="341"/>
      <c r="J5" s="226"/>
      <c r="K5" s="25"/>
      <c r="L5" s="225"/>
    </row>
    <row r="6" spans="1:12" x14ac:dyDescent="0.25">
      <c r="A6" s="35"/>
      <c r="B6" s="35"/>
      <c r="C6" s="35"/>
      <c r="D6" s="35"/>
      <c r="E6" s="35"/>
      <c r="F6" s="35"/>
      <c r="G6" s="35">
        <v>6</v>
      </c>
      <c r="H6" s="341"/>
      <c r="J6" s="27"/>
      <c r="L6" s="1"/>
    </row>
    <row r="7" spans="1:12" x14ac:dyDescent="0.25">
      <c r="A7" s="35"/>
      <c r="B7" s="35"/>
      <c r="C7" s="35"/>
      <c r="D7" s="35"/>
      <c r="E7" s="35"/>
      <c r="F7" s="35"/>
      <c r="G7" s="35">
        <v>7</v>
      </c>
      <c r="H7" s="341"/>
      <c r="J7" s="27"/>
      <c r="L7" s="1"/>
    </row>
    <row r="8" spans="1:12" x14ac:dyDescent="0.25">
      <c r="A8" s="35"/>
      <c r="B8" s="35"/>
      <c r="C8" s="35"/>
      <c r="D8" s="35"/>
      <c r="E8" s="35"/>
      <c r="F8" s="35"/>
      <c r="G8" s="35">
        <v>8</v>
      </c>
      <c r="H8" s="341"/>
      <c r="J8" s="27"/>
      <c r="L8" s="1"/>
    </row>
    <row r="9" spans="1:12" x14ac:dyDescent="0.25">
      <c r="J9" s="27"/>
    </row>
    <row r="10" spans="1:12" x14ac:dyDescent="0.25">
      <c r="J10" s="27"/>
    </row>
    <row r="11" spans="1:12" x14ac:dyDescent="0.25">
      <c r="J11" s="27"/>
    </row>
    <row r="12" spans="1:12" x14ac:dyDescent="0.25">
      <c r="J12" s="27"/>
    </row>
    <row r="13" spans="1:12" x14ac:dyDescent="0.25">
      <c r="J13" s="27"/>
    </row>
    <row r="14" spans="1:12" x14ac:dyDescent="0.25">
      <c r="J14" s="27"/>
    </row>
    <row r="15" spans="1:12" x14ac:dyDescent="0.25">
      <c r="J15" s="27"/>
    </row>
    <row r="16" spans="1:12" x14ac:dyDescent="0.25">
      <c r="J16" s="27"/>
    </row>
    <row r="17" spans="10:10" x14ac:dyDescent="0.25">
      <c r="J17" s="27"/>
    </row>
    <row r="18" spans="10:10" x14ac:dyDescent="0.25">
      <c r="J18" s="27"/>
    </row>
    <row r="19" spans="10:10" x14ac:dyDescent="0.25">
      <c r="J19" s="27"/>
    </row>
    <row r="20" spans="10:10" x14ac:dyDescent="0.25">
      <c r="J20" s="27"/>
    </row>
    <row r="21" spans="10:10" x14ac:dyDescent="0.25">
      <c r="J21" s="27"/>
    </row>
    <row r="22" spans="10:10" x14ac:dyDescent="0.25">
      <c r="J22" s="27"/>
    </row>
    <row r="23" spans="10:10" x14ac:dyDescent="0.25">
      <c r="J23" s="27"/>
    </row>
    <row r="24" spans="10:10" x14ac:dyDescent="0.25">
      <c r="J24" s="27"/>
    </row>
    <row r="25" spans="10:10" x14ac:dyDescent="0.25">
      <c r="J25" s="27"/>
    </row>
    <row r="26" spans="10:10" x14ac:dyDescent="0.25">
      <c r="J26" s="27"/>
    </row>
    <row r="27" spans="10:10" x14ac:dyDescent="0.25">
      <c r="J27" s="27"/>
    </row>
    <row r="28" spans="10:10" x14ac:dyDescent="0.25">
      <c r="J28" s="27"/>
    </row>
    <row r="29" spans="10:10" x14ac:dyDescent="0.25">
      <c r="J29" s="27"/>
    </row>
    <row r="30" spans="10:10" x14ac:dyDescent="0.25">
      <c r="J30" s="27"/>
    </row>
    <row r="31" spans="10:10" x14ac:dyDescent="0.25">
      <c r="J31" s="27"/>
    </row>
    <row r="32" spans="10:10" x14ac:dyDescent="0.25">
      <c r="J32" s="27"/>
    </row>
    <row r="33" spans="10:10" x14ac:dyDescent="0.25">
      <c r="J33" s="27"/>
    </row>
  </sheetData>
  <sheetProtection algorithmName="SHA-512" hashValue="lnsqoRvS9pFQNQZLeSFOdkuQ1cJjoYwuyn3BB/loTuo80GX4FLochTBd7s1Nhd4DeAjJ+ZVhI1Ah0daJdeEqmg==" saltValue="3BrOMXYtAuKUCxQNkDYn4w==" spinCount="100000" sheet="1" objects="1" scenarios="1"/>
  <mergeCells count="2">
    <mergeCell ref="H1:H8"/>
    <mergeCell ref="J1:L1"/>
  </mergeCell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Cover</vt:lpstr>
      <vt:lpstr>All Content Review</vt:lpstr>
      <vt:lpstr>Math Content Review</vt:lpstr>
      <vt:lpstr>Fourth Grade Standards Review</vt:lpstr>
      <vt:lpstr>SMP Chart</vt:lpstr>
      <vt:lpstr>Scores</vt:lpstr>
      <vt:lpstr>'All Content Review'!Print_Area</vt:lpstr>
      <vt:lpstr>'Fourth Grade Standards Review'!Print_Area</vt:lpstr>
      <vt:lpstr>'Math Content Review'!Print_Area</vt:lpstr>
    </vt:vector>
  </TitlesOfParts>
  <Company>State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Marquez</dc:creator>
  <cp:lastModifiedBy>Charlotte McLeod</cp:lastModifiedBy>
  <cp:lastPrinted>2018-12-27T18:13:31Z</cp:lastPrinted>
  <dcterms:created xsi:type="dcterms:W3CDTF">2018-09-05T15:01:08Z</dcterms:created>
  <dcterms:modified xsi:type="dcterms:W3CDTF">2019-02-06T17:53:36Z</dcterms:modified>
</cp:coreProperties>
</file>