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defaultThemeVersion="164011"/>
  <mc:AlternateContent xmlns:mc="http://schemas.openxmlformats.org/markup-compatibility/2006">
    <mc:Choice Requires="x15">
      <x15ac:absPath xmlns:x15ac="http://schemas.microsoft.com/office/spreadsheetml/2010/11/ac" url="R:\Instructional Material\2019 Adoption K-12 Math &amp; CTE\Rubrics_2019\Math\Math Drafts\Math Unlocked\"/>
    </mc:Choice>
  </mc:AlternateContent>
  <bookViews>
    <workbookView xWindow="0" yWindow="0" windowWidth="20490" windowHeight="7020"/>
  </bookViews>
  <sheets>
    <sheet name="Cover" sheetId="5" r:id="rId1"/>
    <sheet name="All Content Review" sheetId="10" r:id="rId2"/>
    <sheet name="Math Content Review" sheetId="11" r:id="rId3"/>
    <sheet name="Algebra II Standards Review" sheetId="9" r:id="rId4"/>
    <sheet name="SMP Chart" sheetId="12" r:id="rId5"/>
    <sheet name="Scores" sheetId="2" state="hidden" r:id="rId6"/>
  </sheets>
  <externalReferences>
    <externalReference r:id="rId7"/>
    <externalReference r:id="rId8"/>
  </externalReferences>
  <definedNames>
    <definedName name="List">[1]Sheet2!$C$1:$C$4</definedName>
    <definedName name="_xlnm.Print_Area" localSheetId="1">'All Content Review'!$A$4:$I$56</definedName>
    <definedName name="_xlnm.Print_Area" localSheetId="2">'Math Content Review'!$A$1:$I$18</definedName>
    <definedName name="Scores">[1]Sheet2!$A$1:$A$4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91" i="9" l="1"/>
  <c r="W90" i="9"/>
  <c r="W87" i="9"/>
  <c r="W86" i="9"/>
  <c r="W85" i="9"/>
  <c r="W84" i="9"/>
  <c r="W82" i="9"/>
  <c r="W81" i="9"/>
  <c r="W78" i="9"/>
  <c r="W75" i="9"/>
  <c r="W73" i="9"/>
  <c r="W71" i="9"/>
  <c r="W70" i="9"/>
  <c r="W67" i="9"/>
  <c r="W64" i="9"/>
  <c r="W63" i="9"/>
  <c r="W62" i="9"/>
  <c r="W60" i="9"/>
  <c r="W59" i="9"/>
  <c r="W56" i="9"/>
  <c r="W55" i="9"/>
  <c r="W54" i="9"/>
  <c r="W53" i="9"/>
  <c r="W52" i="9"/>
  <c r="W51" i="9"/>
  <c r="W49" i="9"/>
  <c r="W48" i="9"/>
  <c r="W47" i="9"/>
  <c r="W45" i="9"/>
  <c r="W43" i="9"/>
  <c r="W40" i="9"/>
  <c r="W39" i="9"/>
  <c r="W38" i="9"/>
  <c r="W37" i="9"/>
  <c r="W34" i="9"/>
  <c r="W33" i="9"/>
  <c r="W31" i="9"/>
  <c r="W30" i="9"/>
  <c r="W28" i="9"/>
  <c r="W27" i="9"/>
  <c r="W25" i="9"/>
  <c r="W22" i="9"/>
  <c r="W20" i="9"/>
  <c r="W19" i="9"/>
  <c r="W18" i="9"/>
  <c r="W17" i="9"/>
  <c r="W14" i="9"/>
  <c r="W13" i="9"/>
  <c r="W12" i="9"/>
  <c r="W10" i="9"/>
  <c r="W9" i="9"/>
  <c r="W93" i="9" s="1"/>
  <c r="AD9" i="9"/>
  <c r="AE9" i="9" s="1"/>
  <c r="AD10" i="9"/>
  <c r="AE10" i="9" s="1"/>
  <c r="AD11" i="9"/>
  <c r="AE11" i="9" s="1"/>
  <c r="AD12" i="9"/>
  <c r="AE12" i="9" s="1"/>
  <c r="AD13" i="9"/>
  <c r="AE13" i="9" s="1"/>
  <c r="AD14" i="9"/>
  <c r="AE14" i="9" s="1"/>
  <c r="AD15" i="9"/>
  <c r="AE15" i="9" s="1"/>
  <c r="AD16" i="9"/>
  <c r="AE16" i="9" s="1"/>
  <c r="AA16" i="9"/>
  <c r="AB16" i="9" s="1"/>
  <c r="AA15" i="9"/>
  <c r="AB15" i="9" s="1"/>
  <c r="AA14" i="9"/>
  <c r="AB14" i="9" s="1"/>
  <c r="AA13" i="9"/>
  <c r="AB13" i="9" s="1"/>
  <c r="AA12" i="9"/>
  <c r="AB12" i="9" s="1"/>
  <c r="AA11" i="9"/>
  <c r="AB11" i="9" s="1"/>
  <c r="AA10" i="9"/>
  <c r="AB10" i="9" s="1"/>
  <c r="AA9" i="9"/>
  <c r="AB9" i="9" s="1"/>
  <c r="X92" i="9" l="1"/>
  <c r="X93" i="9" s="1"/>
  <c r="X100" i="9"/>
  <c r="X99" i="9"/>
  <c r="X98" i="9"/>
  <c r="X97" i="9"/>
  <c r="J107" i="9" l="1"/>
  <c r="X103" i="9"/>
  <c r="J109" i="9" s="1"/>
  <c r="J108" i="9"/>
  <c r="J14" i="11"/>
  <c r="J13" i="11"/>
  <c r="J12" i="11"/>
  <c r="J11" i="11"/>
  <c r="J10" i="11"/>
  <c r="J9" i="11"/>
  <c r="J8" i="11"/>
  <c r="I18" i="11" s="1"/>
  <c r="B11" i="5" s="1"/>
  <c r="J55" i="10"/>
  <c r="J54" i="10"/>
  <c r="J53" i="10"/>
  <c r="J52" i="10"/>
  <c r="J51" i="10"/>
  <c r="J49" i="10"/>
  <c r="J48" i="10"/>
  <c r="J47" i="10"/>
  <c r="J45" i="10"/>
  <c r="J44" i="10"/>
  <c r="J43" i="10"/>
  <c r="J41" i="10"/>
  <c r="J40" i="10"/>
  <c r="J39" i="10"/>
  <c r="J38" i="10"/>
  <c r="J37" i="10"/>
  <c r="J36" i="10"/>
  <c r="J34" i="10"/>
  <c r="J33" i="10"/>
  <c r="J32" i="10"/>
  <c r="J31" i="10"/>
  <c r="J30" i="10"/>
  <c r="J29" i="10"/>
  <c r="J28" i="10"/>
  <c r="J26" i="10"/>
  <c r="J25" i="10"/>
  <c r="J24" i="10"/>
  <c r="J23" i="10"/>
  <c r="J22" i="10"/>
  <c r="J20" i="10"/>
  <c r="J19" i="10"/>
  <c r="J18" i="10"/>
  <c r="J17" i="10"/>
  <c r="J15" i="10"/>
  <c r="J14" i="10"/>
  <c r="J13" i="10"/>
  <c r="J12" i="10"/>
  <c r="J11" i="10"/>
  <c r="J10" i="10"/>
  <c r="J9" i="10"/>
  <c r="I59" i="10" s="1"/>
  <c r="B10" i="5" s="1"/>
  <c r="J110" i="9" l="1"/>
  <c r="B12" i="5" s="1"/>
  <c r="B13" i="5" s="1"/>
  <c r="B14" i="5" s="1"/>
</calcChain>
</file>

<file path=xl/sharedStrings.xml><?xml version="1.0" encoding="utf-8"?>
<sst xmlns="http://schemas.openxmlformats.org/spreadsheetml/2006/main" count="342" uniqueCount="302">
  <si>
    <t>Criteria</t>
  </si>
  <si>
    <t>Standard</t>
  </si>
  <si>
    <r>
      <rPr>
        <b/>
        <sz val="12"/>
        <color theme="1"/>
        <rFont val="Arial"/>
        <family val="2"/>
      </rPr>
      <t>Attention to Applications:</t>
    </r>
    <r>
      <rPr>
        <sz val="12"/>
        <color theme="1"/>
        <rFont val="Arial"/>
        <family val="2"/>
      </rPr>
      <t xml:space="preserve"> Materials are designed so that teachers and students spend sufficient time working with engaging applications of the mathematics, without losing focus on the major work of each grade.</t>
    </r>
  </si>
  <si>
    <t>Teacher materials contain supports that explain the role of the mathematical focus of each lesson within the specific grade-level and how it relates to the coherence of the mathematical learning progressions for kindergarten through grade twelve.</t>
  </si>
  <si>
    <t>Standards for Mathematical Practice</t>
  </si>
  <si>
    <t>Criteria #</t>
  </si>
  <si>
    <t>Materials are well designed and take into account effective lesson structure and pacing.</t>
  </si>
  <si>
    <t>Materials support teacher planning, learning, and understanding of the standards.</t>
  </si>
  <si>
    <t>Teacher materials contain full, adult-level explanations and examples of the more advanced mathematics concepts in the lessons so teachers can improve their own knowledge of the subject. Materials are in print or clearly distinguished/accessible as a teacher’s edition in digital materials.</t>
  </si>
  <si>
    <t>Teacher materials provide insight into student ways of thinking with respect to important mathematical concepts - especially anticipating a variety of student responses.</t>
  </si>
  <si>
    <t>Materials contain strategies for informing parents or caregivers about the mathematics program and suggestions for how they can help support student progress and achievement.</t>
  </si>
  <si>
    <t>Materials offer teachers resources and tools to collect ongoing data about student progress on the standards.</t>
  </si>
  <si>
    <t>Materials give all students extensive opportunities and support to explore key concepts.</t>
  </si>
  <si>
    <t>Materials support effective use of technology to enhance student learning. Digital materials are accessible and available in multiple platforms.</t>
  </si>
  <si>
    <t>Materials can be easily customized for individual learners.</t>
  </si>
  <si>
    <t>Rigor and Balance</t>
  </si>
  <si>
    <t>Materials integrate opportunities for digital learning into the text.</t>
  </si>
  <si>
    <t>The visual design (whether in print or digital) is not distracting or chaotic but supports students in engaging thoughtfully with the subject.</t>
  </si>
  <si>
    <t>The material incorporates a glossary, footnotes, recording, pictures, and/or other features that aid students and teachers in using the material effectively.</t>
  </si>
  <si>
    <t>Materials provide a list of lessons in the teacher's edition (in print or clearly distinguished/accessible as a teacher's edition in digital materials), cross-referencing the standards addressed and providing an estimated instructional time for each lesson, chapter and unit (i.e., pacing guide).</t>
  </si>
  <si>
    <t>The materials contain explanations of the instructional approaches of the program and identification of the research-based strategies.</t>
  </si>
  <si>
    <t>Materials provide strategies for teachers to identify and address  common student errors and misconceptions.</t>
  </si>
  <si>
    <t>Materials provide opportunities for ongoing review and practice, with feedback, for students in learning both concepts and skills.</t>
  </si>
  <si>
    <t>Assessments clearly denote which standards are being emphasized.</t>
  </si>
  <si>
    <t>Multiple types of formative and summative assessments (performance-based tasks, questions, research, investigations, and projects) are embedded into the content materials and assess the learning targets.</t>
  </si>
  <si>
    <t xml:space="preserve">Materials provide strategies to help teachers sequence or scaffold lessons so that the content is accessible to all learners. </t>
  </si>
  <si>
    <t>Materials provide teachers with strategies for meeting the needs of a range of learners.</t>
  </si>
  <si>
    <t xml:space="preserve">Materials provide a balanced portrayal of various demographic and personal characteristics. </t>
  </si>
  <si>
    <t>Materials encourage teachers to draw upon home language and culture to facilitate learning.</t>
  </si>
  <si>
    <t>Materials include opportunities to assess student understandings and knowledge of procedural skills using technology.</t>
  </si>
  <si>
    <t>Digital materials include opportunities for teachers to personalize learning for all students, using adaptive or other technological innovations.</t>
  </si>
  <si>
    <t>Materials can be easily customized for local use. For example, materials may provide a range of lessons to draw from on a topic.</t>
  </si>
  <si>
    <t>Materials include or reference technology that provides opportunities for teachers and/or students to collaborate with each other (e.g. websites, discussion groups, webinars, etc.).</t>
  </si>
  <si>
    <t>Conceptual Understanding</t>
  </si>
  <si>
    <t>Balance</t>
  </si>
  <si>
    <t>Applications</t>
  </si>
  <si>
    <t xml:space="preserve">Materials provide supports to create structures for grade appropriate arguments and explanations, diagrams, mathematical models, etc. to strengthen student learning. </t>
  </si>
  <si>
    <t>Materials provide strategies to elicit mathematical discourse among students.</t>
  </si>
  <si>
    <t>Materials encourage students to monitor their own progress.</t>
  </si>
  <si>
    <t>Materials provide opportunities for students to investigate content beyond what is expected in the unit or lesson.</t>
  </si>
  <si>
    <t>There are a variety of ways students are asked to show their understanding.</t>
  </si>
  <si>
    <t>Materials support teachers in planning and implementing effective learning experiences by providing instructional strategies (such as quality questioning, grouping strategies, and discourse between teacher and students) to help guide students' academic development.</t>
  </si>
  <si>
    <t>Assessments include aligned rubrics that provide sufficient guidance to teachers for interpreting student performance and suggestions for follow-up.</t>
  </si>
  <si>
    <t>Rigor Score</t>
  </si>
  <si>
    <r>
      <rPr>
        <b/>
        <sz val="12"/>
        <color theme="1"/>
        <rFont val="Arial"/>
        <family val="2"/>
      </rPr>
      <t>Attention to Conceptual Understanding:</t>
    </r>
    <r>
      <rPr>
        <sz val="12"/>
        <color theme="1"/>
        <rFont val="Arial"/>
        <family val="2"/>
      </rPr>
      <t xml:space="preserve"> Materials develop conceptual understanding of key mathematical concepts, especially where called for in specific content standards or cluster headings.</t>
    </r>
  </si>
  <si>
    <t>Indicators for Rigor and Balance</t>
  </si>
  <si>
    <t>Practice 1-8</t>
  </si>
  <si>
    <t>Reviewer Evidence</t>
  </si>
  <si>
    <t>Materials take into account cultural perspectives.</t>
  </si>
  <si>
    <t>Materials reflect the cultures, languages, and lived experiences of a multicultural society.</t>
  </si>
  <si>
    <t>Materials address multiple ethnic description, interpretations, or perspectives of events and experiences.</t>
  </si>
  <si>
    <t>Grade(s):</t>
  </si>
  <si>
    <t>Title of Student Edition:</t>
  </si>
  <si>
    <t>Student Edition ISBN:</t>
  </si>
  <si>
    <t>Title of Teacher Edition:</t>
  </si>
  <si>
    <t>Teacher Edition ISBN:</t>
  </si>
  <si>
    <t>Title of SE Workbook:</t>
  </si>
  <si>
    <t>SE Workbook ISBN:</t>
  </si>
  <si>
    <t>SCORING (TO BE COMPLETED BY REVIEWER AND FACILITATOR)</t>
  </si>
  <si>
    <t>Reviewer Number:</t>
  </si>
  <si>
    <t>Date:</t>
  </si>
  <si>
    <t>SECTION</t>
  </si>
  <si>
    <t>REVIEWER TOTAL</t>
  </si>
  <si>
    <t>MAXIMUM POINTS</t>
  </si>
  <si>
    <t>FACILITATOR VERIFIED</t>
  </si>
  <si>
    <t>TOTAL SCORE</t>
  </si>
  <si>
    <t>Percent Score</t>
  </si>
  <si>
    <t>FINAL SCORE VERIFICATION (TO BE COMPLETED BY FACILITATOR)</t>
  </si>
  <si>
    <t>Verified 90% or Higher (Y/N)</t>
  </si>
  <si>
    <t>Facilitator Notes:    (enter comments below)</t>
  </si>
  <si>
    <t>Facilitator Name:</t>
  </si>
  <si>
    <t>Provider/Publisher / Imprint:</t>
  </si>
  <si>
    <t>PROVIDER/PUBLISHER   / MATERIAL INFORMATION (TO BE COMPLETED BY PROVIDER/PUBLISHER)</t>
  </si>
  <si>
    <t>Provider/ Publisher Citation</t>
  </si>
  <si>
    <t>Materials inform culturally and linguistically responsive pedagogy.</t>
  </si>
  <si>
    <t>Materials reflect the cultural diversity represented within the community, state, and nation.</t>
  </si>
  <si>
    <t>Materials encourage critical pedagogy.</t>
  </si>
  <si>
    <t>Materials support using and encouraging precise and accurate mathematics, academic language, terminology, and concrete or abstract representations (e.g. pictures, symbols, expressions, equations, graphics, models) in grade appropriate math.</t>
  </si>
  <si>
    <t>Score</t>
  </si>
  <si>
    <r>
      <rPr>
        <b/>
        <sz val="12"/>
        <color theme="1"/>
        <rFont val="Arial"/>
        <family val="2"/>
      </rPr>
      <t>Balance:</t>
    </r>
    <r>
      <rPr>
        <sz val="12"/>
        <color theme="1"/>
        <rFont val="Arial"/>
        <family val="2"/>
      </rPr>
      <t xml:space="preserve"> The three aspects of rigor are not always treated together and are not always treated separately. There is a balance of the 3 aspects of rigor within the grade.</t>
    </r>
  </si>
  <si>
    <t xml:space="preserve">Standards for Mathematical Practice </t>
  </si>
  <si>
    <t xml:space="preserve">Provider/Publisher Citation </t>
  </si>
  <si>
    <r>
      <t>Reviewer Citation</t>
    </r>
    <r>
      <rPr>
        <b/>
        <sz val="12"/>
        <color rgb="FFFF0000"/>
        <rFont val="Arial"/>
        <family val="2"/>
      </rPr>
      <t xml:space="preserve"> </t>
    </r>
  </si>
  <si>
    <r>
      <t>Provider/Publisher Citation</t>
    </r>
    <r>
      <rPr>
        <sz val="12"/>
        <rFont val="Arial"/>
        <family val="2"/>
      </rPr>
      <t xml:space="preserve"> from Teacher Edition</t>
    </r>
  </si>
  <si>
    <r>
      <t>Reviewer Citation</t>
    </r>
    <r>
      <rPr>
        <sz val="12"/>
        <rFont val="Arial"/>
        <family val="2"/>
      </rPr>
      <t xml:space="preserve"> from Student Workbook/Materials</t>
    </r>
  </si>
  <si>
    <t>Comments, other citations, or feedback</t>
  </si>
  <si>
    <t>All Content Review</t>
  </si>
  <si>
    <t>Math Content Review</t>
  </si>
  <si>
    <t>Standards Review</t>
  </si>
  <si>
    <t>Reviewer's Evidence</t>
  </si>
  <si>
    <t>M</t>
  </si>
  <si>
    <t>P</t>
  </si>
  <si>
    <t>D</t>
  </si>
  <si>
    <t>Section 1: STANDARDS REVIEW: CONTENT STANDARDS, STANDARDS FOR MATHEMATICAL PRACTICE, RIGOR AND BALANCE</t>
  </si>
  <si>
    <t>Section 2: MATH CONTENT REVIEW</t>
  </si>
  <si>
    <t>Section 2: ALL CONTENT REVIEW</t>
  </si>
  <si>
    <t xml:space="preserve">Reviewer Citation from first quarter of materials </t>
  </si>
  <si>
    <t>Reviewer Evidence from first quarter of materials</t>
  </si>
  <si>
    <t>Reviewer Citation from second quarter of materials</t>
  </si>
  <si>
    <t>Reviewer Evidence from second quarter of materials</t>
  </si>
  <si>
    <t>Reviewer Citation from third quarter of materials</t>
  </si>
  <si>
    <t>Reviewer Evidence from third quarter of materials</t>
  </si>
  <si>
    <t>Reviewer Citation from fourth quarter of materials</t>
  </si>
  <si>
    <t>Reviewer Evidence from fourth quarter of materials</t>
  </si>
  <si>
    <t>Reviewer Citation</t>
  </si>
  <si>
    <t>Aspects of Rigor</t>
  </si>
  <si>
    <t>Procedural Skill</t>
  </si>
  <si>
    <t xml:space="preserve"> </t>
  </si>
  <si>
    <r>
      <rPr>
        <b/>
        <sz val="12"/>
        <color theme="1"/>
        <rFont val="Arial"/>
        <family val="2"/>
      </rPr>
      <t xml:space="preserve">Attention to Procedural Skill: </t>
    </r>
    <r>
      <rPr>
        <sz val="12"/>
        <color theme="1"/>
        <rFont val="Arial"/>
        <family val="2"/>
      </rPr>
      <t xml:space="preserve">Materials give attention throughout the year to individual standards that set an expectation of procedural skill </t>
    </r>
    <r>
      <rPr>
        <sz val="12"/>
        <rFont val="Arial"/>
        <family val="2"/>
      </rPr>
      <t>and fluency.</t>
    </r>
  </si>
  <si>
    <t>Provider/Publisher Criteria for all Content</t>
  </si>
  <si>
    <t>Provider/Publisher Citation</t>
  </si>
  <si>
    <t>Materials are coherent and consistent with the high school standards which all students should study in order to be college and career ready.</t>
  </si>
  <si>
    <t>The materials attend to the full intent of the content contained in the high school standards for all students.</t>
  </si>
  <si>
    <t>The materials provide students with opportunities to work with all high school standards and do not distract students with prerequisite or additional topics.</t>
  </si>
  <si>
    <t>The materials, when used as designed, allow students to spend the majority of their time on the content from standards widely applicable as prerequisites for a range of college majors, postsecondary programs, and careers.</t>
  </si>
  <si>
    <t>The materials, when used as designed, allow student to fully learn each standard.</t>
  </si>
  <si>
    <t>The materials require students to engage in content at a level of sophistication appropriate to high school.</t>
  </si>
  <si>
    <t>The materials are coherent and make meaningful connections in a single course and throughout the series, where appropriate and where required by the standards.</t>
  </si>
  <si>
    <t>The materials explicitly identify and build on knowledge from grades 6-8 to the High School Standards.</t>
  </si>
  <si>
    <t>The design of the assignments is not haphazard: tasks are given in intentional sequences.</t>
  </si>
  <si>
    <t>Materials contain a teacher's edition with ample and useful annotations and suggestions on how to present the content in the student edition and in the ancillary material.  Where applicable, materials include teacher guidance for the use of embedded technology to support and enhance student learning.</t>
  </si>
  <si>
    <t>Materials contain a teacher's edition that explains the role of the specific standards in the context of the overall series.</t>
  </si>
  <si>
    <t>Materials provide strategies for gathering information on students' prior knowledge within and across grade levels and courses.</t>
  </si>
  <si>
    <t>Materials provide support, accommodations, and modifications for English Language Learners and other special populations that will support their regular and active participation in learning content (e.g., modifying vocabulary).</t>
  </si>
  <si>
    <t>Digital materials (either included as part of the core materials or as part of a digital curriculum) are web-based and compatible with multiple internet browsers (e.g., Internet Explorer, Firefox, Google Chrome, etc.). In addition, materials are “platform neutral” (i.e., are compatible with multiple operating systems such as Windows and Apple and are not proprietary to any single platform) and allow the use of tablets and mobile devices.</t>
  </si>
  <si>
    <t>Provider/Publisher Criteria High School Math Content</t>
  </si>
  <si>
    <t>HS.A-SSE  Seeing Structure in Expressions</t>
  </si>
  <si>
    <t>Interpret the structure of expressions.</t>
  </si>
  <si>
    <t>HS.ASSE.A.1</t>
  </si>
  <si>
    <t>HS.ASSE.A.1.a</t>
  </si>
  <si>
    <t>Interpret parts of an expression, such as terms, factors, and coefficients.</t>
  </si>
  <si>
    <t>HS.ASSE.A.1.b</t>
  </si>
  <si>
    <r>
      <rPr>
        <sz val="12"/>
        <color rgb="FF231F20"/>
        <rFont val="Arial"/>
        <family val="2"/>
      </rPr>
      <t xml:space="preserve">Interpret complicated expressions by viewing one or more of their parts as a single entity. </t>
    </r>
    <r>
      <rPr>
        <i/>
        <sz val="12"/>
        <color rgb="FF231F20"/>
        <rFont val="Arial"/>
        <family val="2"/>
      </rPr>
      <t>For example, interpret P</t>
    </r>
    <r>
      <rPr>
        <sz val="12"/>
        <color rgb="FF231F20"/>
        <rFont val="Arial"/>
        <family val="2"/>
      </rPr>
      <t>(1+</t>
    </r>
    <r>
      <rPr>
        <i/>
        <sz val="12"/>
        <color rgb="FF231F20"/>
        <rFont val="Arial"/>
        <family val="2"/>
      </rPr>
      <t>r</t>
    </r>
    <r>
      <rPr>
        <sz val="12"/>
        <color rgb="FF231F20"/>
        <rFont val="Arial"/>
        <family val="2"/>
      </rPr>
      <t>)</t>
    </r>
    <r>
      <rPr>
        <vertAlign val="superscript"/>
        <sz val="12"/>
        <color rgb="FF231F20"/>
        <rFont val="Arial"/>
        <family val="2"/>
      </rPr>
      <t>n</t>
    </r>
    <r>
      <rPr>
        <sz val="12"/>
        <color rgb="FF231F20"/>
        <rFont val="Arial"/>
        <family val="2"/>
      </rPr>
      <t xml:space="preserve"> </t>
    </r>
    <r>
      <rPr>
        <i/>
        <sz val="12"/>
        <color rgb="FF231F20"/>
        <rFont val="Arial"/>
        <family val="2"/>
      </rPr>
      <t>as the product of P and a factor not depending on P.</t>
    </r>
  </si>
  <si>
    <t>HS.ASSE.A.2</t>
  </si>
  <si>
    <r>
      <t xml:space="preserve">Use the structure of an expression to identify ways to rewrite it. </t>
    </r>
    <r>
      <rPr>
        <i/>
        <sz val="12"/>
        <color rgb="FF231F20"/>
        <rFont val="Arial"/>
        <family val="2"/>
      </rPr>
      <t>For example, see x</t>
    </r>
    <r>
      <rPr>
        <vertAlign val="superscript"/>
        <sz val="12"/>
        <color rgb="FF231F20"/>
        <rFont val="Arial"/>
        <family val="2"/>
      </rPr>
      <t>4</t>
    </r>
    <r>
      <rPr>
        <sz val="12"/>
        <color rgb="FF231F20"/>
        <rFont val="Arial"/>
        <family val="2"/>
      </rPr>
      <t xml:space="preserve"> – </t>
    </r>
    <r>
      <rPr>
        <i/>
        <sz val="12"/>
        <color rgb="FF231F20"/>
        <rFont val="Arial"/>
        <family val="2"/>
      </rPr>
      <t>y</t>
    </r>
    <r>
      <rPr>
        <vertAlign val="superscript"/>
        <sz val="12"/>
        <color rgb="FF231F20"/>
        <rFont val="Arial"/>
        <family val="2"/>
      </rPr>
      <t>4</t>
    </r>
    <r>
      <rPr>
        <sz val="12"/>
        <color rgb="FF231F20"/>
        <rFont val="Arial"/>
        <family val="2"/>
      </rPr>
      <t xml:space="preserve"> </t>
    </r>
    <r>
      <rPr>
        <i/>
        <sz val="12"/>
        <color rgb="FF231F20"/>
        <rFont val="Arial"/>
        <family val="2"/>
      </rPr>
      <t xml:space="preserve">as </t>
    </r>
    <r>
      <rPr>
        <sz val="12"/>
        <color rgb="FF231F20"/>
        <rFont val="Arial"/>
        <family val="2"/>
      </rPr>
      <t>(</t>
    </r>
    <r>
      <rPr>
        <i/>
        <sz val="12"/>
        <color rgb="FF231F20"/>
        <rFont val="Arial"/>
        <family val="2"/>
      </rPr>
      <t>x</t>
    </r>
    <r>
      <rPr>
        <vertAlign val="superscript"/>
        <sz val="12"/>
        <color rgb="FF231F20"/>
        <rFont val="Arial"/>
        <family val="2"/>
      </rPr>
      <t>2</t>
    </r>
    <r>
      <rPr>
        <sz val="12"/>
        <color rgb="FF231F20"/>
        <rFont val="Arial"/>
        <family val="2"/>
      </rPr>
      <t>)</t>
    </r>
    <r>
      <rPr>
        <vertAlign val="superscript"/>
        <sz val="12"/>
        <color rgb="FF231F20"/>
        <rFont val="Arial"/>
        <family val="2"/>
      </rPr>
      <t>2</t>
    </r>
    <r>
      <rPr>
        <sz val="12"/>
        <color rgb="FF231F20"/>
        <rFont val="Arial"/>
        <family val="2"/>
      </rPr>
      <t xml:space="preserve"> – (</t>
    </r>
    <r>
      <rPr>
        <i/>
        <sz val="12"/>
        <color rgb="FF231F20"/>
        <rFont val="Arial"/>
        <family val="2"/>
      </rPr>
      <t>y</t>
    </r>
    <r>
      <rPr>
        <vertAlign val="superscript"/>
        <sz val="12"/>
        <color rgb="FF231F20"/>
        <rFont val="Arial"/>
        <family val="2"/>
      </rPr>
      <t>2</t>
    </r>
    <r>
      <rPr>
        <sz val="12"/>
        <color rgb="FF231F20"/>
        <rFont val="Arial"/>
        <family val="2"/>
      </rPr>
      <t>)</t>
    </r>
    <r>
      <rPr>
        <vertAlign val="superscript"/>
        <sz val="12"/>
        <color rgb="FF231F20"/>
        <rFont val="Arial"/>
        <family val="2"/>
      </rPr>
      <t>2</t>
    </r>
    <r>
      <rPr>
        <sz val="12"/>
        <color rgb="FF231F20"/>
        <rFont val="Arial"/>
        <family val="2"/>
      </rPr>
      <t xml:space="preserve">, </t>
    </r>
    <r>
      <rPr>
        <i/>
        <sz val="12"/>
        <color rgb="FF231F20"/>
        <rFont val="Arial"/>
        <family val="2"/>
      </rPr>
      <t xml:space="preserve">thus recognizing it as a difference of squares that can be factored as </t>
    </r>
    <r>
      <rPr>
        <sz val="12"/>
        <color rgb="FF231F20"/>
        <rFont val="Arial"/>
        <family val="2"/>
      </rPr>
      <t>(</t>
    </r>
    <r>
      <rPr>
        <i/>
        <sz val="12"/>
        <color rgb="FF231F20"/>
        <rFont val="Arial"/>
        <family val="2"/>
      </rPr>
      <t>x</t>
    </r>
    <r>
      <rPr>
        <vertAlign val="superscript"/>
        <sz val="12"/>
        <color rgb="FF231F20"/>
        <rFont val="Arial"/>
        <family val="2"/>
      </rPr>
      <t>2</t>
    </r>
    <r>
      <rPr>
        <sz val="12"/>
        <color rgb="FF231F20"/>
        <rFont val="Arial"/>
        <family val="2"/>
      </rPr>
      <t xml:space="preserve"> – </t>
    </r>
    <r>
      <rPr>
        <i/>
        <sz val="12"/>
        <color rgb="FF231F20"/>
        <rFont val="Arial"/>
        <family val="2"/>
      </rPr>
      <t>y</t>
    </r>
    <r>
      <rPr>
        <vertAlign val="superscript"/>
        <sz val="12"/>
        <color rgb="FF231F20"/>
        <rFont val="Arial"/>
        <family val="2"/>
      </rPr>
      <t>2</t>
    </r>
    <r>
      <rPr>
        <sz val="12"/>
        <color rgb="FF231F20"/>
        <rFont val="Arial"/>
        <family val="2"/>
      </rPr>
      <t>)(</t>
    </r>
    <r>
      <rPr>
        <i/>
        <sz val="12"/>
        <color rgb="FF231F20"/>
        <rFont val="Arial"/>
        <family val="2"/>
      </rPr>
      <t>x</t>
    </r>
    <r>
      <rPr>
        <vertAlign val="superscript"/>
        <sz val="12"/>
        <color rgb="FF231F20"/>
        <rFont val="Arial"/>
        <family val="2"/>
      </rPr>
      <t>2</t>
    </r>
    <r>
      <rPr>
        <sz val="12"/>
        <color rgb="FF231F20"/>
        <rFont val="Arial"/>
        <family val="2"/>
      </rPr>
      <t xml:space="preserve"> + </t>
    </r>
    <r>
      <rPr>
        <i/>
        <sz val="12"/>
        <color rgb="FF231F20"/>
        <rFont val="Arial"/>
        <family val="2"/>
      </rPr>
      <t>y</t>
    </r>
    <r>
      <rPr>
        <vertAlign val="superscript"/>
        <sz val="12"/>
        <color rgb="FF231F20"/>
        <rFont val="Arial"/>
        <family val="2"/>
      </rPr>
      <t>2</t>
    </r>
    <r>
      <rPr>
        <sz val="12"/>
        <color rgb="FF231F20"/>
        <rFont val="Arial"/>
        <family val="2"/>
      </rPr>
      <t>).</t>
    </r>
  </si>
  <si>
    <t>Write expressions in equivalent forms to solve problems.</t>
  </si>
  <si>
    <t>HS.ASSE.B.4</t>
  </si>
  <si>
    <t>HS.A-APR  Arithmetic with Polynomials and Rational Expressions</t>
  </si>
  <si>
    <t>Perform arithmetic operations on polynomials.</t>
  </si>
  <si>
    <t>HS.AAPR.A.1</t>
  </si>
  <si>
    <t>Understand that polynomials form a system analogous to the integers, namely, they are closed under the operations of addition, subtraction, and multiplication; add, subtract, and multiply polynomials.</t>
  </si>
  <si>
    <t>Understand the relationship between zeros and factors of polynomials.</t>
  </si>
  <si>
    <t>HS.AAPR.B.2</t>
  </si>
  <si>
    <r>
      <t xml:space="preserve">Know and apply the Remainder Theorem: For a polynomial </t>
    </r>
    <r>
      <rPr>
        <i/>
        <sz val="12"/>
        <color theme="1"/>
        <rFont val="Arial"/>
        <family val="2"/>
      </rPr>
      <t>p(x)</t>
    </r>
    <r>
      <rPr>
        <sz val="12"/>
        <color theme="1"/>
        <rFont val="Arial"/>
        <family val="2"/>
      </rPr>
      <t xml:space="preserve"> and a number </t>
    </r>
    <r>
      <rPr>
        <i/>
        <sz val="12"/>
        <color theme="1"/>
        <rFont val="Arial"/>
        <family val="2"/>
      </rPr>
      <t>a</t>
    </r>
    <r>
      <rPr>
        <sz val="12"/>
        <color theme="1"/>
        <rFont val="Arial"/>
        <family val="2"/>
      </rPr>
      <t xml:space="preserve">, the remainder on division by </t>
    </r>
    <r>
      <rPr>
        <i/>
        <sz val="12"/>
        <color theme="1"/>
        <rFont val="Arial"/>
        <family val="2"/>
      </rPr>
      <t>x – a</t>
    </r>
    <r>
      <rPr>
        <sz val="12"/>
        <color theme="1"/>
        <rFont val="Arial"/>
        <family val="2"/>
      </rPr>
      <t xml:space="preserve"> is </t>
    </r>
    <r>
      <rPr>
        <i/>
        <sz val="12"/>
        <color theme="1"/>
        <rFont val="Arial"/>
        <family val="2"/>
      </rPr>
      <t>p(a)</t>
    </r>
    <r>
      <rPr>
        <sz val="12"/>
        <color theme="1"/>
        <rFont val="Arial"/>
        <family val="2"/>
      </rPr>
      <t>, so</t>
    </r>
    <r>
      <rPr>
        <i/>
        <sz val="12"/>
        <color theme="1"/>
        <rFont val="Arial"/>
        <family val="2"/>
      </rPr>
      <t xml:space="preserve"> p(a)</t>
    </r>
    <r>
      <rPr>
        <sz val="12"/>
        <color theme="1"/>
        <rFont val="Arial"/>
        <family val="2"/>
      </rPr>
      <t xml:space="preserve"> = 0 if and only if </t>
    </r>
    <r>
      <rPr>
        <i/>
        <sz val="12"/>
        <color theme="1"/>
        <rFont val="Arial"/>
        <family val="2"/>
      </rPr>
      <t>(x – a)</t>
    </r>
    <r>
      <rPr>
        <sz val="12"/>
        <color theme="1"/>
        <rFont val="Arial"/>
        <family val="2"/>
      </rPr>
      <t xml:space="preserve"> is a factor of </t>
    </r>
    <r>
      <rPr>
        <i/>
        <sz val="12"/>
        <color theme="1"/>
        <rFont val="Arial"/>
        <family val="2"/>
      </rPr>
      <t>p(x)</t>
    </r>
    <r>
      <rPr>
        <sz val="12"/>
        <color theme="1"/>
        <rFont val="Arial"/>
        <family val="2"/>
      </rPr>
      <t>.</t>
    </r>
  </si>
  <si>
    <t>HS.AAPR.B.3</t>
  </si>
  <si>
    <t>Identify zeros of polynomials when suitable factorizations are available, and use the zeros to construct a rough graph of the function defined by the polynomial.</t>
  </si>
  <si>
    <t>Use polynomial identities to solve problems.</t>
  </si>
  <si>
    <t>HS.AAPR.C.4</t>
  </si>
  <si>
    <r>
      <t>Prove polynomial identities and use them to describe numerical relationships.</t>
    </r>
    <r>
      <rPr>
        <i/>
        <sz val="12"/>
        <color theme="1"/>
        <rFont val="Arial"/>
        <family val="2"/>
      </rPr>
      <t xml:space="preserve"> For example, the polynomial identity (x</t>
    </r>
    <r>
      <rPr>
        <i/>
        <vertAlign val="superscript"/>
        <sz val="12"/>
        <color theme="1"/>
        <rFont val="Arial"/>
        <family val="2"/>
      </rPr>
      <t>2</t>
    </r>
    <r>
      <rPr>
        <i/>
        <sz val="12"/>
        <color theme="1"/>
        <rFont val="Arial"/>
        <family val="2"/>
      </rPr>
      <t xml:space="preserve"> + y</t>
    </r>
    <r>
      <rPr>
        <i/>
        <vertAlign val="superscript"/>
        <sz val="12"/>
        <color theme="1"/>
        <rFont val="Arial"/>
        <family val="2"/>
      </rPr>
      <t>2</t>
    </r>
    <r>
      <rPr>
        <i/>
        <sz val="12"/>
        <color theme="1"/>
        <rFont val="Arial"/>
        <family val="2"/>
      </rPr>
      <t>)</t>
    </r>
    <r>
      <rPr>
        <i/>
        <vertAlign val="superscript"/>
        <sz val="12"/>
        <color theme="1"/>
        <rFont val="Arial"/>
        <family val="2"/>
      </rPr>
      <t>2</t>
    </r>
    <r>
      <rPr>
        <i/>
        <sz val="12"/>
        <color theme="1"/>
        <rFont val="Arial"/>
        <family val="2"/>
      </rPr>
      <t xml:space="preserve"> = (x</t>
    </r>
    <r>
      <rPr>
        <i/>
        <vertAlign val="superscript"/>
        <sz val="12"/>
        <color theme="1"/>
        <rFont val="Arial"/>
        <family val="2"/>
      </rPr>
      <t>2</t>
    </r>
    <r>
      <rPr>
        <i/>
        <sz val="12"/>
        <color theme="1"/>
        <rFont val="Arial"/>
        <family val="2"/>
      </rPr>
      <t xml:space="preserve"> – y</t>
    </r>
    <r>
      <rPr>
        <i/>
        <vertAlign val="superscript"/>
        <sz val="12"/>
        <color theme="1"/>
        <rFont val="Arial"/>
        <family val="2"/>
      </rPr>
      <t>2</t>
    </r>
    <r>
      <rPr>
        <i/>
        <sz val="12"/>
        <color theme="1"/>
        <rFont val="Arial"/>
        <family val="2"/>
      </rPr>
      <t>)</t>
    </r>
    <r>
      <rPr>
        <i/>
        <vertAlign val="superscript"/>
        <sz val="12"/>
        <color theme="1"/>
        <rFont val="Arial"/>
        <family val="2"/>
      </rPr>
      <t>2</t>
    </r>
    <r>
      <rPr>
        <i/>
        <sz val="12"/>
        <color theme="1"/>
        <rFont val="Arial"/>
        <family val="2"/>
      </rPr>
      <t xml:space="preserve"> + (2xy)</t>
    </r>
    <r>
      <rPr>
        <i/>
        <vertAlign val="superscript"/>
        <sz val="12"/>
        <color theme="1"/>
        <rFont val="Arial"/>
        <family val="2"/>
      </rPr>
      <t>2</t>
    </r>
    <r>
      <rPr>
        <i/>
        <sz val="12"/>
        <color theme="1"/>
        <rFont val="Arial"/>
        <family val="2"/>
      </rPr>
      <t xml:space="preserve"> can be used to generate Pythagorean triples.</t>
    </r>
  </si>
  <si>
    <t>HS.AAPR.C.5</t>
  </si>
  <si>
    <r>
      <t xml:space="preserve">(+) Know and apply the Binomial Theorem for the expansion of </t>
    </r>
    <r>
      <rPr>
        <i/>
        <sz val="12"/>
        <color theme="1"/>
        <rFont val="Arial"/>
        <family val="2"/>
      </rPr>
      <t>(x+y)</t>
    </r>
    <r>
      <rPr>
        <i/>
        <vertAlign val="superscript"/>
        <sz val="12"/>
        <color theme="1"/>
        <rFont val="Arial"/>
        <family val="2"/>
      </rPr>
      <t>n</t>
    </r>
    <r>
      <rPr>
        <i/>
        <sz val="12"/>
        <color theme="1"/>
        <rFont val="Arial"/>
        <family val="2"/>
      </rPr>
      <t xml:space="preserve"> </t>
    </r>
    <r>
      <rPr>
        <sz val="12"/>
        <color theme="1"/>
        <rFont val="Arial"/>
        <family val="2"/>
      </rPr>
      <t xml:space="preserve">in powers of </t>
    </r>
    <r>
      <rPr>
        <i/>
        <sz val="12"/>
        <color theme="1"/>
        <rFont val="Arial"/>
        <family val="2"/>
      </rPr>
      <t>x</t>
    </r>
    <r>
      <rPr>
        <sz val="12"/>
        <color theme="1"/>
        <rFont val="Arial"/>
        <family val="2"/>
      </rPr>
      <t xml:space="preserve"> and </t>
    </r>
    <r>
      <rPr>
        <i/>
        <sz val="12"/>
        <color theme="1"/>
        <rFont val="Arial"/>
        <family val="2"/>
      </rPr>
      <t>y</t>
    </r>
    <r>
      <rPr>
        <sz val="12"/>
        <color theme="1"/>
        <rFont val="Arial"/>
        <family val="2"/>
      </rPr>
      <t xml:space="preserve"> for a positive integer </t>
    </r>
    <r>
      <rPr>
        <i/>
        <sz val="12"/>
        <color theme="1"/>
        <rFont val="Arial"/>
        <family val="2"/>
      </rPr>
      <t>n</t>
    </r>
    <r>
      <rPr>
        <sz val="12"/>
        <color theme="1"/>
        <rFont val="Arial"/>
        <family val="2"/>
      </rPr>
      <t xml:space="preserve">, where </t>
    </r>
    <r>
      <rPr>
        <i/>
        <sz val="12"/>
        <color theme="1"/>
        <rFont val="Arial"/>
        <family val="2"/>
      </rPr>
      <t>x</t>
    </r>
    <r>
      <rPr>
        <sz val="12"/>
        <color theme="1"/>
        <rFont val="Arial"/>
        <family val="2"/>
      </rPr>
      <t xml:space="preserve"> and </t>
    </r>
    <r>
      <rPr>
        <i/>
        <sz val="12"/>
        <color theme="1"/>
        <rFont val="Arial"/>
        <family val="2"/>
      </rPr>
      <t>y</t>
    </r>
    <r>
      <rPr>
        <sz val="12"/>
        <color theme="1"/>
        <rFont val="Arial"/>
        <family val="2"/>
      </rPr>
      <t xml:space="preserve"> are any numbers, with coefficients determined for example by Pascal's Triangle.</t>
    </r>
  </si>
  <si>
    <t>Rewrite rational expressions.</t>
  </si>
  <si>
    <t>HS.AAPR.D.6</t>
  </si>
  <si>
    <r>
      <t xml:space="preserve">Rewrite simple rational expressions in different forms; write </t>
    </r>
    <r>
      <rPr>
        <i/>
        <sz val="12"/>
        <color rgb="FF231F20"/>
        <rFont val="Arial"/>
        <family val="2"/>
      </rPr>
      <t>a</t>
    </r>
    <r>
      <rPr>
        <sz val="12"/>
        <color rgb="FF231F20"/>
        <rFont val="Arial"/>
        <family val="2"/>
      </rPr>
      <t>(</t>
    </r>
    <r>
      <rPr>
        <i/>
        <sz val="12"/>
        <color rgb="FF231F20"/>
        <rFont val="Arial"/>
        <family val="2"/>
      </rPr>
      <t>x</t>
    </r>
    <r>
      <rPr>
        <sz val="12"/>
        <color rgb="FF231F20"/>
        <rFont val="Arial"/>
        <family val="2"/>
      </rPr>
      <t>)/</t>
    </r>
    <r>
      <rPr>
        <i/>
        <sz val="12"/>
        <color rgb="FF231F20"/>
        <rFont val="Arial"/>
        <family val="2"/>
      </rPr>
      <t>b</t>
    </r>
    <r>
      <rPr>
        <sz val="12"/>
        <color rgb="FF231F20"/>
        <rFont val="Arial"/>
        <family val="2"/>
      </rPr>
      <t>(</t>
    </r>
    <r>
      <rPr>
        <i/>
        <sz val="12"/>
        <color rgb="FF231F20"/>
        <rFont val="Arial"/>
        <family val="2"/>
      </rPr>
      <t>x</t>
    </r>
    <r>
      <rPr>
        <sz val="12"/>
        <color rgb="FF231F20"/>
        <rFont val="Arial"/>
        <family val="2"/>
      </rPr>
      <t xml:space="preserve">) in the form </t>
    </r>
    <r>
      <rPr>
        <i/>
        <sz val="12"/>
        <color rgb="FF231F20"/>
        <rFont val="Arial"/>
        <family val="2"/>
      </rPr>
      <t>q</t>
    </r>
    <r>
      <rPr>
        <sz val="12"/>
        <color rgb="FF231F20"/>
        <rFont val="Arial"/>
        <family val="2"/>
      </rPr>
      <t>(</t>
    </r>
    <r>
      <rPr>
        <i/>
        <sz val="12"/>
        <color rgb="FF231F20"/>
        <rFont val="Arial"/>
        <family val="2"/>
      </rPr>
      <t>x</t>
    </r>
    <r>
      <rPr>
        <sz val="12"/>
        <color rgb="FF231F20"/>
        <rFont val="Arial"/>
        <family val="2"/>
      </rPr>
      <t xml:space="preserve">) + </t>
    </r>
    <r>
      <rPr>
        <i/>
        <sz val="12"/>
        <color rgb="FF231F20"/>
        <rFont val="Arial"/>
        <family val="2"/>
      </rPr>
      <t>r</t>
    </r>
    <r>
      <rPr>
        <sz val="12"/>
        <color rgb="FF231F20"/>
        <rFont val="Arial"/>
        <family val="2"/>
      </rPr>
      <t>(</t>
    </r>
    <r>
      <rPr>
        <i/>
        <sz val="12"/>
        <color rgb="FF231F20"/>
        <rFont val="Arial"/>
        <family val="2"/>
      </rPr>
      <t>x</t>
    </r>
    <r>
      <rPr>
        <sz val="12"/>
        <color rgb="FF231F20"/>
        <rFont val="Arial"/>
        <family val="2"/>
      </rPr>
      <t>)/</t>
    </r>
    <r>
      <rPr>
        <i/>
        <sz val="12"/>
        <color rgb="FF231F20"/>
        <rFont val="Arial"/>
        <family val="2"/>
      </rPr>
      <t>b</t>
    </r>
    <r>
      <rPr>
        <sz val="12"/>
        <color rgb="FF231F20"/>
        <rFont val="Arial"/>
        <family val="2"/>
      </rPr>
      <t>(</t>
    </r>
    <r>
      <rPr>
        <i/>
        <sz val="12"/>
        <color rgb="FF231F20"/>
        <rFont val="Arial"/>
        <family val="2"/>
      </rPr>
      <t>x</t>
    </r>
    <r>
      <rPr>
        <sz val="12"/>
        <color rgb="FF231F20"/>
        <rFont val="Arial"/>
        <family val="2"/>
      </rPr>
      <t xml:space="preserve">), where </t>
    </r>
    <r>
      <rPr>
        <i/>
        <sz val="12"/>
        <color rgb="FF231F20"/>
        <rFont val="Arial"/>
        <family val="2"/>
      </rPr>
      <t>a</t>
    </r>
    <r>
      <rPr>
        <sz val="12"/>
        <color rgb="FF231F20"/>
        <rFont val="Arial"/>
        <family val="2"/>
      </rPr>
      <t>(</t>
    </r>
    <r>
      <rPr>
        <i/>
        <sz val="12"/>
        <color rgb="FF231F20"/>
        <rFont val="Arial"/>
        <family val="2"/>
      </rPr>
      <t>x</t>
    </r>
    <r>
      <rPr>
        <sz val="12"/>
        <color rgb="FF231F20"/>
        <rFont val="Arial"/>
        <family val="2"/>
      </rPr>
      <t xml:space="preserve">), </t>
    </r>
    <r>
      <rPr>
        <i/>
        <sz val="12"/>
        <color rgb="FF231F20"/>
        <rFont val="Arial"/>
        <family val="2"/>
      </rPr>
      <t>b</t>
    </r>
    <r>
      <rPr>
        <sz val="12"/>
        <color rgb="FF231F20"/>
        <rFont val="Arial"/>
        <family val="2"/>
      </rPr>
      <t>(</t>
    </r>
    <r>
      <rPr>
        <i/>
        <sz val="12"/>
        <color rgb="FF231F20"/>
        <rFont val="Arial"/>
        <family val="2"/>
      </rPr>
      <t>x</t>
    </r>
    <r>
      <rPr>
        <sz val="12"/>
        <color rgb="FF231F20"/>
        <rFont val="Arial"/>
        <family val="2"/>
      </rPr>
      <t xml:space="preserve">), </t>
    </r>
    <r>
      <rPr>
        <i/>
        <sz val="12"/>
        <color rgb="FF231F20"/>
        <rFont val="Arial"/>
        <family val="2"/>
      </rPr>
      <t>q</t>
    </r>
    <r>
      <rPr>
        <sz val="12"/>
        <color rgb="FF231F20"/>
        <rFont val="Arial"/>
        <family val="2"/>
      </rPr>
      <t>(</t>
    </r>
    <r>
      <rPr>
        <i/>
        <sz val="12"/>
        <color rgb="FF231F20"/>
        <rFont val="Arial"/>
        <family val="2"/>
      </rPr>
      <t>x</t>
    </r>
    <r>
      <rPr>
        <sz val="12"/>
        <color rgb="FF231F20"/>
        <rFont val="Arial"/>
        <family val="2"/>
      </rPr>
      <t xml:space="preserve">), and </t>
    </r>
    <r>
      <rPr>
        <i/>
        <sz val="12"/>
        <color rgb="FF231F20"/>
        <rFont val="Arial"/>
        <family val="2"/>
      </rPr>
      <t>r</t>
    </r>
    <r>
      <rPr>
        <sz val="12"/>
        <color rgb="FF231F20"/>
        <rFont val="Arial"/>
        <family val="2"/>
      </rPr>
      <t>(</t>
    </r>
    <r>
      <rPr>
        <i/>
        <sz val="12"/>
        <color rgb="FF231F20"/>
        <rFont val="Arial"/>
        <family val="2"/>
      </rPr>
      <t>x</t>
    </r>
    <r>
      <rPr>
        <sz val="12"/>
        <color rgb="FF231F20"/>
        <rFont val="Arial"/>
        <family val="2"/>
      </rPr>
      <t xml:space="preserve">) are polynomials with the degree of </t>
    </r>
    <r>
      <rPr>
        <i/>
        <sz val="12"/>
        <color rgb="FF231F20"/>
        <rFont val="Arial"/>
        <family val="2"/>
      </rPr>
      <t>r</t>
    </r>
    <r>
      <rPr>
        <sz val="12"/>
        <color rgb="FF231F20"/>
        <rFont val="Arial"/>
        <family val="2"/>
      </rPr>
      <t>(</t>
    </r>
    <r>
      <rPr>
        <i/>
        <sz val="12"/>
        <color rgb="FF231F20"/>
        <rFont val="Arial"/>
        <family val="2"/>
      </rPr>
      <t>x</t>
    </r>
    <r>
      <rPr>
        <sz val="12"/>
        <color rgb="FF231F20"/>
        <rFont val="Arial"/>
        <family val="2"/>
      </rPr>
      <t xml:space="preserve">) less than the degree of </t>
    </r>
    <r>
      <rPr>
        <i/>
        <sz val="12"/>
        <color rgb="FF231F20"/>
        <rFont val="Arial"/>
        <family val="2"/>
      </rPr>
      <t>b</t>
    </r>
    <r>
      <rPr>
        <sz val="12"/>
        <color rgb="FF231F20"/>
        <rFont val="Arial"/>
        <family val="2"/>
      </rPr>
      <t>(</t>
    </r>
    <r>
      <rPr>
        <i/>
        <sz val="12"/>
        <color rgb="FF231F20"/>
        <rFont val="Arial"/>
        <family val="2"/>
      </rPr>
      <t>x</t>
    </r>
    <r>
      <rPr>
        <sz val="12"/>
        <color rgb="FF231F20"/>
        <rFont val="Arial"/>
        <family val="2"/>
      </rPr>
      <t>), using inspection, long division, or, for the more complicated examples, a computer algebra system.</t>
    </r>
  </si>
  <si>
    <t>HS.AAPR.D.7</t>
  </si>
  <si>
    <t>(+) Understand that rational expressions form a system analogous to the rational numbers, closed under addition, subtraction, multiplication, and division by a nonzero rational expression; add, subtract, multiply, and divide rational expressions.</t>
  </si>
  <si>
    <t>Create equations that describe numbers or relationships.</t>
  </si>
  <si>
    <t>HS.ACED.A.1</t>
  </si>
  <si>
    <r>
      <t xml:space="preserve">Create equations and inequalities in one variable and use them to solve problems. </t>
    </r>
    <r>
      <rPr>
        <i/>
        <sz val="12"/>
        <color rgb="FF231F20"/>
        <rFont val="Arial"/>
        <family val="2"/>
      </rPr>
      <t>Include equations arising from linear and quadratic functions, and simple rational and exponential functions.</t>
    </r>
  </si>
  <si>
    <t>HS.ACED.A.2</t>
  </si>
  <si>
    <t>Create equations in two or more variables to represent relationships between quantities; graph equations on coordinate axes with labels and scales.</t>
  </si>
  <si>
    <t>HS.ACED.A.3</t>
  </si>
  <si>
    <r>
      <rPr>
        <sz val="12"/>
        <color rgb="FF231F20"/>
        <rFont val="Arial"/>
        <family val="2"/>
      </rPr>
      <t xml:space="preserve">Represent constraints by equations or inequalities, and by systems of equations and/or inequalities, and interpret solutions as viable or non- viable options in a modeling context. </t>
    </r>
    <r>
      <rPr>
        <i/>
        <sz val="12"/>
        <color rgb="FF231F20"/>
        <rFont val="Arial"/>
        <family val="2"/>
      </rPr>
      <t>For example, represent inequalities describing nutritional and cost constraints on combinations of different foods.</t>
    </r>
  </si>
  <si>
    <t>HS.ACED.A.4</t>
  </si>
  <si>
    <r>
      <t xml:space="preserve">Rearrange formulas to highlight a quantity of interest, using the same reasoning as in solving equations. </t>
    </r>
    <r>
      <rPr>
        <i/>
        <sz val="12"/>
        <color rgb="FF231F20"/>
        <rFont val="Arial"/>
        <family val="2"/>
      </rPr>
      <t>For example, rearrange Ohm’s law V = IR to highlight resistance R.</t>
    </r>
  </si>
  <si>
    <t>HS.A-REI  Reasoning with equations and inequalities</t>
  </si>
  <si>
    <t xml:space="preserve">Understand solving equations as a process of reasoning and explain the reasoning. </t>
  </si>
  <si>
    <t>HS.AREI.A.2</t>
  </si>
  <si>
    <t>Solve simple rational and radical equations in one variable, and give examples showing how extraneous solutions may arise.</t>
  </si>
  <si>
    <t>Represent and solve equations and inequalities graphically.</t>
  </si>
  <si>
    <t>HS.AREI.D.11</t>
  </si>
  <si>
    <t>All Content Review Score</t>
  </si>
  <si>
    <t>Math Content Review Score</t>
  </si>
  <si>
    <t>Standards Score</t>
  </si>
  <si>
    <t>SMP Score</t>
  </si>
  <si>
    <t>Rigor and Balance Score</t>
  </si>
  <si>
    <t>Math Standards Review Score</t>
  </si>
  <si>
    <t>Verified 80%-89%  (Y/N)</t>
  </si>
  <si>
    <t>Verified 79% or Lower  (Y/N)</t>
  </si>
  <si>
    <r>
      <t xml:space="preserve">          </t>
    </r>
    <r>
      <rPr>
        <b/>
        <u/>
        <sz val="16"/>
        <color theme="1"/>
        <rFont val="Arial"/>
        <family val="2"/>
      </rPr>
      <t>Standards for Mathematical Practice</t>
    </r>
  </si>
  <si>
    <t xml:space="preserve">Make sense of problems and persevere in solving them. </t>
  </si>
  <si>
    <t>Reason abstractly and quantitatively.</t>
  </si>
  <si>
    <t>Construct viable arguments and critique the reasoning of others.</t>
  </si>
  <si>
    <t>Model with mathematics.</t>
  </si>
  <si>
    <t>Use appropriate tools strategically.</t>
  </si>
  <si>
    <t>Attend to precision.</t>
  </si>
  <si>
    <t>Look for and make use of structure.</t>
  </si>
  <si>
    <t>Look for and express regularity in repeated reasoning.</t>
  </si>
  <si>
    <t>Y</t>
  </si>
  <si>
    <t>N</t>
  </si>
  <si>
    <t xml:space="preserve">REVIEWER INSTRUCTIONS:
• Use the Student Edition, Teacher Edition, or Student Workbook (Review Set) to conduct this portion of the review.
• Columns C-E: The provider/publisher will enter a citation for the criterion.  You will review the cited material, score the material by determining the degree to which the standard is addressed, and provide evidence to support your determination: 
     o M = “Meets expectations,” 
     o P = “Partially meets expectations,”  
     o D = “Does not meet expectations.”
• Columns F-H: Using any of the materials in the Review Set, list a different citation for the same criterion.  You will review the cited material, score the material by determining the degree to which the standard is addressed, and provide evidence to support your determination:
     o M = “Meets expectations,” 
     o P = “Partially meets expectations,”  
     o D = “Does not meet expectations.”
</t>
  </si>
  <si>
    <t xml:space="preserve">REVIEWER INSTRUCTIONS:
• Use the Student Edition, Teacher Edition, or Student Workbook (Review Set) to conduct this portion of the review.
• Columns C-E: The provider/publisher will enter a citation for the criterion.  You will review the cited material, score the material by determining the degree to which the standard is addressed, and provide evidence to support your determination:
     o M = “Meets expectations,” 
     o P = “Partially meets expectations,”  
     o D = “Does not meet expectations.”
• Columns F-H: Using any of the materials in the Review Set, list a different citation for the same criterion. You will review the cited material, score the material by determining the degree to which the standard is addressed, and provide evidence to support your determination: 
     o M = “Meets expectations,” 
     o P = “Partially meets expectations,”  
     o D = “Does not meet expectations.”
</t>
  </si>
  <si>
    <t>M occurrences</t>
  </si>
  <si>
    <r>
      <t>HS.A-CED  Creating Equations</t>
    </r>
    <r>
      <rPr>
        <b/>
        <vertAlign val="superscript"/>
        <sz val="16"/>
        <color theme="0"/>
        <rFont val="Arial"/>
        <family val="2"/>
      </rPr>
      <t>★</t>
    </r>
  </si>
  <si>
    <r>
      <t xml:space="preserve">Explain why the </t>
    </r>
    <r>
      <rPr>
        <i/>
        <sz val="12"/>
        <color theme="1"/>
        <rFont val="Arial"/>
        <family val="2"/>
      </rPr>
      <t>x</t>
    </r>
    <r>
      <rPr>
        <sz val="12"/>
        <color theme="1"/>
        <rFont val="Arial"/>
        <family val="2"/>
      </rPr>
      <t>-coordinates of the points where the graphs of the equations</t>
    </r>
    <r>
      <rPr>
        <i/>
        <sz val="12"/>
        <color theme="1"/>
        <rFont val="Arial"/>
        <family val="2"/>
      </rPr>
      <t xml:space="preserve"> y = f(x) </t>
    </r>
    <r>
      <rPr>
        <sz val="12"/>
        <color theme="1"/>
        <rFont val="Arial"/>
        <family val="2"/>
      </rPr>
      <t xml:space="preserve">and </t>
    </r>
    <r>
      <rPr>
        <i/>
        <sz val="12"/>
        <color theme="1"/>
        <rFont val="Arial"/>
        <family val="2"/>
      </rPr>
      <t>y = g(x)</t>
    </r>
    <r>
      <rPr>
        <sz val="12"/>
        <color theme="1"/>
        <rFont val="Arial"/>
        <family val="2"/>
      </rPr>
      <t xml:space="preserve"> intersect are the solutions of the equation</t>
    </r>
    <r>
      <rPr>
        <i/>
        <sz val="12"/>
        <color theme="1"/>
        <rFont val="Arial"/>
        <family val="2"/>
      </rPr>
      <t xml:space="preserve"> f(x) = g(x)</t>
    </r>
    <r>
      <rPr>
        <sz val="12"/>
        <color theme="1"/>
        <rFont val="Arial"/>
        <family val="2"/>
      </rPr>
      <t>; find the solutions approximately, e.g., using technology to graph the functions, make tables of values, or find successive approximations. Include cases where</t>
    </r>
    <r>
      <rPr>
        <i/>
        <sz val="12"/>
        <color theme="1"/>
        <rFont val="Arial"/>
        <family val="2"/>
      </rPr>
      <t xml:space="preserve"> f(x)</t>
    </r>
    <r>
      <rPr>
        <sz val="12"/>
        <color theme="1"/>
        <rFont val="Arial"/>
        <family val="2"/>
      </rPr>
      <t xml:space="preserve"> and/or</t>
    </r>
    <r>
      <rPr>
        <i/>
        <sz val="12"/>
        <color theme="1"/>
        <rFont val="Arial"/>
        <family val="2"/>
      </rPr>
      <t xml:space="preserve"> g(x)</t>
    </r>
    <r>
      <rPr>
        <sz val="12"/>
        <color theme="1"/>
        <rFont val="Arial"/>
        <family val="2"/>
      </rPr>
      <t xml:space="preserve"> are linear, polynomial, rational, absolute value, exponential, and logarithmic functions.</t>
    </r>
    <r>
      <rPr>
        <vertAlign val="superscript"/>
        <sz val="12"/>
        <color theme="1"/>
        <rFont val="Arial"/>
        <family val="2"/>
      </rPr>
      <t>★</t>
    </r>
  </si>
  <si>
    <r>
      <t xml:space="preserve">Derive the formula for the sum of a finite geometric series (when the common ratio is not 1), and use the formula to solve problems. </t>
    </r>
    <r>
      <rPr>
        <i/>
        <sz val="12"/>
        <color theme="1"/>
        <rFont val="Arial"/>
        <family val="2"/>
      </rPr>
      <t xml:space="preserve">For example, calculate mortgage payments. </t>
    </r>
    <r>
      <rPr>
        <i/>
        <vertAlign val="superscript"/>
        <sz val="12"/>
        <color theme="1"/>
        <rFont val="Arial"/>
        <family val="2"/>
      </rPr>
      <t>★</t>
    </r>
  </si>
  <si>
    <r>
      <t>Interpret expressions that represent a quantity in terms of its context.</t>
    </r>
    <r>
      <rPr>
        <vertAlign val="superscript"/>
        <sz val="12"/>
        <color theme="1"/>
        <rFont val="Arial"/>
        <family val="2"/>
      </rPr>
      <t>★</t>
    </r>
  </si>
  <si>
    <t>Standards for Mathematical Practice
• Columns J-M: The provider/publisher will identify one of the Standards for Mathematical Practice and give a citation for that standard for each domain. Review the cited material, score the material by determining the degree to which they meet the intent of the practice standard, and provide evidence to support your determination:
     o M = Meets expectations of the practice standard
     o D = Does not meet expectations of the practice standard
• Columns N-Q: You will identify one of the Standards for Mathematical Practice and give a citation for that standard for each domain. Review the cited material, score the material by determining the degree to which they meet the intent of the practice standard, and provide evidence to support your determination:
     o M = Meets expectations of the practice standard
     o D = Does not meet expectations of the practice standard
Aspects of Rigor and Balance
• Columns R-U:  
     o As you review each standard, consider the aspects of rigor criteria listed in columns R-T.  Those shaded in green have been identified for that standard and should be easily found within the materials.  Those shaded in gray have not been identified but may still be found within the materials.  
     o Based on the evidence for the content standards and standards for mathematical practice, mark each aspect of rigor that is fully met in the materials with an X in the accompanying cell.  Provide the evidence found in the comments section.  
     o For column U, mark the cell for the domain if you find all aspects of rigor balanced within that domain.  Provide the evidence found in the comments section.
• Rigor and Balance: Refer to what is marked in columns R-U for this portion. You will provide one to four citations with evidence for each aspect of rigor.  Provide a citation and evidence for each aspect of rigor and balance from the first quarter of the materials, the second quarter of the materials, the third quarter of the materials, and the fourth quarter of the materials.  Use the citations and evidence already found that meet expectations for the standard, or find new citations and evidence that meet expectations for the aspect of rigor.  These indicators will be scored as follows:
     o M = Meets expectations for rigor and balance – 4 citations with supporting evidence
     o P = Partially meets expectations for rigor and balance – 3 citations with supporting evidence
     o D = Does not meet expectations for rigor and balance – 0-2 citations with supporting evidence</t>
  </si>
  <si>
    <t>HS.N-CN  The Complex Number System</t>
  </si>
  <si>
    <t>Perform arithmetic operations with complex numbers.</t>
  </si>
  <si>
    <t>HS.NCN.A.1</t>
  </si>
  <si>
    <r>
      <t xml:space="preserve">Know there is a complex number </t>
    </r>
    <r>
      <rPr>
        <i/>
        <sz val="12"/>
        <color theme="1"/>
        <rFont val="Arial"/>
        <family val="2"/>
      </rPr>
      <t>i</t>
    </r>
    <r>
      <rPr>
        <sz val="12"/>
        <color theme="1"/>
        <rFont val="Arial"/>
        <family val="2"/>
      </rPr>
      <t xml:space="preserve"> such that </t>
    </r>
    <r>
      <rPr>
        <i/>
        <sz val="12"/>
        <color theme="1"/>
        <rFont val="Arial"/>
        <family val="2"/>
      </rPr>
      <t>i</t>
    </r>
    <r>
      <rPr>
        <vertAlign val="superscript"/>
        <sz val="12"/>
        <color theme="1"/>
        <rFont val="Arial"/>
        <family val="2"/>
      </rPr>
      <t>2</t>
    </r>
    <r>
      <rPr>
        <sz val="12"/>
        <color theme="1"/>
        <rFont val="Arial"/>
        <family val="2"/>
      </rPr>
      <t xml:space="preserve"> = –1, and every complex number has the form </t>
    </r>
    <r>
      <rPr>
        <i/>
        <sz val="12"/>
        <color theme="1"/>
        <rFont val="Arial"/>
        <family val="2"/>
      </rPr>
      <t>a + bi</t>
    </r>
    <r>
      <rPr>
        <sz val="12"/>
        <color theme="1"/>
        <rFont val="Arial"/>
        <family val="2"/>
      </rPr>
      <t xml:space="preserve"> with </t>
    </r>
    <r>
      <rPr>
        <i/>
        <sz val="12"/>
        <color theme="1"/>
        <rFont val="Arial"/>
        <family val="2"/>
      </rPr>
      <t>a</t>
    </r>
    <r>
      <rPr>
        <sz val="12"/>
        <color theme="1"/>
        <rFont val="Arial"/>
        <family val="2"/>
      </rPr>
      <t xml:space="preserve"> and </t>
    </r>
    <r>
      <rPr>
        <i/>
        <sz val="12"/>
        <color theme="1"/>
        <rFont val="Arial"/>
        <family val="2"/>
      </rPr>
      <t>b</t>
    </r>
    <r>
      <rPr>
        <sz val="12"/>
        <color theme="1"/>
        <rFont val="Arial"/>
        <family val="2"/>
      </rPr>
      <t xml:space="preserve"> real.</t>
    </r>
  </si>
  <si>
    <t>HS.NCN.A.2</t>
  </si>
  <si>
    <r>
      <t>Use the relation</t>
    </r>
    <r>
      <rPr>
        <i/>
        <sz val="12"/>
        <color theme="1"/>
        <rFont val="Arial"/>
        <family val="2"/>
      </rPr>
      <t xml:space="preserve"> i</t>
    </r>
    <r>
      <rPr>
        <i/>
        <vertAlign val="superscript"/>
        <sz val="12"/>
        <color theme="1"/>
        <rFont val="Arial"/>
        <family val="2"/>
      </rPr>
      <t>2</t>
    </r>
    <r>
      <rPr>
        <i/>
        <sz val="12"/>
        <color theme="1"/>
        <rFont val="Arial"/>
        <family val="2"/>
      </rPr>
      <t xml:space="preserve"> </t>
    </r>
    <r>
      <rPr>
        <sz val="12"/>
        <color theme="1"/>
        <rFont val="Arial"/>
        <family val="2"/>
      </rPr>
      <t>= –1 and the commutative, associative, and distributive properties to add, subtract, and multiply complex numbers.</t>
    </r>
  </si>
  <si>
    <t>Use complex numbers in polynomial identities and equations.</t>
  </si>
  <si>
    <t>HS.NCN.C.7</t>
  </si>
  <si>
    <t>Solve quadratic equations with real coefficients that have complex solutions.</t>
  </si>
  <si>
    <t>HS.NCN.C.8</t>
  </si>
  <si>
    <r>
      <t>(+) Extend polynomial identities to the complex numbers.</t>
    </r>
    <r>
      <rPr>
        <i/>
        <sz val="12"/>
        <color theme="1"/>
        <rFont val="Arial"/>
        <family val="2"/>
      </rPr>
      <t xml:space="preserve"> For example, rewrite x</t>
    </r>
    <r>
      <rPr>
        <i/>
        <vertAlign val="superscript"/>
        <sz val="12"/>
        <color theme="1"/>
        <rFont val="Arial"/>
        <family val="2"/>
      </rPr>
      <t>2</t>
    </r>
    <r>
      <rPr>
        <i/>
        <sz val="12"/>
        <color theme="1"/>
        <rFont val="Arial"/>
        <family val="2"/>
      </rPr>
      <t xml:space="preserve"> + 4 as (x + 2i)(x – 2i).</t>
    </r>
  </si>
  <si>
    <t>HS.NCN.C.9</t>
  </si>
  <si>
    <t>(+) Know the Fundamental Theorem of Algebra; show that it is true for quadratic polynomials.</t>
  </si>
  <si>
    <t>Interpret functions that arise in applications in terms of the context.</t>
  </si>
  <si>
    <t>HS.FIF.B.4</t>
  </si>
  <si>
    <r>
      <t xml:space="preserve">For a function that models a relationship between two quantities, interpret key features of graphs and tables in terms of the quantities, and sketch graphs showing key features given a verbal description of the relationship. </t>
    </r>
    <r>
      <rPr>
        <i/>
        <sz val="12"/>
        <color theme="1"/>
        <rFont val="Arial"/>
        <family val="2"/>
      </rPr>
      <t>Key features include: intercepts; intervals where the function is increasing, decreasing, positive, or negative; relative maximums and minimums; symmetries; end behavior; and periodicity.</t>
    </r>
    <r>
      <rPr>
        <i/>
        <vertAlign val="superscript"/>
        <sz val="12"/>
        <color theme="1"/>
        <rFont val="Arial"/>
        <family val="2"/>
      </rPr>
      <t>★</t>
    </r>
  </si>
  <si>
    <t>HS.FIF.B.5</t>
  </si>
  <si>
    <r>
      <t xml:space="preserve">Relate the domain of a function to its graph and, where applicable, to the quantitative relationship it describes. </t>
    </r>
    <r>
      <rPr>
        <i/>
        <sz val="12"/>
        <color theme="1"/>
        <rFont val="Arial"/>
        <family val="2"/>
      </rPr>
      <t>For example, if the function h(n) gives the number of person-hours it takes to assemble n engines in a factory, then the positive integers would be an appropriate domain for the function.</t>
    </r>
    <r>
      <rPr>
        <i/>
        <vertAlign val="superscript"/>
        <sz val="12"/>
        <color theme="1"/>
        <rFont val="Arial"/>
        <family val="2"/>
      </rPr>
      <t>★</t>
    </r>
  </si>
  <si>
    <t>HS.FIF.B.6</t>
  </si>
  <si>
    <r>
      <t>Calculate and interpret the average rate of change of a function (presented symbolically or as a table) over a specified interval. Estimate the rate of change from a graph.</t>
    </r>
    <r>
      <rPr>
        <vertAlign val="superscript"/>
        <sz val="12"/>
        <color theme="1"/>
        <rFont val="Arial"/>
        <family val="2"/>
      </rPr>
      <t>★</t>
    </r>
  </si>
  <si>
    <t>Analyze functions using different representations.</t>
  </si>
  <si>
    <t>HS.FIF.C.7</t>
  </si>
  <si>
    <r>
      <t>Graph functions expressed symbolically and show key features of the graph, by hand in simple cases and using technology for more complicated cases.</t>
    </r>
    <r>
      <rPr>
        <vertAlign val="superscript"/>
        <sz val="12"/>
        <color theme="1"/>
        <rFont val="Arial"/>
        <family val="2"/>
      </rPr>
      <t>★</t>
    </r>
  </si>
  <si>
    <t>HS.FIF.C.7.b</t>
  </si>
  <si>
    <t>Graph square root, cube root, and piecewise-defined functions, including step functions and absolute value functions.</t>
  </si>
  <si>
    <t>HS.FIF.C.7.c</t>
  </si>
  <si>
    <t>Graph polynomial functions, identifying zeros when suitable factorizations are available, and showing end behavior.</t>
  </si>
  <si>
    <t>HS.FIF.C.7.e</t>
  </si>
  <si>
    <t>Graph exponential and logarithmic functions, showing intercepts and end behavior, and trigonometric functions, showing period, midline, and amplitude.</t>
  </si>
  <si>
    <t>HS.FIF.C.8.a</t>
  </si>
  <si>
    <t>Use the process of factoring and completing the square in a quadratic function to show zeros, extreme values, and symmetry of the graph, and interpret these in terms of a context.</t>
  </si>
  <si>
    <t>HS.FIF.C.9</t>
  </si>
  <si>
    <r>
      <t xml:space="preserve">Compare properties of two functions each represented in a different way (algebraically, graphically, numerically in tables, or by verbal descriptions). </t>
    </r>
    <r>
      <rPr>
        <i/>
        <sz val="12"/>
        <color theme="1"/>
        <rFont val="Arial"/>
        <family val="2"/>
      </rPr>
      <t>For example, given a graph of one quadratic function and an algebraic expression for another, say which has the larger maximum.</t>
    </r>
  </si>
  <si>
    <t>HS.F-BF  Building Functions</t>
  </si>
  <si>
    <t>Build a function that models a relationship between two quantities.</t>
  </si>
  <si>
    <t>HS.FBF.A.1</t>
  </si>
  <si>
    <r>
      <t xml:space="preserve">Write a function that describes a relationship between two quantities. </t>
    </r>
    <r>
      <rPr>
        <vertAlign val="superscript"/>
        <sz val="12"/>
        <color theme="1"/>
        <rFont val="Arial"/>
        <family val="2"/>
      </rPr>
      <t>★</t>
    </r>
  </si>
  <si>
    <t>HS.FBF.A.1.b</t>
  </si>
  <si>
    <r>
      <t>Combine standard function types using arithmetic operations.</t>
    </r>
    <r>
      <rPr>
        <i/>
        <sz val="12"/>
        <color theme="1"/>
        <rFont val="Arial"/>
        <family val="2"/>
      </rPr>
      <t xml:space="preserve"> For example, build a function that models the temperature of a cooling body by adding a constant function to a decaying exponential, and relate these functions to the model.</t>
    </r>
  </si>
  <si>
    <t>Build new functions from existing functions.</t>
  </si>
  <si>
    <t>HS.FBF.B.3</t>
  </si>
  <si>
    <r>
      <rPr>
        <sz val="12"/>
        <color rgb="FF231F20"/>
        <rFont val="Arial"/>
        <family val="2"/>
      </rPr>
      <t xml:space="preserve">Identify the effect on the graph of replacing </t>
    </r>
    <r>
      <rPr>
        <i/>
        <sz val="12"/>
        <color rgb="FF231F20"/>
        <rFont val="Arial"/>
        <family val="2"/>
      </rPr>
      <t>f</t>
    </r>
    <r>
      <rPr>
        <sz val="12"/>
        <color rgb="FF231F20"/>
        <rFont val="Arial"/>
        <family val="2"/>
      </rPr>
      <t>(</t>
    </r>
    <r>
      <rPr>
        <i/>
        <sz val="12"/>
        <color rgb="FF231F20"/>
        <rFont val="Arial"/>
        <family val="2"/>
      </rPr>
      <t>x</t>
    </r>
    <r>
      <rPr>
        <sz val="12"/>
        <color rgb="FF231F20"/>
        <rFont val="Arial"/>
        <family val="2"/>
      </rPr>
      <t xml:space="preserve">) by  </t>
    </r>
    <r>
      <rPr>
        <i/>
        <sz val="12"/>
        <color rgb="FF231F20"/>
        <rFont val="Arial"/>
        <family val="2"/>
      </rPr>
      <t>f</t>
    </r>
    <r>
      <rPr>
        <sz val="12"/>
        <color rgb="FF231F20"/>
        <rFont val="Arial"/>
        <family val="2"/>
      </rPr>
      <t>(</t>
    </r>
    <r>
      <rPr>
        <i/>
        <sz val="12"/>
        <color rgb="FF231F20"/>
        <rFont val="Arial"/>
        <family val="2"/>
      </rPr>
      <t>x</t>
    </r>
    <r>
      <rPr>
        <sz val="12"/>
        <color rgb="FF231F20"/>
        <rFont val="Arial"/>
        <family val="2"/>
      </rPr>
      <t xml:space="preserve">) + </t>
    </r>
    <r>
      <rPr>
        <i/>
        <sz val="12"/>
        <color rgb="FF231F20"/>
        <rFont val="Arial"/>
        <family val="2"/>
      </rPr>
      <t>k</t>
    </r>
    <r>
      <rPr>
        <sz val="12"/>
        <color rgb="FF231F20"/>
        <rFont val="Arial"/>
        <family val="2"/>
      </rPr>
      <t xml:space="preserve">, </t>
    </r>
    <r>
      <rPr>
        <i/>
        <sz val="12"/>
        <color rgb="FF231F20"/>
        <rFont val="Arial"/>
        <family val="2"/>
      </rPr>
      <t>k f</t>
    </r>
    <r>
      <rPr>
        <sz val="12"/>
        <color rgb="FF231F20"/>
        <rFont val="Arial"/>
        <family val="2"/>
      </rPr>
      <t>(</t>
    </r>
    <r>
      <rPr>
        <i/>
        <sz val="12"/>
        <color rgb="FF231F20"/>
        <rFont val="Arial"/>
        <family val="2"/>
      </rPr>
      <t>x</t>
    </r>
    <r>
      <rPr>
        <sz val="12"/>
        <color rgb="FF231F20"/>
        <rFont val="Arial"/>
        <family val="2"/>
      </rPr>
      <t xml:space="preserve">), </t>
    </r>
    <r>
      <rPr>
        <i/>
        <sz val="12"/>
        <color rgb="FF231F20"/>
        <rFont val="Arial"/>
        <family val="2"/>
      </rPr>
      <t>f</t>
    </r>
    <r>
      <rPr>
        <sz val="12"/>
        <color rgb="FF231F20"/>
        <rFont val="Arial"/>
        <family val="2"/>
      </rPr>
      <t>(</t>
    </r>
    <r>
      <rPr>
        <i/>
        <sz val="12"/>
        <color rgb="FF231F20"/>
        <rFont val="Arial"/>
        <family val="2"/>
      </rPr>
      <t>kx</t>
    </r>
    <r>
      <rPr>
        <sz val="12"/>
        <color rgb="FF231F20"/>
        <rFont val="Arial"/>
        <family val="2"/>
      </rPr>
      <t xml:space="preserve">), and </t>
    </r>
    <r>
      <rPr>
        <i/>
        <sz val="12"/>
        <color rgb="FF231F20"/>
        <rFont val="Arial"/>
        <family val="2"/>
      </rPr>
      <t>f</t>
    </r>
    <r>
      <rPr>
        <sz val="12"/>
        <color rgb="FF231F20"/>
        <rFont val="Arial"/>
        <family val="2"/>
      </rPr>
      <t>(</t>
    </r>
    <r>
      <rPr>
        <i/>
        <sz val="12"/>
        <color rgb="FF231F20"/>
        <rFont val="Arial"/>
        <family val="2"/>
      </rPr>
      <t xml:space="preserve">x </t>
    </r>
    <r>
      <rPr>
        <sz val="12"/>
        <color rgb="FF231F20"/>
        <rFont val="Arial"/>
        <family val="2"/>
      </rPr>
      <t xml:space="preserve">+ </t>
    </r>
    <r>
      <rPr>
        <i/>
        <sz val="12"/>
        <color rgb="FF231F20"/>
        <rFont val="Arial"/>
        <family val="2"/>
      </rPr>
      <t>k</t>
    </r>
    <r>
      <rPr>
        <sz val="12"/>
        <color rgb="FF231F20"/>
        <rFont val="Arial"/>
        <family val="2"/>
      </rPr>
      <t xml:space="preserve">) for specific values of </t>
    </r>
    <r>
      <rPr>
        <i/>
        <sz val="12"/>
        <color rgb="FF231F20"/>
        <rFont val="Arial"/>
        <family val="2"/>
      </rPr>
      <t xml:space="preserve">k </t>
    </r>
    <r>
      <rPr>
        <sz val="12"/>
        <color rgb="FF231F20"/>
        <rFont val="Arial"/>
        <family val="2"/>
      </rPr>
      <t xml:space="preserve">(both positive and negative); find the value of </t>
    </r>
    <r>
      <rPr>
        <i/>
        <sz val="12"/>
        <color rgb="FF231F20"/>
        <rFont val="Arial"/>
        <family val="2"/>
      </rPr>
      <t xml:space="preserve">k </t>
    </r>
    <r>
      <rPr>
        <sz val="12"/>
        <color rgb="FF231F20"/>
        <rFont val="Arial"/>
        <family val="2"/>
      </rPr>
      <t xml:space="preserve">given the graphs. Experiment with cases and illustrate an explanation of the effects on the graph using technology. </t>
    </r>
    <r>
      <rPr>
        <i/>
        <sz val="12"/>
        <color rgb="FF231F20"/>
        <rFont val="Arial"/>
        <family val="2"/>
      </rPr>
      <t>Include recognizing even and odd functions from their graphs and algebraic expressions for them.</t>
    </r>
  </si>
  <si>
    <t>HS.FBF.B.4</t>
  </si>
  <si>
    <t>Find inverse functions.</t>
  </si>
  <si>
    <t>HS.FBF.B.4.a</t>
  </si>
  <si>
    <r>
      <rPr>
        <sz val="12"/>
        <color rgb="FF231F20"/>
        <rFont val="Arial"/>
        <family val="2"/>
      </rPr>
      <t xml:space="preserve">Solve an equation of the form f(x) = c for a simple function f that has an inverse and write an expression for the inverse. </t>
    </r>
    <r>
      <rPr>
        <i/>
        <sz val="12"/>
        <color rgb="FF231F20"/>
        <rFont val="Arial"/>
        <family val="2"/>
      </rPr>
      <t>For example, f(x) =2 x</t>
    </r>
    <r>
      <rPr>
        <i/>
        <vertAlign val="superscript"/>
        <sz val="12"/>
        <color rgb="FF231F20"/>
        <rFont val="Arial"/>
        <family val="2"/>
      </rPr>
      <t>3</t>
    </r>
    <r>
      <rPr>
        <i/>
        <sz val="12"/>
        <color rgb="FF231F20"/>
        <rFont val="Arial"/>
        <family val="2"/>
      </rPr>
      <t xml:space="preserve"> or f(x) = (x+1)/(x–1) for x </t>
    </r>
    <r>
      <rPr>
        <sz val="12"/>
        <color rgb="FF231F20"/>
        <rFont val="Calibri"/>
        <family val="2"/>
      </rPr>
      <t>≠</t>
    </r>
    <r>
      <rPr>
        <sz val="12"/>
        <color rgb="FF231F20"/>
        <rFont val="Arial"/>
        <family val="2"/>
      </rPr>
      <t xml:space="preserve"> </t>
    </r>
    <r>
      <rPr>
        <i/>
        <sz val="12"/>
        <color rgb="FF231F20"/>
        <rFont val="Arial"/>
        <family val="2"/>
      </rPr>
      <t>1.</t>
    </r>
  </si>
  <si>
    <t>HS.F-LE Linear, Quadratic, and Exponential Models ★</t>
  </si>
  <si>
    <t>Construct and compare linear, quadratic, and exponential models and solve problems.</t>
  </si>
  <si>
    <t>HS.FLE.A.4</t>
  </si>
  <si>
    <r>
      <t xml:space="preserve">For exponential models, express as a logarithm the solution to </t>
    </r>
    <r>
      <rPr>
        <i/>
        <sz val="12"/>
        <color rgb="FF231F20"/>
        <rFont val="Arial"/>
        <family val="2"/>
      </rPr>
      <t>ab</t>
    </r>
    <r>
      <rPr>
        <vertAlign val="superscript"/>
        <sz val="12"/>
        <color rgb="FF231F20"/>
        <rFont val="Arial"/>
        <family val="2"/>
      </rPr>
      <t>ct</t>
    </r>
    <r>
      <rPr>
        <sz val="12"/>
        <color rgb="FF231F20"/>
        <rFont val="Arial"/>
        <family val="2"/>
      </rPr>
      <t xml:space="preserve"> = </t>
    </r>
    <r>
      <rPr>
        <i/>
        <sz val="12"/>
        <color rgb="FF231F20"/>
        <rFont val="Arial"/>
        <family val="2"/>
      </rPr>
      <t xml:space="preserve">d </t>
    </r>
    <r>
      <rPr>
        <sz val="12"/>
        <color rgb="FF231F20"/>
        <rFont val="Arial"/>
        <family val="2"/>
      </rPr>
      <t xml:space="preserve">where </t>
    </r>
    <r>
      <rPr>
        <i/>
        <sz val="12"/>
        <color rgb="FF231F20"/>
        <rFont val="Arial"/>
        <family val="2"/>
      </rPr>
      <t>a</t>
    </r>
    <r>
      <rPr>
        <sz val="12"/>
        <color rgb="FF231F20"/>
        <rFont val="Arial"/>
        <family val="2"/>
      </rPr>
      <t xml:space="preserve">, </t>
    </r>
    <r>
      <rPr>
        <i/>
        <sz val="12"/>
        <color rgb="FF231F20"/>
        <rFont val="Arial"/>
        <family val="2"/>
      </rPr>
      <t>c</t>
    </r>
    <r>
      <rPr>
        <sz val="12"/>
        <color rgb="FF231F20"/>
        <rFont val="Arial"/>
        <family val="2"/>
      </rPr>
      <t xml:space="preserve">, and </t>
    </r>
    <r>
      <rPr>
        <i/>
        <sz val="12"/>
        <color rgb="FF231F20"/>
        <rFont val="Arial"/>
        <family val="2"/>
      </rPr>
      <t xml:space="preserve">d </t>
    </r>
    <r>
      <rPr>
        <sz val="12"/>
        <color rgb="FF231F20"/>
        <rFont val="Arial"/>
        <family val="2"/>
      </rPr>
      <t xml:space="preserve">are numbers and the base </t>
    </r>
    <r>
      <rPr>
        <i/>
        <sz val="12"/>
        <color rgb="FF231F20"/>
        <rFont val="Arial"/>
        <family val="2"/>
      </rPr>
      <t xml:space="preserve">b </t>
    </r>
    <r>
      <rPr>
        <sz val="12"/>
        <color rgb="FF231F20"/>
        <rFont val="Arial"/>
        <family val="2"/>
      </rPr>
      <t xml:space="preserve">is 2, 10, or </t>
    </r>
    <r>
      <rPr>
        <i/>
        <sz val="12"/>
        <color rgb="FF231F20"/>
        <rFont val="Arial"/>
        <family val="2"/>
      </rPr>
      <t>e</t>
    </r>
    <r>
      <rPr>
        <sz val="12"/>
        <color rgb="FF231F20"/>
        <rFont val="Arial"/>
        <family val="2"/>
      </rPr>
      <t>; evaluate the logarithm using technology.</t>
    </r>
  </si>
  <si>
    <t>HS.F-TF  Trigonometric Functions</t>
  </si>
  <si>
    <t>Extend the domain of trigonometric functions using the unit circle.</t>
  </si>
  <si>
    <t>HS.FTF.A.1</t>
  </si>
  <si>
    <t>Understand radian measure of an angle as the length of the arc on the unit circle subtended by the angle.</t>
  </si>
  <si>
    <t>HS.FTF.A.2</t>
  </si>
  <si>
    <t>Explain how the unit circle in the coordinate plane enables the extension of trigonometric functions to all real numbers, interpreted as radian measures of angles traversed counterclockwise around the unit circle.</t>
  </si>
  <si>
    <t>Model periodic phenomena with trigonometric functions.</t>
  </si>
  <si>
    <t>HS.FTF.B.5</t>
  </si>
  <si>
    <r>
      <t>Choose trigonometric functions to model periodic phenomena with specified amplitude, frequency, and midline.</t>
    </r>
    <r>
      <rPr>
        <vertAlign val="superscript"/>
        <sz val="12"/>
        <color theme="1"/>
        <rFont val="Arial"/>
        <family val="2"/>
      </rPr>
      <t>★</t>
    </r>
  </si>
  <si>
    <t>Prove and apply trigonometric identities.</t>
  </si>
  <si>
    <t>HS.FTF.C.8</t>
  </si>
  <si>
    <r>
      <t>Prove the Pythagorean identity sin</t>
    </r>
    <r>
      <rPr>
        <vertAlign val="superscript"/>
        <sz val="12"/>
        <color rgb="FF231F20"/>
        <rFont val="Arial"/>
        <family val="2"/>
      </rPr>
      <t>2</t>
    </r>
    <r>
      <rPr>
        <sz val="12"/>
        <color rgb="FF231F20"/>
        <rFont val="Arial"/>
        <family val="2"/>
      </rPr>
      <t>(θ) + cos</t>
    </r>
    <r>
      <rPr>
        <vertAlign val="superscript"/>
        <sz val="12"/>
        <color rgb="FF231F20"/>
        <rFont val="Arial"/>
        <family val="2"/>
      </rPr>
      <t>2</t>
    </r>
    <r>
      <rPr>
        <sz val="12"/>
        <color rgb="FF231F20"/>
        <rFont val="Arial"/>
        <family val="2"/>
      </rPr>
      <t>(θ) = 1 and use it to find sin(θ), cos(θ), or tan(θ) given sin(θ), cos(θ), or tan(θ) and the quadrant of the angle.</t>
    </r>
  </si>
  <si>
    <t>HS.S-ID - Interpreting Categorical and Quantitative Data</t>
  </si>
  <si>
    <t>Summarize, represent, and interpret data on a single count or measurement variable.</t>
  </si>
  <si>
    <t>HS.SID.A.4</t>
  </si>
  <si>
    <t>Use the mean and standard deviation of a data set to fit it to a normal distribution and to estimate population percentages. Recognize that there are data sets for which such a procedure is not appropriate.  Use calculators, spreadsheets, and tables to estimate areas under the normal curve.</t>
  </si>
  <si>
    <t>HS.S-IC - Making Inferences and Justifying Conclusions</t>
  </si>
  <si>
    <t>Understand and evaluate random processes underlying statistical experiments.</t>
  </si>
  <si>
    <t>HS.SIC.A.1</t>
  </si>
  <si>
    <t>Understand statistics as a process for making inferences about population parameters based on a random sample from that population.</t>
  </si>
  <si>
    <t>HS.SIC.A.2</t>
  </si>
  <si>
    <r>
      <t>Decide if a specified model is consistent with results from a given data-generating process, e.g., using simulation.</t>
    </r>
    <r>
      <rPr>
        <i/>
        <sz val="12"/>
        <color theme="1"/>
        <rFont val="Arial"/>
        <family val="2"/>
      </rPr>
      <t xml:space="preserve"> For example, a model says a spinning coin falls heads up with probability 0.5. Would a result of 5 tails in a row cause you to question the model?</t>
    </r>
  </si>
  <si>
    <t>Make inferences and justify conclusions from sample surveys, experiments, and observational studies.</t>
  </si>
  <si>
    <t>HS.SIC.B.3</t>
  </si>
  <si>
    <t>Recognize the purposes of and differences among sample surveys, experiments, and observational studies; explain how randomization relates to each.</t>
  </si>
  <si>
    <t>HS.SIC.B.4</t>
  </si>
  <si>
    <t>Use data from a sample survey to estimate a population mean or proportion; develop a margin of error through the use of simulation models for random sampling.</t>
  </si>
  <si>
    <t>HS.SIC.B.5</t>
  </si>
  <si>
    <t>Use data from a randomized experiment to compare two treatments; use simulations to decide if differences between parameters are significant.</t>
  </si>
  <si>
    <t>HS.SIC.B.6</t>
  </si>
  <si>
    <t>Evaluate reports based on data.</t>
  </si>
  <si>
    <t>HS.S-MD - Using Probability to Make Decisions</t>
  </si>
  <si>
    <t>Use probability to evaluate outcomes of decisions.</t>
  </si>
  <si>
    <t>HS.SMD.B.6</t>
  </si>
  <si>
    <t>(+) Use probabilities to make fair decisions (e.g., drawing by lots, using a random number generator).</t>
  </si>
  <si>
    <t>HS.SMD.B.7</t>
  </si>
  <si>
    <t>(+) Analyze decisions and strategies using probability concepts (e.g., product testing, medical testing, pulling a hockey goalie at the end of a game).</t>
  </si>
  <si>
    <t xml:space="preserve">PROVIDER/PUBLISHER INSTRUCTIONS:
• Citations for this section will refer to the Student Edition, Teacher Edition, or Student Workbook (Review Set).
• For this section, you may enter one citation per criterion. (Column C)  
     o NOTE: You may not use a citation more than once across ALL sections of the rubric.  
• The Reviewer will be providing evidence based on the citation given.
• Each criterion will be scored as “Meets expectations,” “Partially meets expectations,” or “Does not meet expectations.”
</t>
  </si>
  <si>
    <t xml:space="preserve">REVIEWER INSTRUCTIONS:
• Use the Student Edition, Teacher Edition, or Student Workbook (Review Set) to conduct this portion of the review.
Math Content Standards:
• Columns D-F: The provider/publisher will provide a citation or citations within the Teacher Edition for the standard. Review the cited material, score the material by determining the degree to which they meet the intent of the standard, and provide evidence to support your determination: 
     o M = Meets expectations of the standard
     o P = Partially meets expectations of the standard  
     o D = Does not meet expectations of the standard
• Columns G-I: Using the Student Edition, Student Workbook, or other student-facing materials, list a different citation or multiple citations for the same standard so that all components of the standard are addressed. Review the cited material, score the material by determining the degree to which they meet the intent of the standard, and provide evidence to support your determination: 
     o M = Meets expectations of the standard
     o P = Partially meets expectations of the standard
     o D = Does not meet expectations of the standard
</t>
  </si>
  <si>
    <r>
      <t xml:space="preserve">PROVIDER/PUBLISHER INSTRUCTIONS: 
•Citations for this section will refer to the Student Edition, Teacher Edition, or Student Workbook (Review Set).
•	Column D:  Enter one citation per standard from the Teacher Edition.  If necessary, you may enter multiple, </t>
    </r>
    <r>
      <rPr>
        <b/>
        <sz val="12"/>
        <color theme="1"/>
        <rFont val="Arial"/>
        <family val="2"/>
      </rPr>
      <t>targeted</t>
    </r>
    <r>
      <rPr>
        <sz val="12"/>
        <color theme="1"/>
        <rFont val="Arial"/>
        <family val="2"/>
      </rPr>
      <t xml:space="preserve"> citations in order to address standards with multiple components.  Use as few citations as needed to meet the full intent of the standard.  Your citations should be concise and should allow the reviewer to easily determine that the full intent and all components of the standard have been met.
     o 	NOTE: You may not use a citation more than once across ALL sections of the rubric.  
•	The Reviewer will be providing evidence based on the citation given.  Each standard will be scored as “Meets expectations,” “Partially meets expectations,” or “Does not meet expectations.” 
•	Columns J and K:  You will identify (Column J) and cite (Column K) Standards for Mathematical Practice (1-8), one per domain. Each mathematical practice within the domain will be scored as “Meets expectations” or “Does not meet expectations.” 
     o 	NOTE: Each Standard for Mathematical Practice should be identified at least once throughout this section.  </t>
    </r>
  </si>
  <si>
    <t>Standards for Mathematical Practices Scoring Table</t>
  </si>
  <si>
    <t>Publisher Cite</t>
  </si>
  <si>
    <t>COUNT</t>
  </si>
  <si>
    <t>SUM COL</t>
  </si>
  <si>
    <t>Reviewer Cite</t>
  </si>
  <si>
    <t>1 and M</t>
  </si>
  <si>
    <t>2 and M</t>
  </si>
  <si>
    <t>3 and M</t>
  </si>
  <si>
    <t>4 and M</t>
  </si>
  <si>
    <t>5 and M</t>
  </si>
  <si>
    <t>6 and M</t>
  </si>
  <si>
    <t>7 and M</t>
  </si>
  <si>
    <t>8 and M</t>
  </si>
  <si>
    <t>F.31 Algebra II - Grades 9-12 (2041)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</si>
</sst>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mm/dd/yy;@"/>
    <numFmt numFmtId="166" formatCode="0.0%"/>
  </numFmts>
  <fonts count="28" x14ac:knownFonts="1">
    <font>
      <sz val="11"/>
      <color theme="1"/>
      <name val="Calibri"/>
      <family val="2"/>
      <scheme val="minor"/>
    </font>
    <font>
      <b/>
      <sz val="12"/>
      <color theme="1"/>
      <name val="Arial"/>
      <family val="2"/>
    </font>
    <font>
      <sz val="12"/>
      <color theme="1"/>
      <name val="Arial"/>
      <family val="2"/>
    </font>
    <font>
      <sz val="11"/>
      <color theme="0"/>
      <name val="Calibri"/>
      <family val="2"/>
      <scheme val="minor"/>
    </font>
    <font>
      <b/>
      <sz val="12"/>
      <color theme="0"/>
      <name val="Arial"/>
      <family val="2"/>
    </font>
    <font>
      <sz val="16"/>
      <color theme="0"/>
      <name val="Arial"/>
      <family val="2"/>
    </font>
    <font>
      <b/>
      <sz val="16"/>
      <color theme="0"/>
      <name val="Arial"/>
      <family val="2"/>
    </font>
    <font>
      <sz val="16"/>
      <color theme="1"/>
      <name val="Arial"/>
      <family val="2"/>
    </font>
    <font>
      <b/>
      <sz val="24"/>
      <color theme="0"/>
      <name val="Arial"/>
      <family val="2"/>
    </font>
    <font>
      <b/>
      <sz val="18"/>
      <name val="Arial"/>
      <family val="2"/>
    </font>
    <font>
      <b/>
      <sz val="12"/>
      <name val="Arial"/>
      <family val="2"/>
    </font>
    <font>
      <b/>
      <sz val="12"/>
      <color rgb="FFFF0000"/>
      <name val="Arial"/>
      <family val="2"/>
    </font>
    <font>
      <sz val="11"/>
      <color theme="1"/>
      <name val="Arial"/>
      <family val="2"/>
    </font>
    <font>
      <sz val="12"/>
      <name val="Arial"/>
      <family val="2"/>
    </font>
    <font>
      <i/>
      <sz val="12"/>
      <color theme="1"/>
      <name val="Arial"/>
      <family val="2"/>
    </font>
    <font>
      <b/>
      <sz val="16"/>
      <color theme="1"/>
      <name val="Arial"/>
      <family val="2"/>
    </font>
    <font>
      <i/>
      <sz val="12"/>
      <color rgb="FF231F20"/>
      <name val="Arial"/>
      <family val="2"/>
    </font>
    <font>
      <sz val="12"/>
      <color rgb="FF231F20"/>
      <name val="Arial"/>
      <family val="2"/>
    </font>
    <font>
      <vertAlign val="superscript"/>
      <sz val="12"/>
      <color rgb="FF231F20"/>
      <name val="Arial"/>
      <family val="2"/>
    </font>
    <font>
      <i/>
      <vertAlign val="superscript"/>
      <sz val="12"/>
      <color rgb="FF231F20"/>
      <name val="Arial"/>
      <family val="2"/>
    </font>
    <font>
      <i/>
      <vertAlign val="superscript"/>
      <sz val="12"/>
      <color theme="1"/>
      <name val="Arial"/>
      <family val="2"/>
    </font>
    <font>
      <b/>
      <u/>
      <sz val="16"/>
      <color theme="1"/>
      <name val="Arial"/>
      <family val="2"/>
    </font>
    <font>
      <sz val="14"/>
      <color theme="1"/>
      <name val="Arial"/>
      <family val="2"/>
    </font>
    <font>
      <b/>
      <sz val="14"/>
      <color theme="1"/>
      <name val="Arial"/>
      <family val="2"/>
    </font>
    <font>
      <b/>
      <vertAlign val="superscript"/>
      <sz val="16"/>
      <color theme="0"/>
      <name val="Arial"/>
      <family val="2"/>
    </font>
    <font>
      <vertAlign val="superscript"/>
      <sz val="12"/>
      <color theme="1"/>
      <name val="Arial"/>
      <family val="2"/>
    </font>
    <font>
      <sz val="12"/>
      <color theme="0"/>
      <name val="Arial"/>
      <family val="2"/>
    </font>
    <font>
      <sz val="12"/>
      <color rgb="FF231F20"/>
      <name val="Calibri"/>
      <family val="2"/>
    </font>
  </fonts>
  <fills count="28">
    <fill>
      <patternFill patternType="none"/>
    </fill>
    <fill>
      <patternFill patternType="gray125"/>
    </fill>
    <fill>
      <patternFill patternType="solid">
        <fgColor theme="5" tint="0.79998168889431442"/>
        <bgColor indexed="64"/>
      </patternFill>
    </fill>
    <fill>
      <patternFill patternType="solid">
        <fgColor theme="1"/>
        <bgColor indexed="64"/>
      </patternFill>
    </fill>
    <fill>
      <patternFill patternType="solid">
        <fgColor rgb="FFFFFF00"/>
        <bgColor indexed="64"/>
      </patternFill>
    </fill>
    <fill>
      <patternFill patternType="solid">
        <fgColor rgb="FF7030A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D9D9D9"/>
        <bgColor indexed="64"/>
      </patternFill>
    </fill>
    <fill>
      <patternFill patternType="solid">
        <fgColor theme="8" tint="0.39997558519241921"/>
        <bgColor indexed="64"/>
      </patternFill>
    </fill>
    <fill>
      <patternFill patternType="solid">
        <fgColor theme="1" tint="4.9989318521683403E-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B8FEFB"/>
        <bgColor indexed="64"/>
      </patternFill>
    </fill>
    <fill>
      <patternFill patternType="solid">
        <fgColor theme="4" tint="0.79998168889431442"/>
        <bgColor indexed="64"/>
      </patternFill>
    </fill>
    <fill>
      <patternFill patternType="solid">
        <fgColor rgb="FFD6FEFB"/>
        <bgColor indexed="64"/>
      </patternFill>
    </fill>
    <fill>
      <patternFill patternType="solid">
        <fgColor theme="1" tint="0.499984740745262"/>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rgb="FFD6FEFC"/>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thin">
        <color indexed="64"/>
      </right>
      <top/>
      <bottom/>
      <diagonal/>
    </border>
    <border>
      <left/>
      <right style="thin">
        <color auto="1"/>
      </right>
      <top style="thin">
        <color auto="1"/>
      </top>
      <bottom/>
      <diagonal/>
    </border>
  </borders>
  <cellStyleXfs count="1">
    <xf numFmtId="0" fontId="0" fillId="0" borderId="0"/>
  </cellStyleXfs>
  <cellXfs count="502">
    <xf numFmtId="0" fontId="0" fillId="0" borderId="0" xfId="0"/>
    <xf numFmtId="0" fontId="0" fillId="0" borderId="0" xfId="0" applyAlignment="1">
      <alignment vertical="top" wrapText="1"/>
    </xf>
    <xf numFmtId="0" fontId="2" fillId="14" borderId="14" xfId="0" applyFont="1" applyFill="1" applyBorder="1" applyAlignment="1" applyProtection="1">
      <alignment vertical="center" wrapText="1"/>
      <protection locked="0"/>
    </xf>
    <xf numFmtId="0" fontId="2" fillId="14" borderId="14" xfId="0" applyFont="1" applyFill="1" applyBorder="1" applyAlignment="1" applyProtection="1">
      <alignment horizontal="center" vertical="center" wrapText="1"/>
      <protection locked="0"/>
    </xf>
    <xf numFmtId="0" fontId="1" fillId="0" borderId="14" xfId="0" applyFont="1" applyBorder="1" applyAlignment="1" applyProtection="1">
      <alignment horizontal="left" vertical="center"/>
    </xf>
    <xf numFmtId="0" fontId="2" fillId="0" borderId="14" xfId="0" applyFont="1" applyBorder="1" applyAlignment="1" applyProtection="1">
      <alignment horizontal="center" vertical="center"/>
    </xf>
    <xf numFmtId="0" fontId="1" fillId="0" borderId="14" xfId="0" applyFont="1" applyBorder="1" applyAlignment="1" applyProtection="1">
      <alignment vertical="center" wrapText="1"/>
    </xf>
    <xf numFmtId="165" fontId="2" fillId="0" borderId="14" xfId="0" applyNumberFormat="1" applyFont="1" applyBorder="1" applyAlignment="1" applyProtection="1">
      <alignment horizontal="center" vertical="center"/>
    </xf>
    <xf numFmtId="0" fontId="1" fillId="0" borderId="15" xfId="0" applyFont="1" applyBorder="1" applyAlignment="1" applyProtection="1">
      <alignment horizontal="left" vertical="center" wrapText="1"/>
    </xf>
    <xf numFmtId="0" fontId="1" fillId="0" borderId="14" xfId="0" applyFont="1" applyBorder="1" applyAlignment="1" applyProtection="1">
      <alignment horizontal="center" vertical="center" wrapText="1"/>
    </xf>
    <xf numFmtId="0" fontId="1" fillId="0" borderId="14" xfId="0" applyFont="1" applyBorder="1" applyAlignment="1" applyProtection="1">
      <alignment horizontal="left" vertical="center" wrapText="1"/>
    </xf>
    <xf numFmtId="1" fontId="1" fillId="0" borderId="14" xfId="0" applyNumberFormat="1" applyFont="1" applyBorder="1" applyAlignment="1" applyProtection="1">
      <alignment horizontal="center" vertical="center"/>
    </xf>
    <xf numFmtId="0" fontId="1" fillId="0" borderId="14" xfId="0" applyFont="1" applyFill="1" applyBorder="1" applyAlignment="1" applyProtection="1">
      <alignment horizontal="center" vertical="center"/>
    </xf>
    <xf numFmtId="1" fontId="1" fillId="0" borderId="14" xfId="0" applyNumberFormat="1" applyFont="1" applyFill="1" applyBorder="1" applyAlignment="1" applyProtection="1">
      <alignment horizontal="center" vertical="center" wrapText="1"/>
    </xf>
    <xf numFmtId="0" fontId="10" fillId="0" borderId="14" xfId="0" applyFont="1" applyFill="1" applyBorder="1" applyAlignment="1" applyProtection="1">
      <alignment horizontal="center" vertical="center" wrapText="1"/>
    </xf>
    <xf numFmtId="166" fontId="1" fillId="0" borderId="21" xfId="0" applyNumberFormat="1" applyFont="1" applyFill="1" applyBorder="1" applyAlignment="1" applyProtection="1">
      <alignment horizontal="center" vertical="center" wrapText="1"/>
    </xf>
    <xf numFmtId="166" fontId="11" fillId="3" borderId="14" xfId="0" applyNumberFormat="1" applyFont="1" applyFill="1" applyBorder="1" applyAlignment="1" applyProtection="1">
      <alignment horizontal="center" vertical="center" wrapText="1"/>
    </xf>
    <xf numFmtId="166" fontId="11" fillId="0" borderId="14" xfId="0" applyNumberFormat="1" applyFont="1" applyFill="1" applyBorder="1" applyAlignment="1" applyProtection="1">
      <alignment horizontal="center" vertical="center" wrapText="1"/>
    </xf>
    <xf numFmtId="0" fontId="1" fillId="7" borderId="14" xfId="0" applyFont="1" applyFill="1" applyBorder="1" applyAlignment="1" applyProtection="1">
      <alignment horizontal="left" vertical="center" wrapText="1"/>
    </xf>
    <xf numFmtId="0" fontId="1" fillId="7" borderId="14" xfId="0" applyFont="1" applyFill="1" applyBorder="1" applyAlignment="1" applyProtection="1">
      <alignment horizontal="center" vertical="center" wrapText="1"/>
    </xf>
    <xf numFmtId="0" fontId="1" fillId="7" borderId="26" xfId="0" applyFont="1" applyFill="1" applyBorder="1" applyAlignment="1" applyProtection="1">
      <alignment horizontal="left" vertical="center" wrapText="1"/>
    </xf>
    <xf numFmtId="0" fontId="10" fillId="7" borderId="21" xfId="0" applyFont="1" applyFill="1" applyBorder="1" applyAlignment="1" applyProtection="1">
      <alignment horizontal="center" vertical="center" wrapText="1"/>
    </xf>
    <xf numFmtId="0" fontId="0" fillId="0" borderId="0" xfId="0" applyBorder="1"/>
    <xf numFmtId="0" fontId="0" fillId="0" borderId="0" xfId="0" applyAlignment="1">
      <alignment vertical="top"/>
    </xf>
    <xf numFmtId="0" fontId="0" fillId="0" borderId="12" xfId="0" applyBorder="1"/>
    <xf numFmtId="0" fontId="0" fillId="0" borderId="0" xfId="0" applyBorder="1" applyAlignment="1">
      <alignment vertical="top" wrapText="1"/>
    </xf>
    <xf numFmtId="0" fontId="8" fillId="0" borderId="14" xfId="0" applyFont="1" applyFill="1" applyBorder="1" applyAlignment="1" applyProtection="1">
      <alignment horizontal="center" vertical="center"/>
    </xf>
    <xf numFmtId="0" fontId="1" fillId="14" borderId="23" xfId="0" applyFont="1" applyFill="1" applyBorder="1" applyAlignment="1" applyProtection="1">
      <alignment horizontal="left" vertical="center" wrapText="1"/>
    </xf>
    <xf numFmtId="0" fontId="1" fillId="14" borderId="14" xfId="0" applyFont="1" applyFill="1" applyBorder="1" applyAlignment="1" applyProtection="1">
      <alignment vertical="center" wrapText="1"/>
    </xf>
    <xf numFmtId="0" fontId="1" fillId="14" borderId="14" xfId="0" applyFont="1" applyFill="1" applyBorder="1" applyAlignment="1" applyProtection="1">
      <alignment horizontal="left" vertical="center" wrapText="1"/>
    </xf>
    <xf numFmtId="0" fontId="1" fillId="14" borderId="14" xfId="0" applyFont="1" applyFill="1" applyBorder="1" applyAlignment="1" applyProtection="1">
      <alignment vertical="center"/>
    </xf>
    <xf numFmtId="0" fontId="0" fillId="3" borderId="0" xfId="0" applyFill="1" applyProtection="1"/>
    <xf numFmtId="0" fontId="0" fillId="0" borderId="0" xfId="0" applyProtection="1"/>
    <xf numFmtId="0" fontId="1" fillId="3" borderId="6" xfId="0" applyFont="1" applyFill="1" applyBorder="1" applyAlignment="1" applyProtection="1">
      <alignment horizontal="center" vertical="center"/>
    </xf>
    <xf numFmtId="0" fontId="0" fillId="3" borderId="6" xfId="0" applyFill="1" applyBorder="1" applyAlignment="1" applyProtection="1">
      <alignment vertical="top" wrapText="1"/>
    </xf>
    <xf numFmtId="0" fontId="0" fillId="3" borderId="6" xfId="0" applyFill="1" applyBorder="1" applyProtection="1"/>
    <xf numFmtId="0" fontId="0" fillId="3" borderId="6" xfId="0" applyFill="1" applyBorder="1" applyAlignment="1" applyProtection="1">
      <alignment horizontal="center" vertical="center"/>
    </xf>
    <xf numFmtId="0" fontId="1" fillId="16" borderId="1" xfId="0" applyFont="1" applyFill="1" applyBorder="1" applyAlignment="1" applyProtection="1">
      <alignment horizontal="center" vertical="center"/>
    </xf>
    <xf numFmtId="0" fontId="7" fillId="4" borderId="1" xfId="0" applyFont="1" applyFill="1" applyBorder="1" applyAlignment="1" applyProtection="1">
      <alignment horizontal="center" vertical="center" wrapText="1"/>
    </xf>
    <xf numFmtId="0" fontId="2" fillId="16" borderId="1" xfId="0" applyFont="1" applyFill="1" applyBorder="1" applyAlignment="1" applyProtection="1">
      <alignment horizontal="center" vertical="center"/>
    </xf>
    <xf numFmtId="0" fontId="2" fillId="16" borderId="1" xfId="0" applyFont="1" applyFill="1" applyBorder="1" applyAlignment="1" applyProtection="1">
      <alignment horizontal="center" vertical="center" wrapText="1"/>
    </xf>
    <xf numFmtId="0" fontId="13" fillId="16" borderId="1" xfId="0" applyFont="1" applyFill="1" applyBorder="1" applyAlignment="1" applyProtection="1">
      <alignment horizontal="center" vertical="center" wrapText="1"/>
    </xf>
    <xf numFmtId="0" fontId="6" fillId="3" borderId="3" xfId="0" applyFont="1" applyFill="1" applyBorder="1" applyAlignment="1" applyProtection="1">
      <alignment horizontal="left" vertical="top"/>
    </xf>
    <xf numFmtId="0" fontId="4" fillId="3" borderId="3" xfId="0" applyFont="1" applyFill="1" applyBorder="1" applyAlignment="1" applyProtection="1">
      <alignment vertical="top" wrapText="1"/>
    </xf>
    <xf numFmtId="0" fontId="0" fillId="3" borderId="3" xfId="0" applyFill="1" applyBorder="1" applyProtection="1"/>
    <xf numFmtId="0" fontId="0" fillId="3" borderId="3" xfId="0" applyFill="1" applyBorder="1" applyAlignment="1" applyProtection="1">
      <alignment horizontal="center" vertical="center"/>
    </xf>
    <xf numFmtId="0" fontId="6" fillId="16" borderId="0" xfId="0" applyFont="1" applyFill="1" applyBorder="1" applyAlignment="1" applyProtection="1">
      <alignment vertical="top"/>
    </xf>
    <xf numFmtId="0" fontId="0" fillId="16" borderId="0" xfId="0" applyFill="1" applyAlignment="1" applyProtection="1">
      <alignment vertical="top" wrapText="1"/>
    </xf>
    <xf numFmtId="0" fontId="3" fillId="16" borderId="0" xfId="0" applyFont="1" applyFill="1" applyBorder="1" applyProtection="1"/>
    <xf numFmtId="0" fontId="3" fillId="16" borderId="0" xfId="0" applyFont="1" applyFill="1" applyBorder="1" applyAlignment="1" applyProtection="1">
      <alignment horizontal="center" vertical="center"/>
    </xf>
    <xf numFmtId="0" fontId="0" fillId="16" borderId="0" xfId="0" applyFill="1" applyProtection="1"/>
    <xf numFmtId="0" fontId="3" fillId="16" borderId="27" xfId="0" applyFont="1" applyFill="1" applyBorder="1" applyProtection="1"/>
    <xf numFmtId="0" fontId="1" fillId="7" borderId="3" xfId="0" applyFont="1" applyFill="1" applyBorder="1" applyAlignment="1" applyProtection="1">
      <alignment horizontal="center" vertical="center"/>
    </xf>
    <xf numFmtId="0" fontId="1" fillId="7" borderId="3" xfId="0" applyFont="1" applyFill="1" applyBorder="1" applyAlignment="1" applyProtection="1">
      <alignment horizontal="left" vertical="center" wrapText="1"/>
    </xf>
    <xf numFmtId="0" fontId="0" fillId="7" borderId="3" xfId="0" applyFill="1" applyBorder="1" applyAlignment="1" applyProtection="1">
      <alignment vertical="top" wrapText="1"/>
    </xf>
    <xf numFmtId="0" fontId="0" fillId="7" borderId="3" xfId="0" applyFill="1" applyBorder="1" applyAlignment="1" applyProtection="1">
      <alignment horizontal="center" vertical="center"/>
    </xf>
    <xf numFmtId="0" fontId="0" fillId="7" borderId="3" xfId="0" applyFill="1" applyBorder="1" applyProtection="1"/>
    <xf numFmtId="0" fontId="0" fillId="7" borderId="4" xfId="0" applyFill="1" applyBorder="1" applyProtection="1"/>
    <xf numFmtId="0" fontId="1" fillId="0" borderId="9" xfId="0" applyFont="1" applyFill="1" applyBorder="1" applyAlignment="1" applyProtection="1">
      <alignment horizontal="center" vertical="center"/>
    </xf>
    <xf numFmtId="0" fontId="2" fillId="0" borderId="9" xfId="0" applyFont="1" applyFill="1" applyBorder="1" applyAlignment="1" applyProtection="1">
      <alignment horizontal="left" vertical="top" wrapText="1"/>
    </xf>
    <xf numFmtId="0" fontId="2" fillId="2" borderId="9" xfId="0" applyFont="1" applyFill="1" applyBorder="1" applyAlignment="1" applyProtection="1">
      <alignment horizontal="left" vertical="top" wrapText="1"/>
    </xf>
    <xf numFmtId="0" fontId="2" fillId="4" borderId="9" xfId="0" applyFont="1" applyFill="1" applyBorder="1" applyAlignment="1" applyProtection="1">
      <alignment horizontal="center" vertical="center"/>
    </xf>
    <xf numFmtId="0" fontId="2" fillId="8" borderId="9" xfId="0" applyFont="1" applyFill="1" applyBorder="1" applyAlignment="1" applyProtection="1">
      <alignment horizontal="left" vertical="top" wrapText="1"/>
    </xf>
    <xf numFmtId="0" fontId="1" fillId="0" borderId="1" xfId="0" applyFont="1" applyBorder="1" applyAlignment="1" applyProtection="1">
      <alignment horizontal="center" vertical="center"/>
    </xf>
    <xf numFmtId="0" fontId="2" fillId="0" borderId="1" xfId="0" applyFont="1" applyBorder="1" applyAlignment="1" applyProtection="1">
      <alignment horizontal="left" vertical="top" wrapText="1"/>
    </xf>
    <xf numFmtId="0" fontId="2" fillId="2" borderId="1" xfId="0" applyFont="1" applyFill="1" applyBorder="1" applyAlignment="1" applyProtection="1">
      <alignment horizontal="left" vertical="top" wrapText="1"/>
    </xf>
    <xf numFmtId="0" fontId="2" fillId="8" borderId="1" xfId="0" applyFont="1" applyFill="1" applyBorder="1" applyAlignment="1" applyProtection="1">
      <alignment horizontal="left" vertical="top" wrapText="1"/>
    </xf>
    <xf numFmtId="0" fontId="1" fillId="0" borderId="1"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2" fillId="0" borderId="7" xfId="0" applyFont="1" applyFill="1" applyBorder="1" applyAlignment="1" applyProtection="1">
      <alignment horizontal="left" vertical="top" wrapText="1"/>
    </xf>
    <xf numFmtId="0" fontId="2" fillId="2" borderId="7" xfId="0" applyFont="1" applyFill="1" applyBorder="1" applyAlignment="1" applyProtection="1">
      <alignment horizontal="left" vertical="top" wrapText="1"/>
    </xf>
    <xf numFmtId="0" fontId="2" fillId="8" borderId="7" xfId="0" applyFont="1" applyFill="1" applyBorder="1" applyAlignment="1" applyProtection="1">
      <alignment horizontal="left" vertical="top" wrapText="1"/>
    </xf>
    <xf numFmtId="0" fontId="2" fillId="0" borderId="7" xfId="0" applyFont="1" applyBorder="1" applyAlignment="1" applyProtection="1">
      <alignment horizontal="left" vertical="top" wrapText="1"/>
    </xf>
    <xf numFmtId="0" fontId="1" fillId="7" borderId="3" xfId="0" applyFont="1" applyFill="1" applyBorder="1" applyAlignment="1" applyProtection="1">
      <alignment horizontal="left" vertical="top" wrapText="1"/>
    </xf>
    <xf numFmtId="0" fontId="2" fillId="7" borderId="3" xfId="0" applyFont="1" applyFill="1" applyBorder="1" applyAlignment="1" applyProtection="1">
      <alignment horizontal="left" vertical="top" wrapText="1"/>
    </xf>
    <xf numFmtId="0" fontId="2" fillId="7" borderId="3" xfId="0" applyFont="1" applyFill="1" applyBorder="1" applyAlignment="1" applyProtection="1">
      <alignment horizontal="center" vertical="center"/>
    </xf>
    <xf numFmtId="0" fontId="2" fillId="7" borderId="4" xfId="0" applyFont="1" applyFill="1" applyBorder="1" applyAlignment="1" applyProtection="1">
      <alignment horizontal="left" vertical="top" wrapText="1"/>
    </xf>
    <xf numFmtId="0" fontId="1" fillId="0" borderId="9" xfId="0" applyFont="1" applyBorder="1" applyAlignment="1" applyProtection="1">
      <alignment horizontal="center" vertical="center"/>
    </xf>
    <xf numFmtId="0" fontId="2" fillId="0" borderId="9" xfId="0" applyFont="1" applyBorder="1" applyAlignment="1" applyProtection="1">
      <alignment horizontal="left" vertical="top" wrapText="1"/>
    </xf>
    <xf numFmtId="0" fontId="1" fillId="0" borderId="7" xfId="0" applyFont="1" applyBorder="1" applyAlignment="1" applyProtection="1">
      <alignment horizontal="center" vertical="center"/>
    </xf>
    <xf numFmtId="0" fontId="2" fillId="0" borderId="1"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2" borderId="8" xfId="0" applyFont="1" applyFill="1" applyBorder="1" applyAlignment="1" applyProtection="1">
      <alignment horizontal="left" vertical="top" wrapText="1"/>
    </xf>
    <xf numFmtId="0" fontId="2" fillId="0" borderId="8" xfId="0" applyFont="1" applyBorder="1" applyAlignment="1" applyProtection="1">
      <alignment horizontal="left" vertical="top" wrapText="1"/>
    </xf>
    <xf numFmtId="0" fontId="1" fillId="7" borderId="2" xfId="0" applyFont="1" applyFill="1" applyBorder="1" applyAlignment="1" applyProtection="1">
      <alignment vertical="center"/>
    </xf>
    <xf numFmtId="0" fontId="1" fillId="7" borderId="3" xfId="0" applyFont="1" applyFill="1" applyBorder="1" applyAlignment="1" applyProtection="1">
      <alignment vertical="center"/>
    </xf>
    <xf numFmtId="0" fontId="1" fillId="7" borderId="4" xfId="0" applyFont="1" applyFill="1" applyBorder="1" applyAlignment="1" applyProtection="1">
      <alignment vertical="center"/>
    </xf>
    <xf numFmtId="0" fontId="1" fillId="0" borderId="0" xfId="0" applyFont="1" applyBorder="1" applyAlignment="1" applyProtection="1">
      <alignment horizontal="center" vertical="center"/>
    </xf>
    <xf numFmtId="0" fontId="2" fillId="0" borderId="0" xfId="0" applyFont="1" applyFill="1" applyBorder="1" applyAlignment="1" applyProtection="1">
      <alignment horizontal="left" vertical="center" wrapText="1"/>
    </xf>
    <xf numFmtId="0" fontId="0" fillId="0" borderId="0" xfId="0" applyFill="1" applyBorder="1" applyProtection="1"/>
    <xf numFmtId="0" fontId="2" fillId="0" borderId="0" xfId="0" applyFont="1" applyFill="1" applyBorder="1" applyProtection="1"/>
    <xf numFmtId="0" fontId="0" fillId="0" borderId="0" xfId="0" applyBorder="1" applyProtection="1"/>
    <xf numFmtId="0" fontId="0" fillId="7" borderId="2" xfId="0" applyFill="1" applyBorder="1" applyProtection="1"/>
    <xf numFmtId="0" fontId="2" fillId="7" borderId="3" xfId="0" applyFont="1" applyFill="1" applyBorder="1" applyAlignment="1" applyProtection="1">
      <alignment horizontal="left" vertical="center" wrapText="1"/>
    </xf>
    <xf numFmtId="0" fontId="2" fillId="7" borderId="3" xfId="0" applyFont="1" applyFill="1" applyBorder="1" applyAlignment="1" applyProtection="1"/>
    <xf numFmtId="0" fontId="2" fillId="7" borderId="4" xfId="0" applyFont="1" applyFill="1" applyBorder="1" applyAlignment="1" applyProtection="1"/>
    <xf numFmtId="0" fontId="2" fillId="0" borderId="4" xfId="0" applyFont="1" applyFill="1" applyBorder="1" applyProtection="1"/>
    <xf numFmtId="0" fontId="0" fillId="4" borderId="1" xfId="0" applyFill="1" applyBorder="1" applyProtection="1"/>
    <xf numFmtId="0" fontId="2" fillId="2" borderId="9"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2" borderId="1" xfId="0" applyFont="1" applyFill="1" applyBorder="1" applyAlignment="1" applyProtection="1">
      <alignment vertical="top" wrapText="1"/>
      <protection locked="0"/>
    </xf>
    <xf numFmtId="0" fontId="0" fillId="3" borderId="12" xfId="0" applyFill="1" applyBorder="1" applyProtection="1"/>
    <xf numFmtId="0" fontId="1" fillId="3" borderId="12" xfId="0" applyFont="1" applyFill="1" applyBorder="1" applyAlignment="1" applyProtection="1">
      <alignment horizontal="center" vertical="center"/>
    </xf>
    <xf numFmtId="0" fontId="0" fillId="3" borderId="0" xfId="0" applyFill="1" applyAlignment="1" applyProtection="1">
      <alignment vertical="top" wrapText="1"/>
    </xf>
    <xf numFmtId="0" fontId="6" fillId="3" borderId="2" xfId="0" applyFont="1" applyFill="1" applyBorder="1" applyAlignment="1" applyProtection="1">
      <alignment horizontal="left" vertical="top"/>
    </xf>
    <xf numFmtId="0" fontId="6" fillId="16" borderId="11" xfId="0" applyFont="1" applyFill="1" applyBorder="1" applyAlignment="1" applyProtection="1">
      <alignment vertical="top"/>
    </xf>
    <xf numFmtId="0" fontId="3" fillId="16" borderId="6" xfId="0" applyFont="1" applyFill="1" applyBorder="1" applyProtection="1"/>
    <xf numFmtId="0" fontId="3" fillId="16" borderId="6" xfId="0" applyFont="1" applyFill="1" applyBorder="1" applyAlignment="1" applyProtection="1">
      <alignment horizontal="center" vertical="center"/>
    </xf>
    <xf numFmtId="0" fontId="3" fillId="16" borderId="13" xfId="0" applyFont="1" applyFill="1" applyBorder="1" applyProtection="1"/>
    <xf numFmtId="0" fontId="12" fillId="0" borderId="1" xfId="0" applyFont="1" applyBorder="1" applyAlignment="1" applyProtection="1">
      <alignment horizontal="left" vertical="top" wrapText="1"/>
    </xf>
    <xf numFmtId="0" fontId="0" fillId="6" borderId="2" xfId="0" applyFill="1" applyBorder="1" applyProtection="1"/>
    <xf numFmtId="0" fontId="0" fillId="6" borderId="3" xfId="0" applyFill="1" applyBorder="1" applyProtection="1"/>
    <xf numFmtId="0" fontId="0" fillId="6" borderId="3" xfId="0" applyFill="1" applyBorder="1" applyAlignment="1" applyProtection="1">
      <alignment horizontal="center"/>
    </xf>
    <xf numFmtId="0" fontId="0" fillId="0" borderId="12" xfId="0" applyFill="1" applyBorder="1" applyProtection="1"/>
    <xf numFmtId="0" fontId="1" fillId="3" borderId="0" xfId="0" applyFont="1" applyFill="1" applyAlignment="1" applyProtection="1">
      <alignment horizontal="center" vertical="center"/>
    </xf>
    <xf numFmtId="0" fontId="13" fillId="11" borderId="0" xfId="0" applyFont="1" applyFill="1" applyBorder="1" applyAlignment="1" applyProtection="1">
      <alignment vertical="center" wrapText="1"/>
    </xf>
    <xf numFmtId="0" fontId="2" fillId="11" borderId="0" xfId="0" applyFont="1" applyFill="1" applyAlignment="1" applyProtection="1">
      <alignment vertical="top" wrapText="1"/>
    </xf>
    <xf numFmtId="0" fontId="2" fillId="11" borderId="6" xfId="0" applyFont="1" applyFill="1" applyBorder="1" applyAlignment="1" applyProtection="1">
      <alignment vertical="top" wrapText="1"/>
    </xf>
    <xf numFmtId="0" fontId="2" fillId="11" borderId="13" xfId="0" applyFont="1" applyFill="1" applyBorder="1" applyAlignment="1" applyProtection="1">
      <alignment vertical="top" wrapText="1"/>
    </xf>
    <xf numFmtId="0" fontId="2" fillId="13" borderId="4" xfId="0" applyFont="1" applyFill="1" applyBorder="1" applyAlignment="1" applyProtection="1">
      <alignment vertical="top" wrapText="1"/>
    </xf>
    <xf numFmtId="0" fontId="2" fillId="12" borderId="0" xfId="0" applyFont="1" applyFill="1" applyAlignment="1" applyProtection="1">
      <alignment vertical="top" wrapText="1"/>
    </xf>
    <xf numFmtId="0" fontId="2" fillId="12" borderId="27" xfId="0" applyFont="1" applyFill="1" applyBorder="1" applyAlignment="1" applyProtection="1">
      <alignment vertical="top" wrapText="1"/>
    </xf>
    <xf numFmtId="0" fontId="0" fillId="3" borderId="6" xfId="0" applyFill="1" applyBorder="1" applyAlignment="1" applyProtection="1"/>
    <xf numFmtId="0" fontId="1" fillId="16" borderId="9" xfId="0" applyFont="1" applyFill="1" applyBorder="1" applyAlignment="1" applyProtection="1">
      <alignment horizontal="center" vertical="center"/>
    </xf>
    <xf numFmtId="0" fontId="15" fillId="4" borderId="9" xfId="0" applyFont="1" applyFill="1" applyBorder="1" applyAlignment="1" applyProtection="1">
      <alignment horizontal="center" vertical="center" wrapText="1"/>
    </xf>
    <xf numFmtId="0" fontId="2" fillId="16" borderId="9" xfId="0" applyFont="1" applyFill="1" applyBorder="1" applyAlignment="1" applyProtection="1">
      <alignment horizontal="center" vertical="center" wrapText="1"/>
    </xf>
    <xf numFmtId="0" fontId="2" fillId="16" borderId="9" xfId="0" applyFont="1" applyFill="1" applyBorder="1" applyAlignment="1" applyProtection="1">
      <alignment horizontal="center" vertical="center"/>
    </xf>
    <xf numFmtId="0" fontId="13" fillId="25" borderId="1" xfId="0" applyFont="1" applyFill="1" applyBorder="1" applyAlignment="1" applyProtection="1">
      <alignment horizontal="center" vertical="center" wrapText="1"/>
    </xf>
    <xf numFmtId="0" fontId="6" fillId="3" borderId="6" xfId="0" applyFont="1" applyFill="1" applyBorder="1" applyAlignment="1" applyProtection="1">
      <alignment horizontal="left" vertical="center"/>
    </xf>
    <xf numFmtId="0" fontId="4" fillId="3" borderId="6" xfId="0" applyFont="1" applyFill="1" applyBorder="1" applyAlignment="1" applyProtection="1">
      <alignment vertical="top" wrapText="1"/>
    </xf>
    <xf numFmtId="0" fontId="5" fillId="3" borderId="6" xfId="0" applyFont="1" applyFill="1" applyBorder="1" applyAlignment="1" applyProtection="1">
      <alignment vertical="top" wrapText="1"/>
    </xf>
    <xf numFmtId="0" fontId="0" fillId="3" borderId="1" xfId="0" applyFill="1" applyBorder="1" applyProtection="1"/>
    <xf numFmtId="0" fontId="6" fillId="16" borderId="6" xfId="0" applyFont="1" applyFill="1" applyBorder="1" applyAlignment="1" applyProtection="1">
      <alignment vertical="top"/>
    </xf>
    <xf numFmtId="0" fontId="4" fillId="16" borderId="6" xfId="0" applyFont="1" applyFill="1" applyBorder="1" applyAlignment="1" applyProtection="1">
      <alignment horizontal="center" vertical="center"/>
    </xf>
    <xf numFmtId="0" fontId="2" fillId="16" borderId="8" xfId="0" applyFont="1" applyFill="1" applyBorder="1" applyAlignment="1" applyProtection="1">
      <alignment horizontal="center" vertical="center" wrapText="1"/>
    </xf>
    <xf numFmtId="0" fontId="2" fillId="16" borderId="8" xfId="0" applyFont="1" applyFill="1" applyBorder="1" applyAlignment="1" applyProtection="1">
      <alignment horizontal="center" vertical="center"/>
    </xf>
    <xf numFmtId="0" fontId="1" fillId="0" borderId="9"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2" fillId="2" borderId="2" xfId="0" applyFont="1" applyFill="1" applyBorder="1" applyAlignment="1" applyProtection="1">
      <alignment horizontal="left" vertical="top" wrapText="1"/>
    </xf>
    <xf numFmtId="0" fontId="2" fillId="22" borderId="2" xfId="0" applyFont="1" applyFill="1" applyBorder="1" applyAlignment="1" applyProtection="1">
      <alignment horizontal="left" vertical="top" wrapText="1"/>
    </xf>
    <xf numFmtId="0" fontId="4" fillId="24" borderId="4" xfId="0" applyFont="1" applyFill="1" applyBorder="1" applyAlignment="1" applyProtection="1">
      <alignment horizontal="center" vertical="center"/>
    </xf>
    <xf numFmtId="0" fontId="4" fillId="24" borderId="1" xfId="0" applyFont="1" applyFill="1" applyBorder="1" applyAlignment="1" applyProtection="1">
      <alignment horizontal="center" vertical="center"/>
    </xf>
    <xf numFmtId="0" fontId="2" fillId="0" borderId="4" xfId="0" applyFont="1" applyBorder="1" applyAlignment="1" applyProtection="1">
      <alignment horizontal="left" vertical="top" wrapText="1"/>
    </xf>
    <xf numFmtId="0" fontId="0" fillId="0" borderId="0" xfId="0" applyAlignment="1" applyProtection="1">
      <alignment horizontal="center" vertical="center"/>
    </xf>
    <xf numFmtId="0" fontId="2" fillId="0" borderId="1" xfId="0" applyFont="1" applyBorder="1" applyAlignment="1" applyProtection="1">
      <alignment vertical="top" wrapText="1"/>
    </xf>
    <xf numFmtId="0" fontId="2" fillId="22" borderId="1" xfId="0" applyFont="1" applyFill="1" applyBorder="1" applyAlignment="1" applyProtection="1">
      <alignment horizontal="left" vertical="top" wrapText="1"/>
    </xf>
    <xf numFmtId="0" fontId="16" fillId="0" borderId="1" xfId="0" applyFont="1" applyBorder="1" applyAlignment="1" applyProtection="1">
      <alignment horizontal="left" vertical="top" wrapText="1"/>
    </xf>
    <xf numFmtId="0" fontId="1" fillId="10" borderId="1" xfId="0" applyFont="1" applyFill="1" applyBorder="1" applyAlignment="1" applyProtection="1">
      <alignment horizontal="center" vertical="center"/>
    </xf>
    <xf numFmtId="0" fontId="17" fillId="0" borderId="0" xfId="0" applyFont="1" applyAlignment="1" applyProtection="1">
      <alignment horizontal="left" vertical="top" wrapText="1"/>
    </xf>
    <xf numFmtId="0" fontId="6" fillId="16" borderId="2" xfId="0" applyFont="1" applyFill="1" applyBorder="1" applyAlignment="1" applyProtection="1">
      <alignment horizontal="left" vertical="top"/>
    </xf>
    <xf numFmtId="0" fontId="4" fillId="16" borderId="3" xfId="0" applyFont="1" applyFill="1" applyBorder="1" applyAlignment="1" applyProtection="1">
      <alignment horizontal="center" vertical="center"/>
    </xf>
    <xf numFmtId="0" fontId="6" fillId="16" borderId="3" xfId="0" applyFont="1" applyFill="1" applyBorder="1" applyAlignment="1" applyProtection="1">
      <alignment vertical="top"/>
    </xf>
    <xf numFmtId="0" fontId="6" fillId="16" borderId="3" xfId="0" applyFont="1" applyFill="1" applyBorder="1" applyAlignment="1" applyProtection="1">
      <alignment vertical="top" wrapText="1"/>
    </xf>
    <xf numFmtId="0" fontId="3" fillId="16" borderId="3" xfId="0" applyFont="1" applyFill="1" applyBorder="1" applyAlignment="1" applyProtection="1">
      <alignment horizontal="center" vertical="center"/>
    </xf>
    <xf numFmtId="0" fontId="3" fillId="16" borderId="3" xfId="0" applyFont="1" applyFill="1" applyBorder="1" applyProtection="1"/>
    <xf numFmtId="0" fontId="16" fillId="0" borderId="0" xfId="0" applyFont="1" applyAlignment="1" applyProtection="1">
      <alignment horizontal="left" vertical="top" wrapText="1"/>
    </xf>
    <xf numFmtId="0" fontId="6" fillId="3" borderId="2" xfId="0" applyFont="1" applyFill="1" applyBorder="1" applyAlignment="1" applyProtection="1">
      <alignment horizontal="left" vertical="center"/>
    </xf>
    <xf numFmtId="0" fontId="1" fillId="3" borderId="3" xfId="0" applyFont="1" applyFill="1" applyBorder="1" applyAlignment="1" applyProtection="1">
      <alignment horizontal="center" vertical="center"/>
    </xf>
    <xf numFmtId="0" fontId="6" fillId="16" borderId="11" xfId="0" applyFont="1" applyFill="1" applyBorder="1" applyAlignment="1" applyProtection="1">
      <alignment horizontal="center" vertical="center"/>
    </xf>
    <xf numFmtId="0" fontId="6" fillId="16" borderId="6" xfId="0" applyFont="1" applyFill="1" applyBorder="1" applyAlignment="1" applyProtection="1">
      <alignment vertical="top" wrapText="1"/>
    </xf>
    <xf numFmtId="0" fontId="6" fillId="16" borderId="2" xfId="0" applyFont="1" applyFill="1" applyBorder="1" applyAlignment="1" applyProtection="1">
      <alignment horizontal="center" vertical="center"/>
    </xf>
    <xf numFmtId="0" fontId="1" fillId="16" borderId="2" xfId="0" applyFont="1" applyFill="1" applyBorder="1" applyAlignment="1" applyProtection="1">
      <alignment horizontal="center" vertical="center"/>
    </xf>
    <xf numFmtId="0" fontId="1" fillId="16" borderId="3" xfId="0" applyFont="1" applyFill="1" applyBorder="1" applyAlignment="1" applyProtection="1">
      <alignment horizontal="center" vertical="center"/>
    </xf>
    <xf numFmtId="0" fontId="2" fillId="0" borderId="1" xfId="0" applyFont="1" applyFill="1" applyBorder="1" applyAlignment="1" applyProtection="1">
      <alignment vertical="top" wrapText="1"/>
    </xf>
    <xf numFmtId="0" fontId="17" fillId="0" borderId="1" xfId="0" applyFont="1" applyBorder="1" applyAlignment="1" applyProtection="1">
      <alignment vertical="center" wrapText="1"/>
    </xf>
    <xf numFmtId="0" fontId="2" fillId="2" borderId="11" xfId="0" applyFont="1" applyFill="1" applyBorder="1" applyAlignment="1" applyProtection="1">
      <alignment horizontal="left" vertical="top" wrapText="1"/>
    </xf>
    <xf numFmtId="0" fontId="2" fillId="22" borderId="9" xfId="0" applyFont="1" applyFill="1" applyBorder="1" applyAlignment="1" applyProtection="1">
      <alignment horizontal="left" vertical="top" wrapText="1"/>
    </xf>
    <xf numFmtId="0" fontId="2" fillId="22" borderId="11" xfId="0" applyFont="1" applyFill="1" applyBorder="1" applyAlignment="1" applyProtection="1">
      <alignment horizontal="left" vertical="top" wrapText="1"/>
    </xf>
    <xf numFmtId="0" fontId="4" fillId="24" borderId="13" xfId="0" applyFont="1" applyFill="1" applyBorder="1" applyAlignment="1" applyProtection="1">
      <alignment horizontal="center" vertical="center"/>
    </xf>
    <xf numFmtId="0" fontId="2" fillId="0" borderId="13" xfId="0" applyFont="1" applyBorder="1" applyAlignment="1" applyProtection="1">
      <alignment horizontal="left" vertical="top" wrapText="1"/>
    </xf>
    <xf numFmtId="0" fontId="2" fillId="0" borderId="9" xfId="0" applyFont="1" applyFill="1" applyBorder="1" applyAlignment="1" applyProtection="1">
      <alignment vertical="top" wrapText="1"/>
    </xf>
    <xf numFmtId="0" fontId="6" fillId="16" borderId="11" xfId="0" applyFont="1" applyFill="1" applyBorder="1" applyAlignment="1" applyProtection="1">
      <alignment horizontal="left" vertical="top"/>
    </xf>
    <xf numFmtId="0" fontId="1" fillId="16" borderId="6" xfId="0" applyFont="1" applyFill="1" applyBorder="1" applyAlignment="1" applyProtection="1">
      <alignment horizontal="center" vertical="center"/>
    </xf>
    <xf numFmtId="0" fontId="17" fillId="0" borderId="1" xfId="0" applyFont="1" applyBorder="1" applyAlignment="1" applyProtection="1">
      <alignment horizontal="left" vertical="top" wrapText="1"/>
    </xf>
    <xf numFmtId="0" fontId="17" fillId="0" borderId="1" xfId="0" applyFont="1" applyBorder="1" applyAlignment="1" applyProtection="1">
      <alignment horizontal="justify" vertical="top"/>
    </xf>
    <xf numFmtId="0" fontId="16" fillId="0" borderId="1" xfId="0" applyFont="1" applyBorder="1" applyAlignment="1" applyProtection="1">
      <alignment vertical="top" wrapText="1"/>
    </xf>
    <xf numFmtId="0" fontId="1" fillId="16" borderId="11" xfId="0" applyFont="1" applyFill="1" applyBorder="1" applyAlignment="1" applyProtection="1">
      <alignment horizontal="center" vertical="center"/>
    </xf>
    <xf numFmtId="0" fontId="2" fillId="22" borderId="1" xfId="0" applyFont="1" applyFill="1" applyBorder="1" applyProtection="1"/>
    <xf numFmtId="0" fontId="4" fillId="24" borderId="9" xfId="0" applyFont="1" applyFill="1" applyBorder="1" applyAlignment="1" applyProtection="1">
      <alignment horizontal="center" vertical="center"/>
    </xf>
    <xf numFmtId="0" fontId="0" fillId="7" borderId="10" xfId="0" applyFill="1" applyBorder="1" applyProtection="1"/>
    <xf numFmtId="0" fontId="0" fillId="7" borderId="28" xfId="0" applyFill="1" applyBorder="1" applyProtection="1"/>
    <xf numFmtId="0" fontId="0" fillId="7" borderId="3" xfId="0" applyFill="1" applyBorder="1" applyAlignment="1" applyProtection="1"/>
    <xf numFmtId="0" fontId="0" fillId="7" borderId="4" xfId="0" applyFill="1" applyBorder="1" applyAlignment="1" applyProtection="1"/>
    <xf numFmtId="0" fontId="0" fillId="7" borderId="11" xfId="0" applyFill="1" applyBorder="1" applyProtection="1"/>
    <xf numFmtId="0" fontId="1" fillId="0" borderId="0" xfId="0" applyFont="1" applyFill="1" applyBorder="1" applyAlignment="1" applyProtection="1">
      <alignment horizontal="center" vertical="center"/>
    </xf>
    <xf numFmtId="0" fontId="0" fillId="0" borderId="0" xfId="0" applyFill="1" applyBorder="1" applyAlignment="1" applyProtection="1">
      <alignment vertical="top" wrapText="1"/>
    </xf>
    <xf numFmtId="0" fontId="6" fillId="5" borderId="11" xfId="0" applyFont="1" applyFill="1" applyBorder="1" applyAlignment="1" applyProtection="1">
      <alignment vertical="center"/>
    </xf>
    <xf numFmtId="0" fontId="6" fillId="5" borderId="6" xfId="0" applyFont="1" applyFill="1" applyBorder="1" applyAlignment="1" applyProtection="1">
      <alignment vertical="center"/>
    </xf>
    <xf numFmtId="0" fontId="6" fillId="5" borderId="0" xfId="0" applyFont="1" applyFill="1" applyBorder="1" applyAlignment="1" applyProtection="1">
      <alignment vertical="center"/>
    </xf>
    <xf numFmtId="0" fontId="1" fillId="17" borderId="1" xfId="0" applyFont="1" applyFill="1" applyBorder="1" applyAlignment="1" applyProtection="1">
      <alignment horizontal="center" vertical="center" wrapText="1"/>
    </xf>
    <xf numFmtId="0" fontId="2" fillId="18" borderId="1" xfId="0" applyFont="1" applyFill="1" applyBorder="1" applyAlignment="1" applyProtection="1">
      <alignment horizontal="left" vertical="top" wrapText="1"/>
    </xf>
    <xf numFmtId="0" fontId="2" fillId="4" borderId="1" xfId="0" applyFont="1" applyFill="1" applyBorder="1" applyAlignment="1" applyProtection="1">
      <alignment horizontal="center" vertical="center"/>
    </xf>
    <xf numFmtId="0" fontId="1" fillId="3" borderId="1" xfId="0" applyFont="1" applyFill="1" applyBorder="1" applyAlignment="1" applyProtection="1">
      <alignment horizontal="center" vertical="center"/>
    </xf>
    <xf numFmtId="0" fontId="1" fillId="3" borderId="1" xfId="0" applyFont="1" applyFill="1" applyBorder="1" applyAlignment="1" applyProtection="1">
      <alignment horizontal="center" vertical="center" wrapText="1"/>
    </xf>
    <xf numFmtId="0" fontId="2" fillId="3" borderId="1" xfId="0" applyFont="1" applyFill="1" applyBorder="1" applyAlignment="1" applyProtection="1">
      <alignment vertical="top" wrapText="1"/>
    </xf>
    <xf numFmtId="0" fontId="0" fillId="3" borderId="1" xfId="0" applyFill="1" applyBorder="1" applyAlignment="1" applyProtection="1">
      <alignment horizontal="center" vertical="center"/>
    </xf>
    <xf numFmtId="0" fontId="0" fillId="3" borderId="7" xfId="0" applyFill="1" applyBorder="1" applyProtection="1"/>
    <xf numFmtId="0" fontId="1" fillId="7" borderId="1" xfId="0" applyFont="1" applyFill="1" applyBorder="1" applyAlignment="1" applyProtection="1">
      <alignment horizontal="center" vertical="center"/>
    </xf>
    <xf numFmtId="0" fontId="0" fillId="7" borderId="1" xfId="0" applyFill="1" applyBorder="1" applyAlignment="1" applyProtection="1">
      <alignment vertical="top" wrapText="1"/>
    </xf>
    <xf numFmtId="0" fontId="0" fillId="7" borderId="5" xfId="0" applyFill="1" applyBorder="1" applyProtection="1"/>
    <xf numFmtId="0" fontId="0" fillId="9" borderId="1" xfId="0" applyFill="1" applyBorder="1" applyAlignment="1" applyProtection="1"/>
    <xf numFmtId="0" fontId="0" fillId="9" borderId="5" xfId="0" applyFill="1" applyBorder="1" applyAlignment="1" applyProtection="1"/>
    <xf numFmtId="0" fontId="0" fillId="9" borderId="28" xfId="0" applyFill="1" applyBorder="1" applyAlignment="1" applyProtection="1"/>
    <xf numFmtId="0" fontId="0" fillId="7" borderId="0" xfId="0" applyFill="1" applyProtection="1"/>
    <xf numFmtId="0" fontId="0" fillId="9" borderId="1" xfId="0" applyFill="1" applyBorder="1" applyAlignment="1" applyProtection="1">
      <alignment vertical="top" wrapText="1"/>
    </xf>
    <xf numFmtId="0" fontId="0" fillId="9" borderId="1" xfId="0" applyFill="1" applyBorder="1" applyAlignment="1" applyProtection="1">
      <alignment horizontal="center" vertical="center"/>
    </xf>
    <xf numFmtId="0" fontId="0" fillId="9" borderId="2" xfId="0" applyFill="1" applyBorder="1" applyAlignment="1" applyProtection="1"/>
    <xf numFmtId="0" fontId="0" fillId="9" borderId="4" xfId="0" applyFill="1" applyBorder="1" applyAlignment="1" applyProtection="1"/>
    <xf numFmtId="0" fontId="0" fillId="4" borderId="0" xfId="0" applyFill="1" applyProtection="1"/>
    <xf numFmtId="0" fontId="1" fillId="0" borderId="0" xfId="0" applyFont="1" applyAlignment="1" applyProtection="1">
      <alignment horizontal="center" vertical="center"/>
    </xf>
    <xf numFmtId="0" fontId="0" fillId="0" borderId="0" xfId="0" applyAlignment="1" applyProtection="1">
      <alignment vertical="top" wrapText="1"/>
    </xf>
    <xf numFmtId="0" fontId="2" fillId="7" borderId="4" xfId="0" applyFont="1" applyFill="1" applyBorder="1" applyProtection="1"/>
    <xf numFmtId="0" fontId="2" fillId="4" borderId="1" xfId="0" applyFont="1" applyFill="1" applyBorder="1" applyAlignment="1" applyProtection="1">
      <alignment horizontal="center"/>
    </xf>
    <xf numFmtId="0" fontId="15" fillId="0" borderId="0" xfId="0" applyFont="1" applyAlignment="1" applyProtection="1">
      <alignment vertical="center"/>
    </xf>
    <xf numFmtId="0" fontId="22" fillId="0" borderId="0" xfId="0" applyFont="1" applyAlignment="1" applyProtection="1">
      <alignment vertical="center"/>
    </xf>
    <xf numFmtId="0" fontId="23" fillId="0" borderId="0" xfId="0" applyFont="1" applyAlignment="1" applyProtection="1">
      <alignment vertical="center"/>
    </xf>
    <xf numFmtId="0" fontId="22" fillId="0" borderId="0" xfId="0" applyFont="1" applyProtection="1"/>
    <xf numFmtId="0" fontId="1" fillId="10" borderId="8" xfId="0" applyFont="1" applyFill="1" applyBorder="1" applyAlignment="1" applyProtection="1">
      <alignment horizontal="center" vertical="center" wrapText="1"/>
    </xf>
    <xf numFmtId="0" fontId="12" fillId="2" borderId="1" xfId="0" applyFont="1" applyFill="1" applyBorder="1" applyAlignment="1" applyProtection="1">
      <alignment horizontal="left" vertical="top" wrapText="1"/>
    </xf>
    <xf numFmtId="0" fontId="12" fillId="8"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16" borderId="1" xfId="0" applyFont="1" applyFill="1" applyBorder="1" applyAlignment="1" applyProtection="1">
      <alignment horizontal="center" vertical="center" wrapText="1"/>
    </xf>
    <xf numFmtId="0" fontId="0" fillId="9" borderId="2" xfId="0" applyFill="1" applyBorder="1" applyProtection="1"/>
    <xf numFmtId="0" fontId="0" fillId="9" borderId="3" xfId="0" applyFill="1" applyBorder="1" applyProtection="1"/>
    <xf numFmtId="0" fontId="0" fillId="9" borderId="4" xfId="0" applyFill="1" applyBorder="1" applyProtection="1"/>
    <xf numFmtId="0" fontId="0" fillId="7" borderId="2" xfId="0" applyFill="1" applyBorder="1" applyProtection="1"/>
    <xf numFmtId="0" fontId="0" fillId="7" borderId="3" xfId="0" applyFill="1" applyBorder="1" applyProtection="1"/>
    <xf numFmtId="0" fontId="0" fillId="7" borderId="4" xfId="0" applyFill="1" applyBorder="1" applyProtection="1"/>
    <xf numFmtId="0" fontId="2" fillId="13" borderId="3" xfId="0" applyFont="1" applyFill="1" applyBorder="1" applyAlignment="1" applyProtection="1">
      <alignment vertical="top" wrapText="1"/>
    </xf>
    <xf numFmtId="0" fontId="2" fillId="16" borderId="6" xfId="0" applyFont="1" applyFill="1" applyBorder="1" applyAlignment="1" applyProtection="1">
      <alignment horizontal="center" vertical="center"/>
    </xf>
    <xf numFmtId="0" fontId="6" fillId="3" borderId="0" xfId="0" applyFont="1" applyFill="1" applyAlignment="1" applyProtection="1">
      <alignment horizontal="left" vertical="center"/>
    </xf>
    <xf numFmtId="0" fontId="4" fillId="3" borderId="0" xfId="0" applyFont="1" applyFill="1" applyAlignment="1" applyProtection="1">
      <alignment vertical="top" wrapText="1"/>
    </xf>
    <xf numFmtId="0" fontId="0" fillId="3" borderId="0" xfId="0" applyFill="1" applyAlignment="1" applyProtection="1">
      <alignment horizontal="center" vertical="center"/>
    </xf>
    <xf numFmtId="0" fontId="0" fillId="3" borderId="3" xfId="0" applyFill="1" applyBorder="1" applyAlignment="1" applyProtection="1">
      <alignment horizontal="left" vertical="top" wrapText="1"/>
    </xf>
    <xf numFmtId="0" fontId="3" fillId="16" borderId="13" xfId="0" applyFont="1" applyFill="1" applyBorder="1" applyAlignment="1" applyProtection="1">
      <alignment horizontal="left" vertical="top" wrapText="1"/>
    </xf>
    <xf numFmtId="0" fontId="26" fillId="24" borderId="4" xfId="0" applyFont="1" applyFill="1" applyBorder="1" applyAlignment="1" applyProtection="1">
      <alignment horizontal="center" vertical="center" wrapText="1"/>
    </xf>
    <xf numFmtId="0" fontId="26" fillId="24" borderId="1" xfId="0" applyFont="1" applyFill="1" applyBorder="1" applyAlignment="1" applyProtection="1">
      <alignment horizontal="center" vertical="center" wrapText="1"/>
    </xf>
    <xf numFmtId="0" fontId="6" fillId="3" borderId="0" xfId="0" applyFont="1" applyFill="1" applyBorder="1" applyAlignment="1" applyProtection="1">
      <alignment horizontal="left" vertical="center"/>
    </xf>
    <xf numFmtId="0" fontId="1" fillId="3" borderId="0" xfId="0" applyFont="1" applyFill="1" applyBorder="1" applyAlignment="1" applyProtection="1">
      <alignment horizontal="center" vertical="center"/>
    </xf>
    <xf numFmtId="0" fontId="4" fillId="3" borderId="0" xfId="0" applyFont="1" applyFill="1" applyBorder="1" applyAlignment="1" applyProtection="1">
      <alignment vertical="top" wrapText="1"/>
    </xf>
    <xf numFmtId="0" fontId="6" fillId="16" borderId="2" xfId="0" applyFont="1" applyFill="1" applyBorder="1" applyAlignment="1" applyProtection="1">
      <alignment vertical="top"/>
    </xf>
    <xf numFmtId="0" fontId="6" fillId="16" borderId="3" xfId="0" applyFont="1" applyFill="1" applyBorder="1" applyAlignment="1" applyProtection="1">
      <alignment vertical="center"/>
    </xf>
    <xf numFmtId="0" fontId="2" fillId="16" borderId="3" xfId="0" applyFont="1" applyFill="1" applyBorder="1" applyAlignment="1" applyProtection="1">
      <alignment horizontal="center" vertical="center"/>
    </xf>
    <xf numFmtId="0" fontId="26" fillId="16" borderId="6" xfId="0" applyFont="1" applyFill="1" applyBorder="1" applyAlignment="1" applyProtection="1">
      <alignment horizontal="center" vertical="center"/>
    </xf>
    <xf numFmtId="0" fontId="26" fillId="16" borderId="6" xfId="0" applyFont="1" applyFill="1" applyBorder="1" applyAlignment="1" applyProtection="1">
      <alignment horizontal="left" vertical="top" wrapText="1"/>
    </xf>
    <xf numFmtId="0" fontId="0" fillId="0" borderId="0" xfId="0" applyFill="1" applyProtection="1"/>
    <xf numFmtId="0" fontId="26" fillId="16" borderId="3" xfId="0" applyFont="1" applyFill="1" applyBorder="1" applyAlignment="1" applyProtection="1">
      <alignment horizontal="center" vertical="center"/>
    </xf>
    <xf numFmtId="0" fontId="26" fillId="16" borderId="3" xfId="0" applyFont="1" applyFill="1" applyBorder="1" applyAlignment="1" applyProtection="1">
      <alignment horizontal="left" vertical="top" wrapText="1"/>
    </xf>
    <xf numFmtId="0" fontId="2" fillId="3" borderId="3" xfId="0" applyFont="1" applyFill="1" applyBorder="1" applyAlignment="1" applyProtection="1">
      <alignment horizontal="center" vertical="center"/>
    </xf>
    <xf numFmtId="0" fontId="2" fillId="3" borderId="3" xfId="0" applyFont="1" applyFill="1" applyBorder="1" applyAlignment="1" applyProtection="1">
      <alignment horizontal="left" vertical="top" wrapText="1"/>
    </xf>
    <xf numFmtId="0" fontId="2" fillId="16" borderId="6" xfId="0" applyFont="1" applyFill="1" applyBorder="1" applyAlignment="1" applyProtection="1">
      <alignment horizontal="left" vertical="top" wrapText="1"/>
    </xf>
    <xf numFmtId="0" fontId="4" fillId="3" borderId="3" xfId="0" applyFont="1" applyFill="1" applyBorder="1" applyAlignment="1" applyProtection="1">
      <alignment vertical="center" wrapText="1"/>
    </xf>
    <xf numFmtId="0" fontId="2" fillId="3" borderId="4" xfId="0" applyFont="1" applyFill="1" applyBorder="1" applyAlignment="1" applyProtection="1">
      <alignment horizontal="left" vertical="top" wrapText="1"/>
    </xf>
    <xf numFmtId="0" fontId="2" fillId="16" borderId="3" xfId="0" applyFont="1" applyFill="1" applyBorder="1" applyAlignment="1" applyProtection="1">
      <alignment horizontal="left" vertical="top" wrapText="1"/>
    </xf>
    <xf numFmtId="0" fontId="2" fillId="16" borderId="4" xfId="0" applyFont="1" applyFill="1" applyBorder="1" applyAlignment="1" applyProtection="1">
      <alignment horizontal="left" vertical="top" wrapText="1"/>
    </xf>
    <xf numFmtId="0" fontId="13" fillId="16" borderId="9" xfId="0" applyFont="1" applyFill="1" applyBorder="1" applyAlignment="1" applyProtection="1">
      <alignment horizontal="center" vertical="center"/>
    </xf>
    <xf numFmtId="0" fontId="13" fillId="16" borderId="9" xfId="0" applyFont="1" applyFill="1" applyBorder="1" applyAlignment="1" applyProtection="1">
      <alignment horizontal="center" vertical="center" wrapText="1"/>
    </xf>
    <xf numFmtId="0" fontId="2" fillId="16" borderId="3" xfId="0" applyFont="1" applyFill="1" applyBorder="1" applyAlignment="1" applyProtection="1">
      <alignment horizontal="left" vertical="top" wrapText="1"/>
      <protection locked="0"/>
    </xf>
    <xf numFmtId="0" fontId="2" fillId="13" borderId="3" xfId="0" applyFont="1" applyFill="1" applyBorder="1" applyAlignment="1" applyProtection="1">
      <alignment vertical="top" wrapText="1"/>
    </xf>
    <xf numFmtId="0" fontId="2" fillId="13" borderId="6" xfId="0" applyFont="1" applyFill="1" applyBorder="1" applyAlignment="1" applyProtection="1">
      <alignment vertical="top" wrapText="1"/>
    </xf>
    <xf numFmtId="0" fontId="2" fillId="12" borderId="5" xfId="0" applyFont="1" applyFill="1" applyBorder="1" applyAlignment="1" applyProtection="1">
      <alignment vertical="top" wrapText="1"/>
    </xf>
    <xf numFmtId="0" fontId="2" fillId="12" borderId="0" xfId="0" applyFont="1" applyFill="1" applyBorder="1" applyAlignment="1" applyProtection="1">
      <alignment vertical="top" wrapText="1"/>
    </xf>
    <xf numFmtId="164" fontId="2" fillId="14" borderId="14" xfId="0" applyNumberFormat="1" applyFont="1" applyFill="1" applyBorder="1" applyAlignment="1" applyProtection="1">
      <alignment horizontal="center" vertical="center" wrapText="1"/>
      <protection locked="0"/>
    </xf>
    <xf numFmtId="0" fontId="13" fillId="19" borderId="7" xfId="0" applyFont="1" applyFill="1" applyBorder="1" applyProtection="1"/>
    <xf numFmtId="0" fontId="13" fillId="19" borderId="7" xfId="0" applyFont="1" applyFill="1" applyBorder="1" applyAlignment="1" applyProtection="1">
      <alignment vertical="top" wrapText="1"/>
      <protection locked="0"/>
    </xf>
    <xf numFmtId="0" fontId="13" fillId="4" borderId="7" xfId="0" applyFont="1" applyFill="1" applyBorder="1" applyProtection="1"/>
    <xf numFmtId="0" fontId="13" fillId="23" borderId="7" xfId="0" applyFont="1" applyFill="1" applyBorder="1" applyProtection="1"/>
    <xf numFmtId="0" fontId="13" fillId="23" borderId="7" xfId="0" applyFont="1" applyFill="1" applyBorder="1" applyAlignment="1" applyProtection="1">
      <alignment vertical="top" wrapText="1"/>
    </xf>
    <xf numFmtId="0" fontId="13" fillId="19" borderId="8" xfId="0" applyFont="1" applyFill="1" applyBorder="1" applyAlignment="1" applyProtection="1">
      <alignment vertical="top" wrapText="1"/>
      <protection locked="0"/>
    </xf>
    <xf numFmtId="0" fontId="13" fillId="4" borderId="8" xfId="0" applyFont="1" applyFill="1" applyBorder="1" applyProtection="1"/>
    <xf numFmtId="0" fontId="13" fillId="23" borderId="8" xfId="0" applyFont="1" applyFill="1" applyBorder="1" applyAlignment="1" applyProtection="1">
      <alignment vertical="top" wrapText="1"/>
    </xf>
    <xf numFmtId="0" fontId="13" fillId="19" borderId="10" xfId="0" applyFont="1" applyFill="1" applyBorder="1" applyProtection="1"/>
    <xf numFmtId="0" fontId="13" fillId="23" borderId="10" xfId="0" applyFont="1" applyFill="1" applyBorder="1" applyProtection="1"/>
    <xf numFmtId="0" fontId="13" fillId="19" borderId="12" xfId="0" applyFont="1" applyFill="1" applyBorder="1" applyProtection="1"/>
    <xf numFmtId="0" fontId="13" fillId="23" borderId="12" xfId="0" applyFont="1" applyFill="1" applyBorder="1" applyProtection="1"/>
    <xf numFmtId="0" fontId="13" fillId="19" borderId="9" xfId="0" applyFont="1" applyFill="1" applyBorder="1" applyAlignment="1" applyProtection="1">
      <alignment vertical="top" wrapText="1"/>
      <protection locked="0"/>
    </xf>
    <xf numFmtId="0" fontId="13" fillId="4" borderId="8" xfId="0" applyFont="1" applyFill="1" applyBorder="1" applyAlignment="1" applyProtection="1">
      <alignment horizontal="center" vertical="center"/>
    </xf>
    <xf numFmtId="0" fontId="13" fillId="23" borderId="9" xfId="0" applyFont="1" applyFill="1" applyBorder="1" applyAlignment="1" applyProtection="1">
      <alignment vertical="top" wrapText="1"/>
    </xf>
    <xf numFmtId="0" fontId="13" fillId="4" borderId="8" xfId="0" applyFont="1" applyFill="1" applyBorder="1" applyAlignment="1" applyProtection="1">
      <alignment horizontal="left" vertical="top" wrapText="1"/>
    </xf>
    <xf numFmtId="0" fontId="13" fillId="19" borderId="9" xfId="0" applyFont="1" applyFill="1" applyBorder="1" applyAlignment="1" applyProtection="1">
      <alignment horizontal="center" vertical="center"/>
      <protection locked="0"/>
    </xf>
    <xf numFmtId="0" fontId="13" fillId="4" borderId="9" xfId="0" applyFont="1" applyFill="1" applyBorder="1" applyAlignment="1" applyProtection="1">
      <alignment horizontal="center" vertical="center"/>
    </xf>
    <xf numFmtId="0" fontId="13" fillId="23" borderId="9" xfId="0" applyFont="1" applyFill="1" applyBorder="1" applyAlignment="1" applyProtection="1">
      <alignment horizontal="center" vertical="center"/>
    </xf>
    <xf numFmtId="0" fontId="13" fillId="19" borderId="1" xfId="0" applyFont="1" applyFill="1" applyBorder="1" applyAlignment="1" applyProtection="1">
      <alignment horizontal="left" vertical="top" wrapText="1"/>
      <protection locked="0"/>
    </xf>
    <xf numFmtId="0" fontId="13" fillId="19" borderId="1" xfId="0" applyFont="1" applyFill="1" applyBorder="1" applyAlignment="1" applyProtection="1">
      <alignment horizontal="left" vertical="top" wrapText="1"/>
    </xf>
    <xf numFmtId="0" fontId="13" fillId="23" borderId="1" xfId="0" applyFont="1" applyFill="1" applyBorder="1" applyAlignment="1" applyProtection="1">
      <alignment horizontal="left" vertical="top" wrapText="1"/>
    </xf>
    <xf numFmtId="0" fontId="13" fillId="4" borderId="7" xfId="0" applyFont="1" applyFill="1" applyBorder="1" applyAlignment="1" applyProtection="1"/>
    <xf numFmtId="0" fontId="13" fillId="19" borderId="10" xfId="0" applyFont="1" applyFill="1" applyBorder="1" applyAlignment="1" applyProtection="1">
      <alignment horizontal="left" vertical="top" wrapText="1"/>
    </xf>
    <xf numFmtId="0" fontId="13" fillId="23" borderId="10" xfId="0" applyFont="1" applyFill="1" applyBorder="1" applyAlignment="1" applyProtection="1">
      <alignment horizontal="left" vertical="top" wrapText="1"/>
    </xf>
    <xf numFmtId="0" fontId="13" fillId="4" borderId="8" xfId="0" applyFont="1" applyFill="1" applyBorder="1" applyAlignment="1" applyProtection="1"/>
    <xf numFmtId="0" fontId="13" fillId="19" borderId="7" xfId="0" applyFont="1" applyFill="1" applyBorder="1" applyAlignment="1" applyProtection="1"/>
    <xf numFmtId="0" fontId="13" fillId="4" borderId="7" xfId="0" applyFont="1" applyFill="1" applyBorder="1" applyAlignment="1" applyProtection="1">
      <alignment horizontal="center" vertical="center"/>
    </xf>
    <xf numFmtId="0" fontId="13" fillId="23" borderId="7" xfId="0" applyFont="1" applyFill="1" applyBorder="1" applyAlignment="1" applyProtection="1"/>
    <xf numFmtId="0" fontId="13" fillId="19" borderId="8" xfId="0" applyFont="1" applyFill="1" applyBorder="1" applyAlignment="1" applyProtection="1"/>
    <xf numFmtId="0" fontId="13" fillId="23" borderId="8" xfId="0" applyFont="1" applyFill="1" applyBorder="1" applyAlignment="1" applyProtection="1"/>
    <xf numFmtId="0" fontId="13" fillId="19" borderId="7" xfId="0" applyFont="1" applyFill="1" applyBorder="1" applyAlignment="1" applyProtection="1">
      <alignment horizontal="center" vertical="center"/>
    </xf>
    <xf numFmtId="0" fontId="13" fillId="19" borderId="8" xfId="0" applyFont="1" applyFill="1" applyBorder="1" applyAlignment="1" applyProtection="1">
      <alignment horizontal="center" vertical="center"/>
    </xf>
    <xf numFmtId="0" fontId="13" fillId="23" borderId="8" xfId="0" applyFont="1" applyFill="1" applyBorder="1" applyAlignment="1" applyProtection="1">
      <alignment horizontal="center" vertical="center"/>
    </xf>
    <xf numFmtId="0" fontId="13" fillId="19" borderId="0" xfId="0" applyFont="1" applyFill="1" applyBorder="1" applyAlignment="1" applyProtection="1">
      <alignment horizontal="left" vertical="top" wrapText="1"/>
    </xf>
    <xf numFmtId="0" fontId="13" fillId="19" borderId="28" xfId="0" applyFont="1" applyFill="1" applyBorder="1" applyAlignment="1" applyProtection="1">
      <alignment vertical="top" wrapText="1"/>
      <protection locked="0"/>
    </xf>
    <xf numFmtId="0" fontId="13" fillId="27" borderId="7" xfId="0" applyFont="1" applyFill="1" applyBorder="1" applyAlignment="1" applyProtection="1">
      <alignment horizontal="center" vertical="center"/>
    </xf>
    <xf numFmtId="0" fontId="13" fillId="27" borderId="28" xfId="0" applyFont="1" applyFill="1" applyBorder="1" applyAlignment="1" applyProtection="1">
      <alignment vertical="top" wrapText="1"/>
    </xf>
    <xf numFmtId="0" fontId="13" fillId="19" borderId="13" xfId="0" applyFont="1" applyFill="1" applyBorder="1" applyAlignment="1" applyProtection="1">
      <alignment vertical="top" wrapText="1"/>
      <protection locked="0"/>
    </xf>
    <xf numFmtId="0" fontId="13" fillId="27" borderId="13" xfId="0" applyFont="1" applyFill="1" applyBorder="1" applyAlignment="1" applyProtection="1">
      <alignment vertical="top" wrapText="1"/>
    </xf>
    <xf numFmtId="0" fontId="13" fillId="27" borderId="8" xfId="0" applyFont="1" applyFill="1" applyBorder="1" applyAlignment="1" applyProtection="1">
      <alignment horizontal="center" vertical="center"/>
    </xf>
    <xf numFmtId="0" fontId="2" fillId="16" borderId="13" xfId="0" applyFont="1" applyFill="1" applyBorder="1" applyAlignment="1" applyProtection="1">
      <alignment horizontal="center" vertical="center" wrapText="1"/>
    </xf>
    <xf numFmtId="0" fontId="13" fillId="16" borderId="1" xfId="0" applyFont="1" applyFill="1" applyBorder="1" applyAlignment="1" applyProtection="1">
      <alignment horizontal="center" vertical="center"/>
    </xf>
    <xf numFmtId="0" fontId="13" fillId="19" borderId="6" xfId="0" applyFont="1" applyFill="1" applyBorder="1" applyAlignment="1" applyProtection="1">
      <alignment horizontal="center" vertical="center" wrapText="1"/>
    </xf>
    <xf numFmtId="0" fontId="2" fillId="22" borderId="12" xfId="0" applyFont="1" applyFill="1" applyBorder="1" applyProtection="1"/>
    <xf numFmtId="0" fontId="4" fillId="24" borderId="8" xfId="0" applyFont="1" applyFill="1" applyBorder="1" applyAlignment="1" applyProtection="1">
      <alignment horizontal="center" vertical="center"/>
    </xf>
    <xf numFmtId="0" fontId="2" fillId="0" borderId="27" xfId="0" applyFont="1" applyBorder="1" applyAlignment="1" applyProtection="1">
      <alignment horizontal="left" vertical="top" wrapText="1"/>
    </xf>
    <xf numFmtId="0" fontId="2" fillId="22" borderId="12" xfId="0" applyFont="1" applyFill="1" applyBorder="1" applyAlignment="1" applyProtection="1">
      <alignment horizontal="left" vertical="top" wrapText="1"/>
    </xf>
    <xf numFmtId="0" fontId="4" fillId="24" borderId="8" xfId="0" applyFont="1" applyFill="1" applyBorder="1" applyAlignment="1" applyProtection="1">
      <alignment horizontal="center" vertical="center" wrapText="1"/>
    </xf>
    <xf numFmtId="0" fontId="2" fillId="22" borderId="7" xfId="0" applyFont="1" applyFill="1" applyBorder="1" applyAlignment="1" applyProtection="1">
      <alignment horizontal="left" vertical="top" wrapText="1"/>
    </xf>
    <xf numFmtId="0" fontId="4" fillId="24" borderId="28" xfId="0" applyFont="1" applyFill="1" applyBorder="1" applyAlignment="1" applyProtection="1">
      <alignment horizontal="center" vertical="center"/>
    </xf>
    <xf numFmtId="0" fontId="4" fillId="24" borderId="7" xfId="0" applyFont="1" applyFill="1" applyBorder="1" applyAlignment="1" applyProtection="1">
      <alignment horizontal="center" vertical="center"/>
    </xf>
    <xf numFmtId="0" fontId="2" fillId="22" borderId="10" xfId="0" applyFont="1" applyFill="1" applyBorder="1" applyAlignment="1" applyProtection="1">
      <alignment horizontal="left" vertical="top" wrapText="1"/>
    </xf>
    <xf numFmtId="0" fontId="2" fillId="0" borderId="28" xfId="0" applyFont="1" applyBorder="1" applyAlignment="1" applyProtection="1">
      <alignment horizontal="left" vertical="top" wrapText="1"/>
    </xf>
    <xf numFmtId="0" fontId="13" fillId="16" borderId="3" xfId="0" applyFont="1" applyFill="1" applyBorder="1" applyAlignment="1" applyProtection="1">
      <alignment vertical="top"/>
    </xf>
    <xf numFmtId="0" fontId="13" fillId="16" borderId="3" xfId="0" applyFont="1" applyFill="1" applyBorder="1" applyAlignment="1" applyProtection="1">
      <alignment vertical="top"/>
      <protection locked="0"/>
    </xf>
    <xf numFmtId="0" fontId="2" fillId="16" borderId="3" xfId="0" applyFont="1" applyFill="1" applyBorder="1" applyAlignment="1" applyProtection="1">
      <alignment vertical="top"/>
    </xf>
    <xf numFmtId="0" fontId="2" fillId="16" borderId="3" xfId="0" applyFont="1" applyFill="1" applyBorder="1" applyProtection="1"/>
    <xf numFmtId="0" fontId="13" fillId="16" borderId="3" xfId="0" applyFont="1" applyFill="1" applyBorder="1" applyAlignment="1" applyProtection="1"/>
    <xf numFmtId="0" fontId="13" fillId="16" borderId="3" xfId="0" applyFont="1" applyFill="1" applyBorder="1" applyAlignment="1" applyProtection="1">
      <protection locked="0"/>
    </xf>
    <xf numFmtId="0" fontId="2" fillId="16" borderId="3" xfId="0" applyFont="1" applyFill="1" applyBorder="1" applyAlignment="1" applyProtection="1"/>
    <xf numFmtId="0" fontId="13" fillId="16" borderId="3" xfId="0" applyFont="1" applyFill="1" applyBorder="1" applyAlignment="1" applyProtection="1">
      <alignment horizontal="center" vertical="center"/>
    </xf>
    <xf numFmtId="0" fontId="2" fillId="10" borderId="1" xfId="0" applyFont="1" applyFill="1" applyBorder="1" applyAlignment="1" applyProtection="1">
      <alignment horizontal="center" vertical="center" wrapText="1"/>
    </xf>
    <xf numFmtId="0" fontId="0" fillId="10" borderId="1" xfId="0" applyFill="1" applyBorder="1" applyAlignment="1" applyProtection="1">
      <alignment horizontal="center" vertical="center"/>
    </xf>
    <xf numFmtId="0" fontId="13" fillId="23" borderId="1" xfId="0" applyFont="1" applyFill="1" applyBorder="1" applyAlignment="1" applyProtection="1">
      <alignment horizontal="center" vertical="center" wrapText="1"/>
    </xf>
    <xf numFmtId="0" fontId="2" fillId="4" borderId="9" xfId="0" applyFont="1" applyFill="1" applyBorder="1" applyAlignment="1" applyProtection="1">
      <alignment horizontal="center" vertical="center" wrapText="1"/>
    </xf>
    <xf numFmtId="0" fontId="0" fillId="25" borderId="1" xfId="0" applyFill="1" applyBorder="1" applyAlignment="1" applyProtection="1">
      <alignment horizontal="center" vertical="center"/>
    </xf>
    <xf numFmtId="0" fontId="3" fillId="0" borderId="0" xfId="0" applyFont="1" applyFill="1" applyBorder="1" applyProtection="1"/>
    <xf numFmtId="0" fontId="1" fillId="10" borderId="7" xfId="0" applyFont="1" applyFill="1" applyBorder="1" applyAlignment="1" applyProtection="1">
      <alignment horizontal="center" vertical="center"/>
    </xf>
    <xf numFmtId="0" fontId="1" fillId="10" borderId="8" xfId="0" applyFont="1" applyFill="1" applyBorder="1" applyAlignment="1" applyProtection="1">
      <alignment horizontal="center" vertical="center"/>
    </xf>
    <xf numFmtId="0" fontId="1" fillId="10" borderId="9" xfId="0" applyFont="1" applyFill="1" applyBorder="1" applyAlignment="1" applyProtection="1">
      <alignment horizontal="center" vertical="center"/>
    </xf>
    <xf numFmtId="0" fontId="13" fillId="19" borderId="7" xfId="0" applyFont="1" applyFill="1" applyBorder="1" applyAlignment="1" applyProtection="1">
      <alignment horizontal="left" vertical="top" wrapText="1"/>
    </xf>
    <xf numFmtId="0" fontId="13" fillId="19" borderId="8" xfId="0" applyFont="1" applyFill="1" applyBorder="1" applyAlignment="1" applyProtection="1">
      <alignment horizontal="left" vertical="top" wrapText="1"/>
    </xf>
    <xf numFmtId="0" fontId="13" fillId="23" borderId="8" xfId="0" applyFont="1" applyFill="1" applyBorder="1" applyAlignment="1" applyProtection="1">
      <alignment horizontal="left" vertical="top" wrapText="1"/>
    </xf>
    <xf numFmtId="0" fontId="13" fillId="23" borderId="7" xfId="0" applyFont="1" applyFill="1" applyBorder="1" applyAlignment="1" applyProtection="1">
      <alignment horizontal="left" vertical="top" wrapText="1"/>
    </xf>
    <xf numFmtId="0" fontId="2" fillId="10" borderId="7" xfId="0" applyFont="1" applyFill="1" applyBorder="1" applyAlignment="1" applyProtection="1">
      <alignment horizontal="center" vertical="center"/>
    </xf>
    <xf numFmtId="0" fontId="2" fillId="16" borderId="3" xfId="0" applyFont="1" applyFill="1" applyBorder="1" applyAlignment="1" applyProtection="1">
      <alignment horizontal="center" vertical="center" wrapText="1"/>
    </xf>
    <xf numFmtId="0" fontId="2" fillId="0" borderId="1" xfId="0" applyFont="1" applyBorder="1" applyAlignment="1" applyProtection="1">
      <alignment horizontal="left" vertical="top" wrapText="1"/>
    </xf>
    <xf numFmtId="0" fontId="13" fillId="19" borderId="7" xfId="0" applyFont="1" applyFill="1" applyBorder="1" applyAlignment="1" applyProtection="1">
      <alignment vertical="top" wrapText="1"/>
    </xf>
    <xf numFmtId="0" fontId="13" fillId="27" borderId="7" xfId="0" applyFont="1" applyFill="1" applyBorder="1" applyAlignment="1" applyProtection="1">
      <alignment vertical="top" wrapText="1"/>
    </xf>
    <xf numFmtId="0" fontId="13" fillId="27" borderId="8" xfId="0" applyFont="1" applyFill="1" applyBorder="1" applyAlignment="1" applyProtection="1">
      <alignment vertical="top" wrapText="1"/>
    </xf>
    <xf numFmtId="0" fontId="13" fillId="27" borderId="9" xfId="0" applyFont="1" applyFill="1" applyBorder="1" applyAlignment="1" applyProtection="1">
      <alignment vertical="top" wrapText="1"/>
    </xf>
    <xf numFmtId="0" fontId="2" fillId="16" borderId="3" xfId="0" applyFont="1" applyFill="1" applyBorder="1" applyProtection="1">
      <protection locked="0"/>
    </xf>
    <xf numFmtId="0" fontId="2" fillId="16" borderId="0" xfId="0" applyFont="1" applyFill="1" applyBorder="1" applyProtection="1"/>
    <xf numFmtId="0" fontId="2" fillId="3" borderId="0" xfId="0" applyFont="1" applyFill="1" applyBorder="1" applyProtection="1">
      <protection locked="0"/>
    </xf>
    <xf numFmtId="0" fontId="2" fillId="3" borderId="0" xfId="0" applyFont="1" applyFill="1" applyBorder="1" applyAlignment="1" applyProtection="1">
      <alignment horizontal="center" vertical="center"/>
    </xf>
    <xf numFmtId="0" fontId="2" fillId="3" borderId="0" xfId="0" applyFont="1" applyFill="1" applyBorder="1" applyProtection="1"/>
    <xf numFmtId="0" fontId="13" fillId="3" borderId="0" xfId="0" applyFont="1" applyFill="1" applyBorder="1" applyAlignment="1" applyProtection="1">
      <alignment vertical="top" wrapText="1"/>
    </xf>
    <xf numFmtId="0" fontId="13" fillId="3" borderId="0" xfId="0" applyFont="1" applyFill="1" applyBorder="1" applyAlignment="1" applyProtection="1">
      <alignment vertical="top" wrapText="1"/>
      <protection locked="0"/>
    </xf>
    <xf numFmtId="0" fontId="26" fillId="3" borderId="0" xfId="0" applyFont="1" applyFill="1" applyBorder="1" applyAlignment="1" applyProtection="1">
      <alignment vertical="top" wrapText="1"/>
    </xf>
    <xf numFmtId="0" fontId="4" fillId="16" borderId="3" xfId="0" applyFont="1" applyFill="1" applyBorder="1" applyAlignment="1" applyProtection="1">
      <alignment vertical="center" wrapText="1"/>
      <protection locked="0"/>
    </xf>
    <xf numFmtId="0" fontId="26" fillId="16" borderId="3" xfId="0" applyFont="1" applyFill="1" applyBorder="1" applyProtection="1"/>
    <xf numFmtId="0" fontId="13" fillId="16" borderId="3" xfId="0" applyFont="1" applyFill="1" applyBorder="1" applyProtection="1">
      <protection locked="0"/>
    </xf>
    <xf numFmtId="0" fontId="13" fillId="16" borderId="3" xfId="0" applyFont="1" applyFill="1" applyBorder="1" applyAlignment="1" applyProtection="1">
      <alignment horizontal="center" vertical="center" wrapText="1"/>
    </xf>
    <xf numFmtId="0" fontId="4" fillId="16" borderId="3" xfId="0" applyFont="1" applyFill="1" applyBorder="1" applyAlignment="1" applyProtection="1">
      <alignment vertical="top" wrapText="1"/>
      <protection locked="0"/>
    </xf>
    <xf numFmtId="0" fontId="26" fillId="16" borderId="3" xfId="0" applyFont="1" applyFill="1" applyBorder="1" applyAlignment="1" applyProtection="1"/>
    <xf numFmtId="0" fontId="26" fillId="16" borderId="4" xfId="0" applyFont="1" applyFill="1" applyBorder="1" applyProtection="1"/>
    <xf numFmtId="0" fontId="2" fillId="3" borderId="3" xfId="0" applyFont="1" applyFill="1" applyBorder="1" applyProtection="1">
      <protection locked="0"/>
    </xf>
    <xf numFmtId="0" fontId="2" fillId="3" borderId="3" xfId="0" applyFont="1" applyFill="1" applyBorder="1" applyProtection="1"/>
    <xf numFmtId="0" fontId="13" fillId="3" borderId="6" xfId="0" applyFont="1" applyFill="1" applyBorder="1" applyAlignment="1" applyProtection="1">
      <alignment vertical="center"/>
    </xf>
    <xf numFmtId="0" fontId="13" fillId="3" borderId="6" xfId="0" applyFont="1" applyFill="1" applyBorder="1" applyAlignment="1" applyProtection="1">
      <alignment vertical="center"/>
      <protection locked="0"/>
    </xf>
    <xf numFmtId="0" fontId="2" fillId="3" borderId="6" xfId="0" applyFont="1" applyFill="1" applyBorder="1" applyAlignment="1" applyProtection="1">
      <alignment vertical="center"/>
    </xf>
    <xf numFmtId="0" fontId="2" fillId="3" borderId="6" xfId="0" applyFont="1" applyFill="1" applyBorder="1" applyProtection="1"/>
    <xf numFmtId="0" fontId="2" fillId="3" borderId="4" xfId="0" applyFont="1" applyFill="1" applyBorder="1" applyProtection="1"/>
    <xf numFmtId="0" fontId="26" fillId="16" borderId="6" xfId="0" applyFont="1" applyFill="1" applyBorder="1" applyProtection="1">
      <protection locked="0"/>
    </xf>
    <xf numFmtId="0" fontId="26" fillId="16" borderId="6" xfId="0" applyFont="1" applyFill="1" applyBorder="1" applyProtection="1"/>
    <xf numFmtId="0" fontId="13" fillId="16" borderId="0" xfId="0" applyFont="1" applyFill="1" applyBorder="1" applyAlignment="1" applyProtection="1">
      <protection locked="0"/>
    </xf>
    <xf numFmtId="0" fontId="13" fillId="16" borderId="0" xfId="0" applyFont="1" applyFill="1" applyBorder="1" applyAlignment="1" applyProtection="1"/>
    <xf numFmtId="0" fontId="26" fillId="16" borderId="0" xfId="0" applyFont="1" applyFill="1" applyBorder="1" applyAlignment="1" applyProtection="1"/>
    <xf numFmtId="0" fontId="26" fillId="16" borderId="0" xfId="0" applyFont="1" applyFill="1" applyBorder="1" applyProtection="1"/>
    <xf numFmtId="0" fontId="26" fillId="16" borderId="13" xfId="0" applyFont="1" applyFill="1" applyBorder="1" applyProtection="1"/>
    <xf numFmtId="0" fontId="4" fillId="16" borderId="3" xfId="0" applyFont="1" applyFill="1" applyBorder="1" applyAlignment="1" applyProtection="1">
      <alignment vertical="top"/>
      <protection locked="0"/>
    </xf>
    <xf numFmtId="0" fontId="2" fillId="16" borderId="0" xfId="0" applyFont="1" applyFill="1" applyBorder="1" applyAlignment="1" applyProtection="1"/>
    <xf numFmtId="0" fontId="2" fillId="16" borderId="4" xfId="0" applyFont="1" applyFill="1" applyBorder="1" applyProtection="1"/>
    <xf numFmtId="0" fontId="13" fillId="16" borderId="3" xfId="0" applyFont="1" applyFill="1" applyBorder="1" applyAlignment="1" applyProtection="1">
      <alignment vertical="center"/>
    </xf>
    <xf numFmtId="0" fontId="13" fillId="16" borderId="3" xfId="0" applyFont="1" applyFill="1" applyBorder="1" applyAlignment="1" applyProtection="1">
      <alignment vertical="center"/>
      <protection locked="0"/>
    </xf>
    <xf numFmtId="0" fontId="2" fillId="16" borderId="3" xfId="0" applyFont="1" applyFill="1" applyBorder="1" applyAlignment="1" applyProtection="1">
      <alignment vertical="center"/>
    </xf>
    <xf numFmtId="0" fontId="2" fillId="16" borderId="6" xfId="0" applyFont="1" applyFill="1" applyBorder="1" applyProtection="1">
      <protection locked="0"/>
    </xf>
    <xf numFmtId="0" fontId="2" fillId="16" borderId="6" xfId="0" applyFont="1" applyFill="1" applyBorder="1" applyProtection="1"/>
    <xf numFmtId="0" fontId="13" fillId="16" borderId="6" xfId="0" applyFont="1" applyFill="1" applyBorder="1" applyAlignment="1" applyProtection="1">
      <alignment vertical="center"/>
    </xf>
    <xf numFmtId="0" fontId="13" fillId="16" borderId="6" xfId="0" applyFont="1" applyFill="1" applyBorder="1" applyAlignment="1" applyProtection="1">
      <alignment vertical="center"/>
      <protection locked="0"/>
    </xf>
    <xf numFmtId="0" fontId="2" fillId="16" borderId="6" xfId="0" applyFont="1" applyFill="1" applyBorder="1" applyAlignment="1" applyProtection="1">
      <alignment vertical="center"/>
    </xf>
    <xf numFmtId="0" fontId="2" fillId="16" borderId="13" xfId="0" applyFont="1" applyFill="1" applyBorder="1" applyProtection="1"/>
    <xf numFmtId="0" fontId="2" fillId="3" borderId="6" xfId="0" applyFont="1" applyFill="1" applyBorder="1" applyProtection="1">
      <protection locked="0"/>
    </xf>
    <xf numFmtId="0" fontId="2" fillId="3" borderId="6" xfId="0" applyFont="1" applyFill="1" applyBorder="1" applyAlignment="1" applyProtection="1">
      <alignment horizontal="center" vertical="center"/>
    </xf>
    <xf numFmtId="0" fontId="13" fillId="3" borderId="6" xfId="0" applyFont="1" applyFill="1" applyBorder="1" applyAlignment="1" applyProtection="1">
      <alignment vertical="top" wrapText="1"/>
    </xf>
    <xf numFmtId="0" fontId="13" fillId="3" borderId="6" xfId="0" applyFont="1" applyFill="1" applyBorder="1" applyAlignment="1" applyProtection="1">
      <alignment vertical="top" wrapText="1"/>
      <protection locked="0"/>
    </xf>
    <xf numFmtId="0" fontId="26" fillId="3" borderId="6" xfId="0" applyFont="1" applyFill="1" applyBorder="1" applyAlignment="1" applyProtection="1">
      <alignment vertical="top" wrapText="1"/>
    </xf>
    <xf numFmtId="0" fontId="4" fillId="16" borderId="6" xfId="0" applyFont="1" applyFill="1" applyBorder="1" applyAlignment="1" applyProtection="1">
      <alignment vertical="top"/>
      <protection locked="0"/>
    </xf>
    <xf numFmtId="0" fontId="26" fillId="16" borderId="4" xfId="0" applyFont="1" applyFill="1" applyBorder="1" applyAlignment="1" applyProtection="1">
      <alignment horizontal="left" vertical="top" wrapText="1"/>
    </xf>
    <xf numFmtId="0" fontId="26" fillId="16" borderId="3" xfId="0" applyFont="1" applyFill="1" applyBorder="1" applyProtection="1">
      <protection locked="0"/>
    </xf>
    <xf numFmtId="0" fontId="13" fillId="3" borderId="3" xfId="0" applyFont="1" applyFill="1" applyBorder="1" applyAlignment="1" applyProtection="1">
      <alignment vertical="center"/>
    </xf>
    <xf numFmtId="0" fontId="13" fillId="3" borderId="3" xfId="0" applyFont="1" applyFill="1" applyBorder="1" applyAlignment="1" applyProtection="1">
      <alignment vertical="center"/>
      <protection locked="0"/>
    </xf>
    <xf numFmtId="0" fontId="2" fillId="3" borderId="3" xfId="0" applyFont="1" applyFill="1" applyBorder="1" applyAlignment="1" applyProtection="1">
      <alignment vertical="center"/>
    </xf>
    <xf numFmtId="0" fontId="4" fillId="16" borderId="6" xfId="0" applyFont="1" applyFill="1" applyBorder="1" applyAlignment="1" applyProtection="1">
      <alignment vertical="top"/>
    </xf>
    <xf numFmtId="0" fontId="13" fillId="19" borderId="6" xfId="0" applyFont="1" applyFill="1" applyBorder="1" applyAlignment="1" applyProtection="1">
      <alignment horizontal="left" vertical="top" wrapText="1"/>
    </xf>
    <xf numFmtId="0" fontId="2" fillId="3" borderId="3" xfId="0" applyFont="1" applyFill="1" applyBorder="1" applyAlignment="1" applyProtection="1">
      <alignment vertical="center"/>
      <protection locked="0"/>
    </xf>
    <xf numFmtId="0" fontId="13" fillId="3" borderId="6" xfId="0" applyFont="1" applyFill="1" applyBorder="1" applyAlignment="1" applyProtection="1">
      <alignment vertical="center" wrapText="1"/>
    </xf>
    <xf numFmtId="0" fontId="13" fillId="3" borderId="6" xfId="0" applyFont="1" applyFill="1" applyBorder="1" applyAlignment="1" applyProtection="1">
      <alignment vertical="center" wrapText="1"/>
      <protection locked="0"/>
    </xf>
    <xf numFmtId="0" fontId="26" fillId="3" borderId="6" xfId="0" applyFont="1" applyFill="1" applyBorder="1" applyAlignment="1" applyProtection="1">
      <alignment vertical="center" wrapText="1"/>
    </xf>
    <xf numFmtId="0" fontId="13" fillId="16" borderId="0" xfId="0" applyFont="1" applyFill="1" applyBorder="1" applyAlignment="1" applyProtection="1">
      <alignment vertical="center"/>
    </xf>
    <xf numFmtId="0" fontId="13" fillId="16" borderId="0" xfId="0" applyFont="1" applyFill="1" applyBorder="1" applyAlignment="1" applyProtection="1">
      <alignment vertical="center"/>
      <protection locked="0"/>
    </xf>
    <xf numFmtId="0" fontId="13" fillId="23" borderId="0" xfId="0" applyFont="1" applyFill="1" applyBorder="1" applyAlignment="1" applyProtection="1">
      <alignment horizontal="left" vertical="top" wrapText="1"/>
    </xf>
    <xf numFmtId="0" fontId="2" fillId="10" borderId="1" xfId="0" applyFont="1" applyFill="1" applyBorder="1" applyAlignment="1" applyProtection="1">
      <alignment horizontal="center" vertical="center"/>
    </xf>
    <xf numFmtId="0" fontId="2" fillId="10" borderId="0" xfId="0" applyFont="1" applyFill="1" applyBorder="1" applyAlignment="1" applyProtection="1">
      <alignment horizontal="center" vertical="center"/>
    </xf>
    <xf numFmtId="0" fontId="4" fillId="16" borderId="3" xfId="0" applyFont="1" applyFill="1" applyBorder="1" applyAlignment="1" applyProtection="1">
      <alignment vertical="center"/>
      <protection locked="0"/>
    </xf>
    <xf numFmtId="0" fontId="4" fillId="16" borderId="3" xfId="0" applyFont="1" applyFill="1" applyBorder="1" applyAlignment="1" applyProtection="1">
      <alignment vertical="center"/>
    </xf>
    <xf numFmtId="0" fontId="26" fillId="16" borderId="0" xfId="0" applyFont="1" applyFill="1" applyBorder="1" applyAlignment="1" applyProtection="1">
      <alignment horizontal="center" vertical="center"/>
    </xf>
    <xf numFmtId="0" fontId="26" fillId="16" borderId="3" xfId="0" applyFont="1" applyFill="1" applyBorder="1" applyAlignment="1" applyProtection="1">
      <alignment vertical="center"/>
    </xf>
    <xf numFmtId="0" fontId="13" fillId="3" borderId="3" xfId="0" applyFont="1" applyFill="1" applyBorder="1" applyAlignment="1" applyProtection="1">
      <alignment horizontal="center" vertical="center"/>
    </xf>
    <xf numFmtId="0" fontId="13" fillId="16" borderId="6" xfId="0" applyFont="1" applyFill="1" applyBorder="1" applyAlignment="1" applyProtection="1">
      <alignment horizontal="center" vertical="center"/>
    </xf>
    <xf numFmtId="0" fontId="2" fillId="16" borderId="13" xfId="0" applyFont="1" applyFill="1" applyBorder="1" applyAlignment="1" applyProtection="1">
      <alignment horizontal="left" vertical="top" wrapText="1"/>
    </xf>
    <xf numFmtId="0" fontId="13" fillId="3" borderId="6" xfId="0" applyFont="1" applyFill="1" applyBorder="1" applyAlignment="1" applyProtection="1">
      <alignment horizontal="center" vertical="center" wrapText="1"/>
    </xf>
    <xf numFmtId="0" fontId="1" fillId="7" borderId="18" xfId="0" applyFont="1" applyFill="1" applyBorder="1" applyAlignment="1" applyProtection="1">
      <alignment horizontal="center" vertical="center" wrapText="1"/>
    </xf>
    <xf numFmtId="0" fontId="1" fillId="7" borderId="19" xfId="0" applyFont="1" applyFill="1" applyBorder="1" applyAlignment="1" applyProtection="1">
      <alignment horizontal="center" vertical="center" wrapText="1"/>
    </xf>
    <xf numFmtId="0" fontId="1" fillId="7" borderId="20" xfId="0" applyFont="1" applyFill="1" applyBorder="1" applyAlignment="1" applyProtection="1">
      <alignment horizontal="center" vertical="center" wrapText="1"/>
    </xf>
    <xf numFmtId="0" fontId="1" fillId="7" borderId="22" xfId="0" applyFont="1" applyFill="1" applyBorder="1" applyAlignment="1" applyProtection="1">
      <alignment horizontal="center" vertical="center" wrapText="1"/>
    </xf>
    <xf numFmtId="0" fontId="9" fillId="26" borderId="23" xfId="0" applyFont="1" applyFill="1" applyBorder="1" applyAlignment="1" applyProtection="1">
      <alignment horizontal="center" vertical="center" wrapText="1"/>
    </xf>
    <xf numFmtId="0" fontId="9" fillId="26" borderId="24" xfId="0" applyFont="1" applyFill="1" applyBorder="1" applyAlignment="1" applyProtection="1">
      <alignment horizontal="center" vertical="center" wrapText="1"/>
    </xf>
    <xf numFmtId="0" fontId="9" fillId="26" borderId="25" xfId="0" applyFont="1" applyFill="1" applyBorder="1" applyAlignment="1" applyProtection="1">
      <alignment horizontal="center" vertical="center" wrapText="1"/>
    </xf>
    <xf numFmtId="0" fontId="1" fillId="14" borderId="23" xfId="0" applyFont="1" applyFill="1" applyBorder="1" applyAlignment="1" applyProtection="1">
      <alignment horizontal="center" vertical="center"/>
    </xf>
    <xf numFmtId="0" fontId="1" fillId="14" borderId="24" xfId="0" applyFont="1" applyFill="1" applyBorder="1" applyAlignment="1" applyProtection="1">
      <alignment horizontal="center" vertical="center"/>
    </xf>
    <xf numFmtId="0" fontId="1" fillId="14" borderId="25" xfId="0" applyFont="1" applyFill="1" applyBorder="1" applyAlignment="1" applyProtection="1">
      <alignment horizontal="center" vertical="center"/>
    </xf>
    <xf numFmtId="0" fontId="1" fillId="0" borderId="23"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1" fillId="0" borderId="25" xfId="0" applyFont="1" applyFill="1" applyBorder="1" applyAlignment="1" applyProtection="1">
      <alignment horizontal="center" vertical="center" wrapText="1"/>
    </xf>
    <xf numFmtId="0" fontId="1" fillId="15" borderId="15" xfId="0" applyFont="1" applyFill="1" applyBorder="1" applyAlignment="1" applyProtection="1">
      <alignment horizontal="center" vertical="center" wrapText="1"/>
    </xf>
    <xf numFmtId="0" fontId="1" fillId="15" borderId="16" xfId="0" applyFont="1" applyFill="1" applyBorder="1" applyAlignment="1" applyProtection="1">
      <alignment horizontal="center" vertical="center" wrapText="1"/>
    </xf>
    <xf numFmtId="0" fontId="1" fillId="15" borderId="17" xfId="0" applyFont="1" applyFill="1" applyBorder="1" applyAlignment="1" applyProtection="1">
      <alignment horizontal="center" vertical="center" wrapText="1"/>
    </xf>
    <xf numFmtId="0" fontId="1" fillId="7" borderId="23" xfId="0" applyFont="1" applyFill="1" applyBorder="1" applyAlignment="1" applyProtection="1">
      <alignment horizontal="left" vertical="center" wrapText="1"/>
    </xf>
    <xf numFmtId="0" fontId="1" fillId="7" borderId="25" xfId="0" applyFont="1" applyFill="1" applyBorder="1" applyAlignment="1" applyProtection="1">
      <alignment horizontal="left" vertical="center" wrapText="1"/>
    </xf>
    <xf numFmtId="0" fontId="13" fillId="7" borderId="1" xfId="0" applyFont="1" applyFill="1" applyBorder="1" applyAlignment="1" applyProtection="1">
      <alignment horizontal="left" vertical="center"/>
    </xf>
    <xf numFmtId="0" fontId="2" fillId="7" borderId="1" xfId="0" applyFont="1" applyFill="1" applyBorder="1" applyAlignment="1" applyProtection="1">
      <alignment horizontal="left" vertical="center"/>
    </xf>
    <xf numFmtId="0" fontId="2" fillId="13" borderId="1" xfId="0" applyFont="1" applyFill="1" applyBorder="1" applyAlignment="1" applyProtection="1">
      <alignment horizontal="left" vertical="top" wrapText="1"/>
    </xf>
    <xf numFmtId="0" fontId="2" fillId="13" borderId="1" xfId="0" applyFont="1" applyFill="1" applyBorder="1" applyAlignment="1" applyProtection="1">
      <alignment horizontal="left" vertical="top"/>
    </xf>
    <xf numFmtId="0" fontId="2" fillId="12" borderId="1" xfId="0" applyFont="1" applyFill="1" applyBorder="1" applyAlignment="1" applyProtection="1">
      <alignment horizontal="left" vertical="top" wrapText="1"/>
    </xf>
    <xf numFmtId="0" fontId="2" fillId="12" borderId="1" xfId="0" applyFont="1" applyFill="1" applyBorder="1" applyAlignment="1" applyProtection="1">
      <alignment horizontal="left" vertical="top"/>
    </xf>
    <xf numFmtId="0" fontId="13" fillId="7" borderId="1" xfId="0" applyFont="1" applyFill="1" applyBorder="1" applyAlignment="1" applyProtection="1">
      <alignment horizontal="left"/>
    </xf>
    <xf numFmtId="0" fontId="2" fillId="7" borderId="1" xfId="0" applyFont="1" applyFill="1" applyBorder="1" applyAlignment="1" applyProtection="1">
      <alignment horizontal="left"/>
    </xf>
    <xf numFmtId="0" fontId="0" fillId="7" borderId="3" xfId="0" applyFill="1" applyBorder="1" applyAlignment="1" applyProtection="1">
      <alignment horizontal="center"/>
    </xf>
    <xf numFmtId="0" fontId="0" fillId="7" borderId="4" xfId="0" applyFill="1" applyBorder="1" applyAlignment="1" applyProtection="1">
      <alignment horizontal="center"/>
    </xf>
    <xf numFmtId="0" fontId="1" fillId="10" borderId="7" xfId="0" applyFont="1" applyFill="1" applyBorder="1" applyAlignment="1" applyProtection="1">
      <alignment horizontal="center" vertical="center"/>
    </xf>
    <xf numFmtId="0" fontId="1" fillId="10" borderId="9" xfId="0" applyFont="1" applyFill="1" applyBorder="1" applyAlignment="1" applyProtection="1">
      <alignment horizontal="center" vertical="center"/>
    </xf>
    <xf numFmtId="0" fontId="1" fillId="10" borderId="8" xfId="0" applyFont="1" applyFill="1" applyBorder="1" applyAlignment="1" applyProtection="1">
      <alignment horizontal="center" vertical="center"/>
    </xf>
    <xf numFmtId="0" fontId="2" fillId="10" borderId="7" xfId="0" applyFont="1" applyFill="1" applyBorder="1" applyAlignment="1" applyProtection="1">
      <alignment horizontal="center" vertical="center"/>
    </xf>
    <xf numFmtId="0" fontId="2" fillId="10" borderId="9" xfId="0" applyFont="1" applyFill="1" applyBorder="1" applyAlignment="1" applyProtection="1">
      <alignment horizontal="center" vertical="center"/>
    </xf>
    <xf numFmtId="0" fontId="0" fillId="3" borderId="1" xfId="0" applyFill="1" applyBorder="1" applyAlignment="1" applyProtection="1">
      <alignment horizontal="center"/>
    </xf>
    <xf numFmtId="0" fontId="2" fillId="0" borderId="1" xfId="0" applyFont="1" applyBorder="1" applyAlignment="1" applyProtection="1">
      <alignment horizontal="left" vertical="top" wrapText="1"/>
    </xf>
    <xf numFmtId="0" fontId="2" fillId="16" borderId="1" xfId="0" applyFont="1" applyFill="1" applyBorder="1" applyAlignment="1" applyProtection="1">
      <alignment horizontal="center" vertical="center" wrapText="1"/>
    </xf>
    <xf numFmtId="0" fontId="0" fillId="9" borderId="2" xfId="0" applyFill="1" applyBorder="1" applyProtection="1"/>
    <xf numFmtId="0" fontId="0" fillId="9" borderId="3" xfId="0" applyFill="1" applyBorder="1" applyProtection="1"/>
    <xf numFmtId="0" fontId="0" fillId="9" borderId="4" xfId="0" applyFill="1" applyBorder="1" applyProtection="1"/>
    <xf numFmtId="0" fontId="0" fillId="7" borderId="2" xfId="0" applyFill="1" applyBorder="1" applyProtection="1"/>
    <xf numFmtId="0" fontId="0" fillId="7" borderId="3" xfId="0" applyFill="1" applyBorder="1" applyProtection="1"/>
    <xf numFmtId="0" fontId="0" fillId="7" borderId="4" xfId="0" applyFill="1" applyBorder="1" applyProtection="1"/>
    <xf numFmtId="0" fontId="2" fillId="21" borderId="2" xfId="0" applyFont="1" applyFill="1" applyBorder="1" applyAlignment="1" applyProtection="1">
      <alignment horizontal="left" vertical="top" wrapText="1"/>
    </xf>
    <xf numFmtId="0" fontId="2" fillId="21" borderId="4" xfId="0" applyFont="1" applyFill="1" applyBorder="1" applyAlignment="1" applyProtection="1">
      <alignment horizontal="left" vertical="top" wrapText="1"/>
    </xf>
    <xf numFmtId="0" fontId="2" fillId="18" borderId="2" xfId="0" applyFont="1" applyFill="1" applyBorder="1" applyAlignment="1" applyProtection="1">
      <alignment horizontal="left" vertical="top" wrapText="1"/>
    </xf>
    <xf numFmtId="0" fontId="2" fillId="18" borderId="4" xfId="0" applyFont="1" applyFill="1" applyBorder="1" applyAlignment="1" applyProtection="1">
      <alignment horizontal="left" vertical="top" wrapText="1"/>
    </xf>
    <xf numFmtId="0" fontId="2" fillId="8" borderId="2" xfId="0" applyFont="1" applyFill="1" applyBorder="1" applyAlignment="1" applyProtection="1">
      <alignment horizontal="left" vertical="top" wrapText="1"/>
    </xf>
    <xf numFmtId="0" fontId="2" fillId="8" borderId="4" xfId="0" applyFont="1" applyFill="1" applyBorder="1" applyAlignment="1" applyProtection="1">
      <alignment horizontal="left" vertical="top" wrapText="1"/>
    </xf>
    <xf numFmtId="0" fontId="2" fillId="20" borderId="2" xfId="0" applyFont="1" applyFill="1" applyBorder="1" applyAlignment="1" applyProtection="1">
      <alignment horizontal="left" vertical="top" wrapText="1"/>
    </xf>
    <xf numFmtId="0" fontId="2" fillId="20" borderId="4" xfId="0" applyFont="1" applyFill="1" applyBorder="1" applyAlignment="1" applyProtection="1">
      <alignment horizontal="left" vertical="top" wrapText="1"/>
    </xf>
    <xf numFmtId="0" fontId="2" fillId="21" borderId="2" xfId="0" applyFont="1" applyFill="1" applyBorder="1" applyAlignment="1" applyProtection="1">
      <alignment vertical="top" wrapText="1"/>
    </xf>
    <xf numFmtId="0" fontId="2" fillId="21" borderId="4" xfId="0" applyFont="1" applyFill="1" applyBorder="1" applyAlignment="1" applyProtection="1">
      <alignment vertical="top" wrapText="1"/>
    </xf>
    <xf numFmtId="0" fontId="13" fillId="19" borderId="7" xfId="0" applyFont="1" applyFill="1" applyBorder="1" applyAlignment="1" applyProtection="1">
      <alignment horizontal="left" vertical="top" wrapText="1"/>
    </xf>
    <xf numFmtId="0" fontId="13" fillId="19" borderId="8" xfId="0" applyFont="1" applyFill="1" applyBorder="1" applyAlignment="1" applyProtection="1">
      <alignment horizontal="left" vertical="top" wrapText="1"/>
    </xf>
    <xf numFmtId="0" fontId="13" fillId="23" borderId="8" xfId="0" applyFont="1" applyFill="1" applyBorder="1" applyAlignment="1" applyProtection="1">
      <alignment horizontal="left" vertical="top" wrapText="1"/>
    </xf>
    <xf numFmtId="0" fontId="13" fillId="23" borderId="9" xfId="0" applyFont="1" applyFill="1" applyBorder="1" applyAlignment="1" applyProtection="1">
      <alignment horizontal="left" vertical="top" wrapText="1"/>
    </xf>
    <xf numFmtId="0" fontId="13" fillId="23" borderId="7" xfId="0" applyFont="1" applyFill="1" applyBorder="1" applyAlignment="1" applyProtection="1">
      <alignment horizontal="left" vertical="top" wrapText="1"/>
    </xf>
    <xf numFmtId="0" fontId="13" fillId="19" borderId="9" xfId="0" applyFont="1" applyFill="1" applyBorder="1" applyAlignment="1" applyProtection="1">
      <alignment horizontal="left" vertical="top" wrapText="1"/>
    </xf>
    <xf numFmtId="0" fontId="13" fillId="27" borderId="7" xfId="0" applyFont="1" applyFill="1" applyBorder="1" applyAlignment="1" applyProtection="1">
      <alignment horizontal="left" vertical="top" wrapText="1"/>
    </xf>
    <xf numFmtId="0" fontId="13" fillId="27" borderId="9" xfId="0" applyFont="1" applyFill="1" applyBorder="1" applyAlignment="1" applyProtection="1">
      <alignment horizontal="left" vertical="top" wrapText="1"/>
    </xf>
    <xf numFmtId="0" fontId="13" fillId="19" borderId="7" xfId="0" applyFont="1" applyFill="1" applyBorder="1" applyAlignment="1" applyProtection="1">
      <alignment vertical="top" wrapText="1"/>
    </xf>
    <xf numFmtId="0" fontId="13" fillId="19" borderId="8" xfId="0" applyFont="1" applyFill="1" applyBorder="1" applyAlignment="1" applyProtection="1">
      <alignment vertical="top" wrapText="1"/>
    </xf>
    <xf numFmtId="0" fontId="13" fillId="19" borderId="9" xfId="0" applyFont="1" applyFill="1" applyBorder="1" applyAlignment="1" applyProtection="1">
      <alignment vertical="top" wrapText="1"/>
    </xf>
    <xf numFmtId="0" fontId="13" fillId="27" borderId="7" xfId="0" applyFont="1" applyFill="1" applyBorder="1" applyAlignment="1" applyProtection="1">
      <alignment vertical="top" wrapText="1"/>
    </xf>
    <xf numFmtId="0" fontId="13" fillId="27" borderId="8" xfId="0" applyFont="1" applyFill="1" applyBorder="1" applyAlignment="1" applyProtection="1">
      <alignment vertical="top" wrapText="1"/>
    </xf>
    <xf numFmtId="0" fontId="13" fillId="27" borderId="9" xfId="0" applyFont="1" applyFill="1" applyBorder="1" applyAlignment="1" applyProtection="1">
      <alignment vertical="top" wrapText="1"/>
    </xf>
    <xf numFmtId="0" fontId="13" fillId="23" borderId="12" xfId="0" applyFont="1" applyFill="1" applyBorder="1" applyAlignment="1" applyProtection="1">
      <alignment horizontal="left" vertical="top" wrapText="1"/>
    </xf>
    <xf numFmtId="0" fontId="13" fillId="23" borderId="11" xfId="0" applyFont="1" applyFill="1" applyBorder="1" applyAlignment="1" applyProtection="1">
      <alignment horizontal="left" vertical="top" wrapText="1"/>
    </xf>
    <xf numFmtId="0" fontId="13" fillId="19" borderId="12" xfId="0" applyFont="1" applyFill="1" applyBorder="1" applyAlignment="1" applyProtection="1">
      <alignment horizontal="left" vertical="top" wrapText="1"/>
    </xf>
    <xf numFmtId="0" fontId="2" fillId="16" borderId="2" xfId="0" applyFont="1" applyFill="1" applyBorder="1" applyAlignment="1" applyProtection="1">
      <alignment horizontal="center" vertical="center" wrapText="1"/>
    </xf>
    <xf numFmtId="0" fontId="2" fillId="16" borderId="4" xfId="0" applyFont="1" applyFill="1" applyBorder="1" applyAlignment="1" applyProtection="1">
      <alignment horizontal="center" vertical="center" wrapText="1"/>
    </xf>
    <xf numFmtId="0" fontId="2" fillId="16" borderId="3" xfId="0" applyFont="1" applyFill="1" applyBorder="1" applyAlignment="1" applyProtection="1">
      <alignment horizontal="center" vertical="center" wrapText="1"/>
    </xf>
    <xf numFmtId="0" fontId="1" fillId="7" borderId="3" xfId="0" applyFont="1" applyFill="1" applyBorder="1" applyAlignment="1" applyProtection="1">
      <alignment horizontal="center" vertical="center"/>
    </xf>
    <xf numFmtId="0" fontId="13" fillId="11" borderId="6" xfId="0" applyFont="1" applyFill="1" applyBorder="1" applyAlignment="1" applyProtection="1">
      <alignment vertical="center" wrapText="1"/>
    </xf>
    <xf numFmtId="0" fontId="2" fillId="16" borderId="10" xfId="0" applyFont="1" applyFill="1" applyBorder="1" applyAlignment="1" applyProtection="1">
      <alignment horizontal="center" vertical="center" wrapText="1"/>
    </xf>
    <xf numFmtId="0" fontId="2" fillId="16" borderId="5" xfId="0" applyFont="1" applyFill="1" applyBorder="1" applyAlignment="1" applyProtection="1">
      <alignment horizontal="center" vertical="center" wrapText="1"/>
    </xf>
    <xf numFmtId="0" fontId="2" fillId="16" borderId="28" xfId="0" applyFont="1" applyFill="1" applyBorder="1" applyAlignment="1" applyProtection="1">
      <alignment horizontal="center" vertical="center" wrapText="1"/>
    </xf>
    <xf numFmtId="0" fontId="2" fillId="13" borderId="3" xfId="0" applyFont="1" applyFill="1" applyBorder="1" applyAlignment="1" applyProtection="1">
      <alignment horizontal="left" vertical="top" wrapText="1"/>
    </xf>
    <xf numFmtId="0" fontId="2" fillId="12" borderId="5" xfId="0" applyFont="1" applyFill="1" applyBorder="1" applyAlignment="1" applyProtection="1">
      <alignment horizontal="left" vertical="top" wrapText="1"/>
    </xf>
    <xf numFmtId="0" fontId="2" fillId="12" borderId="0" xfId="0" applyFont="1" applyFill="1" applyBorder="1" applyAlignment="1" applyProtection="1">
      <alignment horizontal="left" vertical="top" wrapText="1"/>
    </xf>
    <xf numFmtId="0" fontId="0" fillId="25" borderId="6" xfId="0" applyFill="1" applyBorder="1" applyAlignment="1" applyProtection="1">
      <alignment horizontal="center"/>
    </xf>
    <xf numFmtId="0" fontId="2" fillId="10" borderId="8" xfId="0" applyFont="1" applyFill="1" applyBorder="1" applyAlignment="1" applyProtection="1">
      <alignment horizontal="center" vertical="center"/>
    </xf>
    <xf numFmtId="0" fontId="0" fillId="0" borderId="0" xfId="0" applyAlignment="1" applyProtection="1">
      <alignment horizontal="left" vertical="top" wrapText="1"/>
    </xf>
    <xf numFmtId="0" fontId="0" fillId="0" borderId="0" xfId="0"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6FEFB"/>
      <color rgb="FFB8FEFB"/>
      <color rgb="FF99FDF8"/>
      <color rgb="FFFFFF99"/>
      <color rgb="FFFF9966"/>
      <color rgb="FFFD8DE5"/>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125730</xdr:rowOff>
    </xdr:from>
    <xdr:to>
      <xdr:col>0</xdr:col>
      <xdr:colOff>2533650</xdr:colOff>
      <xdr:row>0</xdr:row>
      <xdr:rowOff>798595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25730"/>
          <a:ext cx="2352675" cy="6728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bra.marquez\Desktop\9.1.18\Math%20Drafts\F.4%20grade%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structional%20Material/2019%20Adoption/Rubrics_2019/Math/Math%20Drafts/MathRubricHS_Geometry_draf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 1 NM Standards &amp; Benchmarks"/>
      <sheetName val="Sec 2 other relevant criteria"/>
      <sheetName val="Sheet2"/>
    </sheetNames>
    <sheetDataSet>
      <sheetData sheetId="0"/>
      <sheetData sheetId="1"/>
      <sheetData sheetId="2"/>
      <sheetData sheetId="3">
        <row r="1">
          <cell r="A1">
            <v>3</v>
          </cell>
          <cell r="C1" t="str">
            <v>YES L3</v>
          </cell>
        </row>
        <row r="2">
          <cell r="A2">
            <v>2</v>
          </cell>
          <cell r="C2" t="str">
            <v>YES L2</v>
          </cell>
        </row>
        <row r="3">
          <cell r="A3">
            <v>1</v>
          </cell>
          <cell r="C3" t="str">
            <v>YES L1</v>
          </cell>
        </row>
        <row r="4">
          <cell r="A4">
            <v>0</v>
          </cell>
          <cell r="C4" t="str">
            <v>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tion 1"/>
      <sheetName val="Section 2A"/>
      <sheetName val="Section 2B"/>
      <sheetName val="Scores"/>
      <sheetName val="All Content Review"/>
      <sheetName val="Math Content Review"/>
      <sheetName val="Geometry Standards Review"/>
    </sheetNames>
    <sheetDataSet>
      <sheetData sheetId="0"/>
      <sheetData sheetId="1"/>
      <sheetData sheetId="2"/>
      <sheetData sheetId="3"/>
      <sheetData sheetId="4"/>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tabSelected="1" workbookViewId="0">
      <selection activeCell="A17" sqref="A17:XFD17"/>
    </sheetView>
  </sheetViews>
  <sheetFormatPr defaultRowHeight="15" x14ac:dyDescent="0.25"/>
  <cols>
    <col min="1" max="4" width="40.7109375" customWidth="1"/>
  </cols>
  <sheetData>
    <row r="1" spans="1:4" ht="72.75" customHeight="1" thickBot="1" x14ac:dyDescent="0.3">
      <c r="A1" s="26"/>
      <c r="B1" s="422" t="s">
        <v>301</v>
      </c>
      <c r="C1" s="423"/>
      <c r="D1" s="424"/>
    </row>
    <row r="2" spans="1:4" ht="16.5" thickBot="1" x14ac:dyDescent="0.3">
      <c r="A2" s="425" t="s">
        <v>72</v>
      </c>
      <c r="B2" s="426"/>
      <c r="C2" s="426"/>
      <c r="D2" s="427"/>
    </row>
    <row r="3" spans="1:4" ht="16.5" thickBot="1" x14ac:dyDescent="0.3">
      <c r="A3" s="27" t="s">
        <v>71</v>
      </c>
      <c r="B3" s="2"/>
      <c r="C3" s="28" t="s">
        <v>51</v>
      </c>
      <c r="D3" s="3"/>
    </row>
    <row r="4" spans="1:4" ht="16.5" thickBot="1" x14ac:dyDescent="0.3">
      <c r="A4" s="29" t="s">
        <v>52</v>
      </c>
      <c r="B4" s="2"/>
      <c r="C4" s="28" t="s">
        <v>53</v>
      </c>
      <c r="D4" s="264"/>
    </row>
    <row r="5" spans="1:4" ht="16.5" thickBot="1" x14ac:dyDescent="0.3">
      <c r="A5" s="27" t="s">
        <v>54</v>
      </c>
      <c r="B5" s="2"/>
      <c r="C5" s="28" t="s">
        <v>55</v>
      </c>
      <c r="D5" s="264"/>
    </row>
    <row r="6" spans="1:4" ht="16.5" thickBot="1" x14ac:dyDescent="0.3">
      <c r="A6" s="27" t="s">
        <v>56</v>
      </c>
      <c r="B6" s="2"/>
      <c r="C6" s="30" t="s">
        <v>57</v>
      </c>
      <c r="D6" s="264"/>
    </row>
    <row r="7" spans="1:4" ht="16.5" thickBot="1" x14ac:dyDescent="0.3">
      <c r="A7" s="428" t="s">
        <v>58</v>
      </c>
      <c r="B7" s="429"/>
      <c r="C7" s="429"/>
      <c r="D7" s="430"/>
    </row>
    <row r="8" spans="1:4" ht="16.5" thickBot="1" x14ac:dyDescent="0.3">
      <c r="A8" s="4" t="s">
        <v>59</v>
      </c>
      <c r="B8" s="5"/>
      <c r="C8" s="6" t="s">
        <v>60</v>
      </c>
      <c r="D8" s="7"/>
    </row>
    <row r="9" spans="1:4" ht="16.5" thickBot="1" x14ac:dyDescent="0.3">
      <c r="A9" s="8" t="s">
        <v>61</v>
      </c>
      <c r="B9" s="9" t="s">
        <v>62</v>
      </c>
      <c r="C9" s="9" t="s">
        <v>63</v>
      </c>
      <c r="D9" s="9" t="s">
        <v>64</v>
      </c>
    </row>
    <row r="10" spans="1:4" ht="16.5" thickBot="1" x14ac:dyDescent="0.3">
      <c r="A10" s="10" t="s">
        <v>86</v>
      </c>
      <c r="B10" s="11" t="e">
        <f>'All Content Review'!$I$59</f>
        <v>#VALUE!</v>
      </c>
      <c r="C10" s="9">
        <v>160</v>
      </c>
      <c r="D10" s="9"/>
    </row>
    <row r="11" spans="1:4" ht="16.5" thickBot="1" x14ac:dyDescent="0.3">
      <c r="A11" s="10" t="s">
        <v>87</v>
      </c>
      <c r="B11" s="12" t="e">
        <f>'Math Content Review'!$I$18</f>
        <v>#VALUE!</v>
      </c>
      <c r="C11" s="9">
        <v>28</v>
      </c>
      <c r="D11" s="9"/>
    </row>
    <row r="12" spans="1:4" ht="16.5" thickBot="1" x14ac:dyDescent="0.3">
      <c r="A12" s="10" t="s">
        <v>88</v>
      </c>
      <c r="B12" s="12" t="e">
        <f>'Algebra II Standards Review'!$J$110</f>
        <v>#VALUE!</v>
      </c>
      <c r="C12" s="9">
        <v>412</v>
      </c>
      <c r="D12" s="9"/>
    </row>
    <row r="13" spans="1:4" ht="16.5" thickBot="1" x14ac:dyDescent="0.3">
      <c r="A13" s="10" t="s">
        <v>65</v>
      </c>
      <c r="B13" s="13" t="e">
        <f>SUM(B10:B12)</f>
        <v>#VALUE!</v>
      </c>
      <c r="C13" s="14">
        <v>600</v>
      </c>
      <c r="D13" s="14"/>
    </row>
    <row r="14" spans="1:4" ht="16.5" thickBot="1" x14ac:dyDescent="0.3">
      <c r="A14" s="10" t="s">
        <v>66</v>
      </c>
      <c r="B14" s="15" t="e">
        <f>B13/600</f>
        <v>#VALUE!</v>
      </c>
      <c r="C14" s="16"/>
      <c r="D14" s="17"/>
    </row>
    <row r="15" spans="1:4" ht="16.5" thickBot="1" x14ac:dyDescent="0.3">
      <c r="A15" s="431" t="s">
        <v>67</v>
      </c>
      <c r="B15" s="432"/>
      <c r="C15" s="432"/>
      <c r="D15" s="433"/>
    </row>
    <row r="16" spans="1:4" ht="16.5" thickBot="1" x14ac:dyDescent="0.3">
      <c r="A16" s="18" t="s">
        <v>68</v>
      </c>
      <c r="B16" s="19"/>
      <c r="C16" s="434" t="s">
        <v>69</v>
      </c>
      <c r="D16" s="435"/>
    </row>
    <row r="17" spans="1:4" ht="16.5" thickBot="1" x14ac:dyDescent="0.3">
      <c r="A17" s="20" t="s">
        <v>177</v>
      </c>
      <c r="B17" s="19"/>
      <c r="C17" s="418"/>
      <c r="D17" s="419"/>
    </row>
    <row r="18" spans="1:4" ht="16.5" thickBot="1" x14ac:dyDescent="0.3">
      <c r="A18" s="20" t="s">
        <v>178</v>
      </c>
      <c r="B18" s="19"/>
      <c r="C18" s="418"/>
      <c r="D18" s="419"/>
    </row>
    <row r="19" spans="1:4" ht="16.5" thickBot="1" x14ac:dyDescent="0.3">
      <c r="A19" s="18" t="s">
        <v>70</v>
      </c>
      <c r="B19" s="21"/>
      <c r="C19" s="420"/>
      <c r="D19" s="421"/>
    </row>
  </sheetData>
  <mergeCells count="6">
    <mergeCell ref="C17:D19"/>
    <mergeCell ref="B1:D1"/>
    <mergeCell ref="A2:D2"/>
    <mergeCell ref="A7:D7"/>
    <mergeCell ref="A15:D15"/>
    <mergeCell ref="C16:D16"/>
  </mergeCells>
  <pageMargins left="0.25" right="0.25" top="0.75" bottom="0.75" header="0.3" footer="0.3"/>
  <pageSetup paperSize="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Scores!$B$1:$B$2</xm:f>
          </x14:formula1>
          <xm:sqref>B16 B17:B18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zoomScaleNormal="100" workbookViewId="0">
      <selection activeCell="B1" sqref="B1:I1"/>
    </sheetView>
  </sheetViews>
  <sheetFormatPr defaultRowHeight="15" x14ac:dyDescent="0.25"/>
  <cols>
    <col min="1" max="1" width="16" customWidth="1"/>
    <col min="2" max="2" width="64.140625" customWidth="1"/>
    <col min="3" max="3" width="27.85546875" customWidth="1"/>
    <col min="4" max="4" width="11.5703125" customWidth="1"/>
    <col min="5" max="5" width="45.5703125" customWidth="1"/>
    <col min="6" max="6" width="27.28515625" customWidth="1"/>
    <col min="7" max="7" width="11.5703125" customWidth="1"/>
    <col min="8" max="8" width="35" customWidth="1"/>
    <col min="9" max="9" width="27.5703125" customWidth="1"/>
    <col min="10" max="10" width="18" hidden="1" customWidth="1"/>
  </cols>
  <sheetData>
    <row r="1" spans="1:10" x14ac:dyDescent="0.25">
      <c r="A1" s="31"/>
      <c r="B1" s="436" t="s">
        <v>95</v>
      </c>
      <c r="C1" s="437"/>
      <c r="D1" s="437"/>
      <c r="E1" s="437"/>
      <c r="F1" s="437"/>
      <c r="G1" s="437"/>
      <c r="H1" s="437"/>
      <c r="I1" s="437"/>
      <c r="J1" s="32"/>
    </row>
    <row r="2" spans="1:10" ht="93" customHeight="1" x14ac:dyDescent="0.25">
      <c r="A2" s="31"/>
      <c r="B2" s="438" t="s">
        <v>285</v>
      </c>
      <c r="C2" s="439"/>
      <c r="D2" s="439"/>
      <c r="E2" s="439"/>
      <c r="F2" s="439"/>
      <c r="G2" s="439"/>
      <c r="H2" s="439"/>
      <c r="I2" s="439"/>
      <c r="J2" s="32"/>
    </row>
    <row r="3" spans="1:10" ht="166.5" customHeight="1" x14ac:dyDescent="0.25">
      <c r="A3" s="31"/>
      <c r="B3" s="440" t="s">
        <v>190</v>
      </c>
      <c r="C3" s="441"/>
      <c r="D3" s="441"/>
      <c r="E3" s="441"/>
      <c r="F3" s="441"/>
      <c r="G3" s="441"/>
      <c r="H3" s="441"/>
      <c r="I3" s="441"/>
      <c r="J3" s="32"/>
    </row>
    <row r="4" spans="1:10" ht="15.75" x14ac:dyDescent="0.25">
      <c r="A4" s="33"/>
      <c r="B4" s="34"/>
      <c r="C4" s="35"/>
      <c r="D4" s="36"/>
      <c r="E4" s="35"/>
      <c r="F4" s="35"/>
      <c r="G4" s="36"/>
      <c r="H4" s="35"/>
      <c r="I4" s="35"/>
      <c r="J4" s="32"/>
    </row>
    <row r="5" spans="1:10" ht="30" x14ac:dyDescent="0.25">
      <c r="A5" s="37" t="s">
        <v>0</v>
      </c>
      <c r="B5" s="38" t="s">
        <v>109</v>
      </c>
      <c r="C5" s="39" t="s">
        <v>110</v>
      </c>
      <c r="D5" s="40" t="s">
        <v>78</v>
      </c>
      <c r="E5" s="39" t="s">
        <v>89</v>
      </c>
      <c r="F5" s="39" t="s">
        <v>104</v>
      </c>
      <c r="G5" s="40" t="s">
        <v>78</v>
      </c>
      <c r="H5" s="39" t="s">
        <v>89</v>
      </c>
      <c r="I5" s="41" t="s">
        <v>85</v>
      </c>
      <c r="J5" s="32"/>
    </row>
    <row r="6" spans="1:10" ht="20.25" x14ac:dyDescent="0.25">
      <c r="A6" s="42"/>
      <c r="B6" s="43"/>
      <c r="C6" s="44"/>
      <c r="D6" s="45"/>
      <c r="E6" s="44"/>
      <c r="F6" s="44"/>
      <c r="G6" s="45"/>
      <c r="H6" s="44"/>
      <c r="I6" s="44"/>
      <c r="J6" s="32"/>
    </row>
    <row r="7" spans="1:10" ht="20.25" x14ac:dyDescent="0.25">
      <c r="A7" s="46"/>
      <c r="B7" s="47"/>
      <c r="C7" s="48"/>
      <c r="D7" s="49"/>
      <c r="E7" s="48"/>
      <c r="F7" s="50"/>
      <c r="G7" s="49"/>
      <c r="H7" s="50"/>
      <c r="I7" s="51"/>
      <c r="J7" s="32"/>
    </row>
    <row r="8" spans="1:10" ht="47.25" x14ac:dyDescent="0.25">
      <c r="A8" s="52"/>
      <c r="B8" s="53" t="s">
        <v>111</v>
      </c>
      <c r="C8" s="54"/>
      <c r="D8" s="55"/>
      <c r="E8" s="54"/>
      <c r="F8" s="56"/>
      <c r="G8" s="55"/>
      <c r="H8" s="56"/>
      <c r="I8" s="57"/>
      <c r="J8" s="32"/>
    </row>
    <row r="9" spans="1:10" ht="30" x14ac:dyDescent="0.25">
      <c r="A9" s="58">
        <v>1</v>
      </c>
      <c r="B9" s="59" t="s">
        <v>112</v>
      </c>
      <c r="C9" s="98"/>
      <c r="D9" s="61"/>
      <c r="E9" s="60"/>
      <c r="F9" s="62"/>
      <c r="G9" s="61"/>
      <c r="H9" s="62"/>
      <c r="I9" s="59"/>
      <c r="J9" s="32" t="e">
        <f t="shared" ref="J9:J15" si="0">CONCATENATE(IF(AND(D9="M",G9="M"),4,),IF(AND(D9="P",G9="P"),2,),IF(AND(D9="D",G9="D"),0,),IF(AND(D9="M",G9="P"),3,),IF(AND(D9="M",G9="D"),2,),IF(AND(D9="P",G9="M"),3,),IF(AND(D9="P",G9="D"),1,),IF(AND(D9="D",G9="M"),2,),IF(AND(D9="D",G9="P"),1,))+0</f>
        <v>#VALUE!</v>
      </c>
    </row>
    <row r="10" spans="1:10" ht="45" x14ac:dyDescent="0.25">
      <c r="A10" s="63">
        <v>2</v>
      </c>
      <c r="B10" s="64" t="s">
        <v>113</v>
      </c>
      <c r="C10" s="99"/>
      <c r="D10" s="61"/>
      <c r="E10" s="65"/>
      <c r="F10" s="66"/>
      <c r="G10" s="61"/>
      <c r="H10" s="66"/>
      <c r="I10" s="64"/>
      <c r="J10" s="32" t="e">
        <f t="shared" si="0"/>
        <v>#VALUE!</v>
      </c>
    </row>
    <row r="11" spans="1:10" ht="60" x14ac:dyDescent="0.25">
      <c r="A11" s="67">
        <v>3</v>
      </c>
      <c r="B11" s="64" t="s">
        <v>114</v>
      </c>
      <c r="C11" s="99"/>
      <c r="D11" s="61"/>
      <c r="E11" s="65"/>
      <c r="F11" s="66"/>
      <c r="G11" s="61"/>
      <c r="H11" s="66"/>
      <c r="I11" s="64"/>
      <c r="J11" s="32" t="e">
        <f t="shared" si="0"/>
        <v>#VALUE!</v>
      </c>
    </row>
    <row r="12" spans="1:10" ht="30" x14ac:dyDescent="0.25">
      <c r="A12" s="63">
        <v>4</v>
      </c>
      <c r="B12" s="64" t="s">
        <v>115</v>
      </c>
      <c r="C12" s="99"/>
      <c r="D12" s="61"/>
      <c r="E12" s="65"/>
      <c r="F12" s="66"/>
      <c r="G12" s="61"/>
      <c r="H12" s="66"/>
      <c r="I12" s="64"/>
      <c r="J12" s="32" t="e">
        <f t="shared" si="0"/>
        <v>#VALUE!</v>
      </c>
    </row>
    <row r="13" spans="1:10" ht="30" x14ac:dyDescent="0.25">
      <c r="A13" s="67">
        <v>5</v>
      </c>
      <c r="B13" s="64" t="s">
        <v>116</v>
      </c>
      <c r="C13" s="99"/>
      <c r="D13" s="61"/>
      <c r="E13" s="65"/>
      <c r="F13" s="66"/>
      <c r="G13" s="61"/>
      <c r="H13" s="66"/>
      <c r="I13" s="64"/>
      <c r="J13" s="32" t="e">
        <f t="shared" si="0"/>
        <v>#VALUE!</v>
      </c>
    </row>
    <row r="14" spans="1:10" ht="45" x14ac:dyDescent="0.25">
      <c r="A14" s="63">
        <v>6</v>
      </c>
      <c r="B14" s="64" t="s">
        <v>117</v>
      </c>
      <c r="C14" s="99"/>
      <c r="D14" s="61"/>
      <c r="E14" s="65"/>
      <c r="F14" s="66"/>
      <c r="G14" s="61"/>
      <c r="H14" s="66"/>
      <c r="I14" s="64"/>
      <c r="J14" s="32" t="e">
        <f t="shared" si="0"/>
        <v>#VALUE!</v>
      </c>
    </row>
    <row r="15" spans="1:10" ht="30" x14ac:dyDescent="0.25">
      <c r="A15" s="68">
        <v>7</v>
      </c>
      <c r="B15" s="69" t="s">
        <v>118</v>
      </c>
      <c r="C15" s="100"/>
      <c r="D15" s="61"/>
      <c r="E15" s="70"/>
      <c r="F15" s="71"/>
      <c r="G15" s="61"/>
      <c r="H15" s="71"/>
      <c r="I15" s="72"/>
      <c r="J15" s="32" t="e">
        <f t="shared" si="0"/>
        <v>#VALUE!</v>
      </c>
    </row>
    <row r="16" spans="1:10" ht="31.5" x14ac:dyDescent="0.25">
      <c r="A16" s="52"/>
      <c r="B16" s="73" t="s">
        <v>6</v>
      </c>
      <c r="C16" s="74"/>
      <c r="D16" s="75"/>
      <c r="E16" s="74"/>
      <c r="F16" s="74"/>
      <c r="G16" s="75"/>
      <c r="H16" s="74"/>
      <c r="I16" s="76"/>
      <c r="J16" s="32"/>
    </row>
    <row r="17" spans="1:10" ht="30" x14ac:dyDescent="0.25">
      <c r="A17" s="77">
        <v>8</v>
      </c>
      <c r="B17" s="59" t="s">
        <v>119</v>
      </c>
      <c r="C17" s="98"/>
      <c r="D17" s="61"/>
      <c r="E17" s="60"/>
      <c r="F17" s="62"/>
      <c r="G17" s="61"/>
      <c r="H17" s="62"/>
      <c r="I17" s="78"/>
      <c r="J17" s="32" t="e">
        <f t="shared" ref="J17:J20" si="1">CONCATENATE(IF(AND(D17="M",G17="M"),4,),IF(AND(D17="P",G17="P"),2,),IF(AND(D17="D",G17="D"),0,),IF(AND(D17="M",G17="P"),3,),IF(AND(D17="M",G17="D"),2,),IF(AND(D17="P",G17="M"),3,),IF(AND(D17="P",G17="D"),1,),IF(AND(D17="D",G17="M"),2,),IF(AND(D17="D",G17="P"),1,))+0</f>
        <v>#VALUE!</v>
      </c>
    </row>
    <row r="18" spans="1:10" ht="30" x14ac:dyDescent="0.25">
      <c r="A18" s="63">
        <v>9</v>
      </c>
      <c r="B18" s="64" t="s">
        <v>40</v>
      </c>
      <c r="C18" s="99"/>
      <c r="D18" s="61"/>
      <c r="E18" s="65"/>
      <c r="F18" s="66"/>
      <c r="G18" s="61"/>
      <c r="H18" s="66"/>
      <c r="I18" s="64"/>
      <c r="J18" s="32" t="e">
        <f t="shared" si="1"/>
        <v>#VALUE!</v>
      </c>
    </row>
    <row r="19" spans="1:10" ht="45" x14ac:dyDescent="0.25">
      <c r="A19" s="63">
        <v>10</v>
      </c>
      <c r="B19" s="64" t="s">
        <v>17</v>
      </c>
      <c r="C19" s="99"/>
      <c r="D19" s="61"/>
      <c r="E19" s="65"/>
      <c r="F19" s="66"/>
      <c r="G19" s="61"/>
      <c r="H19" s="66"/>
      <c r="I19" s="64"/>
      <c r="J19" s="32" t="e">
        <f t="shared" si="1"/>
        <v>#VALUE!</v>
      </c>
    </row>
    <row r="20" spans="1:10" ht="45" x14ac:dyDescent="0.25">
      <c r="A20" s="79">
        <v>11</v>
      </c>
      <c r="B20" s="72" t="s">
        <v>18</v>
      </c>
      <c r="C20" s="100"/>
      <c r="D20" s="61"/>
      <c r="E20" s="70"/>
      <c r="F20" s="71"/>
      <c r="G20" s="61"/>
      <c r="H20" s="71"/>
      <c r="I20" s="72"/>
      <c r="J20" s="32" t="e">
        <f t="shared" si="1"/>
        <v>#VALUE!</v>
      </c>
    </row>
    <row r="21" spans="1:10" ht="31.5" x14ac:dyDescent="0.25">
      <c r="A21" s="52"/>
      <c r="B21" s="73" t="s">
        <v>7</v>
      </c>
      <c r="C21" s="74"/>
      <c r="D21" s="75"/>
      <c r="E21" s="74"/>
      <c r="F21" s="74"/>
      <c r="G21" s="75"/>
      <c r="H21" s="74"/>
      <c r="I21" s="76"/>
      <c r="J21" s="32"/>
    </row>
    <row r="22" spans="1:10" ht="75" x14ac:dyDescent="0.25">
      <c r="A22" s="77">
        <v>12</v>
      </c>
      <c r="B22" s="78" t="s">
        <v>41</v>
      </c>
      <c r="C22" s="98"/>
      <c r="D22" s="61"/>
      <c r="E22" s="60"/>
      <c r="F22" s="62"/>
      <c r="G22" s="61"/>
      <c r="H22" s="62"/>
      <c r="I22" s="78"/>
      <c r="J22" s="32" t="e">
        <f t="shared" ref="J22:J26" si="2">CONCATENATE(IF(AND(D22="M",G22="M"),4,),IF(AND(D22="P",G22="P"),2,),IF(AND(D22="D",G22="D"),0,),IF(AND(D22="M",G22="P"),3,),IF(AND(D22="M",G22="D"),2,),IF(AND(D22="P",G22="M"),3,),IF(AND(D22="P",G22="D"),1,),IF(AND(D22="D",G22="M"),2,),IF(AND(D22="D",G22="P"),1,))+0</f>
        <v>#VALUE!</v>
      </c>
    </row>
    <row r="23" spans="1:10" ht="90" x14ac:dyDescent="0.25">
      <c r="A23" s="63">
        <v>13</v>
      </c>
      <c r="B23" s="64" t="s">
        <v>120</v>
      </c>
      <c r="C23" s="99"/>
      <c r="D23" s="61"/>
      <c r="E23" s="65"/>
      <c r="F23" s="66"/>
      <c r="G23" s="61"/>
      <c r="H23" s="66"/>
      <c r="I23" s="64"/>
      <c r="J23" s="32" t="e">
        <f t="shared" si="2"/>
        <v>#VALUE!</v>
      </c>
    </row>
    <row r="24" spans="1:10" ht="30" x14ac:dyDescent="0.25">
      <c r="A24" s="63">
        <v>14</v>
      </c>
      <c r="B24" s="80" t="s">
        <v>121</v>
      </c>
      <c r="C24" s="99"/>
      <c r="D24" s="61"/>
      <c r="E24" s="65"/>
      <c r="F24" s="66"/>
      <c r="G24" s="61"/>
      <c r="H24" s="66"/>
      <c r="I24" s="80"/>
      <c r="J24" s="32" t="e">
        <f t="shared" si="2"/>
        <v>#VALUE!</v>
      </c>
    </row>
    <row r="25" spans="1:10" ht="75" x14ac:dyDescent="0.25">
      <c r="A25" s="63">
        <v>15</v>
      </c>
      <c r="B25" s="80" t="s">
        <v>19</v>
      </c>
      <c r="C25" s="99"/>
      <c r="D25" s="61"/>
      <c r="E25" s="65"/>
      <c r="F25" s="66"/>
      <c r="G25" s="61"/>
      <c r="H25" s="66"/>
      <c r="I25" s="64"/>
      <c r="J25" s="32" t="e">
        <f t="shared" si="2"/>
        <v>#VALUE!</v>
      </c>
    </row>
    <row r="26" spans="1:10" ht="45" x14ac:dyDescent="0.25">
      <c r="A26" s="79">
        <v>16</v>
      </c>
      <c r="B26" s="72" t="s">
        <v>20</v>
      </c>
      <c r="C26" s="100"/>
      <c r="D26" s="61"/>
      <c r="E26" s="70"/>
      <c r="F26" s="71"/>
      <c r="G26" s="61"/>
      <c r="H26" s="71"/>
      <c r="I26" s="72"/>
      <c r="J26" s="32" t="e">
        <f t="shared" si="2"/>
        <v>#VALUE!</v>
      </c>
    </row>
    <row r="27" spans="1:10" ht="31.5" x14ac:dyDescent="0.25">
      <c r="A27" s="52"/>
      <c r="B27" s="73" t="s">
        <v>11</v>
      </c>
      <c r="C27" s="74"/>
      <c r="D27" s="75"/>
      <c r="E27" s="74"/>
      <c r="F27" s="74"/>
      <c r="G27" s="75"/>
      <c r="H27" s="74"/>
      <c r="I27" s="76"/>
      <c r="J27" s="32"/>
    </row>
    <row r="28" spans="1:10" ht="45" x14ac:dyDescent="0.25">
      <c r="A28" s="77">
        <v>17</v>
      </c>
      <c r="B28" s="78" t="s">
        <v>122</v>
      </c>
      <c r="C28" s="98"/>
      <c r="D28" s="61"/>
      <c r="E28" s="60"/>
      <c r="F28" s="62"/>
      <c r="G28" s="61"/>
      <c r="H28" s="62"/>
      <c r="I28" s="78"/>
      <c r="J28" s="32" t="e">
        <f t="shared" ref="J28:J34" si="3">CONCATENATE(IF(AND(D28="M",G28="M"),4,),IF(AND(D28="P",G28="P"),2,),IF(AND(D28="D",G28="D"),0,),IF(AND(D28="M",G28="P"),3,),IF(AND(D28="M",G28="D"),2,),IF(AND(D28="P",G28="M"),3,),IF(AND(D28="P",G28="D"),1,),IF(AND(D28="D",G28="M"),2,),IF(AND(D28="D",G28="P"),1,))+0</f>
        <v>#VALUE!</v>
      </c>
    </row>
    <row r="29" spans="1:10" ht="30" x14ac:dyDescent="0.25">
      <c r="A29" s="63">
        <v>18</v>
      </c>
      <c r="B29" s="64" t="s">
        <v>21</v>
      </c>
      <c r="C29" s="99"/>
      <c r="D29" s="61"/>
      <c r="E29" s="65"/>
      <c r="F29" s="66"/>
      <c r="G29" s="61"/>
      <c r="H29" s="66"/>
      <c r="I29" s="64"/>
      <c r="J29" s="32" t="e">
        <f t="shared" si="3"/>
        <v>#VALUE!</v>
      </c>
    </row>
    <row r="30" spans="1:10" ht="45" x14ac:dyDescent="0.25">
      <c r="A30" s="63">
        <v>19</v>
      </c>
      <c r="B30" s="69" t="s">
        <v>22</v>
      </c>
      <c r="C30" s="100"/>
      <c r="D30" s="61"/>
      <c r="E30" s="70"/>
      <c r="F30" s="66"/>
      <c r="G30" s="61"/>
      <c r="H30" s="66"/>
      <c r="I30" s="72"/>
      <c r="J30" s="32" t="e">
        <f t="shared" si="3"/>
        <v>#VALUE!</v>
      </c>
    </row>
    <row r="31" spans="1:10" ht="30" x14ac:dyDescent="0.25">
      <c r="A31" s="63">
        <v>20</v>
      </c>
      <c r="B31" s="80" t="s">
        <v>23</v>
      </c>
      <c r="C31" s="99"/>
      <c r="D31" s="61"/>
      <c r="E31" s="65"/>
      <c r="F31" s="66"/>
      <c r="G31" s="61"/>
      <c r="H31" s="66"/>
      <c r="I31" s="80"/>
      <c r="J31" s="32" t="e">
        <f t="shared" si="3"/>
        <v>#VALUE!</v>
      </c>
    </row>
    <row r="32" spans="1:10" ht="45" x14ac:dyDescent="0.25">
      <c r="A32" s="63">
        <v>21</v>
      </c>
      <c r="B32" s="64" t="s">
        <v>42</v>
      </c>
      <c r="C32" s="99"/>
      <c r="D32" s="61"/>
      <c r="E32" s="65"/>
      <c r="F32" s="66"/>
      <c r="G32" s="61"/>
      <c r="H32" s="66"/>
      <c r="I32" s="80"/>
      <c r="J32" s="32" t="e">
        <f t="shared" si="3"/>
        <v>#VALUE!</v>
      </c>
    </row>
    <row r="33" spans="1:10" ht="60" x14ac:dyDescent="0.25">
      <c r="A33" s="63">
        <v>22</v>
      </c>
      <c r="B33" s="81" t="s">
        <v>24</v>
      </c>
      <c r="C33" s="99"/>
      <c r="D33" s="61"/>
      <c r="E33" s="65"/>
      <c r="F33" s="66"/>
      <c r="G33" s="61"/>
      <c r="H33" s="66"/>
      <c r="I33" s="64"/>
      <c r="J33" s="32" t="e">
        <f t="shared" si="3"/>
        <v>#VALUE!</v>
      </c>
    </row>
    <row r="34" spans="1:10" ht="15.75" x14ac:dyDescent="0.25">
      <c r="A34" s="79">
        <v>23</v>
      </c>
      <c r="B34" s="72" t="s">
        <v>38</v>
      </c>
      <c r="C34" s="100"/>
      <c r="D34" s="61"/>
      <c r="E34" s="70"/>
      <c r="F34" s="71"/>
      <c r="G34" s="61"/>
      <c r="H34" s="71"/>
      <c r="I34" s="72"/>
      <c r="J34" s="32" t="e">
        <f t="shared" si="3"/>
        <v>#VALUE!</v>
      </c>
    </row>
    <row r="35" spans="1:10" ht="31.5" x14ac:dyDescent="0.25">
      <c r="A35" s="52"/>
      <c r="B35" s="73" t="s">
        <v>12</v>
      </c>
      <c r="C35" s="74"/>
      <c r="D35" s="75"/>
      <c r="E35" s="74"/>
      <c r="F35" s="74"/>
      <c r="G35" s="75"/>
      <c r="H35" s="74"/>
      <c r="I35" s="76"/>
      <c r="J35" s="32"/>
    </row>
    <row r="36" spans="1:10" ht="45" x14ac:dyDescent="0.25">
      <c r="A36" s="77">
        <v>24</v>
      </c>
      <c r="B36" s="78" t="s">
        <v>25</v>
      </c>
      <c r="C36" s="98"/>
      <c r="D36" s="61"/>
      <c r="E36" s="60"/>
      <c r="F36" s="62"/>
      <c r="G36" s="61"/>
      <c r="H36" s="62"/>
      <c r="I36" s="78"/>
      <c r="J36" s="32" t="e">
        <f t="shared" ref="J36:J41" si="4">CONCATENATE(IF(AND(D36="M",G36="M"),4,),IF(AND(D36="P",G36="P"),2,),IF(AND(D36="D",G36="D"),0,),IF(AND(D36="M",G36="P"),3,),IF(AND(D36="M",G36="D"),2,),IF(AND(D36="P",G36="M"),3,),IF(AND(D36="P",G36="D"),1,),IF(AND(D36="D",G36="M"),2,),IF(AND(D36="D",G36="P"),1,))+0</f>
        <v>#VALUE!</v>
      </c>
    </row>
    <row r="37" spans="1:10" ht="30" x14ac:dyDescent="0.25">
      <c r="A37" s="63">
        <v>25</v>
      </c>
      <c r="B37" s="64" t="s">
        <v>26</v>
      </c>
      <c r="C37" s="99"/>
      <c r="D37" s="61"/>
      <c r="E37" s="65"/>
      <c r="F37" s="66"/>
      <c r="G37" s="61"/>
      <c r="H37" s="66"/>
      <c r="I37" s="64"/>
      <c r="J37" s="32" t="e">
        <f t="shared" si="4"/>
        <v>#VALUE!</v>
      </c>
    </row>
    <row r="38" spans="1:10" ht="60" x14ac:dyDescent="0.25">
      <c r="A38" s="77">
        <v>26</v>
      </c>
      <c r="B38" s="64" t="s">
        <v>123</v>
      </c>
      <c r="C38" s="99"/>
      <c r="D38" s="61"/>
      <c r="E38" s="65"/>
      <c r="F38" s="66"/>
      <c r="G38" s="61"/>
      <c r="H38" s="66"/>
      <c r="I38" s="64"/>
      <c r="J38" s="32" t="e">
        <f t="shared" si="4"/>
        <v>#VALUE!</v>
      </c>
    </row>
    <row r="39" spans="1:10" ht="30" x14ac:dyDescent="0.25">
      <c r="A39" s="63">
        <v>27</v>
      </c>
      <c r="B39" s="64" t="s">
        <v>39</v>
      </c>
      <c r="C39" s="99"/>
      <c r="D39" s="61"/>
      <c r="E39" s="65"/>
      <c r="F39" s="66"/>
      <c r="G39" s="61"/>
      <c r="H39" s="66"/>
      <c r="I39" s="64"/>
      <c r="J39" s="32" t="e">
        <f t="shared" si="4"/>
        <v>#VALUE!</v>
      </c>
    </row>
    <row r="40" spans="1:10" ht="30" x14ac:dyDescent="0.25">
      <c r="A40" s="77">
        <v>28</v>
      </c>
      <c r="B40" s="64" t="s">
        <v>27</v>
      </c>
      <c r="C40" s="99"/>
      <c r="D40" s="61"/>
      <c r="E40" s="65"/>
      <c r="F40" s="66"/>
      <c r="G40" s="61"/>
      <c r="H40" s="66"/>
      <c r="I40" s="64"/>
      <c r="J40" s="32" t="e">
        <f t="shared" si="4"/>
        <v>#VALUE!</v>
      </c>
    </row>
    <row r="41" spans="1:10" ht="30" x14ac:dyDescent="0.25">
      <c r="A41" s="79">
        <v>29</v>
      </c>
      <c r="B41" s="72" t="s">
        <v>28</v>
      </c>
      <c r="C41" s="100"/>
      <c r="D41" s="61"/>
      <c r="E41" s="70"/>
      <c r="F41" s="71"/>
      <c r="G41" s="61"/>
      <c r="H41" s="71"/>
      <c r="I41" s="72"/>
      <c r="J41" s="32" t="e">
        <f t="shared" si="4"/>
        <v>#VALUE!</v>
      </c>
    </row>
    <row r="42" spans="1:10" ht="47.25" x14ac:dyDescent="0.25">
      <c r="A42" s="52"/>
      <c r="B42" s="73" t="s">
        <v>13</v>
      </c>
      <c r="C42" s="74"/>
      <c r="D42" s="75"/>
      <c r="E42" s="74"/>
      <c r="F42" s="74"/>
      <c r="G42" s="75"/>
      <c r="H42" s="74"/>
      <c r="I42" s="76"/>
      <c r="J42" s="32"/>
    </row>
    <row r="43" spans="1:10" ht="120" x14ac:dyDescent="0.25">
      <c r="A43" s="77">
        <v>30</v>
      </c>
      <c r="B43" s="78" t="s">
        <v>124</v>
      </c>
      <c r="C43" s="98"/>
      <c r="D43" s="61"/>
      <c r="E43" s="60"/>
      <c r="F43" s="62"/>
      <c r="G43" s="61"/>
      <c r="H43" s="62"/>
      <c r="I43" s="78"/>
      <c r="J43" s="32" t="e">
        <f t="shared" ref="J43:J45" si="5">CONCATENATE(IF(AND(D43="M",G43="M"),4,),IF(AND(D43="P",G43="P"),2,),IF(AND(D43="D",G43="D"),0,),IF(AND(D43="M",G43="P"),3,),IF(AND(D43="M",G43="D"),2,),IF(AND(D43="P",G43="M"),3,),IF(AND(D43="P",G43="D"),1,),IF(AND(D43="D",G43="M"),2,),IF(AND(D43="D",G43="P"),1,))+0</f>
        <v>#VALUE!</v>
      </c>
    </row>
    <row r="44" spans="1:10" ht="45" x14ac:dyDescent="0.25">
      <c r="A44" s="79">
        <v>31</v>
      </c>
      <c r="B44" s="72" t="s">
        <v>29</v>
      </c>
      <c r="C44" s="101"/>
      <c r="D44" s="61"/>
      <c r="E44" s="82"/>
      <c r="F44" s="66"/>
      <c r="G44" s="61"/>
      <c r="H44" s="66"/>
      <c r="I44" s="83"/>
      <c r="J44" s="32" t="e">
        <f t="shared" si="5"/>
        <v>#VALUE!</v>
      </c>
    </row>
    <row r="45" spans="1:10" ht="30" x14ac:dyDescent="0.25">
      <c r="A45" s="79">
        <v>32</v>
      </c>
      <c r="B45" s="72" t="s">
        <v>16</v>
      </c>
      <c r="C45" s="100"/>
      <c r="D45" s="61"/>
      <c r="E45" s="70"/>
      <c r="F45" s="71"/>
      <c r="G45" s="61"/>
      <c r="H45" s="71"/>
      <c r="I45" s="72"/>
      <c r="J45" s="32" t="e">
        <f t="shared" si="5"/>
        <v>#VALUE!</v>
      </c>
    </row>
    <row r="46" spans="1:10" ht="31.5" x14ac:dyDescent="0.25">
      <c r="A46" s="52"/>
      <c r="B46" s="73" t="s">
        <v>14</v>
      </c>
      <c r="C46" s="74"/>
      <c r="D46" s="75"/>
      <c r="E46" s="74"/>
      <c r="F46" s="74"/>
      <c r="G46" s="75"/>
      <c r="H46" s="74"/>
      <c r="I46" s="76"/>
      <c r="J46" s="32"/>
    </row>
    <row r="47" spans="1:10" ht="45" x14ac:dyDescent="0.25">
      <c r="A47" s="77">
        <v>33</v>
      </c>
      <c r="B47" s="78" t="s">
        <v>30</v>
      </c>
      <c r="C47" s="98"/>
      <c r="D47" s="61"/>
      <c r="E47" s="60"/>
      <c r="F47" s="62"/>
      <c r="G47" s="61"/>
      <c r="H47" s="62"/>
      <c r="I47" s="78"/>
      <c r="J47" s="32" t="e">
        <f t="shared" ref="J47:J49" si="6">CONCATENATE(IF(AND(D47="M",G47="M"),4,),IF(AND(D47="P",G47="P"),2,),IF(AND(D47="D",G47="D"),0,),IF(AND(D47="M",G47="P"),3,),IF(AND(D47="M",G47="D"),2,),IF(AND(D47="P",G47="M"),3,),IF(AND(D47="P",G47="D"),1,),IF(AND(D47="D",G47="M"),2,),IF(AND(D47="D",G47="P"),1,))+0</f>
        <v>#VALUE!</v>
      </c>
    </row>
    <row r="48" spans="1:10" ht="45" x14ac:dyDescent="0.25">
      <c r="A48" s="63">
        <v>34</v>
      </c>
      <c r="B48" s="64" t="s">
        <v>31</v>
      </c>
      <c r="C48" s="99"/>
      <c r="D48" s="61"/>
      <c r="E48" s="65"/>
      <c r="F48" s="66"/>
      <c r="G48" s="61"/>
      <c r="H48" s="66"/>
      <c r="I48" s="64"/>
      <c r="J48" s="32" t="e">
        <f t="shared" si="6"/>
        <v>#VALUE!</v>
      </c>
    </row>
    <row r="49" spans="1:10" ht="45" x14ac:dyDescent="0.25">
      <c r="A49" s="79">
        <v>35</v>
      </c>
      <c r="B49" s="72" t="s">
        <v>32</v>
      </c>
      <c r="C49" s="100"/>
      <c r="D49" s="61"/>
      <c r="E49" s="70"/>
      <c r="F49" s="71"/>
      <c r="G49" s="61"/>
      <c r="H49" s="71"/>
      <c r="I49" s="72"/>
      <c r="J49" s="32" t="e">
        <f t="shared" si="6"/>
        <v>#VALUE!</v>
      </c>
    </row>
    <row r="50" spans="1:10" ht="15.75" x14ac:dyDescent="0.25">
      <c r="A50" s="52"/>
      <c r="B50" s="73" t="s">
        <v>48</v>
      </c>
      <c r="C50" s="74"/>
      <c r="D50" s="75"/>
      <c r="E50" s="74"/>
      <c r="F50" s="74"/>
      <c r="G50" s="75"/>
      <c r="H50" s="74"/>
      <c r="I50" s="76"/>
      <c r="J50" s="32"/>
    </row>
    <row r="51" spans="1:10" ht="30" x14ac:dyDescent="0.25">
      <c r="A51" s="58">
        <v>36</v>
      </c>
      <c r="B51" s="59" t="s">
        <v>74</v>
      </c>
      <c r="C51" s="98"/>
      <c r="D51" s="61"/>
      <c r="E51" s="60"/>
      <c r="F51" s="62"/>
      <c r="G51" s="61"/>
      <c r="H51" s="62"/>
      <c r="I51" s="59"/>
      <c r="J51" s="32" t="e">
        <f t="shared" ref="J51:J55" si="7">CONCATENATE(IF(AND(D51="M",G51="M"),4,),IF(AND(D51="P",G51="P"),2,),IF(AND(D51="D",G51="D"),0,),IF(AND(D51="M",G51="P"),3,),IF(AND(D51="M",G51="D"),2,),IF(AND(D51="P",G51="M"),3,),IF(AND(D51="P",G51="D"),1,),IF(AND(D51="D",G51="M"),2,),IF(AND(D51="D",G51="P"),1,))+0</f>
        <v>#VALUE!</v>
      </c>
    </row>
    <row r="52" spans="1:10" ht="30" x14ac:dyDescent="0.25">
      <c r="A52" s="63">
        <v>37</v>
      </c>
      <c r="B52" s="80" t="s">
        <v>75</v>
      </c>
      <c r="C52" s="99"/>
      <c r="D52" s="61"/>
      <c r="E52" s="65"/>
      <c r="F52" s="66"/>
      <c r="G52" s="61"/>
      <c r="H52" s="66"/>
      <c r="I52" s="64"/>
      <c r="J52" s="32" t="e">
        <f t="shared" si="7"/>
        <v>#VALUE!</v>
      </c>
    </row>
    <row r="53" spans="1:10" ht="30" x14ac:dyDescent="0.25">
      <c r="A53" s="58">
        <v>38</v>
      </c>
      <c r="B53" s="80" t="s">
        <v>49</v>
      </c>
      <c r="C53" s="99"/>
      <c r="D53" s="61"/>
      <c r="E53" s="65"/>
      <c r="F53" s="66"/>
      <c r="G53" s="61"/>
      <c r="H53" s="66"/>
      <c r="I53" s="64"/>
      <c r="J53" s="32" t="e">
        <f t="shared" si="7"/>
        <v>#VALUE!</v>
      </c>
    </row>
    <row r="54" spans="1:10" ht="30" x14ac:dyDescent="0.25">
      <c r="A54" s="63">
        <v>39</v>
      </c>
      <c r="B54" s="80" t="s">
        <v>50</v>
      </c>
      <c r="C54" s="99"/>
      <c r="D54" s="61"/>
      <c r="E54" s="65"/>
      <c r="F54" s="66"/>
      <c r="G54" s="61"/>
      <c r="H54" s="66"/>
      <c r="I54" s="64"/>
      <c r="J54" s="32" t="e">
        <f t="shared" si="7"/>
        <v>#VALUE!</v>
      </c>
    </row>
    <row r="55" spans="1:10" ht="15.75" x14ac:dyDescent="0.25">
      <c r="A55" s="58">
        <v>40</v>
      </c>
      <c r="B55" s="69" t="s">
        <v>76</v>
      </c>
      <c r="C55" s="100"/>
      <c r="D55" s="61"/>
      <c r="E55" s="70"/>
      <c r="F55" s="71"/>
      <c r="G55" s="61"/>
      <c r="H55" s="71"/>
      <c r="I55" s="72"/>
      <c r="J55" s="32" t="e">
        <f t="shared" si="7"/>
        <v>#VALUE!</v>
      </c>
    </row>
    <row r="56" spans="1:10" ht="15.75" customHeight="1" x14ac:dyDescent="0.25">
      <c r="A56" s="84"/>
      <c r="B56" s="85"/>
      <c r="C56" s="85"/>
      <c r="D56" s="85"/>
      <c r="E56" s="85"/>
      <c r="F56" s="85"/>
      <c r="G56" s="85"/>
      <c r="H56" s="85"/>
      <c r="I56" s="86"/>
      <c r="J56" s="32"/>
    </row>
    <row r="57" spans="1:10" ht="15.75" x14ac:dyDescent="0.25">
      <c r="A57" s="87"/>
      <c r="B57" s="88"/>
      <c r="C57" s="89"/>
      <c r="D57" s="89"/>
      <c r="E57" s="89"/>
      <c r="F57" s="90"/>
      <c r="G57" s="90"/>
      <c r="H57" s="90"/>
      <c r="I57" s="91"/>
      <c r="J57" s="32"/>
    </row>
    <row r="58" spans="1:10" ht="15.75" x14ac:dyDescent="0.25">
      <c r="A58" s="87"/>
      <c r="B58" s="88"/>
      <c r="C58" s="89"/>
      <c r="D58" s="89"/>
      <c r="E58" s="89"/>
      <c r="F58" s="90"/>
      <c r="G58" s="90"/>
      <c r="H58" s="90"/>
      <c r="I58" s="91"/>
      <c r="J58" s="32"/>
    </row>
    <row r="59" spans="1:10" ht="15.75" hidden="1" x14ac:dyDescent="0.25">
      <c r="A59" s="92"/>
      <c r="B59" s="93"/>
      <c r="C59" s="56"/>
      <c r="D59" s="56"/>
      <c r="E59" s="56"/>
      <c r="F59" s="94"/>
      <c r="G59" s="95"/>
      <c r="H59" s="96" t="s">
        <v>171</v>
      </c>
      <c r="I59" s="97" t="e">
        <f>SUM(J7:J55)</f>
        <v>#VALUE!</v>
      </c>
      <c r="J59" s="32"/>
    </row>
  </sheetData>
  <mergeCells count="3">
    <mergeCell ref="B1:I1"/>
    <mergeCell ref="B2:I2"/>
    <mergeCell ref="B3:I3"/>
  </mergeCells>
  <dataValidations count="1">
    <dataValidation type="list" allowBlank="1" showInputMessage="1" showErrorMessage="1" sqref="C10">
      <formula1>List</formula1>
    </dataValidation>
  </dataValidations>
  <pageMargins left="0.7" right="0.7" top="0.75" bottom="0.75" header="0.3" footer="0.3"/>
  <pageSetup scale="63"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'R:\Instructional Material\2019 Adoption\Rubrics_2019\Math\Math Drafts\[MathRubricHS_Geometry_draft_2018.xlsx]Scores'!#REF!</xm:f>
          </x14:formula1>
          <xm:sqref>D8 G8</xm:sqref>
        </x14:dataValidation>
        <x14:dataValidation type="list" allowBlank="1" showInputMessage="1" showErrorMessage="1">
          <x14:formula1>
            <xm:f>Scores!$A$1:$A$3</xm:f>
          </x14:formula1>
          <xm:sqref>D51:D55 D47:D49 D43:D45 D36:D41 D28:D34 D22:D26 D17:D20 D9:D15 G9:G15 G17:G20 G22:G26 G28:G34 G36:G41 G43:G45 G47:G49 G51:G55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zoomScaleNormal="100" workbookViewId="0">
      <selection activeCell="B1" sqref="B1:I1"/>
    </sheetView>
  </sheetViews>
  <sheetFormatPr defaultRowHeight="15" x14ac:dyDescent="0.25"/>
  <cols>
    <col min="1" max="1" width="16" style="24" customWidth="1"/>
    <col min="2" max="2" width="64.140625" customWidth="1"/>
    <col min="3" max="3" width="27.85546875" customWidth="1"/>
    <col min="4" max="4" width="15.28515625" customWidth="1"/>
    <col min="5" max="5" width="45.5703125" customWidth="1"/>
    <col min="6" max="6" width="29.42578125" customWidth="1"/>
    <col min="7" max="7" width="14.140625" customWidth="1"/>
    <col min="8" max="8" width="45.5703125" customWidth="1"/>
    <col min="9" max="9" width="27.5703125" customWidth="1"/>
    <col min="10" max="10" width="24.28515625" hidden="1" customWidth="1"/>
  </cols>
  <sheetData>
    <row r="1" spans="1:10" ht="19.5" customHeight="1" x14ac:dyDescent="0.25">
      <c r="A1" s="103"/>
      <c r="B1" s="442" t="s">
        <v>94</v>
      </c>
      <c r="C1" s="443"/>
      <c r="D1" s="443"/>
      <c r="E1" s="443"/>
      <c r="F1" s="443"/>
      <c r="G1" s="443"/>
      <c r="H1" s="443"/>
      <c r="I1" s="443"/>
      <c r="J1" s="32"/>
    </row>
    <row r="2" spans="1:10" ht="100.5" customHeight="1" x14ac:dyDescent="0.25">
      <c r="A2" s="103"/>
      <c r="B2" s="438" t="s">
        <v>285</v>
      </c>
      <c r="C2" s="439"/>
      <c r="D2" s="439"/>
      <c r="E2" s="439"/>
      <c r="F2" s="439"/>
      <c r="G2" s="439"/>
      <c r="H2" s="439"/>
      <c r="I2" s="439"/>
      <c r="J2" s="32"/>
    </row>
    <row r="3" spans="1:10" ht="163.5" customHeight="1" x14ac:dyDescent="0.25">
      <c r="A3" s="103"/>
      <c r="B3" s="440" t="s">
        <v>191</v>
      </c>
      <c r="C3" s="441"/>
      <c r="D3" s="441"/>
      <c r="E3" s="441"/>
      <c r="F3" s="441"/>
      <c r="G3" s="441"/>
      <c r="H3" s="441"/>
      <c r="I3" s="441"/>
      <c r="J3" s="32"/>
    </row>
    <row r="4" spans="1:10" ht="15.75" x14ac:dyDescent="0.25">
      <c r="A4" s="104"/>
      <c r="B4" s="105"/>
      <c r="C4" s="31"/>
      <c r="D4" s="31"/>
      <c r="E4" s="31"/>
      <c r="F4" s="31"/>
      <c r="G4" s="31"/>
      <c r="H4" s="31"/>
      <c r="I4" s="31"/>
      <c r="J4" s="32"/>
    </row>
    <row r="5" spans="1:10" ht="40.5" x14ac:dyDescent="0.25">
      <c r="A5" s="37" t="s">
        <v>0</v>
      </c>
      <c r="B5" s="38" t="s">
        <v>125</v>
      </c>
      <c r="C5" s="40" t="s">
        <v>81</v>
      </c>
      <c r="D5" s="40" t="s">
        <v>78</v>
      </c>
      <c r="E5" s="39" t="s">
        <v>89</v>
      </c>
      <c r="F5" s="40" t="s">
        <v>82</v>
      </c>
      <c r="G5" s="40" t="s">
        <v>78</v>
      </c>
      <c r="H5" s="39" t="s">
        <v>89</v>
      </c>
      <c r="I5" s="41" t="s">
        <v>85</v>
      </c>
      <c r="J5" s="32"/>
    </row>
    <row r="6" spans="1:10" ht="20.25" x14ac:dyDescent="0.25">
      <c r="A6" s="106"/>
      <c r="B6" s="43"/>
      <c r="C6" s="44"/>
      <c r="D6" s="45"/>
      <c r="E6" s="44"/>
      <c r="F6" s="44"/>
      <c r="G6" s="44"/>
      <c r="H6" s="44"/>
      <c r="I6" s="44"/>
      <c r="J6" s="32"/>
    </row>
    <row r="7" spans="1:10" ht="20.25" x14ac:dyDescent="0.25">
      <c r="A7" s="107"/>
      <c r="B7" s="47"/>
      <c r="C7" s="108"/>
      <c r="D7" s="109"/>
      <c r="E7" s="108"/>
      <c r="F7" s="108"/>
      <c r="G7" s="108"/>
      <c r="H7" s="108"/>
      <c r="I7" s="110"/>
      <c r="J7" s="32"/>
    </row>
    <row r="8" spans="1:10" ht="75" x14ac:dyDescent="0.25">
      <c r="A8" s="63">
        <v>1</v>
      </c>
      <c r="B8" s="64" t="s">
        <v>77</v>
      </c>
      <c r="C8" s="99"/>
      <c r="D8" s="61"/>
      <c r="E8" s="220"/>
      <c r="F8" s="66"/>
      <c r="G8" s="61"/>
      <c r="H8" s="221"/>
      <c r="I8" s="111"/>
      <c r="J8" s="32" t="e">
        <f t="shared" ref="J8:J14" si="0">CONCATENATE(IF(AND(D8="M",G8="M"),4,),IF(AND(D8="P",G8="P"),2,),IF(AND(D8="D",G8="D"),0,),IF(AND(D8="M",G8="P"),3,),IF(AND(D8="M",G8="D"),2,),IF(AND(D8="P",G8="M"),3,),IF(AND(D8="P",G8="D"),1,),IF(AND(D8="D",G8="M"),2,),IF(AND(D8="D",G8="P"),1,))+0</f>
        <v>#VALUE!</v>
      </c>
    </row>
    <row r="9" spans="1:10" ht="45" x14ac:dyDescent="0.25">
      <c r="A9" s="63">
        <v>2</v>
      </c>
      <c r="B9" s="64" t="s">
        <v>36</v>
      </c>
      <c r="C9" s="102"/>
      <c r="D9" s="61"/>
      <c r="E9" s="65"/>
      <c r="F9" s="66"/>
      <c r="G9" s="61"/>
      <c r="H9" s="66"/>
      <c r="I9" s="64"/>
      <c r="J9" s="32" t="e">
        <f t="shared" si="0"/>
        <v>#VALUE!</v>
      </c>
    </row>
    <row r="10" spans="1:10" ht="90" x14ac:dyDescent="0.25">
      <c r="A10" s="63">
        <v>3</v>
      </c>
      <c r="B10" s="64" t="s">
        <v>8</v>
      </c>
      <c r="C10" s="99"/>
      <c r="D10" s="61"/>
      <c r="E10" s="65"/>
      <c r="F10" s="66"/>
      <c r="G10" s="61"/>
      <c r="H10" s="66"/>
      <c r="I10" s="64"/>
      <c r="J10" s="32" t="e">
        <f t="shared" si="0"/>
        <v>#VALUE!</v>
      </c>
    </row>
    <row r="11" spans="1:10" ht="60" x14ac:dyDescent="0.25">
      <c r="A11" s="63">
        <v>4</v>
      </c>
      <c r="B11" s="64" t="s">
        <v>3</v>
      </c>
      <c r="C11" s="99"/>
      <c r="D11" s="61"/>
      <c r="E11" s="65"/>
      <c r="F11" s="66"/>
      <c r="G11" s="61"/>
      <c r="H11" s="66"/>
      <c r="I11" s="64"/>
      <c r="J11" s="32" t="e">
        <f t="shared" si="0"/>
        <v>#VALUE!</v>
      </c>
    </row>
    <row r="12" spans="1:10" ht="45" x14ac:dyDescent="0.25">
      <c r="A12" s="63">
        <v>5</v>
      </c>
      <c r="B12" s="64" t="s">
        <v>9</v>
      </c>
      <c r="C12" s="99"/>
      <c r="D12" s="61"/>
      <c r="E12" s="65"/>
      <c r="F12" s="66"/>
      <c r="G12" s="61"/>
      <c r="H12" s="66"/>
      <c r="I12" s="64"/>
      <c r="J12" s="32" t="e">
        <f t="shared" si="0"/>
        <v>#VALUE!</v>
      </c>
    </row>
    <row r="13" spans="1:10" ht="30" x14ac:dyDescent="0.25">
      <c r="A13" s="63">
        <v>6</v>
      </c>
      <c r="B13" s="64" t="s">
        <v>37</v>
      </c>
      <c r="C13" s="99"/>
      <c r="D13" s="61"/>
      <c r="E13" s="65"/>
      <c r="F13" s="66"/>
      <c r="G13" s="61"/>
      <c r="H13" s="66"/>
      <c r="I13" s="64"/>
      <c r="J13" s="32" t="e">
        <f t="shared" si="0"/>
        <v>#VALUE!</v>
      </c>
    </row>
    <row r="14" spans="1:10" ht="60" x14ac:dyDescent="0.25">
      <c r="A14" s="79">
        <v>7</v>
      </c>
      <c r="B14" s="72" t="s">
        <v>10</v>
      </c>
      <c r="C14" s="100"/>
      <c r="D14" s="61"/>
      <c r="E14" s="70"/>
      <c r="F14" s="71"/>
      <c r="G14" s="61"/>
      <c r="H14" s="71"/>
      <c r="I14" s="72"/>
      <c r="J14" s="32" t="e">
        <f t="shared" si="0"/>
        <v>#VALUE!</v>
      </c>
    </row>
    <row r="15" spans="1:10" x14ac:dyDescent="0.25">
      <c r="A15" s="112"/>
      <c r="B15" s="113"/>
      <c r="C15" s="113"/>
      <c r="D15" s="114"/>
      <c r="E15" s="56"/>
      <c r="F15" s="56"/>
      <c r="G15" s="56"/>
      <c r="H15" s="56"/>
      <c r="I15" s="57"/>
      <c r="J15" s="32"/>
    </row>
    <row r="16" spans="1:10" x14ac:dyDescent="0.25">
      <c r="A16" s="115"/>
      <c r="B16" s="88"/>
      <c r="C16" s="89"/>
      <c r="D16" s="89"/>
      <c r="E16" s="89"/>
      <c r="F16" s="89"/>
      <c r="G16" s="89"/>
      <c r="H16" s="89"/>
      <c r="I16" s="89"/>
      <c r="J16" s="32"/>
    </row>
    <row r="17" spans="1:10" x14ac:dyDescent="0.25">
      <c r="A17" s="115"/>
      <c r="B17" s="89"/>
      <c r="C17" s="89"/>
      <c r="D17" s="89"/>
      <c r="E17" s="89"/>
      <c r="F17" s="89"/>
      <c r="G17" s="89"/>
      <c r="H17" s="89"/>
      <c r="I17" s="89"/>
      <c r="J17" s="32"/>
    </row>
    <row r="18" spans="1:10" ht="15.75" hidden="1" x14ac:dyDescent="0.25">
      <c r="A18" s="92"/>
      <c r="B18" s="93"/>
      <c r="C18" s="56"/>
      <c r="D18" s="56"/>
      <c r="E18" s="56"/>
      <c r="F18" s="444"/>
      <c r="G18" s="445"/>
      <c r="H18" s="96" t="s">
        <v>172</v>
      </c>
      <c r="I18" s="97" t="e">
        <f>SUM(J8:J14)</f>
        <v>#VALUE!</v>
      </c>
      <c r="J18" s="32"/>
    </row>
  </sheetData>
  <mergeCells count="4">
    <mergeCell ref="B1:I1"/>
    <mergeCell ref="B2:I2"/>
    <mergeCell ref="B3:I3"/>
    <mergeCell ref="F18:G18"/>
  </mergeCells>
  <pageMargins left="0.25" right="0.25" top="0.75" bottom="0.75" header="0.3" footer="0.3"/>
  <pageSetup paperSize="5" scale="5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Scores!$A$1:$A$3</xm:f>
          </x14:formula1>
          <xm:sqref>D8:D14 G8:G14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11"/>
  <sheetViews>
    <sheetView zoomScaleNormal="100" workbookViewId="0">
      <selection activeCell="C1" sqref="C1:G1"/>
    </sheetView>
  </sheetViews>
  <sheetFormatPr defaultRowHeight="15.75" x14ac:dyDescent="0.25"/>
  <cols>
    <col min="1" max="1" width="14.140625" style="211" customWidth="1"/>
    <col min="2" max="2" width="12.7109375" style="211" customWidth="1"/>
    <col min="3" max="3" width="90.7109375" style="212" customWidth="1"/>
    <col min="4" max="4" width="26.85546875" style="32" customWidth="1"/>
    <col min="5" max="5" width="18.28515625" style="32" customWidth="1"/>
    <col min="6" max="6" width="41.5703125" style="32" customWidth="1"/>
    <col min="7" max="7" width="30.28515625" style="32" customWidth="1"/>
    <col min="8" max="8" width="16.42578125" style="32" customWidth="1"/>
    <col min="9" max="9" width="39.5703125" style="32" customWidth="1"/>
    <col min="10" max="10" width="14.7109375" style="32" customWidth="1"/>
    <col min="11" max="11" width="19.7109375" style="32" customWidth="1"/>
    <col min="12" max="12" width="17" style="32" customWidth="1"/>
    <col min="13" max="13" width="28.5703125" style="32" customWidth="1"/>
    <col min="14" max="16" width="20.140625" style="32" customWidth="1"/>
    <col min="17" max="17" width="28.7109375" style="32" customWidth="1"/>
    <col min="18" max="20" width="17.28515625" style="32" customWidth="1"/>
    <col min="21" max="21" width="18" style="32" customWidth="1"/>
    <col min="22" max="22" width="36.7109375" style="32" customWidth="1"/>
    <col min="23" max="23" width="25" style="32" hidden="1" customWidth="1"/>
    <col min="24" max="24" width="19.140625" style="32" hidden="1" customWidth="1"/>
    <col min="25" max="25" width="9.140625" style="32" hidden="1" customWidth="1"/>
    <col min="26" max="31" width="15.85546875" style="32" hidden="1" customWidth="1"/>
    <col min="32" max="32" width="0" style="32" hidden="1" customWidth="1"/>
    <col min="33" max="16384" width="9.140625" style="32"/>
  </cols>
  <sheetData>
    <row r="1" spans="1:31" ht="21" customHeight="1" x14ac:dyDescent="0.25">
      <c r="A1" s="116"/>
      <c r="B1" s="116"/>
      <c r="C1" s="491" t="s">
        <v>93</v>
      </c>
      <c r="D1" s="491"/>
      <c r="E1" s="491"/>
      <c r="F1" s="491"/>
      <c r="G1" s="491"/>
      <c r="H1" s="117"/>
      <c r="I1" s="118"/>
      <c r="J1" s="118"/>
      <c r="K1" s="118"/>
      <c r="L1" s="118"/>
      <c r="M1" s="118"/>
      <c r="N1" s="118"/>
      <c r="O1" s="118"/>
      <c r="P1" s="118"/>
      <c r="Q1" s="118"/>
      <c r="R1" s="119"/>
      <c r="S1" s="119"/>
      <c r="T1" s="119"/>
      <c r="U1" s="119"/>
      <c r="V1" s="120"/>
    </row>
    <row r="2" spans="1:31" ht="126.75" customHeight="1" x14ac:dyDescent="0.25">
      <c r="A2" s="116"/>
      <c r="B2" s="116"/>
      <c r="C2" s="495" t="s">
        <v>287</v>
      </c>
      <c r="D2" s="495"/>
      <c r="E2" s="495"/>
      <c r="F2" s="495"/>
      <c r="G2" s="495"/>
      <c r="H2" s="495"/>
      <c r="I2" s="495"/>
      <c r="J2" s="495"/>
      <c r="K2" s="495"/>
      <c r="L2" s="260"/>
      <c r="M2" s="260"/>
      <c r="N2" s="260"/>
      <c r="O2" s="260"/>
      <c r="P2" s="260"/>
      <c r="Q2" s="260"/>
      <c r="R2" s="261"/>
      <c r="S2" s="230"/>
      <c r="T2" s="230"/>
      <c r="U2" s="230"/>
      <c r="V2" s="121"/>
    </row>
    <row r="3" spans="1:31" ht="185.25" customHeight="1" x14ac:dyDescent="0.25">
      <c r="A3" s="116"/>
      <c r="B3" s="116"/>
      <c r="C3" s="496" t="s">
        <v>286</v>
      </c>
      <c r="D3" s="496"/>
      <c r="E3" s="496"/>
      <c r="F3" s="496"/>
      <c r="G3" s="496"/>
      <c r="H3" s="496"/>
      <c r="I3" s="496"/>
      <c r="J3" s="496"/>
      <c r="K3" s="496"/>
      <c r="L3" s="262"/>
      <c r="M3" s="262"/>
      <c r="N3" s="262"/>
      <c r="O3" s="262"/>
      <c r="P3" s="262"/>
      <c r="Q3" s="262"/>
      <c r="R3" s="262"/>
      <c r="S3" s="263"/>
      <c r="T3" s="263"/>
      <c r="U3" s="122"/>
      <c r="V3" s="123"/>
    </row>
    <row r="4" spans="1:31" ht="287.25" customHeight="1" x14ac:dyDescent="0.25">
      <c r="A4" s="116"/>
      <c r="B4" s="116"/>
      <c r="C4" s="497" t="s">
        <v>197</v>
      </c>
      <c r="D4" s="497"/>
      <c r="E4" s="497"/>
      <c r="F4" s="497"/>
      <c r="G4" s="497"/>
      <c r="H4" s="497"/>
      <c r="I4" s="497"/>
      <c r="J4" s="497"/>
      <c r="K4" s="497"/>
      <c r="L4" s="263"/>
      <c r="M4" s="263"/>
      <c r="N4" s="263"/>
      <c r="O4" s="263"/>
      <c r="P4" s="263"/>
      <c r="Q4" s="263"/>
      <c r="R4" s="263"/>
      <c r="S4" s="263"/>
      <c r="T4" s="263"/>
      <c r="U4" s="263"/>
      <c r="V4" s="123"/>
    </row>
    <row r="5" spans="1:31" ht="17.25" customHeight="1" x14ac:dyDescent="0.25">
      <c r="A5" s="33"/>
      <c r="B5" s="33"/>
      <c r="C5" s="34"/>
      <c r="D5" s="35"/>
      <c r="E5" s="36"/>
      <c r="F5" s="35"/>
      <c r="G5" s="36"/>
      <c r="H5" s="36"/>
      <c r="I5" s="36"/>
      <c r="J5" s="124"/>
      <c r="K5" s="124"/>
      <c r="L5" s="124"/>
      <c r="M5" s="124"/>
      <c r="N5" s="124"/>
      <c r="O5" s="124"/>
      <c r="P5" s="124"/>
      <c r="Q5" s="124"/>
      <c r="R5" s="124"/>
      <c r="S5" s="35"/>
      <c r="T5" s="35"/>
      <c r="U5" s="35"/>
      <c r="V5" s="35"/>
      <c r="W5" s="31"/>
      <c r="X5" s="31"/>
    </row>
    <row r="6" spans="1:31" ht="45.75" customHeight="1" x14ac:dyDescent="0.25">
      <c r="A6" s="125" t="s">
        <v>5</v>
      </c>
      <c r="B6" s="125" t="s">
        <v>1</v>
      </c>
      <c r="C6" s="126" t="s">
        <v>301</v>
      </c>
      <c r="D6" s="223" t="s">
        <v>83</v>
      </c>
      <c r="E6" s="127" t="s">
        <v>78</v>
      </c>
      <c r="F6" s="128" t="s">
        <v>89</v>
      </c>
      <c r="G6" s="223" t="s">
        <v>84</v>
      </c>
      <c r="H6" s="127" t="s">
        <v>78</v>
      </c>
      <c r="I6" s="128" t="s">
        <v>89</v>
      </c>
      <c r="J6" s="492" t="s">
        <v>4</v>
      </c>
      <c r="K6" s="493"/>
      <c r="L6" s="493"/>
      <c r="M6" s="493"/>
      <c r="N6" s="493"/>
      <c r="O6" s="493"/>
      <c r="P6" s="493"/>
      <c r="Q6" s="494"/>
      <c r="R6" s="492" t="s">
        <v>105</v>
      </c>
      <c r="S6" s="493"/>
      <c r="T6" s="493"/>
      <c r="U6" s="494"/>
      <c r="V6" s="41" t="s">
        <v>85</v>
      </c>
      <c r="W6" s="129" t="s">
        <v>173</v>
      </c>
      <c r="X6" s="129" t="s">
        <v>174</v>
      </c>
    </row>
    <row r="7" spans="1:31" ht="20.25" x14ac:dyDescent="0.25">
      <c r="A7" s="232" t="s">
        <v>198</v>
      </c>
      <c r="B7" s="116"/>
      <c r="C7" s="233"/>
      <c r="D7" s="31"/>
      <c r="E7" s="234"/>
      <c r="F7" s="31"/>
      <c r="G7" s="234"/>
      <c r="H7" s="234"/>
      <c r="I7" s="234"/>
      <c r="J7" s="132"/>
      <c r="K7" s="132"/>
      <c r="L7" s="132"/>
      <c r="M7" s="132"/>
      <c r="N7" s="132"/>
      <c r="O7" s="132"/>
      <c r="P7" s="132"/>
      <c r="Q7" s="132"/>
      <c r="R7" s="132"/>
      <c r="S7" s="44"/>
      <c r="T7" s="44"/>
      <c r="U7" s="44"/>
      <c r="V7" s="235"/>
      <c r="W7" s="31"/>
      <c r="X7" s="31"/>
      <c r="Z7" s="498" t="s">
        <v>288</v>
      </c>
      <c r="AA7" s="498"/>
      <c r="AB7" s="498"/>
      <c r="AC7" s="498"/>
      <c r="AD7" s="498"/>
      <c r="AE7" s="498"/>
    </row>
    <row r="8" spans="1:31" ht="30" x14ac:dyDescent="0.25">
      <c r="A8" s="151"/>
      <c r="B8" s="152"/>
      <c r="C8" s="154" t="s">
        <v>199</v>
      </c>
      <c r="D8" s="156"/>
      <c r="E8" s="155"/>
      <c r="F8" s="156"/>
      <c r="G8" s="156"/>
      <c r="H8" s="155"/>
      <c r="I8" s="156"/>
      <c r="J8" s="307" t="s">
        <v>46</v>
      </c>
      <c r="K8" s="127" t="s">
        <v>73</v>
      </c>
      <c r="L8" s="306" t="s">
        <v>78</v>
      </c>
      <c r="M8" s="258" t="s">
        <v>47</v>
      </c>
      <c r="N8" s="257" t="s">
        <v>46</v>
      </c>
      <c r="O8" s="127" t="s">
        <v>104</v>
      </c>
      <c r="P8" s="306" t="s">
        <v>78</v>
      </c>
      <c r="Q8" s="258" t="s">
        <v>47</v>
      </c>
      <c r="R8" s="136" t="s">
        <v>33</v>
      </c>
      <c r="S8" s="137" t="s">
        <v>106</v>
      </c>
      <c r="T8" s="137" t="s">
        <v>35</v>
      </c>
      <c r="U8" s="137" t="s">
        <v>34</v>
      </c>
      <c r="V8" s="236"/>
      <c r="Z8" s="331" t="s">
        <v>289</v>
      </c>
      <c r="AA8" s="331" t="s">
        <v>290</v>
      </c>
      <c r="AB8" s="331" t="s">
        <v>291</v>
      </c>
      <c r="AC8" s="331" t="s">
        <v>292</v>
      </c>
      <c r="AD8" s="331" t="s">
        <v>290</v>
      </c>
      <c r="AE8" s="331" t="s">
        <v>291</v>
      </c>
    </row>
    <row r="9" spans="1:31" ht="33" x14ac:dyDescent="0.25">
      <c r="A9" s="63">
        <v>1</v>
      </c>
      <c r="B9" s="139" t="s">
        <v>200</v>
      </c>
      <c r="C9" s="146" t="s">
        <v>201</v>
      </c>
      <c r="D9" s="99"/>
      <c r="E9" s="330"/>
      <c r="F9" s="65"/>
      <c r="G9" s="147"/>
      <c r="H9" s="330"/>
      <c r="I9" s="147"/>
      <c r="J9" s="265"/>
      <c r="K9" s="266"/>
      <c r="L9" s="267"/>
      <c r="M9" s="470"/>
      <c r="N9" s="268"/>
      <c r="O9" s="269"/>
      <c r="P9" s="267"/>
      <c r="Q9" s="474"/>
      <c r="R9" s="237"/>
      <c r="S9" s="238"/>
      <c r="T9" s="238"/>
      <c r="U9" s="449"/>
      <c r="V9" s="342"/>
      <c r="W9" s="145" t="e">
        <f>CONCATENATE(IF(AND(E9="M",H9="M"),3.2353,),IF(AND(E9="P",H9="P"),1.6176,),IF(AND(E9="D",H9="D"),0,),IF(AND(E9="M",H9="P"),2.4265,),IF(AND(E9="M",H9="D"),1.6176,),IF(AND(E9="P",H9="M"),2.4265,),IF(AND(E9="P",H9="D"),0.8088,),IF(AND(E9="D",H9="M"),1.6176,),IF(AND(E9="D",H9="P"),0.8088,))+0</f>
        <v>#VALUE!</v>
      </c>
      <c r="Z9" s="328" t="s">
        <v>293</v>
      </c>
      <c r="AA9" s="328">
        <f>COUNTIFS(J9:J91,1,L9:L91,"M")</f>
        <v>0</v>
      </c>
      <c r="AB9" s="328">
        <f>IF(AA9&gt;=1,1,0)</f>
        <v>0</v>
      </c>
      <c r="AC9" s="328" t="s">
        <v>293</v>
      </c>
      <c r="AD9" s="328">
        <f>COUNTIFS(N9:N91,1,P9:P91,"M")</f>
        <v>0</v>
      </c>
      <c r="AE9" s="328">
        <f>IF(AD9&gt;=1,1,0)</f>
        <v>0</v>
      </c>
    </row>
    <row r="10" spans="1:31" ht="32.25" x14ac:dyDescent="0.25">
      <c r="A10" s="63">
        <v>2</v>
      </c>
      <c r="B10" s="139" t="s">
        <v>202</v>
      </c>
      <c r="C10" s="146" t="s">
        <v>203</v>
      </c>
      <c r="D10" s="99"/>
      <c r="E10" s="330"/>
      <c r="F10" s="65"/>
      <c r="G10" s="147"/>
      <c r="H10" s="330"/>
      <c r="I10" s="147"/>
      <c r="J10" s="281"/>
      <c r="K10" s="270"/>
      <c r="L10" s="282"/>
      <c r="M10" s="471"/>
      <c r="N10" s="283"/>
      <c r="O10" s="272"/>
      <c r="P10" s="282"/>
      <c r="Q10" s="472"/>
      <c r="R10" s="237"/>
      <c r="S10" s="238"/>
      <c r="T10" s="238"/>
      <c r="U10" s="499"/>
      <c r="V10" s="342"/>
      <c r="W10" s="145" t="e">
        <f>CONCATENATE(IF(AND(E10="M",H10="M"),3.2353,),IF(AND(E10="P",H10="P"),1.6176,),IF(AND(E10="D",H10="D"),0,),IF(AND(E10="M",H10="P"),2.4265,),IF(AND(E10="M",H10="D"),1.6176,),IF(AND(E10="P",H10="M"),2.4265,),IF(AND(E10="P",H10="D"),0.8088,),IF(AND(E10="D",H10="M"),1.6176,),IF(AND(E10="D",H10="P"),0.8088,))+0</f>
        <v>#VALUE!</v>
      </c>
      <c r="Z10" s="328" t="s">
        <v>294</v>
      </c>
      <c r="AA10" s="328">
        <f>COUNTIFS(J9:J91,2,L9:L91,"M")</f>
        <v>0</v>
      </c>
      <c r="AB10" s="328">
        <f t="shared" ref="AB10:AB16" si="0">IF(AA10&gt;=1,1,0)</f>
        <v>0</v>
      </c>
      <c r="AC10" s="328" t="s">
        <v>294</v>
      </c>
      <c r="AD10" s="328">
        <f>COUNTIFS(N9:N91,2,P9:P91,"M")</f>
        <v>0</v>
      </c>
      <c r="AE10" s="328">
        <f t="shared" ref="AE10:AE16" si="1">IF(AD10&gt;=1,1,0)</f>
        <v>0</v>
      </c>
    </row>
    <row r="11" spans="1:31" ht="20.25" x14ac:dyDescent="0.25">
      <c r="A11" s="163"/>
      <c r="B11" s="164"/>
      <c r="C11" s="153" t="s">
        <v>204</v>
      </c>
      <c r="D11" s="347"/>
      <c r="E11" s="244"/>
      <c r="F11" s="322"/>
      <c r="G11" s="322"/>
      <c r="H11" s="244"/>
      <c r="I11" s="322"/>
      <c r="J11" s="323"/>
      <c r="K11" s="324"/>
      <c r="L11" s="323"/>
      <c r="M11" s="323"/>
      <c r="N11" s="323"/>
      <c r="O11" s="323"/>
      <c r="P11" s="323"/>
      <c r="Q11" s="323"/>
      <c r="R11" s="325"/>
      <c r="S11" s="348"/>
      <c r="T11" s="348"/>
      <c r="U11" s="322"/>
      <c r="V11" s="256"/>
      <c r="Z11" s="328" t="s">
        <v>295</v>
      </c>
      <c r="AA11" s="328">
        <f>COUNTIFS(J9:J91,3,L9:L91,"M")</f>
        <v>0</v>
      </c>
      <c r="AB11" s="328">
        <f t="shared" si="0"/>
        <v>0</v>
      </c>
      <c r="AC11" s="328" t="s">
        <v>295</v>
      </c>
      <c r="AD11" s="328">
        <f>COUNTIFS(N9:N91,3,P9:P91,"M")</f>
        <v>0</v>
      </c>
      <c r="AE11" s="328">
        <f t="shared" si="1"/>
        <v>0</v>
      </c>
    </row>
    <row r="12" spans="1:31" ht="31.5" x14ac:dyDescent="0.25">
      <c r="A12" s="63">
        <v>3</v>
      </c>
      <c r="B12" s="139" t="s">
        <v>205</v>
      </c>
      <c r="C12" s="146" t="s">
        <v>206</v>
      </c>
      <c r="D12" s="99"/>
      <c r="E12" s="330"/>
      <c r="F12" s="140"/>
      <c r="G12" s="147"/>
      <c r="H12" s="330"/>
      <c r="I12" s="141"/>
      <c r="J12" s="273"/>
      <c r="K12" s="266"/>
      <c r="L12" s="267"/>
      <c r="M12" s="470"/>
      <c r="N12" s="274"/>
      <c r="O12" s="269"/>
      <c r="P12" s="267"/>
      <c r="Q12" s="474"/>
      <c r="R12" s="238"/>
      <c r="S12" s="238"/>
      <c r="T12" s="238"/>
      <c r="U12" s="449"/>
      <c r="V12" s="144"/>
      <c r="W12" s="145" t="e">
        <f t="shared" ref="W12:W14" si="2">CONCATENATE(IF(AND(E12="M",H12="M"),3.2353,),IF(AND(E12="P",H12="P"),1.6176,),IF(AND(E12="D",H12="D"),0,),IF(AND(E12="M",H12="P"),2.4265,),IF(AND(E12="M",H12="D"),1.6176,),IF(AND(E12="P",H12="M"),2.4265,),IF(AND(E12="P",H12="D"),0.8088,),IF(AND(E12="D",H12="M"),1.6176,),IF(AND(E12="D",H12="P"),0.8088,))+0</f>
        <v>#VALUE!</v>
      </c>
      <c r="Z12" s="328" t="s">
        <v>296</v>
      </c>
      <c r="AA12" s="328">
        <f>COUNTIFS(J9:J91,4,L9:L91,"M")</f>
        <v>0</v>
      </c>
      <c r="AB12" s="328">
        <f t="shared" si="0"/>
        <v>0</v>
      </c>
      <c r="AC12" s="328" t="s">
        <v>296</v>
      </c>
      <c r="AD12" s="328">
        <f>COUNTIFS(N9:N91,4,P9:P91,"M")</f>
        <v>0</v>
      </c>
      <c r="AE12" s="328">
        <f t="shared" si="1"/>
        <v>0</v>
      </c>
    </row>
    <row r="13" spans="1:31" ht="32.25" x14ac:dyDescent="0.25">
      <c r="A13" s="63">
        <v>4</v>
      </c>
      <c r="B13" s="139" t="s">
        <v>207</v>
      </c>
      <c r="C13" s="165" t="s">
        <v>208</v>
      </c>
      <c r="D13" s="99"/>
      <c r="E13" s="330"/>
      <c r="F13" s="140"/>
      <c r="G13" s="147"/>
      <c r="H13" s="330"/>
      <c r="I13" s="141"/>
      <c r="J13" s="275"/>
      <c r="K13" s="270"/>
      <c r="L13" s="271"/>
      <c r="M13" s="471"/>
      <c r="N13" s="276"/>
      <c r="O13" s="272"/>
      <c r="P13" s="271"/>
      <c r="Q13" s="472"/>
      <c r="R13" s="238"/>
      <c r="S13" s="238"/>
      <c r="T13" s="238"/>
      <c r="U13" s="499"/>
      <c r="V13" s="144"/>
      <c r="W13" s="145" t="e">
        <f t="shared" si="2"/>
        <v>#VALUE!</v>
      </c>
      <c r="Z13" s="328" t="s">
        <v>297</v>
      </c>
      <c r="AA13" s="328">
        <f>COUNTIFS(J9:J91,5,L9:L91,"M")</f>
        <v>0</v>
      </c>
      <c r="AB13" s="328">
        <f t="shared" si="0"/>
        <v>0</v>
      </c>
      <c r="AC13" s="328" t="s">
        <v>297</v>
      </c>
      <c r="AD13" s="328">
        <f>COUNTIFS(N9:N91,5,P9:P91,"M")</f>
        <v>0</v>
      </c>
      <c r="AE13" s="328">
        <f t="shared" si="1"/>
        <v>0</v>
      </c>
    </row>
    <row r="14" spans="1:31" ht="31.5" x14ac:dyDescent="0.25">
      <c r="A14" s="63">
        <v>5</v>
      </c>
      <c r="B14" s="139" t="s">
        <v>209</v>
      </c>
      <c r="C14" s="165" t="s">
        <v>210</v>
      </c>
      <c r="D14" s="99"/>
      <c r="E14" s="330"/>
      <c r="F14" s="140"/>
      <c r="G14" s="147"/>
      <c r="H14" s="330"/>
      <c r="I14" s="141"/>
      <c r="J14" s="281"/>
      <c r="K14" s="277"/>
      <c r="L14" s="282"/>
      <c r="M14" s="475"/>
      <c r="N14" s="283"/>
      <c r="O14" s="279"/>
      <c r="P14" s="282"/>
      <c r="Q14" s="473"/>
      <c r="R14" s="238"/>
      <c r="S14" s="238"/>
      <c r="T14" s="238"/>
      <c r="U14" s="450"/>
      <c r="V14" s="144"/>
      <c r="W14" s="145" t="e">
        <f t="shared" si="2"/>
        <v>#VALUE!</v>
      </c>
      <c r="Z14" s="328" t="s">
        <v>298</v>
      </c>
      <c r="AA14" s="328">
        <f>COUNTIFS(J9:J91,6,L9:L91,"M")</f>
        <v>0</v>
      </c>
      <c r="AB14" s="328">
        <f t="shared" si="0"/>
        <v>0</v>
      </c>
      <c r="AC14" s="328" t="s">
        <v>298</v>
      </c>
      <c r="AD14" s="328">
        <f>COUNTIFS(N9:N91,6,P9:P91,"M")</f>
        <v>0</v>
      </c>
      <c r="AE14" s="328">
        <f t="shared" si="1"/>
        <v>0</v>
      </c>
    </row>
    <row r="15" spans="1:31" ht="20.25" x14ac:dyDescent="0.25">
      <c r="A15" s="239" t="s">
        <v>126</v>
      </c>
      <c r="B15" s="240"/>
      <c r="C15" s="241"/>
      <c r="D15" s="349"/>
      <c r="E15" s="350"/>
      <c r="F15" s="351"/>
      <c r="G15" s="350"/>
      <c r="H15" s="350"/>
      <c r="I15" s="350"/>
      <c r="J15" s="352"/>
      <c r="K15" s="353"/>
      <c r="L15" s="352"/>
      <c r="M15" s="352"/>
      <c r="N15" s="352"/>
      <c r="O15" s="352"/>
      <c r="P15" s="352"/>
      <c r="Q15" s="352"/>
      <c r="R15" s="354"/>
      <c r="S15" s="351"/>
      <c r="T15" s="351"/>
      <c r="U15" s="351"/>
      <c r="V15" s="351"/>
      <c r="W15" s="89"/>
      <c r="X15" s="89"/>
      <c r="Z15" s="328" t="s">
        <v>299</v>
      </c>
      <c r="AA15" s="328">
        <f>COUNTIFS(J9:J91,7,L9:L91,"M")</f>
        <v>0</v>
      </c>
      <c r="AB15" s="328">
        <f t="shared" si="0"/>
        <v>0</v>
      </c>
      <c r="AC15" s="328" t="s">
        <v>299</v>
      </c>
      <c r="AD15" s="328">
        <f>COUNTIFS(N9:N91,7,P9:P91,"M")</f>
        <v>0</v>
      </c>
      <c r="AE15" s="328">
        <f t="shared" si="1"/>
        <v>0</v>
      </c>
    </row>
    <row r="16" spans="1:31" ht="20.25" x14ac:dyDescent="0.25">
      <c r="A16" s="242"/>
      <c r="B16" s="152"/>
      <c r="C16" s="243" t="s">
        <v>127</v>
      </c>
      <c r="D16" s="355"/>
      <c r="E16" s="248"/>
      <c r="F16" s="356"/>
      <c r="G16" s="248"/>
      <c r="H16" s="248"/>
      <c r="I16" s="248"/>
      <c r="J16" s="326"/>
      <c r="K16" s="357"/>
      <c r="L16" s="358"/>
      <c r="M16" s="358"/>
      <c r="N16" s="326"/>
      <c r="O16" s="358"/>
      <c r="P16" s="358"/>
      <c r="Q16" s="358"/>
      <c r="R16" s="341"/>
      <c r="S16" s="244"/>
      <c r="T16" s="244"/>
      <c r="U16" s="244"/>
      <c r="V16" s="356"/>
      <c r="W16" s="332"/>
      <c r="X16" s="332"/>
      <c r="Z16" s="328" t="s">
        <v>300</v>
      </c>
      <c r="AA16" s="328">
        <f>COUNTIFS(J9:J91,8,L9:L91,"M")</f>
        <v>0</v>
      </c>
      <c r="AB16" s="328">
        <f t="shared" si="0"/>
        <v>0</v>
      </c>
      <c r="AC16" s="328" t="s">
        <v>300</v>
      </c>
      <c r="AD16" s="328">
        <f>COUNTIFS(N9:N91,8,P9:P91,"M")</f>
        <v>0</v>
      </c>
      <c r="AE16" s="328">
        <f t="shared" si="1"/>
        <v>0</v>
      </c>
    </row>
    <row r="17" spans="1:23" ht="31.5" x14ac:dyDescent="0.25">
      <c r="A17" s="138">
        <v>6</v>
      </c>
      <c r="B17" s="138" t="s">
        <v>128</v>
      </c>
      <c r="C17" s="78" t="s">
        <v>196</v>
      </c>
      <c r="D17" s="98"/>
      <c r="E17" s="330"/>
      <c r="F17" s="167"/>
      <c r="G17" s="169"/>
      <c r="H17" s="330"/>
      <c r="I17" s="169"/>
      <c r="J17" s="486"/>
      <c r="K17" s="270"/>
      <c r="L17" s="280"/>
      <c r="M17" s="471"/>
      <c r="N17" s="484"/>
      <c r="O17" s="272"/>
      <c r="P17" s="280"/>
      <c r="Q17" s="472"/>
      <c r="R17" s="170"/>
      <c r="S17" s="180"/>
      <c r="T17" s="180"/>
      <c r="U17" s="448"/>
      <c r="V17" s="171"/>
      <c r="W17" s="145" t="e">
        <f t="shared" ref="W17:W20" si="3">CONCATENATE(IF(AND(E17="M",H17="M"),3.2353,),IF(AND(E17="P",H17="P"),1.6176,),IF(AND(E17="D",H17="D"),0,),IF(AND(E17="M",H17="P"),2.4265,),IF(AND(E17="M",H17="D"),1.6176,),IF(AND(E17="P",H17="M"),2.4265,),IF(AND(E17="P",H17="D"),0.8088,),IF(AND(E17="D",H17="M"),1.6176,),IF(AND(E17="D",H17="P"),0.8088,))+0</f>
        <v>#VALUE!</v>
      </c>
    </row>
    <row r="18" spans="1:23" ht="31.5" x14ac:dyDescent="0.25">
      <c r="A18" s="63">
        <v>7</v>
      </c>
      <c r="B18" s="139" t="s">
        <v>129</v>
      </c>
      <c r="C18" s="146" t="s">
        <v>130</v>
      </c>
      <c r="D18" s="99"/>
      <c r="E18" s="330"/>
      <c r="F18" s="140"/>
      <c r="G18" s="147"/>
      <c r="H18" s="330"/>
      <c r="I18" s="141"/>
      <c r="J18" s="486"/>
      <c r="K18" s="270"/>
      <c r="L18" s="280"/>
      <c r="M18" s="471"/>
      <c r="N18" s="484"/>
      <c r="O18" s="272"/>
      <c r="P18" s="280"/>
      <c r="Q18" s="472"/>
      <c r="R18" s="142"/>
      <c r="S18" s="143"/>
      <c r="T18" s="143"/>
      <c r="U18" s="448"/>
      <c r="V18" s="144"/>
      <c r="W18" s="145" t="e">
        <f t="shared" si="3"/>
        <v>#VALUE!</v>
      </c>
    </row>
    <row r="19" spans="1:23" ht="48" x14ac:dyDescent="0.25">
      <c r="A19" s="63">
        <v>8</v>
      </c>
      <c r="B19" s="139" t="s">
        <v>131</v>
      </c>
      <c r="C19" s="148" t="s">
        <v>132</v>
      </c>
      <c r="D19" s="99"/>
      <c r="E19" s="330"/>
      <c r="F19" s="140"/>
      <c r="G19" s="147"/>
      <c r="H19" s="330"/>
      <c r="I19" s="141"/>
      <c r="J19" s="486"/>
      <c r="K19" s="270"/>
      <c r="L19" s="280"/>
      <c r="M19" s="471"/>
      <c r="N19" s="484"/>
      <c r="O19" s="272"/>
      <c r="P19" s="280"/>
      <c r="Q19" s="472"/>
      <c r="R19" s="142"/>
      <c r="S19" s="149"/>
      <c r="T19" s="143"/>
      <c r="U19" s="448"/>
      <c r="V19" s="144"/>
      <c r="W19" s="145" t="e">
        <f t="shared" si="3"/>
        <v>#VALUE!</v>
      </c>
    </row>
    <row r="20" spans="1:23" ht="54" x14ac:dyDescent="0.25">
      <c r="A20" s="63">
        <v>9</v>
      </c>
      <c r="B20" s="139" t="s">
        <v>133</v>
      </c>
      <c r="C20" s="150" t="s">
        <v>134</v>
      </c>
      <c r="D20" s="99"/>
      <c r="E20" s="330"/>
      <c r="F20" s="140"/>
      <c r="G20" s="147"/>
      <c r="H20" s="330"/>
      <c r="I20" s="141"/>
      <c r="J20" s="281"/>
      <c r="K20" s="277"/>
      <c r="L20" s="282"/>
      <c r="M20" s="475"/>
      <c r="N20" s="283"/>
      <c r="O20" s="279"/>
      <c r="P20" s="282"/>
      <c r="Q20" s="473"/>
      <c r="R20" s="142"/>
      <c r="S20" s="149"/>
      <c r="T20" s="143"/>
      <c r="U20" s="447"/>
      <c r="V20" s="144"/>
      <c r="W20" s="145" t="e">
        <f t="shared" si="3"/>
        <v>#VALUE!</v>
      </c>
    </row>
    <row r="21" spans="1:23" ht="20.25" x14ac:dyDescent="0.25">
      <c r="A21" s="151"/>
      <c r="B21" s="152"/>
      <c r="C21" s="153" t="s">
        <v>135</v>
      </c>
      <c r="D21" s="359"/>
      <c r="E21" s="248"/>
      <c r="F21" s="356"/>
      <c r="G21" s="356"/>
      <c r="H21" s="248"/>
      <c r="I21" s="356"/>
      <c r="J21" s="323"/>
      <c r="K21" s="324"/>
      <c r="L21" s="323"/>
      <c r="M21" s="323"/>
      <c r="N21" s="323"/>
      <c r="O21" s="323"/>
      <c r="P21" s="323"/>
      <c r="Q21" s="323"/>
      <c r="R21" s="360"/>
      <c r="S21" s="356"/>
      <c r="T21" s="356"/>
      <c r="U21" s="356"/>
      <c r="V21" s="361"/>
    </row>
    <row r="22" spans="1:23" ht="47.25" x14ac:dyDescent="0.25">
      <c r="A22" s="63">
        <v>10</v>
      </c>
      <c r="B22" s="139" t="s">
        <v>136</v>
      </c>
      <c r="C22" s="222" t="s">
        <v>195</v>
      </c>
      <c r="D22" s="99"/>
      <c r="E22" s="330"/>
      <c r="F22" s="65"/>
      <c r="G22" s="147"/>
      <c r="H22" s="330"/>
      <c r="I22" s="168"/>
      <c r="J22" s="281"/>
      <c r="K22" s="270"/>
      <c r="L22" s="282"/>
      <c r="M22" s="337"/>
      <c r="N22" s="283"/>
      <c r="O22" s="272"/>
      <c r="P22" s="282"/>
      <c r="Q22" s="338"/>
      <c r="R22" s="170"/>
      <c r="S22" s="180"/>
      <c r="T22" s="180"/>
      <c r="U22" s="335"/>
      <c r="V22" s="78"/>
      <c r="W22" s="145" t="e">
        <f>CONCATENATE(IF(AND(E22="M",H22="M"),3.2353,),IF(AND(E22="P",H22="P"),1.6176,),IF(AND(E22="D",H22="D"),0,),IF(AND(E22="M",H22="P"),2.4265,),IF(AND(E22="M",H22="D"),1.6176,),IF(AND(E22="P",H22="M"),2.4265,),IF(AND(E22="P",H22="D"),0.8088,),IF(AND(E22="D",H22="M"),1.6176,),IF(AND(E22="D",H22="P"),0.8088,))+0</f>
        <v>#VALUE!</v>
      </c>
    </row>
    <row r="23" spans="1:23" ht="20.25" x14ac:dyDescent="0.25">
      <c r="A23" s="158" t="s">
        <v>137</v>
      </c>
      <c r="B23" s="159"/>
      <c r="C23" s="43"/>
      <c r="D23" s="362"/>
      <c r="E23" s="250"/>
      <c r="F23" s="363"/>
      <c r="G23" s="363"/>
      <c r="H23" s="250"/>
      <c r="I23" s="363"/>
      <c r="J23" s="364"/>
      <c r="K23" s="365"/>
      <c r="L23" s="364"/>
      <c r="M23" s="364"/>
      <c r="N23" s="364"/>
      <c r="O23" s="364"/>
      <c r="P23" s="364"/>
      <c r="Q23" s="364"/>
      <c r="R23" s="366"/>
      <c r="S23" s="367"/>
      <c r="T23" s="367"/>
      <c r="U23" s="367"/>
      <c r="V23" s="368"/>
    </row>
    <row r="24" spans="1:23" ht="20.25" x14ac:dyDescent="0.25">
      <c r="A24" s="160" t="s">
        <v>107</v>
      </c>
      <c r="B24" s="135"/>
      <c r="C24" s="161" t="s">
        <v>138</v>
      </c>
      <c r="D24" s="369"/>
      <c r="E24" s="245"/>
      <c r="F24" s="370"/>
      <c r="G24" s="370"/>
      <c r="H24" s="245"/>
      <c r="I24" s="370"/>
      <c r="J24" s="323"/>
      <c r="K24" s="371"/>
      <c r="L24" s="323"/>
      <c r="M24" s="372"/>
      <c r="N24" s="323"/>
      <c r="O24" s="372"/>
      <c r="P24" s="323"/>
      <c r="Q24" s="372"/>
      <c r="R24" s="373"/>
      <c r="S24" s="374"/>
      <c r="T24" s="374"/>
      <c r="U24" s="374"/>
      <c r="V24" s="375"/>
    </row>
    <row r="25" spans="1:23" ht="45" x14ac:dyDescent="0.25">
      <c r="A25" s="63">
        <v>11</v>
      </c>
      <c r="B25" s="139" t="s">
        <v>139</v>
      </c>
      <c r="C25" s="146" t="s">
        <v>140</v>
      </c>
      <c r="D25" s="99"/>
      <c r="E25" s="330"/>
      <c r="F25" s="140"/>
      <c r="G25" s="147"/>
      <c r="H25" s="330"/>
      <c r="I25" s="141"/>
      <c r="J25" s="281"/>
      <c r="K25" s="284"/>
      <c r="L25" s="282"/>
      <c r="M25" s="285"/>
      <c r="N25" s="283"/>
      <c r="O25" s="286"/>
      <c r="P25" s="282"/>
      <c r="Q25" s="286"/>
      <c r="R25" s="143"/>
      <c r="S25" s="149"/>
      <c r="T25" s="149"/>
      <c r="U25" s="149"/>
      <c r="V25" s="144"/>
      <c r="W25" s="145" t="e">
        <f>CONCATENATE(IF(AND(E25="M",H25="M"),3.2353,),IF(AND(E25="P",H25="P"),1.6176,),IF(AND(E25="D",H25="D"),0,),IF(AND(E25="M",H25="P"),2.4265,),IF(AND(E25="M",H25="D"),1.6176,),IF(AND(E25="P",H25="M"),2.4265,),IF(AND(E25="P",H25="D"),0.8088,),IF(AND(E25="D",H25="M"),1.6176,),IF(AND(E25="D",H25="P"),0.8088,))+0</f>
        <v>#VALUE!</v>
      </c>
    </row>
    <row r="26" spans="1:23" ht="20.25" x14ac:dyDescent="0.25">
      <c r="A26" s="162" t="s">
        <v>107</v>
      </c>
      <c r="B26" s="152"/>
      <c r="C26" s="153" t="s">
        <v>141</v>
      </c>
      <c r="D26" s="376"/>
      <c r="E26" s="248"/>
      <c r="F26" s="356"/>
      <c r="G26" s="356"/>
      <c r="H26" s="248"/>
      <c r="I26" s="356"/>
      <c r="J26" s="372"/>
      <c r="K26" s="371"/>
      <c r="L26" s="372"/>
      <c r="M26" s="372"/>
      <c r="N26" s="372"/>
      <c r="O26" s="372"/>
      <c r="P26" s="372"/>
      <c r="Q26" s="372"/>
      <c r="R26" s="373"/>
      <c r="S26" s="374"/>
      <c r="T26" s="374"/>
      <c r="U26" s="374"/>
      <c r="V26" s="361"/>
    </row>
    <row r="27" spans="1:23" ht="45" x14ac:dyDescent="0.25">
      <c r="A27" s="63">
        <v>12</v>
      </c>
      <c r="B27" s="139" t="s">
        <v>142</v>
      </c>
      <c r="C27" s="146" t="s">
        <v>143</v>
      </c>
      <c r="D27" s="99"/>
      <c r="E27" s="330"/>
      <c r="F27" s="140"/>
      <c r="G27" s="147"/>
      <c r="H27" s="330"/>
      <c r="I27" s="141"/>
      <c r="J27" s="343"/>
      <c r="K27" s="266"/>
      <c r="L27" s="287"/>
      <c r="M27" s="470"/>
      <c r="N27" s="269"/>
      <c r="O27" s="269"/>
      <c r="P27" s="287"/>
      <c r="Q27" s="474"/>
      <c r="R27" s="149"/>
      <c r="S27" s="143"/>
      <c r="T27" s="149"/>
      <c r="U27" s="446"/>
      <c r="V27" s="144"/>
      <c r="W27" s="145" t="e">
        <f t="shared" ref="W27:W28" si="4">CONCATENATE(IF(AND(E27="M",H27="M"),3.2353,),IF(AND(E27="P",H27="P"),1.6176,),IF(AND(E27="D",H27="D"),0,),IF(AND(E27="M",H27="P"),2.4265,),IF(AND(E27="M",H27="D"),1.6176,),IF(AND(E27="P",H27="M"),2.4265,),IF(AND(E27="P",H27="D"),0.8088,),IF(AND(E27="D",H27="M"),1.6176,),IF(AND(E27="D",H27="P"),0.8088,))+0</f>
        <v>#VALUE!</v>
      </c>
    </row>
    <row r="28" spans="1:23" ht="31.5" x14ac:dyDescent="0.25">
      <c r="A28" s="63">
        <v>13</v>
      </c>
      <c r="B28" s="139" t="s">
        <v>144</v>
      </c>
      <c r="C28" s="146" t="s">
        <v>145</v>
      </c>
      <c r="D28" s="99"/>
      <c r="E28" s="330"/>
      <c r="F28" s="140"/>
      <c r="G28" s="147"/>
      <c r="H28" s="330"/>
      <c r="I28" s="141"/>
      <c r="J28" s="281"/>
      <c r="K28" s="277"/>
      <c r="L28" s="282"/>
      <c r="M28" s="475"/>
      <c r="N28" s="283"/>
      <c r="O28" s="279"/>
      <c r="P28" s="282"/>
      <c r="Q28" s="473"/>
      <c r="R28" s="149"/>
      <c r="S28" s="143"/>
      <c r="T28" s="149"/>
      <c r="U28" s="447"/>
      <c r="V28" s="144"/>
      <c r="W28" s="145" t="e">
        <f t="shared" si="4"/>
        <v>#VALUE!</v>
      </c>
    </row>
    <row r="29" spans="1:23" ht="20.25" x14ac:dyDescent="0.25">
      <c r="A29" s="163"/>
      <c r="B29" s="164"/>
      <c r="C29" s="153" t="s">
        <v>146</v>
      </c>
      <c r="D29" s="347"/>
      <c r="E29" s="244"/>
      <c r="F29" s="322"/>
      <c r="G29" s="322"/>
      <c r="H29" s="244"/>
      <c r="I29" s="322"/>
      <c r="J29" s="372"/>
      <c r="K29" s="371"/>
      <c r="L29" s="372"/>
      <c r="M29" s="372"/>
      <c r="N29" s="372"/>
      <c r="O29" s="372"/>
      <c r="P29" s="372"/>
      <c r="Q29" s="372"/>
      <c r="R29" s="377"/>
      <c r="S29" s="348"/>
      <c r="T29" s="348"/>
      <c r="U29" s="348"/>
      <c r="V29" s="378"/>
    </row>
    <row r="30" spans="1:23" ht="47.25" x14ac:dyDescent="0.25">
      <c r="A30" s="63">
        <v>14</v>
      </c>
      <c r="B30" s="139" t="s">
        <v>147</v>
      </c>
      <c r="C30" s="146" t="s">
        <v>148</v>
      </c>
      <c r="D30" s="99"/>
      <c r="E30" s="330"/>
      <c r="F30" s="140"/>
      <c r="G30" s="147"/>
      <c r="H30" s="330"/>
      <c r="I30" s="141"/>
      <c r="J30" s="288"/>
      <c r="K30" s="266"/>
      <c r="L30" s="267"/>
      <c r="M30" s="470"/>
      <c r="N30" s="289"/>
      <c r="O30" s="269"/>
      <c r="P30" s="267"/>
      <c r="Q30" s="474"/>
      <c r="R30" s="143"/>
      <c r="S30" s="143"/>
      <c r="T30" s="149"/>
      <c r="U30" s="446"/>
      <c r="V30" s="144"/>
      <c r="W30" s="145" t="e">
        <f t="shared" ref="W30:W31" si="5">CONCATENATE(IF(AND(E30="M",H30="M"),3.2353,),IF(AND(E30="P",H30="P"),1.6176,),IF(AND(E30="D",H30="D"),0,),IF(AND(E30="M",H30="P"),2.4265,),IF(AND(E30="M",H30="D"),1.6176,),IF(AND(E30="P",H30="M"),2.4265,),IF(AND(E30="P",H30="D"),0.8088,),IF(AND(E30="D",H30="M"),1.6176,),IF(AND(E30="D",H30="P"),0.8088,))+0</f>
        <v>#VALUE!</v>
      </c>
    </row>
    <row r="31" spans="1:23" ht="47.25" x14ac:dyDescent="0.25">
      <c r="A31" s="63">
        <v>15</v>
      </c>
      <c r="B31" s="139" t="s">
        <v>149</v>
      </c>
      <c r="C31" s="165" t="s">
        <v>150</v>
      </c>
      <c r="D31" s="99"/>
      <c r="E31" s="330"/>
      <c r="F31" s="140"/>
      <c r="G31" s="147"/>
      <c r="H31" s="330"/>
      <c r="I31" s="141"/>
      <c r="J31" s="281"/>
      <c r="K31" s="277"/>
      <c r="L31" s="282"/>
      <c r="M31" s="475"/>
      <c r="N31" s="283"/>
      <c r="O31" s="279"/>
      <c r="P31" s="282"/>
      <c r="Q31" s="473"/>
      <c r="R31" s="143"/>
      <c r="S31" s="143"/>
      <c r="T31" s="149"/>
      <c r="U31" s="447"/>
      <c r="V31" s="144"/>
      <c r="W31" s="145" t="e">
        <f t="shared" si="5"/>
        <v>#VALUE!</v>
      </c>
    </row>
    <row r="32" spans="1:23" ht="20.25" x14ac:dyDescent="0.25">
      <c r="A32" s="151"/>
      <c r="B32" s="164"/>
      <c r="C32" s="153" t="s">
        <v>151</v>
      </c>
      <c r="D32" s="347"/>
      <c r="E32" s="244"/>
      <c r="F32" s="322"/>
      <c r="G32" s="322"/>
      <c r="H32" s="244"/>
      <c r="I32" s="322"/>
      <c r="J32" s="379"/>
      <c r="K32" s="380"/>
      <c r="L32" s="379"/>
      <c r="M32" s="379"/>
      <c r="N32" s="379"/>
      <c r="O32" s="379"/>
      <c r="P32" s="379"/>
      <c r="Q32" s="379"/>
      <c r="R32" s="381"/>
      <c r="S32" s="348"/>
      <c r="T32" s="348"/>
      <c r="U32" s="348"/>
      <c r="V32" s="378"/>
    </row>
    <row r="33" spans="1:23" ht="60" x14ac:dyDescent="0.25">
      <c r="A33" s="77">
        <v>16</v>
      </c>
      <c r="B33" s="139" t="s">
        <v>152</v>
      </c>
      <c r="C33" s="166" t="s">
        <v>153</v>
      </c>
      <c r="D33" s="98"/>
      <c r="E33" s="330"/>
      <c r="F33" s="167"/>
      <c r="G33" s="168"/>
      <c r="H33" s="330"/>
      <c r="I33" s="169"/>
      <c r="J33" s="337"/>
      <c r="K33" s="266"/>
      <c r="L33" s="271"/>
      <c r="M33" s="470"/>
      <c r="N33" s="338"/>
      <c r="O33" s="269"/>
      <c r="P33" s="271"/>
      <c r="Q33" s="474"/>
      <c r="R33" s="170"/>
      <c r="S33" s="149"/>
      <c r="T33" s="143"/>
      <c r="U33" s="446"/>
      <c r="V33" s="171"/>
      <c r="W33" s="145" t="e">
        <f t="shared" ref="W33:W34" si="6">CONCATENATE(IF(AND(E33="M",H33="M"),3.2353,),IF(AND(E33="P",H33="P"),1.6176,),IF(AND(E33="D",H33="D"),0,),IF(AND(E33="M",H33="P"),2.4265,),IF(AND(E33="M",H33="D"),1.6176,),IF(AND(E33="P",H33="M"),2.4265,),IF(AND(E33="P",H33="D"),0.8088,),IF(AND(E33="D",H33="M"),1.6176,),IF(AND(E33="D",H33="P"),0.8088,))+0</f>
        <v>#VALUE!</v>
      </c>
    </row>
    <row r="34" spans="1:23" ht="45" x14ac:dyDescent="0.25">
      <c r="A34" s="77">
        <v>17</v>
      </c>
      <c r="B34" s="139" t="s">
        <v>154</v>
      </c>
      <c r="C34" s="172" t="s">
        <v>155</v>
      </c>
      <c r="D34" s="98"/>
      <c r="E34" s="330"/>
      <c r="F34" s="167"/>
      <c r="G34" s="168"/>
      <c r="H34" s="330"/>
      <c r="I34" s="169"/>
      <c r="J34" s="281"/>
      <c r="K34" s="270"/>
      <c r="L34" s="282"/>
      <c r="M34" s="471"/>
      <c r="N34" s="283"/>
      <c r="O34" s="272"/>
      <c r="P34" s="282"/>
      <c r="Q34" s="472"/>
      <c r="R34" s="170"/>
      <c r="S34" s="143"/>
      <c r="T34" s="143"/>
      <c r="U34" s="447"/>
      <c r="V34" s="171"/>
      <c r="W34" s="145" t="e">
        <f t="shared" si="6"/>
        <v>#VALUE!</v>
      </c>
    </row>
    <row r="35" spans="1:23" ht="23.25" x14ac:dyDescent="0.25">
      <c r="A35" s="158" t="s">
        <v>193</v>
      </c>
      <c r="B35" s="159"/>
      <c r="C35" s="43"/>
      <c r="D35" s="362"/>
      <c r="E35" s="250"/>
      <c r="F35" s="363"/>
      <c r="G35" s="363"/>
      <c r="H35" s="250"/>
      <c r="I35" s="363"/>
      <c r="J35" s="364"/>
      <c r="K35" s="365"/>
      <c r="L35" s="364"/>
      <c r="M35" s="364"/>
      <c r="N35" s="364"/>
      <c r="O35" s="364"/>
      <c r="P35" s="364"/>
      <c r="Q35" s="364"/>
      <c r="R35" s="366"/>
      <c r="S35" s="367"/>
      <c r="T35" s="367"/>
      <c r="U35" s="367"/>
      <c r="V35" s="368"/>
    </row>
    <row r="36" spans="1:23" ht="20.25" x14ac:dyDescent="0.25">
      <c r="A36" s="173"/>
      <c r="B36" s="174"/>
      <c r="C36" s="134" t="s">
        <v>156</v>
      </c>
      <c r="D36" s="382"/>
      <c r="E36" s="231"/>
      <c r="F36" s="383"/>
      <c r="G36" s="383"/>
      <c r="H36" s="231"/>
      <c r="I36" s="383"/>
      <c r="J36" s="384"/>
      <c r="K36" s="385"/>
      <c r="L36" s="384"/>
      <c r="M36" s="384"/>
      <c r="N36" s="384"/>
      <c r="O36" s="384"/>
      <c r="P36" s="384"/>
      <c r="Q36" s="384"/>
      <c r="R36" s="386"/>
      <c r="S36" s="348"/>
      <c r="T36" s="348"/>
      <c r="U36" s="348"/>
      <c r="V36" s="387"/>
    </row>
    <row r="37" spans="1:23" ht="45" x14ac:dyDescent="0.25">
      <c r="A37" s="77">
        <v>18</v>
      </c>
      <c r="B37" s="138" t="s">
        <v>157</v>
      </c>
      <c r="C37" s="175" t="s">
        <v>158</v>
      </c>
      <c r="D37" s="98"/>
      <c r="E37" s="330"/>
      <c r="F37" s="167"/>
      <c r="G37" s="168"/>
      <c r="H37" s="330"/>
      <c r="I37" s="169"/>
      <c r="J37" s="337"/>
      <c r="K37" s="266"/>
      <c r="L37" s="271"/>
      <c r="M37" s="470"/>
      <c r="N37" s="338"/>
      <c r="O37" s="269"/>
      <c r="P37" s="271"/>
      <c r="Q37" s="474"/>
      <c r="R37" s="170"/>
      <c r="S37" s="143"/>
      <c r="T37" s="143"/>
      <c r="U37" s="446"/>
      <c r="V37" s="171"/>
      <c r="W37" s="145" t="e">
        <f t="shared" ref="W37:W40" si="7">CONCATENATE(IF(AND(E37="M",H37="M"),3.2353,),IF(AND(E37="P",H37="P"),1.6176,),IF(AND(E37="D",H37="D"),0,),IF(AND(E37="M",H37="P"),2.4265,),IF(AND(E37="M",H37="D"),1.6176,),IF(AND(E37="P",H37="M"),2.4265,),IF(AND(E37="P",H37="D"),0.8088,),IF(AND(E37="D",H37="M"),1.6176,),IF(AND(E37="D",H37="P"),0.8088,))+0</f>
        <v>#VALUE!</v>
      </c>
    </row>
    <row r="38" spans="1:23" ht="31.5" x14ac:dyDescent="0.25">
      <c r="A38" s="63">
        <v>19</v>
      </c>
      <c r="B38" s="138" t="s">
        <v>159</v>
      </c>
      <c r="C38" s="176" t="s">
        <v>160</v>
      </c>
      <c r="D38" s="99"/>
      <c r="E38" s="330"/>
      <c r="F38" s="140"/>
      <c r="G38" s="147"/>
      <c r="H38" s="330"/>
      <c r="I38" s="141"/>
      <c r="J38" s="337"/>
      <c r="K38" s="270"/>
      <c r="L38" s="271"/>
      <c r="M38" s="471"/>
      <c r="N38" s="338"/>
      <c r="O38" s="272"/>
      <c r="P38" s="271"/>
      <c r="Q38" s="472"/>
      <c r="R38" s="142"/>
      <c r="S38" s="143"/>
      <c r="T38" s="143"/>
      <c r="U38" s="448"/>
      <c r="V38" s="144"/>
      <c r="W38" s="145" t="e">
        <f t="shared" si="7"/>
        <v>#VALUE!</v>
      </c>
    </row>
    <row r="39" spans="1:23" ht="60" x14ac:dyDescent="0.25">
      <c r="A39" s="77">
        <v>20</v>
      </c>
      <c r="B39" s="138" t="s">
        <v>161</v>
      </c>
      <c r="C39" s="177" t="s">
        <v>162</v>
      </c>
      <c r="D39" s="98"/>
      <c r="E39" s="330"/>
      <c r="F39" s="167"/>
      <c r="G39" s="168"/>
      <c r="H39" s="330"/>
      <c r="I39" s="169"/>
      <c r="J39" s="337"/>
      <c r="K39" s="270"/>
      <c r="L39" s="271"/>
      <c r="M39" s="471"/>
      <c r="N39" s="338"/>
      <c r="O39" s="272"/>
      <c r="P39" s="271"/>
      <c r="Q39" s="472"/>
      <c r="R39" s="142"/>
      <c r="S39" s="143"/>
      <c r="T39" s="143"/>
      <c r="U39" s="448"/>
      <c r="V39" s="171"/>
      <c r="W39" s="145" t="e">
        <f t="shared" si="7"/>
        <v>#VALUE!</v>
      </c>
    </row>
    <row r="40" spans="1:23" ht="31.5" x14ac:dyDescent="0.25">
      <c r="A40" s="63">
        <v>21</v>
      </c>
      <c r="B40" s="138" t="s">
        <v>163</v>
      </c>
      <c r="C40" s="175" t="s">
        <v>164</v>
      </c>
      <c r="D40" s="98"/>
      <c r="E40" s="330"/>
      <c r="F40" s="167"/>
      <c r="G40" s="168"/>
      <c r="H40" s="330"/>
      <c r="I40" s="169"/>
      <c r="J40" s="281"/>
      <c r="K40" s="270"/>
      <c r="L40" s="282"/>
      <c r="M40" s="471"/>
      <c r="N40" s="283"/>
      <c r="O40" s="272"/>
      <c r="P40" s="282"/>
      <c r="Q40" s="472"/>
      <c r="R40" s="142"/>
      <c r="S40" s="143"/>
      <c r="T40" s="143"/>
      <c r="U40" s="447"/>
      <c r="V40" s="171"/>
      <c r="W40" s="145" t="e">
        <f t="shared" si="7"/>
        <v>#VALUE!</v>
      </c>
    </row>
    <row r="41" spans="1:23" ht="20.25" x14ac:dyDescent="0.25">
      <c r="A41" s="158" t="s">
        <v>165</v>
      </c>
      <c r="B41" s="159"/>
      <c r="C41" s="43"/>
      <c r="D41" s="362"/>
      <c r="E41" s="250"/>
      <c r="F41" s="363"/>
      <c r="G41" s="363"/>
      <c r="H41" s="250"/>
      <c r="I41" s="363"/>
      <c r="J41" s="364"/>
      <c r="K41" s="365"/>
      <c r="L41" s="364"/>
      <c r="M41" s="364"/>
      <c r="N41" s="364"/>
      <c r="O41" s="364"/>
      <c r="P41" s="364"/>
      <c r="Q41" s="364"/>
      <c r="R41" s="366"/>
      <c r="S41" s="367"/>
      <c r="T41" s="367"/>
      <c r="U41" s="367"/>
      <c r="V41" s="368"/>
    </row>
    <row r="42" spans="1:23" ht="20.25" x14ac:dyDescent="0.25">
      <c r="A42" s="178"/>
      <c r="B42" s="174"/>
      <c r="C42" s="134" t="s">
        <v>166</v>
      </c>
      <c r="D42" s="382"/>
      <c r="E42" s="231"/>
      <c r="F42" s="383"/>
      <c r="G42" s="383"/>
      <c r="H42" s="231"/>
      <c r="I42" s="322"/>
      <c r="J42" s="323"/>
      <c r="K42" s="324"/>
      <c r="L42" s="323"/>
      <c r="M42" s="323"/>
      <c r="N42" s="323"/>
      <c r="O42" s="323"/>
      <c r="P42" s="323"/>
      <c r="Q42" s="323"/>
      <c r="R42" s="325"/>
      <c r="S42" s="322"/>
      <c r="T42" s="322"/>
      <c r="U42" s="322"/>
      <c r="V42" s="378"/>
    </row>
    <row r="43" spans="1:23" ht="31.5" x14ac:dyDescent="0.25">
      <c r="A43" s="63">
        <v>22</v>
      </c>
      <c r="B43" s="139" t="s">
        <v>167</v>
      </c>
      <c r="C43" s="146" t="s">
        <v>168</v>
      </c>
      <c r="D43" s="99"/>
      <c r="E43" s="330"/>
      <c r="F43" s="140"/>
      <c r="G43" s="179"/>
      <c r="H43" s="330"/>
      <c r="I43" s="309"/>
      <c r="J43" s="281"/>
      <c r="K43" s="270"/>
      <c r="L43" s="282"/>
      <c r="M43" s="337"/>
      <c r="N43" s="283"/>
      <c r="O43" s="272"/>
      <c r="P43" s="282"/>
      <c r="Q43" s="338"/>
      <c r="R43" s="334"/>
      <c r="S43" s="310"/>
      <c r="T43" s="310"/>
      <c r="U43" s="334"/>
      <c r="V43" s="311"/>
      <c r="W43" s="145" t="e">
        <f>CONCATENATE(IF(AND(E43="M",H43="M"),3.2353,),IF(AND(E43="P",H43="P"),1.6176,),IF(AND(E43="D",H43="D"),0,),IF(AND(E43="M",H43="P"),2.4265,),IF(AND(E43="M",H43="D"),1.6176,),IF(AND(E43="P",H43="M"),2.4265,),IF(AND(E43="P",H43="D"),0.8088,),IF(AND(E43="D",H43="M"),1.6176,),IF(AND(E43="D",H43="P"),0.8088,))+0</f>
        <v>#VALUE!</v>
      </c>
    </row>
    <row r="44" spans="1:23" ht="20.25" x14ac:dyDescent="0.25">
      <c r="A44" s="163"/>
      <c r="B44" s="164"/>
      <c r="C44" s="153" t="s">
        <v>169</v>
      </c>
      <c r="D44" s="347"/>
      <c r="E44" s="244"/>
      <c r="F44" s="322"/>
      <c r="G44" s="322"/>
      <c r="H44" s="244"/>
      <c r="I44" s="322"/>
      <c r="J44" s="379"/>
      <c r="K44" s="380"/>
      <c r="L44" s="379"/>
      <c r="M44" s="379"/>
      <c r="N44" s="379"/>
      <c r="O44" s="379"/>
      <c r="P44" s="379"/>
      <c r="Q44" s="379"/>
      <c r="R44" s="381"/>
      <c r="S44" s="322"/>
      <c r="T44" s="322"/>
      <c r="U44" s="322"/>
      <c r="V44" s="378"/>
    </row>
    <row r="45" spans="1:23" ht="78" x14ac:dyDescent="0.25">
      <c r="A45" s="63">
        <v>23</v>
      </c>
      <c r="B45" s="139" t="s">
        <v>170</v>
      </c>
      <c r="C45" s="165" t="s">
        <v>194</v>
      </c>
      <c r="D45" s="99"/>
      <c r="E45" s="330"/>
      <c r="F45" s="140"/>
      <c r="G45" s="147"/>
      <c r="H45" s="330"/>
      <c r="I45" s="312"/>
      <c r="J45" s="281"/>
      <c r="K45" s="270"/>
      <c r="L45" s="282"/>
      <c r="M45" s="337"/>
      <c r="N45" s="283"/>
      <c r="O45" s="272"/>
      <c r="P45" s="282"/>
      <c r="Q45" s="338"/>
      <c r="R45" s="219"/>
      <c r="S45" s="313"/>
      <c r="T45" s="219"/>
      <c r="U45" s="334"/>
      <c r="V45" s="311"/>
      <c r="W45" s="145" t="e">
        <f>CONCATENATE(IF(AND(E45="M",H45="M"),3.2353,),IF(AND(E45="P",H45="P"),1.6176,),IF(AND(E45="D",H45="D"),0,),IF(AND(E45="M",H45="P"),2.4265,),IF(AND(E45="M",H45="D"),1.6176,),IF(AND(E45="P",H45="M"),2.4265,),IF(AND(E45="P",H45="D"),0.8088,),IF(AND(E45="D",H45="M"),1.6176,),IF(AND(E45="D",H45="P"),0.8088,))+0</f>
        <v>#VALUE!</v>
      </c>
    </row>
    <row r="46" spans="1:23" ht="20.25" x14ac:dyDescent="0.25">
      <c r="A46" s="151"/>
      <c r="B46" s="152"/>
      <c r="C46" s="153" t="s">
        <v>211</v>
      </c>
      <c r="D46" s="376"/>
      <c r="E46" s="248"/>
      <c r="F46" s="356"/>
      <c r="G46" s="356"/>
      <c r="H46" s="248"/>
      <c r="I46" s="356"/>
      <c r="J46" s="323"/>
      <c r="K46" s="324"/>
      <c r="L46" s="323"/>
      <c r="M46" s="323"/>
      <c r="N46" s="323"/>
      <c r="O46" s="323"/>
      <c r="P46" s="323"/>
      <c r="Q46" s="323"/>
      <c r="R46" s="360"/>
      <c r="S46" s="356"/>
      <c r="T46" s="356"/>
      <c r="U46" s="356"/>
      <c r="V46" s="361"/>
    </row>
    <row r="47" spans="1:23" ht="77.25" x14ac:dyDescent="0.25">
      <c r="A47" s="63">
        <v>24</v>
      </c>
      <c r="B47" s="138" t="s">
        <v>212</v>
      </c>
      <c r="C47" s="146" t="s">
        <v>213</v>
      </c>
      <c r="D47" s="99"/>
      <c r="E47" s="330"/>
      <c r="F47" s="65"/>
      <c r="G47" s="147"/>
      <c r="H47" s="330"/>
      <c r="I47" s="147"/>
      <c r="J47" s="291"/>
      <c r="K47" s="266"/>
      <c r="L47" s="292"/>
      <c r="M47" s="470"/>
      <c r="N47" s="293"/>
      <c r="O47" s="269"/>
      <c r="P47" s="292"/>
      <c r="Q47" s="474"/>
      <c r="R47" s="142"/>
      <c r="S47" s="143"/>
      <c r="T47" s="143"/>
      <c r="U47" s="446"/>
      <c r="V47" s="342"/>
      <c r="W47" s="145" t="e">
        <f>CONCATENATE(IF(AND(E47="M",H47="M"),3.2353,),IF(AND(E47="P",H47="P"),1.6176,),IF(AND(E47="D",H47="D"),0,),IF(AND(E47="M",H47="P"),2.4265,),IF(AND(E47="M",H47="D"),1.6176,),IF(AND(E47="P",H47="M"),2.4265,),IF(AND(E47="P",H47="D"),0.8088,),IF(AND(E47="D",H47="M"),1.6176,),IF(AND(E47="D",H47="P"),0.8088,))+0</f>
        <v>#VALUE!</v>
      </c>
    </row>
    <row r="48" spans="1:23" ht="62.25" x14ac:dyDescent="0.25">
      <c r="A48" s="63">
        <v>25</v>
      </c>
      <c r="B48" s="138" t="s">
        <v>214</v>
      </c>
      <c r="C48" s="146" t="s">
        <v>215</v>
      </c>
      <c r="D48" s="99"/>
      <c r="E48" s="330"/>
      <c r="F48" s="65"/>
      <c r="G48" s="147"/>
      <c r="H48" s="330"/>
      <c r="I48" s="147"/>
      <c r="J48" s="294"/>
      <c r="K48" s="270"/>
      <c r="L48" s="278"/>
      <c r="M48" s="471"/>
      <c r="N48" s="295"/>
      <c r="O48" s="272"/>
      <c r="P48" s="278"/>
      <c r="Q48" s="472"/>
      <c r="R48" s="142"/>
      <c r="S48" s="143"/>
      <c r="T48" s="143"/>
      <c r="U48" s="448"/>
      <c r="V48" s="342"/>
      <c r="W48" s="145" t="e">
        <f t="shared" ref="W48:W49" si="8">CONCATENATE(IF(AND(E48="M",H48="M"),3.2353,),IF(AND(E48="P",H48="P"),1.6176,),IF(AND(E48="D",H48="D"),0,),IF(AND(E48="M",H48="P"),2.4265,),IF(AND(E48="M",H48="D"),1.6176,),IF(AND(E48="P",H48="M"),2.4265,),IF(AND(E48="P",H48="D"),0.8088,),IF(AND(E48="D",H48="M"),1.6176,),IF(AND(E48="D",H48="P"),0.8088,))+0</f>
        <v>#VALUE!</v>
      </c>
    </row>
    <row r="49" spans="1:23" ht="33" x14ac:dyDescent="0.25">
      <c r="A49" s="63">
        <v>26</v>
      </c>
      <c r="B49" s="138" t="s">
        <v>216</v>
      </c>
      <c r="C49" s="146" t="s">
        <v>217</v>
      </c>
      <c r="D49" s="99"/>
      <c r="E49" s="330"/>
      <c r="F49" s="65"/>
      <c r="G49" s="147"/>
      <c r="H49" s="330"/>
      <c r="I49" s="314"/>
      <c r="J49" s="281"/>
      <c r="K49" s="270"/>
      <c r="L49" s="282"/>
      <c r="M49" s="471"/>
      <c r="N49" s="283"/>
      <c r="O49" s="272"/>
      <c r="P49" s="282"/>
      <c r="Q49" s="472"/>
      <c r="R49" s="315"/>
      <c r="S49" s="316"/>
      <c r="T49" s="316"/>
      <c r="U49" s="448"/>
      <c r="V49" s="72"/>
      <c r="W49" s="145" t="e">
        <f t="shared" si="8"/>
        <v>#VALUE!</v>
      </c>
    </row>
    <row r="50" spans="1:23" ht="20.25" x14ac:dyDescent="0.25">
      <c r="A50" s="151"/>
      <c r="B50" s="152"/>
      <c r="C50" s="153" t="s">
        <v>218</v>
      </c>
      <c r="D50" s="376"/>
      <c r="E50" s="248"/>
      <c r="F50" s="356"/>
      <c r="G50" s="356"/>
      <c r="H50" s="248"/>
      <c r="I50" s="356"/>
      <c r="J50" s="323"/>
      <c r="K50" s="324"/>
      <c r="L50" s="323"/>
      <c r="M50" s="323"/>
      <c r="N50" s="323"/>
      <c r="O50" s="323"/>
      <c r="P50" s="323"/>
      <c r="Q50" s="323"/>
      <c r="R50" s="360"/>
      <c r="S50" s="356"/>
      <c r="T50" s="356"/>
      <c r="U50" s="356"/>
      <c r="V50" s="356"/>
      <c r="W50" s="91"/>
    </row>
    <row r="51" spans="1:23" ht="33" x14ac:dyDescent="0.25">
      <c r="A51" s="63">
        <v>27</v>
      </c>
      <c r="B51" s="138" t="s">
        <v>219</v>
      </c>
      <c r="C51" s="222" t="s">
        <v>220</v>
      </c>
      <c r="D51" s="99"/>
      <c r="E51" s="330"/>
      <c r="F51" s="65"/>
      <c r="G51" s="147"/>
      <c r="H51" s="330"/>
      <c r="I51" s="168"/>
      <c r="J51" s="294"/>
      <c r="K51" s="270"/>
      <c r="L51" s="278"/>
      <c r="M51" s="471"/>
      <c r="N51" s="295"/>
      <c r="O51" s="272"/>
      <c r="P51" s="278"/>
      <c r="Q51" s="474"/>
      <c r="R51" s="170"/>
      <c r="S51" s="180"/>
      <c r="T51" s="335"/>
      <c r="U51" s="446"/>
      <c r="V51" s="171"/>
      <c r="W51" s="145" t="e">
        <f t="shared" ref="W51:W56" si="9">CONCATENATE(IF(AND(E51="M",H51="M"),3.2353,),IF(AND(E51="P",H51="P"),1.6176,),IF(AND(E51="D",H51="D"),0,),IF(AND(E51="M",H51="P"),2.4265,),IF(AND(E51="M",H51="D"),1.6176,),IF(AND(E51="P",H51="M"),2.4265,),IF(AND(E51="P",H51="D"),0.8088,),IF(AND(E51="D",H51="M"),1.6176,),IF(AND(E51="D",H51="P"),0.8088,))+0</f>
        <v>#VALUE!</v>
      </c>
    </row>
    <row r="52" spans="1:23" ht="31.5" x14ac:dyDescent="0.25">
      <c r="A52" s="63">
        <v>28</v>
      </c>
      <c r="B52" s="138" t="s">
        <v>221</v>
      </c>
      <c r="C52" s="146" t="s">
        <v>222</v>
      </c>
      <c r="D52" s="99"/>
      <c r="E52" s="330"/>
      <c r="F52" s="65"/>
      <c r="G52" s="147"/>
      <c r="H52" s="330"/>
      <c r="I52" s="147"/>
      <c r="J52" s="294"/>
      <c r="K52" s="270"/>
      <c r="L52" s="278"/>
      <c r="M52" s="471"/>
      <c r="N52" s="295"/>
      <c r="O52" s="272"/>
      <c r="P52" s="278"/>
      <c r="Q52" s="472"/>
      <c r="R52" s="142"/>
      <c r="S52" s="143"/>
      <c r="T52" s="149"/>
      <c r="U52" s="448"/>
      <c r="V52" s="144"/>
      <c r="W52" s="145" t="e">
        <f t="shared" si="9"/>
        <v>#VALUE!</v>
      </c>
    </row>
    <row r="53" spans="1:23" ht="31.5" x14ac:dyDescent="0.25">
      <c r="A53" s="63">
        <v>29</v>
      </c>
      <c r="B53" s="138" t="s">
        <v>223</v>
      </c>
      <c r="C53" s="146" t="s">
        <v>224</v>
      </c>
      <c r="D53" s="99"/>
      <c r="E53" s="330"/>
      <c r="F53" s="65"/>
      <c r="G53" s="147"/>
      <c r="H53" s="330"/>
      <c r="I53" s="147"/>
      <c r="J53" s="294"/>
      <c r="K53" s="270"/>
      <c r="L53" s="278"/>
      <c r="M53" s="471"/>
      <c r="N53" s="295"/>
      <c r="O53" s="272"/>
      <c r="P53" s="278"/>
      <c r="Q53" s="472"/>
      <c r="R53" s="142"/>
      <c r="S53" s="143"/>
      <c r="T53" s="149"/>
      <c r="U53" s="448"/>
      <c r="V53" s="144"/>
      <c r="W53" s="145" t="e">
        <f t="shared" si="9"/>
        <v>#VALUE!</v>
      </c>
    </row>
    <row r="54" spans="1:23" ht="31.5" x14ac:dyDescent="0.25">
      <c r="A54" s="63">
        <v>30</v>
      </c>
      <c r="B54" s="138" t="s">
        <v>225</v>
      </c>
      <c r="C54" s="146" t="s">
        <v>226</v>
      </c>
      <c r="D54" s="99"/>
      <c r="E54" s="330"/>
      <c r="F54" s="65"/>
      <c r="G54" s="147"/>
      <c r="H54" s="330"/>
      <c r="I54" s="147"/>
      <c r="J54" s="294"/>
      <c r="K54" s="270"/>
      <c r="L54" s="278"/>
      <c r="M54" s="471"/>
      <c r="N54" s="295"/>
      <c r="O54" s="272"/>
      <c r="P54" s="278"/>
      <c r="Q54" s="472"/>
      <c r="R54" s="142"/>
      <c r="S54" s="143"/>
      <c r="T54" s="149"/>
      <c r="U54" s="448"/>
      <c r="V54" s="144"/>
      <c r="W54" s="145" t="e">
        <f t="shared" si="9"/>
        <v>#VALUE!</v>
      </c>
    </row>
    <row r="55" spans="1:23" ht="45" x14ac:dyDescent="0.25">
      <c r="A55" s="63">
        <v>31</v>
      </c>
      <c r="B55" s="138" t="s">
        <v>227</v>
      </c>
      <c r="C55" s="222" t="s">
        <v>228</v>
      </c>
      <c r="D55" s="99"/>
      <c r="E55" s="330"/>
      <c r="F55" s="140"/>
      <c r="G55" s="147"/>
      <c r="H55" s="330"/>
      <c r="I55" s="141"/>
      <c r="J55" s="294"/>
      <c r="K55" s="270"/>
      <c r="L55" s="278"/>
      <c r="M55" s="471"/>
      <c r="N55" s="295"/>
      <c r="O55" s="272"/>
      <c r="P55" s="278"/>
      <c r="Q55" s="472"/>
      <c r="R55" s="142"/>
      <c r="S55" s="143"/>
      <c r="T55" s="143"/>
      <c r="U55" s="448"/>
      <c r="V55" s="144"/>
      <c r="W55" s="145" t="e">
        <f t="shared" si="9"/>
        <v>#VALUE!</v>
      </c>
    </row>
    <row r="56" spans="1:23" ht="60" x14ac:dyDescent="0.25">
      <c r="A56" s="63">
        <v>32</v>
      </c>
      <c r="B56" s="138" t="s">
        <v>229</v>
      </c>
      <c r="C56" s="222" t="s">
        <v>230</v>
      </c>
      <c r="D56" s="99"/>
      <c r="E56" s="330"/>
      <c r="F56" s="140"/>
      <c r="G56" s="147"/>
      <c r="H56" s="330"/>
      <c r="I56" s="141"/>
      <c r="J56" s="281"/>
      <c r="K56" s="270"/>
      <c r="L56" s="282"/>
      <c r="M56" s="475"/>
      <c r="N56" s="283"/>
      <c r="O56" s="272"/>
      <c r="P56" s="282"/>
      <c r="Q56" s="473"/>
      <c r="R56" s="142"/>
      <c r="S56" s="143"/>
      <c r="T56" s="143"/>
      <c r="U56" s="447"/>
      <c r="V56" s="144"/>
      <c r="W56" s="145" t="e">
        <f t="shared" si="9"/>
        <v>#VALUE!</v>
      </c>
    </row>
    <row r="57" spans="1:23" ht="20.25" x14ac:dyDescent="0.25">
      <c r="A57" s="130" t="s">
        <v>231</v>
      </c>
      <c r="B57" s="33"/>
      <c r="C57" s="131"/>
      <c r="D57" s="388"/>
      <c r="E57" s="389"/>
      <c r="F57" s="367"/>
      <c r="G57" s="389"/>
      <c r="H57" s="389"/>
      <c r="I57" s="389"/>
      <c r="J57" s="390"/>
      <c r="K57" s="391"/>
      <c r="L57" s="390"/>
      <c r="M57" s="390"/>
      <c r="N57" s="390"/>
      <c r="O57" s="390"/>
      <c r="P57" s="390"/>
      <c r="Q57" s="390"/>
      <c r="R57" s="392"/>
      <c r="S57" s="367"/>
      <c r="T57" s="367"/>
      <c r="U57" s="367"/>
      <c r="V57" s="367"/>
    </row>
    <row r="58" spans="1:23" s="247" customFormat="1" ht="20.25" x14ac:dyDescent="0.25">
      <c r="A58" s="173"/>
      <c r="B58" s="135"/>
      <c r="C58" s="134" t="s">
        <v>232</v>
      </c>
      <c r="D58" s="393"/>
      <c r="E58" s="245"/>
      <c r="F58" s="370"/>
      <c r="G58" s="246"/>
      <c r="H58" s="245"/>
      <c r="I58" s="249"/>
      <c r="J58" s="323"/>
      <c r="K58" s="324"/>
      <c r="L58" s="323"/>
      <c r="M58" s="323"/>
      <c r="N58" s="323"/>
      <c r="O58" s="323"/>
      <c r="P58" s="323"/>
      <c r="Q58" s="323"/>
      <c r="R58" s="360"/>
      <c r="S58" s="356"/>
      <c r="T58" s="356"/>
      <c r="U58" s="356"/>
      <c r="V58" s="394"/>
    </row>
    <row r="59" spans="1:23" ht="31.5" x14ac:dyDescent="0.25">
      <c r="A59" s="63">
        <v>33</v>
      </c>
      <c r="B59" s="138" t="s">
        <v>233</v>
      </c>
      <c r="C59" s="222" t="s">
        <v>234</v>
      </c>
      <c r="D59" s="99"/>
      <c r="E59" s="330"/>
      <c r="F59" s="65"/>
      <c r="G59" s="147"/>
      <c r="H59" s="330"/>
      <c r="I59" s="168"/>
      <c r="J59" s="294"/>
      <c r="K59" s="270"/>
      <c r="L59" s="278"/>
      <c r="M59" s="471"/>
      <c r="N59" s="295"/>
      <c r="O59" s="272"/>
      <c r="P59" s="278"/>
      <c r="Q59" s="474"/>
      <c r="R59" s="170"/>
      <c r="S59" s="180"/>
      <c r="T59" s="335"/>
      <c r="U59" s="446"/>
      <c r="V59" s="78"/>
      <c r="W59" s="145" t="e">
        <f t="shared" ref="W59:W60" si="10">CONCATENATE(IF(AND(E59="M",H59="M"),3.2353,),IF(AND(E59="P",H59="P"),1.6176,),IF(AND(E59="D",H59="D"),0,),IF(AND(E59="M",H59="P"),2.4265,),IF(AND(E59="M",H59="D"),1.6176,),IF(AND(E59="P",H59="M"),2.4265,),IF(AND(E59="P",H59="D"),0.8088,),IF(AND(E59="D",H59="M"),1.6176,),IF(AND(E59="D",H59="P"),0.8088,))+0</f>
        <v>#VALUE!</v>
      </c>
    </row>
    <row r="60" spans="1:23" ht="45" x14ac:dyDescent="0.25">
      <c r="A60" s="63">
        <v>34</v>
      </c>
      <c r="B60" s="138" t="s">
        <v>235</v>
      </c>
      <c r="C60" s="222" t="s">
        <v>236</v>
      </c>
      <c r="D60" s="99"/>
      <c r="E60" s="330"/>
      <c r="F60" s="65"/>
      <c r="G60" s="147"/>
      <c r="H60" s="330"/>
      <c r="I60" s="314"/>
      <c r="J60" s="281"/>
      <c r="K60" s="270"/>
      <c r="L60" s="282"/>
      <c r="M60" s="471"/>
      <c r="N60" s="283"/>
      <c r="O60" s="272"/>
      <c r="P60" s="282"/>
      <c r="Q60" s="473"/>
      <c r="R60" s="315"/>
      <c r="S60" s="316"/>
      <c r="T60" s="333"/>
      <c r="U60" s="447"/>
      <c r="V60" s="72"/>
      <c r="W60" s="145" t="e">
        <f t="shared" si="10"/>
        <v>#VALUE!</v>
      </c>
    </row>
    <row r="61" spans="1:23" ht="20.25" x14ac:dyDescent="0.25">
      <c r="A61" s="162" t="s">
        <v>107</v>
      </c>
      <c r="B61" s="152"/>
      <c r="C61" s="154" t="s">
        <v>237</v>
      </c>
      <c r="D61" s="395"/>
      <c r="E61" s="248"/>
      <c r="F61" s="356"/>
      <c r="G61" s="249"/>
      <c r="H61" s="248"/>
      <c r="I61" s="249"/>
      <c r="J61" s="323"/>
      <c r="K61" s="324"/>
      <c r="L61" s="323"/>
      <c r="M61" s="323"/>
      <c r="N61" s="323"/>
      <c r="O61" s="323"/>
      <c r="P61" s="323"/>
      <c r="Q61" s="323"/>
      <c r="R61" s="360"/>
      <c r="S61" s="356"/>
      <c r="T61" s="356"/>
      <c r="U61" s="356"/>
      <c r="V61" s="394"/>
    </row>
    <row r="62" spans="1:23" ht="75" x14ac:dyDescent="0.25">
      <c r="A62" s="63">
        <v>35</v>
      </c>
      <c r="B62" s="138" t="s">
        <v>238</v>
      </c>
      <c r="C62" s="157" t="s">
        <v>239</v>
      </c>
      <c r="D62" s="99"/>
      <c r="E62" s="330"/>
      <c r="F62" s="65"/>
      <c r="G62" s="147"/>
      <c r="H62" s="330"/>
      <c r="I62" s="169"/>
      <c r="J62" s="297"/>
      <c r="K62" s="270"/>
      <c r="L62" s="278"/>
      <c r="M62" s="471"/>
      <c r="N62" s="298"/>
      <c r="O62" s="272"/>
      <c r="P62" s="278"/>
      <c r="Q62" s="472"/>
      <c r="R62" s="180"/>
      <c r="S62" s="335"/>
      <c r="T62" s="180"/>
      <c r="U62" s="446"/>
      <c r="V62" s="171"/>
      <c r="W62" s="145" t="e">
        <f t="shared" ref="W62:W64" si="11">CONCATENATE(IF(AND(E62="M",H62="M"),3.2353,),IF(AND(E62="P",H62="P"),1.6176,),IF(AND(E62="D",H62="D"),0,),IF(AND(E62="M",H62="P"),2.4265,),IF(AND(E62="M",H62="D"),1.6176,),IF(AND(E62="P",H62="M"),2.4265,),IF(AND(E62="P",H62="D"),0.8088,),IF(AND(E62="D",H62="M"),1.6176,),IF(AND(E62="D",H62="P"),0.8088,))+0</f>
        <v>#VALUE!</v>
      </c>
    </row>
    <row r="63" spans="1:23" ht="31.5" x14ac:dyDescent="0.25">
      <c r="A63" s="63">
        <v>36</v>
      </c>
      <c r="B63" s="138" t="s">
        <v>240</v>
      </c>
      <c r="C63" s="222" t="s">
        <v>241</v>
      </c>
      <c r="D63" s="99"/>
      <c r="E63" s="330"/>
      <c r="F63" s="65"/>
      <c r="G63" s="147"/>
      <c r="H63" s="330"/>
      <c r="I63" s="141"/>
      <c r="J63" s="297"/>
      <c r="K63" s="270"/>
      <c r="L63" s="278"/>
      <c r="M63" s="471"/>
      <c r="N63" s="298"/>
      <c r="O63" s="272"/>
      <c r="P63" s="278"/>
      <c r="Q63" s="472"/>
      <c r="R63" s="143"/>
      <c r="S63" s="143"/>
      <c r="T63" s="143"/>
      <c r="U63" s="448"/>
      <c r="V63" s="144"/>
      <c r="W63" s="145" t="e">
        <f t="shared" si="11"/>
        <v>#VALUE!</v>
      </c>
    </row>
    <row r="64" spans="1:23" ht="33" x14ac:dyDescent="0.25">
      <c r="A64" s="63">
        <v>37</v>
      </c>
      <c r="B64" s="138" t="s">
        <v>242</v>
      </c>
      <c r="C64" s="157" t="s">
        <v>243</v>
      </c>
      <c r="D64" s="99"/>
      <c r="E64" s="330"/>
      <c r="F64" s="65"/>
      <c r="G64" s="147"/>
      <c r="H64" s="330"/>
      <c r="I64" s="141"/>
      <c r="J64" s="281"/>
      <c r="K64" s="270"/>
      <c r="L64" s="282"/>
      <c r="M64" s="475"/>
      <c r="N64" s="283"/>
      <c r="O64" s="272"/>
      <c r="P64" s="282"/>
      <c r="Q64" s="473"/>
      <c r="R64" s="143"/>
      <c r="S64" s="143"/>
      <c r="T64" s="143"/>
      <c r="U64" s="447"/>
      <c r="V64" s="144"/>
      <c r="W64" s="145" t="e">
        <f t="shared" si="11"/>
        <v>#VALUE!</v>
      </c>
    </row>
    <row r="65" spans="1:24" ht="20.25" x14ac:dyDescent="0.25">
      <c r="A65" s="158" t="s">
        <v>244</v>
      </c>
      <c r="B65" s="159"/>
      <c r="C65" s="43"/>
      <c r="D65" s="362"/>
      <c r="E65" s="250"/>
      <c r="F65" s="363"/>
      <c r="G65" s="251"/>
      <c r="H65" s="250"/>
      <c r="I65" s="251"/>
      <c r="J65" s="396"/>
      <c r="K65" s="397"/>
      <c r="L65" s="396"/>
      <c r="M65" s="396"/>
      <c r="N65" s="396"/>
      <c r="O65" s="396"/>
      <c r="P65" s="396"/>
      <c r="Q65" s="396"/>
      <c r="R65" s="398"/>
      <c r="S65" s="363"/>
      <c r="T65" s="363"/>
      <c r="U65" s="363"/>
      <c r="V65" s="254"/>
    </row>
    <row r="66" spans="1:24" ht="20.25" x14ac:dyDescent="0.25">
      <c r="A66" s="173"/>
      <c r="B66" s="174"/>
      <c r="C66" s="134" t="s">
        <v>245</v>
      </c>
      <c r="D66" s="393"/>
      <c r="E66" s="231"/>
      <c r="F66" s="399"/>
      <c r="G66" s="252"/>
      <c r="H66" s="231"/>
      <c r="I66" s="255"/>
      <c r="J66" s="379"/>
      <c r="K66" s="380"/>
      <c r="L66" s="379"/>
      <c r="M66" s="379"/>
      <c r="N66" s="379"/>
      <c r="O66" s="379"/>
      <c r="P66" s="379"/>
      <c r="Q66" s="379"/>
      <c r="R66" s="381"/>
      <c r="S66" s="322"/>
      <c r="T66" s="322"/>
      <c r="U66" s="322"/>
      <c r="V66" s="256"/>
    </row>
    <row r="67" spans="1:24" ht="33" x14ac:dyDescent="0.25">
      <c r="A67" s="77">
        <v>38</v>
      </c>
      <c r="B67" s="138" t="s">
        <v>246</v>
      </c>
      <c r="C67" s="150" t="s">
        <v>247</v>
      </c>
      <c r="D67" s="98"/>
      <c r="E67" s="330"/>
      <c r="F67" s="167"/>
      <c r="G67" s="168"/>
      <c r="H67" s="330"/>
      <c r="I67" s="169"/>
      <c r="J67" s="281"/>
      <c r="K67" s="277"/>
      <c r="L67" s="282"/>
      <c r="M67" s="400"/>
      <c r="N67" s="283"/>
      <c r="O67" s="279"/>
      <c r="P67" s="282"/>
      <c r="Q67" s="286"/>
      <c r="R67" s="170"/>
      <c r="S67" s="180"/>
      <c r="T67" s="180"/>
      <c r="U67" s="340"/>
      <c r="V67" s="171"/>
      <c r="W67" s="145" t="e">
        <f>CONCATENATE(IF(AND(E67="M",H67="M"),3.2353,),IF(AND(E67="P",H67="P"),1.6176,),IF(AND(E67="D",H67="D"),0,),IF(AND(E67="M",H67="P"),2.4265,),IF(AND(E67="M",H67="D"),1.6176,),IF(AND(E67="P",H67="M"),2.4265,),IF(AND(E67="P",H67="D"),0.8088,),IF(AND(E67="D",H67="M"),1.6176,),IF(AND(E67="D",H67="P"),0.8088,))+0</f>
        <v>#VALUE!</v>
      </c>
    </row>
    <row r="68" spans="1:24" ht="20.25" x14ac:dyDescent="0.25">
      <c r="A68" s="158" t="s">
        <v>248</v>
      </c>
      <c r="B68" s="159"/>
      <c r="C68" s="253"/>
      <c r="D68" s="401"/>
      <c r="E68" s="250"/>
      <c r="F68" s="398"/>
      <c r="G68" s="251"/>
      <c r="H68" s="250"/>
      <c r="I68" s="251"/>
      <c r="J68" s="402"/>
      <c r="K68" s="403"/>
      <c r="L68" s="402"/>
      <c r="M68" s="402"/>
      <c r="N68" s="402"/>
      <c r="O68" s="402"/>
      <c r="P68" s="402"/>
      <c r="Q68" s="402"/>
      <c r="R68" s="404"/>
      <c r="S68" s="404"/>
      <c r="T68" s="366"/>
      <c r="U68" s="366"/>
      <c r="V68" s="254"/>
    </row>
    <row r="69" spans="1:24" ht="20.25" x14ac:dyDescent="0.25">
      <c r="A69" s="178"/>
      <c r="B69" s="174"/>
      <c r="C69" s="134" t="s">
        <v>249</v>
      </c>
      <c r="D69" s="393"/>
      <c r="E69" s="231"/>
      <c r="F69" s="383"/>
      <c r="G69" s="252"/>
      <c r="H69" s="231"/>
      <c r="I69" s="252"/>
      <c r="J69" s="405"/>
      <c r="K69" s="406"/>
      <c r="L69" s="405"/>
      <c r="M69" s="405"/>
      <c r="N69" s="405"/>
      <c r="O69" s="405"/>
      <c r="P69" s="379"/>
      <c r="Q69" s="379"/>
      <c r="R69" s="381"/>
      <c r="S69" s="322"/>
      <c r="T69" s="322"/>
      <c r="U69" s="322"/>
      <c r="V69" s="256"/>
    </row>
    <row r="70" spans="1:24" ht="31.5" x14ac:dyDescent="0.25">
      <c r="A70" s="63">
        <v>39</v>
      </c>
      <c r="B70" s="139" t="s">
        <v>250</v>
      </c>
      <c r="C70" s="222" t="s">
        <v>251</v>
      </c>
      <c r="D70" s="99"/>
      <c r="E70" s="330"/>
      <c r="F70" s="140"/>
      <c r="G70" s="147"/>
      <c r="H70" s="330"/>
      <c r="I70" s="141"/>
      <c r="J70" s="336"/>
      <c r="K70" s="266"/>
      <c r="L70" s="292"/>
      <c r="M70" s="470"/>
      <c r="N70" s="339"/>
      <c r="O70" s="269"/>
      <c r="P70" s="278"/>
      <c r="Q70" s="472"/>
      <c r="R70" s="180"/>
      <c r="S70" s="180"/>
      <c r="T70" s="180"/>
      <c r="U70" s="449"/>
      <c r="V70" s="171"/>
      <c r="W70" s="145" t="e">
        <f t="shared" ref="W70:W71" si="12">CONCATENATE(IF(AND(E70="M",H70="M"),3.2353,),IF(AND(E70="P",H70="P"),1.6176,),IF(AND(E70="D",H70="D"),0,),IF(AND(E70="M",H70="P"),2.4265,),IF(AND(E70="M",H70="D"),1.6176,),IF(AND(E70="P",H70="M"),2.4265,),IF(AND(E70="P",H70="D"),0.8088,),IF(AND(E70="D",H70="M"),1.6176,),IF(AND(E70="D",H70="P"),0.8088,))+0</f>
        <v>#VALUE!</v>
      </c>
    </row>
    <row r="71" spans="1:24" ht="45" x14ac:dyDescent="0.25">
      <c r="A71" s="63">
        <v>40</v>
      </c>
      <c r="B71" s="139" t="s">
        <v>252</v>
      </c>
      <c r="C71" s="222" t="s">
        <v>253</v>
      </c>
      <c r="D71" s="99"/>
      <c r="E71" s="330"/>
      <c r="F71" s="140"/>
      <c r="G71" s="147"/>
      <c r="H71" s="330"/>
      <c r="I71" s="317"/>
      <c r="J71" s="281"/>
      <c r="K71" s="270"/>
      <c r="L71" s="282"/>
      <c r="M71" s="471"/>
      <c r="N71" s="283"/>
      <c r="O71" s="272"/>
      <c r="P71" s="282"/>
      <c r="Q71" s="472"/>
      <c r="R71" s="316"/>
      <c r="S71" s="316"/>
      <c r="T71" s="316"/>
      <c r="U71" s="450"/>
      <c r="V71" s="318"/>
      <c r="W71" s="145" t="e">
        <f t="shared" si="12"/>
        <v>#VALUE!</v>
      </c>
    </row>
    <row r="72" spans="1:24" ht="20.25" x14ac:dyDescent="0.25">
      <c r="A72" s="163"/>
      <c r="B72" s="164"/>
      <c r="C72" s="153" t="s">
        <v>254</v>
      </c>
      <c r="D72" s="347"/>
      <c r="E72" s="244"/>
      <c r="F72" s="322"/>
      <c r="G72" s="255"/>
      <c r="H72" s="244"/>
      <c r="I72" s="255"/>
      <c r="J72" s="319"/>
      <c r="K72" s="320"/>
      <c r="L72" s="319"/>
      <c r="M72" s="319"/>
      <c r="N72" s="319"/>
      <c r="O72" s="319"/>
      <c r="P72" s="319"/>
      <c r="Q72" s="319"/>
      <c r="R72" s="321"/>
      <c r="S72" s="322"/>
      <c r="T72" s="322"/>
      <c r="U72" s="322"/>
      <c r="V72" s="256"/>
    </row>
    <row r="73" spans="1:24" ht="33" x14ac:dyDescent="0.25">
      <c r="A73" s="63">
        <v>41</v>
      </c>
      <c r="B73" s="139" t="s">
        <v>255</v>
      </c>
      <c r="C73" s="222" t="s">
        <v>256</v>
      </c>
      <c r="D73" s="99"/>
      <c r="E73" s="330"/>
      <c r="F73" s="140"/>
      <c r="G73" s="147"/>
      <c r="H73" s="330"/>
      <c r="I73" s="312"/>
      <c r="J73" s="281"/>
      <c r="K73" s="270"/>
      <c r="L73" s="282"/>
      <c r="M73" s="299"/>
      <c r="N73" s="283"/>
      <c r="O73" s="272"/>
      <c r="P73" s="282"/>
      <c r="Q73" s="407"/>
      <c r="R73" s="310"/>
      <c r="S73" s="310"/>
      <c r="T73" s="310"/>
      <c r="U73" s="408"/>
      <c r="V73" s="311"/>
      <c r="W73" s="145" t="e">
        <f>CONCATENATE(IF(AND(E73="M",H73="M"),3.2353,),IF(AND(E73="P",H73="P"),1.6176,),IF(AND(E73="D",H73="D"),0,),IF(AND(E73="M",H73="P"),2.4265,),IF(AND(E73="M",H73="D"),1.6176,),IF(AND(E73="P",H73="M"),2.4265,),IF(AND(E73="P",H73="D"),0.8088,),IF(AND(E73="D",H73="M"),1.6176,),IF(AND(E73="D",H73="P"),0.8088,))+0</f>
        <v>#VALUE!</v>
      </c>
    </row>
    <row r="74" spans="1:24" ht="20.25" x14ac:dyDescent="0.25">
      <c r="A74" s="163"/>
      <c r="B74" s="164"/>
      <c r="C74" s="153" t="s">
        <v>257</v>
      </c>
      <c r="D74" s="259"/>
      <c r="E74" s="244"/>
      <c r="F74" s="255"/>
      <c r="G74" s="255"/>
      <c r="H74" s="244"/>
      <c r="I74" s="255"/>
      <c r="J74" s="323"/>
      <c r="K74" s="324"/>
      <c r="L74" s="323"/>
      <c r="M74" s="323"/>
      <c r="N74" s="323"/>
      <c r="O74" s="323"/>
      <c r="P74" s="323"/>
      <c r="Q74" s="323"/>
      <c r="R74" s="325"/>
      <c r="S74" s="322"/>
      <c r="T74" s="322"/>
      <c r="U74" s="322"/>
      <c r="V74" s="256"/>
    </row>
    <row r="75" spans="1:24" ht="33" x14ac:dyDescent="0.25">
      <c r="A75" s="63">
        <v>42</v>
      </c>
      <c r="B75" s="139" t="s">
        <v>258</v>
      </c>
      <c r="C75" s="150" t="s">
        <v>259</v>
      </c>
      <c r="D75" s="99"/>
      <c r="E75" s="330"/>
      <c r="F75" s="65"/>
      <c r="G75" s="147"/>
      <c r="H75" s="330"/>
      <c r="I75" s="168"/>
      <c r="J75" s="281"/>
      <c r="K75" s="270"/>
      <c r="L75" s="282"/>
      <c r="M75" s="299"/>
      <c r="N75" s="283"/>
      <c r="O75" s="272"/>
      <c r="P75" s="282"/>
      <c r="Q75" s="286"/>
      <c r="R75" s="170"/>
      <c r="S75" s="180"/>
      <c r="T75" s="180"/>
      <c r="U75" s="409"/>
      <c r="V75" s="78"/>
      <c r="W75" s="145" t="e">
        <f>CONCATENATE(IF(AND(E75="M",H75="M"),3.2353,),IF(AND(E75="P",H75="P"),1.6176,),IF(AND(E75="D",H75="D"),0,),IF(AND(E75="M",H75="P"),2.4265,),IF(AND(E75="M",H75="D"),1.6176,),IF(AND(E75="P",H75="M"),2.4265,),IF(AND(E75="P",H75="D"),0.8088,),IF(AND(E75="D",H75="M"),1.6176,),IF(AND(E75="D",H75="P"),0.8088,))+0</f>
        <v>#VALUE!</v>
      </c>
    </row>
    <row r="76" spans="1:24" ht="20.25" x14ac:dyDescent="0.25">
      <c r="A76" s="130" t="s">
        <v>260</v>
      </c>
      <c r="B76" s="33"/>
      <c r="C76" s="131"/>
      <c r="D76" s="388"/>
      <c r="E76" s="389"/>
      <c r="F76" s="367"/>
      <c r="G76" s="389"/>
      <c r="H76" s="389"/>
      <c r="I76" s="389"/>
      <c r="J76" s="390"/>
      <c r="K76" s="391"/>
      <c r="L76" s="390"/>
      <c r="M76" s="390"/>
      <c r="N76" s="390"/>
      <c r="O76" s="390"/>
      <c r="P76" s="390"/>
      <c r="Q76" s="390"/>
      <c r="R76" s="392"/>
      <c r="S76" s="367"/>
      <c r="T76" s="367"/>
      <c r="U76" s="367"/>
      <c r="V76" s="367"/>
      <c r="W76" s="89"/>
      <c r="X76" s="89"/>
    </row>
    <row r="77" spans="1:24" ht="20.25" x14ac:dyDescent="0.25">
      <c r="A77" s="134"/>
      <c r="B77" s="135"/>
      <c r="C77" s="243" t="s">
        <v>261</v>
      </c>
      <c r="D77" s="410"/>
      <c r="E77" s="245"/>
      <c r="F77" s="411"/>
      <c r="G77" s="412"/>
      <c r="H77" s="248"/>
      <c r="I77" s="413"/>
      <c r="J77" s="413"/>
      <c r="K77" s="413"/>
      <c r="L77" s="413"/>
      <c r="M77" s="413"/>
      <c r="N77" s="413"/>
      <c r="O77" s="413"/>
      <c r="P77" s="413"/>
      <c r="Q77" s="413"/>
      <c r="R77" s="413"/>
      <c r="S77" s="413"/>
      <c r="T77" s="413"/>
      <c r="U77" s="413"/>
      <c r="V77" s="413"/>
      <c r="W77" s="332"/>
      <c r="X77" s="332"/>
    </row>
    <row r="78" spans="1:24" ht="60" x14ac:dyDescent="0.25">
      <c r="A78" s="63">
        <v>43</v>
      </c>
      <c r="B78" s="138" t="s">
        <v>262</v>
      </c>
      <c r="C78" s="222" t="s">
        <v>263</v>
      </c>
      <c r="D78" s="99"/>
      <c r="E78" s="330"/>
      <c r="F78" s="140"/>
      <c r="G78" s="147"/>
      <c r="H78" s="330"/>
      <c r="I78" s="141"/>
      <c r="J78" s="281"/>
      <c r="K78" s="277"/>
      <c r="L78" s="282"/>
      <c r="M78" s="308"/>
      <c r="N78" s="283"/>
      <c r="O78" s="346"/>
      <c r="P78" s="282"/>
      <c r="Q78" s="329"/>
      <c r="R78" s="142"/>
      <c r="S78" s="143"/>
      <c r="T78" s="143"/>
      <c r="U78" s="327"/>
      <c r="V78" s="144"/>
      <c r="W78" s="145" t="e">
        <f>CONCATENATE(IF(AND(E78="M",H78="M"),3.2353,),IF(AND(E78="P",H78="P"),1.6176,),IF(AND(E78="D",H78="D"),0,),IF(AND(E78="M",H78="P"),2.4265,),IF(AND(E78="M",H78="D"),1.6176,),IF(AND(E78="P",H78="M"),2.4265,),IF(AND(E78="P",H78="D"),0.8088,),IF(AND(E78="D",H78="M"),1.6176,),IF(AND(E78="D",H78="P"),0.8088,))+0</f>
        <v>#VALUE!</v>
      </c>
    </row>
    <row r="79" spans="1:24" ht="20.25" x14ac:dyDescent="0.25">
      <c r="A79" s="158" t="s">
        <v>264</v>
      </c>
      <c r="B79" s="159"/>
      <c r="C79" s="43"/>
      <c r="D79" s="362"/>
      <c r="E79" s="250"/>
      <c r="F79" s="363"/>
      <c r="G79" s="251"/>
      <c r="H79" s="250"/>
      <c r="I79" s="251"/>
      <c r="J79" s="414"/>
      <c r="K79" s="397"/>
      <c r="L79" s="396"/>
      <c r="M79" s="396"/>
      <c r="N79" s="414"/>
      <c r="O79" s="396"/>
      <c r="P79" s="396"/>
      <c r="Q79" s="396"/>
      <c r="R79" s="398"/>
      <c r="S79" s="363"/>
      <c r="T79" s="363"/>
      <c r="U79" s="363"/>
      <c r="V79" s="254"/>
    </row>
    <row r="80" spans="1:24" ht="20.25" x14ac:dyDescent="0.25">
      <c r="A80" s="173"/>
      <c r="B80" s="174"/>
      <c r="C80" s="134" t="s">
        <v>265</v>
      </c>
      <c r="D80" s="382"/>
      <c r="E80" s="231"/>
      <c r="F80" s="383"/>
      <c r="G80" s="252"/>
      <c r="H80" s="231"/>
      <c r="I80" s="252"/>
      <c r="J80" s="415"/>
      <c r="K80" s="385"/>
      <c r="L80" s="384"/>
      <c r="M80" s="384"/>
      <c r="N80" s="415"/>
      <c r="O80" s="384"/>
      <c r="P80" s="384"/>
      <c r="Q80" s="384"/>
      <c r="R80" s="386"/>
      <c r="S80" s="348"/>
      <c r="T80" s="348"/>
      <c r="U80" s="348"/>
      <c r="V80" s="416"/>
    </row>
    <row r="81" spans="1:25" ht="31.5" x14ac:dyDescent="0.25">
      <c r="A81" s="77">
        <v>44</v>
      </c>
      <c r="B81" s="138" t="s">
        <v>266</v>
      </c>
      <c r="C81" s="78" t="s">
        <v>267</v>
      </c>
      <c r="D81" s="98"/>
      <c r="E81" s="330"/>
      <c r="F81" s="167"/>
      <c r="G81" s="168"/>
      <c r="H81" s="330"/>
      <c r="I81" s="169"/>
      <c r="J81" s="296"/>
      <c r="K81" s="300"/>
      <c r="L81" s="271"/>
      <c r="M81" s="470"/>
      <c r="N81" s="301"/>
      <c r="O81" s="302"/>
      <c r="P81" s="271"/>
      <c r="Q81" s="476"/>
      <c r="R81" s="170"/>
      <c r="S81" s="143"/>
      <c r="T81" s="149"/>
      <c r="U81" s="446"/>
      <c r="V81" s="171"/>
      <c r="W81" s="145" t="e">
        <f t="shared" ref="W81:W82" si="13">CONCATENATE(IF(AND(E81="M",H81="M"),3.2353,),IF(AND(E81="P",H81="P"),1.6176,),IF(AND(E81="D",H81="D"),0,),IF(AND(E81="M",H81="P"),2.4265,),IF(AND(E81="M",H81="D"),1.6176,),IF(AND(E81="P",H81="M"),2.4265,),IF(AND(E81="P",H81="D"),0.8088,),IF(AND(E81="D",H81="M"),1.6176,),IF(AND(E81="D",H81="P"),0.8088,))+0</f>
        <v>#VALUE!</v>
      </c>
    </row>
    <row r="82" spans="1:25" ht="60" x14ac:dyDescent="0.25">
      <c r="A82" s="63">
        <v>45</v>
      </c>
      <c r="B82" s="138" t="s">
        <v>268</v>
      </c>
      <c r="C82" s="222" t="s">
        <v>269</v>
      </c>
      <c r="D82" s="99"/>
      <c r="E82" s="330"/>
      <c r="F82" s="140"/>
      <c r="G82" s="147"/>
      <c r="H82" s="330"/>
      <c r="I82" s="141"/>
      <c r="J82" s="281"/>
      <c r="K82" s="303"/>
      <c r="L82" s="282"/>
      <c r="M82" s="475"/>
      <c r="N82" s="283"/>
      <c r="O82" s="304"/>
      <c r="P82" s="282"/>
      <c r="Q82" s="477"/>
      <c r="R82" s="142"/>
      <c r="S82" s="143"/>
      <c r="T82" s="143"/>
      <c r="U82" s="447"/>
      <c r="V82" s="144"/>
      <c r="W82" s="145" t="e">
        <f t="shared" si="13"/>
        <v>#VALUE!</v>
      </c>
    </row>
    <row r="83" spans="1:25" ht="20.25" x14ac:dyDescent="0.25">
      <c r="A83" s="173"/>
      <c r="B83" s="174"/>
      <c r="C83" s="134" t="s">
        <v>270</v>
      </c>
      <c r="D83" s="382"/>
      <c r="E83" s="231"/>
      <c r="F83" s="383"/>
      <c r="G83" s="252"/>
      <c r="H83" s="231"/>
      <c r="I83" s="252"/>
      <c r="J83" s="415"/>
      <c r="K83" s="385"/>
      <c r="L83" s="384"/>
      <c r="M83" s="384"/>
      <c r="N83" s="415"/>
      <c r="O83" s="384"/>
      <c r="P83" s="384"/>
      <c r="Q83" s="384"/>
      <c r="R83" s="386"/>
      <c r="S83" s="348"/>
      <c r="T83" s="348"/>
      <c r="U83" s="348"/>
      <c r="V83" s="416"/>
    </row>
    <row r="84" spans="1:25" ht="31.5" x14ac:dyDescent="0.25">
      <c r="A84" s="77">
        <v>46</v>
      </c>
      <c r="B84" s="138" t="s">
        <v>271</v>
      </c>
      <c r="C84" s="78" t="s">
        <v>272</v>
      </c>
      <c r="D84" s="98"/>
      <c r="E84" s="330"/>
      <c r="F84" s="167"/>
      <c r="G84" s="168"/>
      <c r="H84" s="330"/>
      <c r="I84" s="169"/>
      <c r="J84" s="296"/>
      <c r="K84" s="266"/>
      <c r="L84" s="287"/>
      <c r="M84" s="478"/>
      <c r="N84" s="301"/>
      <c r="O84" s="344"/>
      <c r="P84" s="287"/>
      <c r="Q84" s="481"/>
      <c r="R84" s="142"/>
      <c r="S84" s="143"/>
      <c r="T84" s="143"/>
      <c r="U84" s="446"/>
      <c r="V84" s="171"/>
      <c r="W84" s="145" t="e">
        <f t="shared" ref="W84:W87" si="14">CONCATENATE(IF(AND(E84="M",H84="M"),3.2353,),IF(AND(E84="P",H84="P"),1.6176,),IF(AND(E84="D",H84="D"),0,),IF(AND(E84="M",H84="P"),2.4265,),IF(AND(E84="M",H84="D"),1.6176,),IF(AND(E84="P",H84="M"),2.4265,),IF(AND(E84="P",H84="D"),0.8088,),IF(AND(E84="D",H84="M"),1.6176,),IF(AND(E84="D",H84="P"),0.8088,))+0</f>
        <v>#VALUE!</v>
      </c>
    </row>
    <row r="85" spans="1:25" ht="31.5" x14ac:dyDescent="0.25">
      <c r="A85" s="77">
        <v>47</v>
      </c>
      <c r="B85" s="138" t="s">
        <v>273</v>
      </c>
      <c r="C85" s="78" t="s">
        <v>274</v>
      </c>
      <c r="D85" s="98"/>
      <c r="E85" s="330"/>
      <c r="F85" s="167"/>
      <c r="G85" s="168"/>
      <c r="H85" s="330"/>
      <c r="I85" s="169"/>
      <c r="J85" s="297"/>
      <c r="K85" s="270"/>
      <c r="L85" s="290"/>
      <c r="M85" s="479"/>
      <c r="N85" s="305"/>
      <c r="O85" s="345"/>
      <c r="P85" s="290"/>
      <c r="Q85" s="482"/>
      <c r="R85" s="142"/>
      <c r="S85" s="143"/>
      <c r="T85" s="143"/>
      <c r="U85" s="448"/>
      <c r="V85" s="171"/>
      <c r="W85" s="145" t="e">
        <f t="shared" si="14"/>
        <v>#VALUE!</v>
      </c>
    </row>
    <row r="86" spans="1:25" ht="31.5" x14ac:dyDescent="0.25">
      <c r="A86" s="77">
        <v>48</v>
      </c>
      <c r="B86" s="138" t="s">
        <v>275</v>
      </c>
      <c r="C86" s="78" t="s">
        <v>276</v>
      </c>
      <c r="D86" s="98"/>
      <c r="E86" s="330"/>
      <c r="F86" s="167"/>
      <c r="G86" s="168"/>
      <c r="H86" s="330"/>
      <c r="I86" s="169"/>
      <c r="J86" s="297"/>
      <c r="K86" s="270"/>
      <c r="L86" s="290"/>
      <c r="M86" s="479"/>
      <c r="N86" s="305"/>
      <c r="O86" s="345"/>
      <c r="P86" s="290"/>
      <c r="Q86" s="482"/>
      <c r="R86" s="142"/>
      <c r="S86" s="143"/>
      <c r="T86" s="143"/>
      <c r="U86" s="448"/>
      <c r="V86" s="171"/>
      <c r="W86" s="145" t="e">
        <f t="shared" si="14"/>
        <v>#VALUE!</v>
      </c>
    </row>
    <row r="87" spans="1:25" ht="31.5" x14ac:dyDescent="0.25">
      <c r="A87" s="77">
        <v>49</v>
      </c>
      <c r="B87" s="139" t="s">
        <v>277</v>
      </c>
      <c r="C87" s="222" t="s">
        <v>278</v>
      </c>
      <c r="D87" s="99"/>
      <c r="E87" s="330"/>
      <c r="F87" s="140"/>
      <c r="G87" s="147"/>
      <c r="H87" s="330"/>
      <c r="I87" s="141"/>
      <c r="J87" s="281"/>
      <c r="K87" s="277"/>
      <c r="L87" s="282"/>
      <c r="M87" s="480"/>
      <c r="N87" s="283"/>
      <c r="O87" s="346"/>
      <c r="P87" s="282"/>
      <c r="Q87" s="483"/>
      <c r="R87" s="143"/>
      <c r="S87" s="143"/>
      <c r="T87" s="143"/>
      <c r="U87" s="447"/>
      <c r="V87" s="144"/>
      <c r="W87" s="145" t="e">
        <f t="shared" si="14"/>
        <v>#VALUE!</v>
      </c>
    </row>
    <row r="88" spans="1:25" ht="20.25" x14ac:dyDescent="0.25">
      <c r="A88" s="158" t="s">
        <v>279</v>
      </c>
      <c r="B88" s="159"/>
      <c r="C88" s="43"/>
      <c r="D88" s="362"/>
      <c r="E88" s="250"/>
      <c r="F88" s="363"/>
      <c r="G88" s="251"/>
      <c r="H88" s="250"/>
      <c r="I88" s="251"/>
      <c r="J88" s="417"/>
      <c r="K88" s="391"/>
      <c r="L88" s="390"/>
      <c r="M88" s="390"/>
      <c r="N88" s="417"/>
      <c r="O88" s="390"/>
      <c r="P88" s="390"/>
      <c r="Q88" s="390"/>
      <c r="R88" s="392"/>
      <c r="S88" s="367"/>
      <c r="T88" s="367"/>
      <c r="U88" s="367"/>
      <c r="V88" s="254"/>
    </row>
    <row r="89" spans="1:25" ht="20.25" x14ac:dyDescent="0.25">
      <c r="A89" s="163"/>
      <c r="B89" s="164"/>
      <c r="C89" s="153" t="s">
        <v>280</v>
      </c>
      <c r="D89" s="259"/>
      <c r="E89" s="244"/>
      <c r="F89" s="255"/>
      <c r="G89" s="255"/>
      <c r="H89" s="244"/>
      <c r="I89" s="255"/>
      <c r="J89" s="326"/>
      <c r="K89" s="324"/>
      <c r="L89" s="323"/>
      <c r="M89" s="323"/>
      <c r="N89" s="326"/>
      <c r="O89" s="323"/>
      <c r="P89" s="323"/>
      <c r="Q89" s="323"/>
      <c r="R89" s="325"/>
      <c r="S89" s="322"/>
      <c r="T89" s="322"/>
      <c r="U89" s="322"/>
      <c r="V89" s="256"/>
    </row>
    <row r="90" spans="1:25" ht="31.5" x14ac:dyDescent="0.25">
      <c r="A90" s="63">
        <v>50</v>
      </c>
      <c r="B90" s="139" t="s">
        <v>281</v>
      </c>
      <c r="C90" s="80" t="s">
        <v>282</v>
      </c>
      <c r="D90" s="99"/>
      <c r="E90" s="330"/>
      <c r="F90" s="65"/>
      <c r="G90" s="147"/>
      <c r="H90" s="330"/>
      <c r="I90" s="168"/>
      <c r="J90" s="297"/>
      <c r="K90" s="270"/>
      <c r="L90" s="290"/>
      <c r="M90" s="471"/>
      <c r="N90" s="305"/>
      <c r="O90" s="345"/>
      <c r="P90" s="290"/>
      <c r="Q90" s="484"/>
      <c r="R90" s="143"/>
      <c r="S90" s="180"/>
      <c r="T90" s="180"/>
      <c r="U90" s="449"/>
      <c r="V90" s="78"/>
      <c r="W90" s="145" t="e">
        <f t="shared" ref="W90:W91" si="15">CONCATENATE(IF(AND(E90="M",H90="M"),3.2353,),IF(AND(E90="P",H90="P"),1.6176,),IF(AND(E90="D",H90="D"),0,),IF(AND(E90="M",H90="P"),2.4265,),IF(AND(E90="M",H90="D"),1.6176,),IF(AND(E90="P",H90="M"),2.4265,),IF(AND(E90="P",H90="D"),0.8088,),IF(AND(E90="D",H90="M"),1.6176,),IF(AND(E90="D",H90="P"),0.8088,))+0</f>
        <v>#VALUE!</v>
      </c>
    </row>
    <row r="91" spans="1:25" ht="31.5" x14ac:dyDescent="0.25">
      <c r="A91" s="63">
        <v>51</v>
      </c>
      <c r="B91" s="139" t="s">
        <v>283</v>
      </c>
      <c r="C91" s="80" t="s">
        <v>284</v>
      </c>
      <c r="D91" s="99"/>
      <c r="E91" s="330"/>
      <c r="F91" s="65"/>
      <c r="G91" s="147"/>
      <c r="H91" s="330"/>
      <c r="I91" s="147"/>
      <c r="J91" s="281"/>
      <c r="K91" s="277"/>
      <c r="L91" s="282"/>
      <c r="M91" s="475"/>
      <c r="N91" s="283"/>
      <c r="O91" s="346"/>
      <c r="P91" s="282"/>
      <c r="Q91" s="485"/>
      <c r="R91" s="143"/>
      <c r="S91" s="143"/>
      <c r="T91" s="143"/>
      <c r="U91" s="450"/>
      <c r="V91" s="342"/>
      <c r="W91" s="145" t="e">
        <f t="shared" si="15"/>
        <v>#VALUE!</v>
      </c>
    </row>
    <row r="92" spans="1:25" ht="21.75" customHeight="1" x14ac:dyDescent="0.25">
      <c r="A92" s="84"/>
      <c r="B92" s="85"/>
      <c r="C92" s="85"/>
      <c r="D92" s="85"/>
      <c r="E92" s="85"/>
      <c r="F92" s="85"/>
      <c r="G92" s="85"/>
      <c r="H92" s="85"/>
      <c r="I92" s="85"/>
      <c r="J92" s="85"/>
      <c r="K92" s="85"/>
      <c r="L92" s="85"/>
      <c r="M92" s="85"/>
      <c r="N92" s="85"/>
      <c r="O92" s="85"/>
      <c r="P92" s="85"/>
      <c r="Q92" s="85"/>
      <c r="R92" s="85"/>
      <c r="S92" s="85"/>
      <c r="T92" s="85"/>
      <c r="U92" s="85"/>
      <c r="V92" s="86"/>
      <c r="W92" s="145"/>
      <c r="X92" s="97">
        <f>SUM(AB9:AB16,AE9:AE16)</f>
        <v>0</v>
      </c>
      <c r="Y92" s="181" t="s">
        <v>192</v>
      </c>
    </row>
    <row r="93" spans="1:25" ht="35.25" customHeight="1" x14ac:dyDescent="0.25">
      <c r="A93" s="84"/>
      <c r="B93" s="85"/>
      <c r="C93" s="85"/>
      <c r="D93" s="490"/>
      <c r="E93" s="490"/>
      <c r="F93" s="490"/>
      <c r="G93" s="490"/>
      <c r="H93" s="490"/>
      <c r="I93" s="490"/>
      <c r="J93" s="490"/>
      <c r="K93" s="490"/>
      <c r="L93" s="490"/>
      <c r="M93" s="490"/>
      <c r="N93" s="490"/>
      <c r="O93" s="490"/>
      <c r="P93" s="490"/>
      <c r="Q93" s="490"/>
      <c r="R93" s="183"/>
      <c r="S93" s="183"/>
      <c r="T93" s="183"/>
      <c r="U93" s="183"/>
      <c r="V93" s="184"/>
      <c r="W93" s="145" t="e">
        <f>SUM(W9:W91)</f>
        <v>#VALUE!</v>
      </c>
      <c r="X93" s="97">
        <f>X92*10.3125</f>
        <v>0</v>
      </c>
      <c r="Y93" s="185" t="s">
        <v>174</v>
      </c>
    </row>
    <row r="94" spans="1:25" ht="63" customHeight="1" x14ac:dyDescent="0.25">
      <c r="A94" s="186"/>
      <c r="B94" s="186"/>
      <c r="C94" s="187"/>
      <c r="D94" s="89"/>
      <c r="E94" s="89"/>
      <c r="F94" s="89"/>
      <c r="G94" s="89"/>
      <c r="H94" s="89"/>
      <c r="I94" s="89"/>
      <c r="J94" s="89"/>
      <c r="R94" s="89"/>
      <c r="S94" s="89"/>
      <c r="T94" s="89"/>
      <c r="U94" s="89"/>
      <c r="V94" s="89"/>
    </row>
    <row r="95" spans="1:25" ht="20.25" x14ac:dyDescent="0.25">
      <c r="A95" s="188" t="s">
        <v>15</v>
      </c>
      <c r="B95" s="189"/>
      <c r="C95" s="189"/>
      <c r="D95" s="189"/>
      <c r="E95" s="189"/>
      <c r="F95" s="189"/>
      <c r="G95" s="189"/>
      <c r="H95" s="189"/>
      <c r="I95" s="189"/>
      <c r="J95" s="189"/>
      <c r="K95" s="189"/>
      <c r="L95" s="189"/>
      <c r="M95" s="189"/>
      <c r="N95" s="189"/>
      <c r="O95" s="189"/>
      <c r="P95" s="189"/>
      <c r="Q95" s="189"/>
      <c r="R95" s="189"/>
      <c r="S95" s="190"/>
      <c r="T95" s="190"/>
    </row>
    <row r="96" spans="1:25" ht="30" x14ac:dyDescent="0.25">
      <c r="A96" s="37" t="s">
        <v>5</v>
      </c>
      <c r="B96" s="37"/>
      <c r="C96" s="38" t="s">
        <v>45</v>
      </c>
      <c r="D96" s="223" t="s">
        <v>96</v>
      </c>
      <c r="E96" s="487" t="s">
        <v>97</v>
      </c>
      <c r="F96" s="488"/>
      <c r="G96" s="223" t="s">
        <v>98</v>
      </c>
      <c r="H96" s="487" t="s">
        <v>99</v>
      </c>
      <c r="I96" s="488"/>
      <c r="J96" s="487" t="s">
        <v>100</v>
      </c>
      <c r="K96" s="488"/>
      <c r="L96" s="489" t="s">
        <v>101</v>
      </c>
      <c r="M96" s="488"/>
      <c r="N96" s="487" t="s">
        <v>102</v>
      </c>
      <c r="O96" s="488"/>
      <c r="P96" s="487" t="s">
        <v>103</v>
      </c>
      <c r="Q96" s="488"/>
      <c r="R96" s="223" t="s">
        <v>43</v>
      </c>
      <c r="S96" s="453" t="s">
        <v>85</v>
      </c>
      <c r="T96" s="453"/>
    </row>
    <row r="97" spans="1:25" ht="45.75" x14ac:dyDescent="0.25">
      <c r="A97" s="63">
        <v>52</v>
      </c>
      <c r="B97" s="191"/>
      <c r="C97" s="146" t="s">
        <v>44</v>
      </c>
      <c r="D97" s="192"/>
      <c r="E97" s="462"/>
      <c r="F97" s="463"/>
      <c r="G97" s="66"/>
      <c r="H97" s="464"/>
      <c r="I97" s="465"/>
      <c r="J97" s="466"/>
      <c r="K97" s="467"/>
      <c r="L97" s="466"/>
      <c r="M97" s="467"/>
      <c r="N97" s="460"/>
      <c r="O97" s="461"/>
      <c r="P97" s="460"/>
      <c r="Q97" s="461"/>
      <c r="R97" s="193"/>
      <c r="S97" s="452"/>
      <c r="T97" s="452"/>
      <c r="X97" s="32" t="b">
        <f>IF(R97="M",20.5,IF(R97="P",10.25,IF(R97="D",0)))</f>
        <v>0</v>
      </c>
    </row>
    <row r="98" spans="1:25" ht="30.75" x14ac:dyDescent="0.25">
      <c r="A98" s="63">
        <v>53</v>
      </c>
      <c r="B98" s="191"/>
      <c r="C98" s="146" t="s">
        <v>108</v>
      </c>
      <c r="D98" s="192"/>
      <c r="E98" s="462"/>
      <c r="F98" s="463"/>
      <c r="G98" s="66"/>
      <c r="H98" s="464"/>
      <c r="I98" s="465"/>
      <c r="J98" s="466"/>
      <c r="K98" s="467"/>
      <c r="L98" s="466"/>
      <c r="M98" s="467"/>
      <c r="N98" s="468"/>
      <c r="O98" s="469"/>
      <c r="P98" s="460"/>
      <c r="Q98" s="461"/>
      <c r="R98" s="193"/>
      <c r="S98" s="452"/>
      <c r="T98" s="452"/>
      <c r="X98" s="32" t="b">
        <f t="shared" ref="X98:X100" si="16">IF(R98="M",20.5,IF(R98="P",10.25,IF(R98="D",0)))</f>
        <v>0</v>
      </c>
    </row>
    <row r="99" spans="1:25" ht="45.75" x14ac:dyDescent="0.25">
      <c r="A99" s="63">
        <v>54</v>
      </c>
      <c r="B99" s="191"/>
      <c r="C99" s="146" t="s">
        <v>2</v>
      </c>
      <c r="D99" s="192"/>
      <c r="E99" s="462"/>
      <c r="F99" s="463"/>
      <c r="G99" s="66"/>
      <c r="H99" s="464"/>
      <c r="I99" s="465"/>
      <c r="J99" s="466"/>
      <c r="K99" s="467"/>
      <c r="L99" s="466"/>
      <c r="M99" s="467"/>
      <c r="N99" s="460"/>
      <c r="O99" s="461"/>
      <c r="P99" s="460"/>
      <c r="Q99" s="461"/>
      <c r="R99" s="193"/>
      <c r="S99" s="452"/>
      <c r="T99" s="452"/>
      <c r="X99" s="32" t="b">
        <f t="shared" si="16"/>
        <v>0</v>
      </c>
    </row>
    <row r="100" spans="1:25" ht="30.75" x14ac:dyDescent="0.25">
      <c r="A100" s="63">
        <v>55</v>
      </c>
      <c r="B100" s="191"/>
      <c r="C100" s="146" t="s">
        <v>79</v>
      </c>
      <c r="D100" s="192"/>
      <c r="E100" s="462"/>
      <c r="F100" s="463"/>
      <c r="G100" s="66"/>
      <c r="H100" s="464"/>
      <c r="I100" s="465"/>
      <c r="J100" s="466"/>
      <c r="K100" s="467"/>
      <c r="L100" s="466"/>
      <c r="M100" s="467"/>
      <c r="N100" s="460"/>
      <c r="O100" s="461"/>
      <c r="P100" s="460"/>
      <c r="Q100" s="461"/>
      <c r="R100" s="193"/>
      <c r="S100" s="452"/>
      <c r="T100" s="452"/>
      <c r="X100" s="32" t="b">
        <f t="shared" si="16"/>
        <v>0</v>
      </c>
    </row>
    <row r="101" spans="1:25" x14ac:dyDescent="0.25">
      <c r="A101" s="194"/>
      <c r="B101" s="195"/>
      <c r="C101" s="196"/>
      <c r="D101" s="133"/>
      <c r="E101" s="133"/>
      <c r="F101" s="197"/>
      <c r="G101" s="133"/>
      <c r="H101" s="133"/>
      <c r="I101" s="133"/>
      <c r="J101" s="198"/>
      <c r="K101" s="198"/>
      <c r="L101" s="198"/>
      <c r="M101" s="198"/>
      <c r="N101" s="198"/>
      <c r="O101" s="198"/>
      <c r="P101" s="198"/>
      <c r="Q101" s="198"/>
      <c r="R101" s="133"/>
      <c r="S101" s="451"/>
      <c r="T101" s="451"/>
    </row>
    <row r="102" spans="1:25" x14ac:dyDescent="0.25">
      <c r="A102" s="199"/>
      <c r="B102" s="199"/>
      <c r="C102" s="200"/>
      <c r="D102" s="454"/>
      <c r="E102" s="455"/>
      <c r="F102" s="456"/>
      <c r="G102" s="457"/>
      <c r="H102" s="458"/>
      <c r="I102" s="459"/>
      <c r="J102" s="181"/>
      <c r="K102" s="201"/>
      <c r="L102" s="201"/>
      <c r="M102" s="182"/>
      <c r="N102" s="201"/>
      <c r="O102" s="201"/>
      <c r="P102" s="201"/>
      <c r="Q102" s="201"/>
      <c r="R102" s="202"/>
      <c r="S102" s="203"/>
      <c r="T102" s="204"/>
      <c r="X102" s="205" t="s">
        <v>175</v>
      </c>
      <c r="Y102" s="205"/>
    </row>
    <row r="103" spans="1:25" x14ac:dyDescent="0.25">
      <c r="A103" s="199"/>
      <c r="B103" s="199"/>
      <c r="C103" s="206"/>
      <c r="D103" s="457"/>
      <c r="E103" s="458"/>
      <c r="F103" s="459"/>
      <c r="G103" s="457"/>
      <c r="H103" s="458"/>
      <c r="I103" s="459"/>
      <c r="J103" s="224"/>
      <c r="K103" s="225"/>
      <c r="L103" s="225"/>
      <c r="M103" s="226"/>
      <c r="N103" s="225"/>
      <c r="O103" s="225"/>
      <c r="P103" s="225"/>
      <c r="Q103" s="225"/>
      <c r="R103" s="207"/>
      <c r="S103" s="208"/>
      <c r="T103" s="209"/>
      <c r="X103" s="210">
        <f>SUM(X97:X100)</f>
        <v>0</v>
      </c>
    </row>
    <row r="106" spans="1:25" hidden="1" x14ac:dyDescent="0.25"/>
    <row r="107" spans="1:25" hidden="1" x14ac:dyDescent="0.25">
      <c r="A107" s="227"/>
      <c r="B107" s="93"/>
      <c r="C107" s="228"/>
      <c r="D107" s="228"/>
      <c r="E107" s="228"/>
      <c r="F107" s="229"/>
      <c r="G107" s="229"/>
      <c r="H107" s="213"/>
      <c r="I107" s="96" t="s">
        <v>173</v>
      </c>
      <c r="J107" s="214" t="e">
        <f>W93</f>
        <v>#VALUE!</v>
      </c>
    </row>
    <row r="108" spans="1:25" hidden="1" x14ac:dyDescent="0.25">
      <c r="A108" s="227"/>
      <c r="B108" s="93"/>
      <c r="C108" s="228"/>
      <c r="D108" s="228"/>
      <c r="E108" s="228"/>
      <c r="F108" s="229"/>
      <c r="G108" s="229"/>
      <c r="H108" s="213"/>
      <c r="I108" s="96" t="s">
        <v>174</v>
      </c>
      <c r="J108" s="214">
        <f>X93</f>
        <v>0</v>
      </c>
    </row>
    <row r="109" spans="1:25" hidden="1" x14ac:dyDescent="0.25">
      <c r="A109" s="227"/>
      <c r="B109" s="93"/>
      <c r="C109" s="228"/>
      <c r="D109" s="228"/>
      <c r="E109" s="228"/>
      <c r="F109" s="229"/>
      <c r="G109" s="229"/>
      <c r="H109" s="213"/>
      <c r="I109" s="96" t="s">
        <v>175</v>
      </c>
      <c r="J109" s="214">
        <f>X103</f>
        <v>0</v>
      </c>
    </row>
    <row r="110" spans="1:25" hidden="1" x14ac:dyDescent="0.25">
      <c r="A110" s="227"/>
      <c r="B110" s="93"/>
      <c r="C110" s="228"/>
      <c r="D110" s="228"/>
      <c r="E110" s="228"/>
      <c r="F110" s="229"/>
      <c r="G110" s="229"/>
      <c r="H110" s="213"/>
      <c r="I110" s="96" t="s">
        <v>176</v>
      </c>
      <c r="J110" s="214" t="e">
        <f>SUM(J107:J109)</f>
        <v>#VALUE!</v>
      </c>
    </row>
    <row r="111" spans="1:25" hidden="1" x14ac:dyDescent="0.25"/>
  </sheetData>
  <mergeCells count="95">
    <mergeCell ref="Z7:AE7"/>
    <mergeCell ref="Q70:Q71"/>
    <mergeCell ref="U9:U10"/>
    <mergeCell ref="U12:U14"/>
    <mergeCell ref="U17:U20"/>
    <mergeCell ref="U27:U28"/>
    <mergeCell ref="U30:U31"/>
    <mergeCell ref="U33:U34"/>
    <mergeCell ref="U47:U49"/>
    <mergeCell ref="M70:M71"/>
    <mergeCell ref="Q62:Q64"/>
    <mergeCell ref="Q59:Q60"/>
    <mergeCell ref="Q51:Q56"/>
    <mergeCell ref="M9:M10"/>
    <mergeCell ref="Q9:Q10"/>
    <mergeCell ref="M12:M14"/>
    <mergeCell ref="Q12:Q14"/>
    <mergeCell ref="C1:G1"/>
    <mergeCell ref="R6:U6"/>
    <mergeCell ref="J6:Q6"/>
    <mergeCell ref="C2:K2"/>
    <mergeCell ref="C3:K3"/>
    <mergeCell ref="C4:K4"/>
    <mergeCell ref="J17:J19"/>
    <mergeCell ref="N17:N19"/>
    <mergeCell ref="M17:M20"/>
    <mergeCell ref="M27:M28"/>
    <mergeCell ref="E96:F96"/>
    <mergeCell ref="H96:I96"/>
    <mergeCell ref="J96:K96"/>
    <mergeCell ref="L96:M96"/>
    <mergeCell ref="D93:Q93"/>
    <mergeCell ref="N96:O96"/>
    <mergeCell ref="P96:Q96"/>
    <mergeCell ref="M47:M49"/>
    <mergeCell ref="Q47:Q49"/>
    <mergeCell ref="M30:M31"/>
    <mergeCell ref="M51:M56"/>
    <mergeCell ref="M59:M60"/>
    <mergeCell ref="P97:Q97"/>
    <mergeCell ref="S97:T97"/>
    <mergeCell ref="M33:M34"/>
    <mergeCell ref="Q17:Q20"/>
    <mergeCell ref="M37:M40"/>
    <mergeCell ref="Q37:Q40"/>
    <mergeCell ref="Q33:Q34"/>
    <mergeCell ref="Q30:Q31"/>
    <mergeCell ref="Q27:Q28"/>
    <mergeCell ref="M81:M82"/>
    <mergeCell ref="Q81:Q82"/>
    <mergeCell ref="M84:M87"/>
    <mergeCell ref="Q84:Q87"/>
    <mergeCell ref="M62:M64"/>
    <mergeCell ref="M90:M91"/>
    <mergeCell ref="Q90:Q91"/>
    <mergeCell ref="E97:F97"/>
    <mergeCell ref="H97:I97"/>
    <mergeCell ref="J97:K97"/>
    <mergeCell ref="L97:M97"/>
    <mergeCell ref="N97:O97"/>
    <mergeCell ref="P99:Q99"/>
    <mergeCell ref="E98:F98"/>
    <mergeCell ref="H98:I98"/>
    <mergeCell ref="J98:K98"/>
    <mergeCell ref="L98:M98"/>
    <mergeCell ref="N98:O98"/>
    <mergeCell ref="D102:F102"/>
    <mergeCell ref="G102:I102"/>
    <mergeCell ref="D103:F103"/>
    <mergeCell ref="G103:I103"/>
    <mergeCell ref="P98:Q98"/>
    <mergeCell ref="E100:F100"/>
    <mergeCell ref="H100:I100"/>
    <mergeCell ref="J100:K100"/>
    <mergeCell ref="L100:M100"/>
    <mergeCell ref="N100:O100"/>
    <mergeCell ref="P100:Q100"/>
    <mergeCell ref="E99:F99"/>
    <mergeCell ref="H99:I99"/>
    <mergeCell ref="J99:K99"/>
    <mergeCell ref="L99:M99"/>
    <mergeCell ref="N99:O99"/>
    <mergeCell ref="S101:T101"/>
    <mergeCell ref="S98:T98"/>
    <mergeCell ref="S99:T99"/>
    <mergeCell ref="S100:T100"/>
    <mergeCell ref="S96:T96"/>
    <mergeCell ref="U81:U82"/>
    <mergeCell ref="U84:U87"/>
    <mergeCell ref="U37:U40"/>
    <mergeCell ref="U90:U91"/>
    <mergeCell ref="U70:U71"/>
    <mergeCell ref="U62:U64"/>
    <mergeCell ref="U59:U60"/>
    <mergeCell ref="U51:U56"/>
  </mergeCells>
  <pageMargins left="0.7" right="0.7" top="0.75" bottom="0.75" header="0.3" footer="0.3"/>
  <pageSetup scale="57"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Scores!$A$1:$A$3</xm:f>
          </x14:formula1>
          <xm:sqref>E12:E14 E22 E25 E27:E28 E30:E31 E33:E34 H22 H27:H28 H30:H31 H33:H34 H37:H40 H43 F101 R97:R100 H25 E17:E20 H45 E37:E40 E43 H47:H49 E9:E10 E45 E47:E49 E51:E56 E59:E60 E62:E64 E67 E70:E71 E73 E75 E78 E81:E82 E84:E87 E90:E91 H90:H91 H84:H87 H81:H82 H78 H75 H73 H70:H71 H67 H62:H64 H59:H60 H51:H56 H17:H20 H12:H14 H9:H10</xm:sqref>
        </x14:dataValidation>
        <x14:dataValidation type="list" allowBlank="1" showInputMessage="1" showErrorMessage="1">
          <x14:formula1>
            <xm:f>Scores!$G$1:$G$8</xm:f>
          </x14:formula1>
          <xm:sqref>J40 J34 J31 J28 J22 J25 J10 J20 N20 N14 N22 N25 N28 N31 N34 N40 J14 J43 J45 J49 J56 J60 J64 J67 J71 J73 J75 J78 J82 J87 J91 N10 N43 N45 N49 N56 N60 N64 N67 N71 N73 N75 N78 N82 N87 N91</xm:sqref>
        </x14:dataValidation>
        <x14:dataValidation type="list" allowBlank="1" showInputMessage="1" showErrorMessage="1">
          <x14:formula1>
            <xm:f>Scores!$D$1:$D$2</xm:f>
          </x14:formula1>
          <xm:sqref>L40 L34 L31 L28 L25 L22 L14 L20 P45 P43 P40 P34 P31 P28 P25 P22 L10 L43 L45 L49 L56 L60 L64 L67 L71 L73 L75 L78 L82 L87 L91 P91 P87 P82 P78 P75 P73 P71 P67 P64 P60 P56 P49 P20 P14 P10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L13" sqref="A1:L13"/>
    </sheetView>
  </sheetViews>
  <sheetFormatPr defaultRowHeight="15" x14ac:dyDescent="0.25"/>
  <sheetData>
    <row r="1" spans="1:12" ht="20.25" x14ac:dyDescent="0.25">
      <c r="A1" s="215" t="s">
        <v>179</v>
      </c>
      <c r="B1" s="32"/>
      <c r="C1" s="32"/>
      <c r="D1" s="32"/>
      <c r="E1" s="32"/>
      <c r="F1" s="32"/>
      <c r="G1" s="32"/>
      <c r="H1" s="32"/>
      <c r="I1" s="32"/>
      <c r="J1" s="32"/>
      <c r="K1" s="32"/>
      <c r="L1" s="32"/>
    </row>
    <row r="2" spans="1:12" ht="18" x14ac:dyDescent="0.25">
      <c r="A2" s="216">
        <v>1</v>
      </c>
      <c r="B2" s="217" t="s">
        <v>180</v>
      </c>
      <c r="C2" s="218"/>
      <c r="D2" s="218"/>
      <c r="E2" s="218"/>
      <c r="F2" s="218"/>
      <c r="G2" s="218"/>
      <c r="H2" s="218"/>
      <c r="I2" s="218"/>
      <c r="J2" s="32"/>
      <c r="K2" s="32"/>
      <c r="L2" s="32"/>
    </row>
    <row r="3" spans="1:12" ht="18" x14ac:dyDescent="0.25">
      <c r="A3" s="216">
        <v>2</v>
      </c>
      <c r="B3" s="217" t="s">
        <v>181</v>
      </c>
      <c r="C3" s="218"/>
      <c r="D3" s="218"/>
      <c r="E3" s="218"/>
      <c r="F3" s="218"/>
      <c r="G3" s="218"/>
      <c r="H3" s="218"/>
      <c r="I3" s="218"/>
      <c r="J3" s="32"/>
      <c r="K3" s="32"/>
      <c r="L3" s="32"/>
    </row>
    <row r="4" spans="1:12" ht="18" x14ac:dyDescent="0.25">
      <c r="A4" s="216">
        <v>3</v>
      </c>
      <c r="B4" s="217" t="s">
        <v>182</v>
      </c>
      <c r="C4" s="218"/>
      <c r="D4" s="218"/>
      <c r="E4" s="218"/>
      <c r="F4" s="218"/>
      <c r="G4" s="218"/>
      <c r="H4" s="218"/>
      <c r="I4" s="218"/>
      <c r="J4" s="32"/>
      <c r="K4" s="32"/>
      <c r="L4" s="32"/>
    </row>
    <row r="5" spans="1:12" ht="18" x14ac:dyDescent="0.25">
      <c r="A5" s="216">
        <v>4</v>
      </c>
      <c r="B5" s="217" t="s">
        <v>183</v>
      </c>
      <c r="C5" s="218"/>
      <c r="D5" s="218"/>
      <c r="E5" s="218"/>
      <c r="F5" s="218"/>
      <c r="G5" s="218"/>
      <c r="H5" s="218"/>
      <c r="I5" s="218"/>
      <c r="J5" s="32"/>
      <c r="K5" s="32"/>
      <c r="L5" s="32"/>
    </row>
    <row r="6" spans="1:12" ht="18" x14ac:dyDescent="0.25">
      <c r="A6" s="216">
        <v>5</v>
      </c>
      <c r="B6" s="217" t="s">
        <v>184</v>
      </c>
      <c r="C6" s="218"/>
      <c r="D6" s="218"/>
      <c r="E6" s="218"/>
      <c r="F6" s="218"/>
      <c r="G6" s="218"/>
      <c r="H6" s="218"/>
      <c r="I6" s="218"/>
      <c r="J6" s="32"/>
      <c r="K6" s="32"/>
      <c r="L6" s="32"/>
    </row>
    <row r="7" spans="1:12" ht="18" x14ac:dyDescent="0.25">
      <c r="A7" s="216">
        <v>6</v>
      </c>
      <c r="B7" s="217" t="s">
        <v>185</v>
      </c>
      <c r="C7" s="218"/>
      <c r="D7" s="218"/>
      <c r="E7" s="218"/>
      <c r="F7" s="218"/>
      <c r="G7" s="218"/>
      <c r="H7" s="218"/>
      <c r="I7" s="218"/>
      <c r="J7" s="32"/>
      <c r="K7" s="32"/>
      <c r="L7" s="32"/>
    </row>
    <row r="8" spans="1:12" ht="18" x14ac:dyDescent="0.25">
      <c r="A8" s="216">
        <v>7</v>
      </c>
      <c r="B8" s="217" t="s">
        <v>186</v>
      </c>
      <c r="C8" s="218"/>
      <c r="D8" s="218"/>
      <c r="E8" s="218"/>
      <c r="F8" s="218"/>
      <c r="G8" s="218"/>
      <c r="H8" s="218"/>
      <c r="I8" s="218"/>
      <c r="J8" s="32"/>
      <c r="K8" s="32"/>
      <c r="L8" s="32"/>
    </row>
    <row r="9" spans="1:12" ht="18" x14ac:dyDescent="0.25">
      <c r="A9" s="216">
        <v>8</v>
      </c>
      <c r="B9" s="217" t="s">
        <v>187</v>
      </c>
      <c r="C9" s="218"/>
      <c r="D9" s="218"/>
      <c r="E9" s="218"/>
      <c r="F9" s="218"/>
      <c r="G9" s="218"/>
      <c r="H9" s="218"/>
      <c r="I9" s="218"/>
      <c r="J9" s="32"/>
      <c r="K9" s="32"/>
      <c r="L9" s="32"/>
    </row>
    <row r="10" spans="1:12" x14ac:dyDescent="0.25">
      <c r="A10" s="32"/>
      <c r="B10" s="32"/>
      <c r="C10" s="32"/>
      <c r="D10" s="32"/>
      <c r="E10" s="32"/>
      <c r="F10" s="32"/>
      <c r="G10" s="32"/>
      <c r="H10" s="32"/>
      <c r="I10" s="32"/>
      <c r="J10" s="32"/>
      <c r="K10" s="32"/>
      <c r="L10" s="32"/>
    </row>
    <row r="11" spans="1:12" x14ac:dyDescent="0.25">
      <c r="A11" s="32"/>
      <c r="B11" s="32"/>
      <c r="C11" s="32"/>
      <c r="D11" s="32"/>
      <c r="E11" s="32"/>
      <c r="F11" s="32"/>
      <c r="G11" s="32"/>
      <c r="H11" s="32"/>
      <c r="I11" s="32"/>
      <c r="J11" s="32"/>
      <c r="K11" s="32"/>
      <c r="L11" s="32"/>
    </row>
    <row r="12" spans="1:12" x14ac:dyDescent="0.25">
      <c r="A12" s="32"/>
      <c r="B12" s="32"/>
      <c r="C12" s="32"/>
      <c r="D12" s="32"/>
      <c r="E12" s="32"/>
      <c r="F12" s="32"/>
      <c r="G12" s="32"/>
      <c r="H12" s="32"/>
      <c r="I12" s="32"/>
      <c r="J12" s="32"/>
      <c r="K12" s="32"/>
      <c r="L12" s="32"/>
    </row>
    <row r="13" spans="1:12" x14ac:dyDescent="0.25">
      <c r="A13" s="32"/>
      <c r="B13" s="32"/>
      <c r="C13" s="32"/>
      <c r="D13" s="32"/>
      <c r="E13" s="32"/>
      <c r="F13" s="32"/>
      <c r="G13" s="32"/>
      <c r="H13" s="32"/>
      <c r="I13" s="32"/>
      <c r="J13" s="32"/>
      <c r="K13" s="32"/>
      <c r="L13" s="32"/>
    </row>
  </sheetData>
  <sheetProtection algorithmName="SHA-512" hashValue="E9ZoOY+COIKV3Ba494PYy9cYyiZgBPKKmI6GzFV+fNAXU6pMqfEVPpc8R+5klxxzVj+dyvURWIFAvUoLVxaKug==" saltValue="YdoIqN9AR2lk69bfB4t0Lw=="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election sqref="A1:H9"/>
    </sheetView>
  </sheetViews>
  <sheetFormatPr defaultRowHeight="15" x14ac:dyDescent="0.25"/>
  <cols>
    <col min="8" max="8" width="17.5703125" customWidth="1"/>
    <col min="10" max="12" width="34.28515625" customWidth="1"/>
  </cols>
  <sheetData>
    <row r="1" spans="1:12" ht="15" customHeight="1" x14ac:dyDescent="0.25">
      <c r="A1" s="32" t="s">
        <v>90</v>
      </c>
      <c r="B1" s="32" t="s">
        <v>188</v>
      </c>
      <c r="C1" s="32"/>
      <c r="D1" s="32" t="s">
        <v>90</v>
      </c>
      <c r="E1" s="32"/>
      <c r="F1" s="32"/>
      <c r="G1" s="32">
        <v>1</v>
      </c>
      <c r="H1" s="500" t="s">
        <v>80</v>
      </c>
      <c r="I1" s="22"/>
      <c r="J1" s="501"/>
      <c r="K1" s="501"/>
      <c r="L1" s="501"/>
    </row>
    <row r="2" spans="1:12" x14ac:dyDescent="0.25">
      <c r="A2" s="32" t="s">
        <v>91</v>
      </c>
      <c r="B2" s="32" t="s">
        <v>189</v>
      </c>
      <c r="C2" s="32"/>
      <c r="D2" s="32" t="s">
        <v>92</v>
      </c>
      <c r="E2" s="32"/>
      <c r="F2" s="32"/>
      <c r="G2" s="32">
        <v>2</v>
      </c>
      <c r="H2" s="500"/>
      <c r="I2" s="22"/>
      <c r="J2" s="25"/>
      <c r="K2" s="25"/>
      <c r="L2" s="25"/>
    </row>
    <row r="3" spans="1:12" x14ac:dyDescent="0.25">
      <c r="A3" s="32" t="s">
        <v>92</v>
      </c>
      <c r="B3" s="32"/>
      <c r="C3" s="32"/>
      <c r="D3" s="32"/>
      <c r="E3" s="32"/>
      <c r="F3" s="32"/>
      <c r="G3" s="32">
        <v>3</v>
      </c>
      <c r="H3" s="500"/>
      <c r="I3" s="22"/>
      <c r="J3" s="25"/>
      <c r="K3" s="25"/>
      <c r="L3" s="25"/>
    </row>
    <row r="4" spans="1:12" x14ac:dyDescent="0.25">
      <c r="A4" s="32"/>
      <c r="B4" s="32"/>
      <c r="C4" s="32"/>
      <c r="D4" s="32"/>
      <c r="E4" s="32"/>
      <c r="F4" s="32"/>
      <c r="G4" s="32">
        <v>4</v>
      </c>
      <c r="H4" s="500"/>
      <c r="I4" s="22"/>
      <c r="J4" s="25"/>
      <c r="K4" s="25"/>
      <c r="L4" s="25"/>
    </row>
    <row r="5" spans="1:12" x14ac:dyDescent="0.25">
      <c r="A5" s="32"/>
      <c r="B5" s="32"/>
      <c r="C5" s="32"/>
      <c r="D5" s="32"/>
      <c r="E5" s="32"/>
      <c r="F5" s="32"/>
      <c r="G5" s="32">
        <v>5</v>
      </c>
      <c r="H5" s="500"/>
      <c r="J5" s="23"/>
      <c r="L5" s="1"/>
    </row>
    <row r="6" spans="1:12" x14ac:dyDescent="0.25">
      <c r="A6" s="32"/>
      <c r="B6" s="32"/>
      <c r="C6" s="32"/>
      <c r="D6" s="32"/>
      <c r="E6" s="32"/>
      <c r="F6" s="32"/>
      <c r="G6" s="32">
        <v>6</v>
      </c>
      <c r="H6" s="500"/>
      <c r="J6" s="23"/>
      <c r="L6" s="1"/>
    </row>
    <row r="7" spans="1:12" x14ac:dyDescent="0.25">
      <c r="A7" s="32"/>
      <c r="B7" s="32"/>
      <c r="C7" s="32"/>
      <c r="D7" s="32"/>
      <c r="E7" s="32"/>
      <c r="F7" s="32"/>
      <c r="G7" s="32">
        <v>7</v>
      </c>
      <c r="H7" s="500"/>
      <c r="J7" s="23"/>
      <c r="L7" s="1"/>
    </row>
    <row r="8" spans="1:12" x14ac:dyDescent="0.25">
      <c r="A8" s="32"/>
      <c r="B8" s="32"/>
      <c r="C8" s="32"/>
      <c r="D8" s="32"/>
      <c r="E8" s="32"/>
      <c r="F8" s="32"/>
      <c r="G8" s="32">
        <v>8</v>
      </c>
      <c r="H8" s="500"/>
      <c r="J8" s="23"/>
      <c r="L8" s="1"/>
    </row>
    <row r="9" spans="1:12" x14ac:dyDescent="0.25">
      <c r="A9" s="32"/>
      <c r="B9" s="32"/>
      <c r="C9" s="32"/>
      <c r="D9" s="32"/>
      <c r="E9" s="32"/>
      <c r="F9" s="32"/>
      <c r="G9" s="32"/>
      <c r="H9" s="32"/>
      <c r="J9" s="23"/>
    </row>
    <row r="10" spans="1:12" x14ac:dyDescent="0.25">
      <c r="J10" s="23"/>
    </row>
    <row r="11" spans="1:12" x14ac:dyDescent="0.25">
      <c r="J11" s="23"/>
    </row>
    <row r="12" spans="1:12" x14ac:dyDescent="0.25">
      <c r="J12" s="23"/>
    </row>
    <row r="13" spans="1:12" x14ac:dyDescent="0.25">
      <c r="J13" s="23"/>
    </row>
    <row r="14" spans="1:12" x14ac:dyDescent="0.25">
      <c r="J14" s="23"/>
    </row>
    <row r="15" spans="1:12" x14ac:dyDescent="0.25">
      <c r="J15" s="23"/>
    </row>
    <row r="16" spans="1:12" x14ac:dyDescent="0.25">
      <c r="J16" s="23"/>
    </row>
    <row r="17" spans="10:10" x14ac:dyDescent="0.25">
      <c r="J17" s="23"/>
    </row>
    <row r="18" spans="10:10" x14ac:dyDescent="0.25">
      <c r="J18" s="23"/>
    </row>
    <row r="19" spans="10:10" x14ac:dyDescent="0.25">
      <c r="J19" s="23"/>
    </row>
    <row r="20" spans="10:10" x14ac:dyDescent="0.25">
      <c r="J20" s="23"/>
    </row>
    <row r="21" spans="10:10" x14ac:dyDescent="0.25">
      <c r="J21" s="23"/>
    </row>
    <row r="22" spans="10:10" x14ac:dyDescent="0.25">
      <c r="J22" s="23"/>
    </row>
    <row r="23" spans="10:10" x14ac:dyDescent="0.25">
      <c r="J23" s="23"/>
    </row>
    <row r="24" spans="10:10" x14ac:dyDescent="0.25">
      <c r="J24" s="23"/>
    </row>
    <row r="25" spans="10:10" x14ac:dyDescent="0.25">
      <c r="J25" s="23"/>
    </row>
    <row r="26" spans="10:10" x14ac:dyDescent="0.25">
      <c r="J26" s="23"/>
    </row>
    <row r="27" spans="10:10" x14ac:dyDescent="0.25">
      <c r="J27" s="23"/>
    </row>
    <row r="28" spans="10:10" x14ac:dyDescent="0.25">
      <c r="J28" s="23"/>
    </row>
    <row r="29" spans="10:10" x14ac:dyDescent="0.25">
      <c r="J29" s="23"/>
    </row>
    <row r="30" spans="10:10" x14ac:dyDescent="0.25">
      <c r="J30" s="23"/>
    </row>
    <row r="31" spans="10:10" x14ac:dyDescent="0.25">
      <c r="J31" s="23"/>
    </row>
    <row r="32" spans="10:10" x14ac:dyDescent="0.25">
      <c r="J32" s="23"/>
    </row>
    <row r="33" spans="10:10" x14ac:dyDescent="0.25">
      <c r="J33" s="23"/>
    </row>
  </sheetData>
  <sheetProtection algorithmName="SHA-512" hashValue="AvzjWFBAH7fymI7a/T11xaEDqeZcX5+b2WRMSI7c7JAJZO/yqnWZst/ZxB7Q/SOYlN0tYefbit5th3bSc987uA==" saltValue="KJ4nZeSQO0FQRsGi1SiRRQ==" spinCount="100000" sheet="1" objects="1" scenarios="1"/>
  <mergeCells count="2">
    <mergeCell ref="H1:H8"/>
    <mergeCell ref="J1:L1"/>
  </mergeCells>
  <pageMargins left="0.25" right="0.25"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Cover</vt:lpstr>
      <vt:lpstr>All Content Review</vt:lpstr>
      <vt:lpstr>Math Content Review</vt:lpstr>
      <vt:lpstr>Algebra II Standards Review</vt:lpstr>
      <vt:lpstr>SMP Chart</vt:lpstr>
      <vt:lpstr>Scores</vt:lpstr>
      <vt:lpstr>'All Content Review'!Print_Area</vt:lpstr>
      <vt:lpstr>'Math Content Review'!Print_Area</vt:lpstr>
    </vt:vector>
  </TitlesOfParts>
  <Company>State of New Mexico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Debra Marquez</dc:creator>
  <cp:lastModifiedBy>Charlotte McLeod</cp:lastModifiedBy>
  <cp:lastPrinted>2018-12-27T18:13:31Z</cp:lastPrinted>
  <dcterms:created xsi:type="dcterms:W3CDTF">2018-09-05T15:01:08Z</dcterms:created>
  <dcterms:modified xsi:type="dcterms:W3CDTF">2019-10-15T20:25:45Z</dcterms:modified>
</cp:coreProperties>
</file>