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 K-12 Math &amp; CTE\Rubrics_2019\Math\Math Drafts\Math Unlocked\"/>
    </mc:Choice>
  </mc:AlternateContent>
  <bookViews>
    <workbookView xWindow="0" yWindow="0" windowWidth="9915" windowHeight="6795"/>
  </bookViews>
  <sheets>
    <sheet name="Cover" sheetId="5" r:id="rId1"/>
    <sheet name="All Content Review" sheetId="9" r:id="rId2"/>
    <sheet name="Math Content Review" sheetId="10" r:id="rId3"/>
    <sheet name="Geometry Standards Review" sheetId="7" r:id="rId4"/>
    <sheet name="SMP Chart" sheetId="11" r:id="rId5"/>
    <sheet name="Scores" sheetId="2" state="hidden" r:id="rId6"/>
  </sheets>
  <externalReferences>
    <externalReference r:id="rId7"/>
    <externalReference r:id="rId8"/>
  </externalReferences>
  <definedNames>
    <definedName name="List">[1]Sheet2!$C$1:$C$4</definedName>
    <definedName name="_xlnm.Print_Area" localSheetId="1">'All Content Review'!$A$4:$I$56</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5" i="7" l="1"/>
  <c r="X94" i="7"/>
  <c r="X93" i="7"/>
  <c r="X92" i="7"/>
  <c r="W86" i="7" l="1"/>
  <c r="W85" i="7"/>
  <c r="W82" i="7"/>
  <c r="W81" i="7"/>
  <c r="W80" i="7"/>
  <c r="W79" i="7"/>
  <c r="W77" i="7"/>
  <c r="W76" i="7"/>
  <c r="W75" i="7"/>
  <c r="W74" i="7"/>
  <c r="W73" i="7"/>
  <c r="W70" i="7"/>
  <c r="W69" i="7"/>
  <c r="W68" i="7"/>
  <c r="W65" i="7"/>
  <c r="W63" i="7"/>
  <c r="W62" i="7"/>
  <c r="W59" i="7"/>
  <c r="W58" i="7"/>
  <c r="W57" i="7"/>
  <c r="W56" i="7"/>
  <c r="W54" i="7"/>
  <c r="W53" i="7"/>
  <c r="W50" i="7"/>
  <c r="W48" i="7"/>
  <c r="W47" i="7"/>
  <c r="W46" i="7"/>
  <c r="W45" i="7"/>
  <c r="W42" i="7"/>
  <c r="W41" i="7"/>
  <c r="W40" i="7"/>
  <c r="W38" i="7"/>
  <c r="W37" i="7"/>
  <c r="W36" i="7"/>
  <c r="W34" i="7"/>
  <c r="W33" i="7"/>
  <c r="W31" i="7"/>
  <c r="W30" i="7"/>
  <c r="W29" i="7"/>
  <c r="W28" i="7"/>
  <c r="W27" i="7"/>
  <c r="W24" i="7"/>
  <c r="W23" i="7"/>
  <c r="W21" i="7"/>
  <c r="W20" i="7"/>
  <c r="W19" i="7"/>
  <c r="W17" i="7"/>
  <c r="W16" i="7"/>
  <c r="W15" i="7"/>
  <c r="W13" i="7"/>
  <c r="W12" i="7"/>
  <c r="W11" i="7"/>
  <c r="W10" i="7"/>
  <c r="W9" i="7"/>
  <c r="AD13" i="7"/>
  <c r="AD9" i="7"/>
  <c r="AD10" i="7"/>
  <c r="AD11" i="7"/>
  <c r="AD12" i="7"/>
  <c r="AD14" i="7"/>
  <c r="AD15" i="7"/>
  <c r="AD16" i="7"/>
  <c r="AA16" i="7"/>
  <c r="AA15" i="7"/>
  <c r="AA14" i="7"/>
  <c r="AA13" i="7"/>
  <c r="AA12" i="7"/>
  <c r="AA11" i="7"/>
  <c r="AA10" i="7"/>
  <c r="AA9" i="7"/>
  <c r="W88" i="7" l="1"/>
  <c r="J102" i="7" s="1"/>
  <c r="X97" i="7"/>
  <c r="J104" i="7" s="1"/>
  <c r="AE16" i="7"/>
  <c r="AB16" i="7"/>
  <c r="AE15" i="7"/>
  <c r="AB15" i="7"/>
  <c r="AE14" i="7"/>
  <c r="AB14" i="7"/>
  <c r="AE13" i="7"/>
  <c r="AB13" i="7"/>
  <c r="AE12" i="7"/>
  <c r="AB12" i="7"/>
  <c r="AE11" i="7"/>
  <c r="AB11" i="7"/>
  <c r="AE10" i="7"/>
  <c r="AB10" i="7"/>
  <c r="AE9" i="7"/>
  <c r="AB9" i="7"/>
  <c r="X87" i="7" l="1"/>
  <c r="X88" i="7" s="1"/>
  <c r="J103" i="7" s="1"/>
  <c r="J105" i="7" s="1"/>
  <c r="B12" i="5" s="1"/>
  <c r="J14" i="10"/>
  <c r="J13" i="10"/>
  <c r="J12" i="10"/>
  <c r="J11" i="10"/>
  <c r="J10" i="10"/>
  <c r="J9" i="10"/>
  <c r="J8" i="10"/>
  <c r="I18" i="10" s="1"/>
  <c r="B11" i="5" s="1"/>
  <c r="J55" i="9"/>
  <c r="J54" i="9"/>
  <c r="J53" i="9"/>
  <c r="J52" i="9"/>
  <c r="J51" i="9"/>
  <c r="J49" i="9"/>
  <c r="J48" i="9"/>
  <c r="J47" i="9"/>
  <c r="J45" i="9"/>
  <c r="J44" i="9"/>
  <c r="J43" i="9"/>
  <c r="J41" i="9"/>
  <c r="J40" i="9"/>
  <c r="J39" i="9"/>
  <c r="J38" i="9"/>
  <c r="J37" i="9"/>
  <c r="J36" i="9"/>
  <c r="J34" i="9"/>
  <c r="J33" i="9"/>
  <c r="J32" i="9"/>
  <c r="J31" i="9"/>
  <c r="J30" i="9"/>
  <c r="J29" i="9"/>
  <c r="J28" i="9"/>
  <c r="J26" i="9"/>
  <c r="J25" i="9"/>
  <c r="J24" i="9"/>
  <c r="J23" i="9"/>
  <c r="J22" i="9"/>
  <c r="J20" i="9"/>
  <c r="J19" i="9"/>
  <c r="J18" i="9"/>
  <c r="J17" i="9"/>
  <c r="J15" i="9"/>
  <c r="J14" i="9"/>
  <c r="J13" i="9"/>
  <c r="J12" i="9"/>
  <c r="J11" i="9"/>
  <c r="J10" i="9"/>
  <c r="J9" i="9"/>
  <c r="I59" i="9" l="1"/>
  <c r="B10" i="5" s="1"/>
  <c r="B13" i="5" s="1"/>
  <c r="B14" i="5" s="1"/>
</calcChain>
</file>

<file path=xl/sharedStrings.xml><?xml version="1.0" encoding="utf-8"?>
<sst xmlns="http://schemas.openxmlformats.org/spreadsheetml/2006/main" count="338" uniqueCount="303">
  <si>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</si>
  <si>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</si>
  <si>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</si>
  <si>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</si>
  <si>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</si>
  <si>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</si>
  <si>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</si>
  <si>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</si>
  <si>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</si>
  <si>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</si>
  <si>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</si>
  <si>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</si>
  <si>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</si>
  <si>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</si>
  <si>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</si>
  <si>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Rigor and Balance</t>
  </si>
  <si>
    <t>Materials integrate opportunities for digital learning into the text.</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</si>
  <si>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</si>
  <si>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</si>
  <si>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</si>
  <si>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</si>
  <si>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</si>
  <si>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</si>
  <si>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</si>
  <si>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</si>
  <si>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</si>
  <si>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</si>
  <si>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</si>
  <si>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</si>
  <si>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</si>
  <si>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</si>
  <si>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</si>
  <si>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</si>
  <si>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</si>
  <si>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</si>
  <si>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</si>
  <si>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</si>
  <si>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</si>
  <si>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</si>
  <si>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</si>
  <si>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</si>
  <si>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</si>
  <si>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</si>
  <si>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</si>
  <si>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</si>
  <si>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</si>
  <si>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</si>
  <si>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</si>
  <si>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</si>
  <si>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</si>
  <si>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</si>
  <si>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</si>
  <si>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</si>
  <si>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</si>
  <si>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</si>
  <si>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</si>
  <si>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</si>
  <si>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</si>
  <si>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</si>
  <si>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</si>
  <si>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</si>
  <si>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</si>
  <si>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</si>
  <si>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</si>
  <si>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</si>
  <si>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</si>
  <si>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</si>
  <si>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</si>
  <si>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</si>
  <si>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</si>
  <si>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</si>
  <si>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 Imprint: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</si>
  <si>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</si>
  <si>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</si>
  <si>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</si>
  <si>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</si>
  <si>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</si>
  <si>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</si>
  <si>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 xml:space="preserve">Reviewer's Evidence </t>
  </si>
  <si>
    <t xml:space="preserve"> Score</t>
  </si>
  <si>
    <t>Score</t>
  </si>
  <si>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</si>
  <si>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</si>
  <si>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</si>
  <si>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</si>
  <si>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</si>
  <si>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</si>
  <si>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</si>
  <si>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</si>
  <si>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</si>
  <si>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</si>
  <si>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</si>
  <si>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</si>
  <si>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</si>
  <si>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</si>
  <si>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</si>
  <si>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</si>
  <si>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</si>
  <si>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</si>
  <si>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</si>
  <si>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</si>
  <si>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</si>
  <si>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</si>
  <si>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</si>
  <si>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</si>
  <si>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</si>
  <si>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</si>
  <si>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</si>
  <si>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HS.G-Co - Congruence</t>
  </si>
  <si>
    <t>Experiment with transformations in the plane.</t>
  </si>
  <si>
    <t>Procedural Skill</t>
  </si>
  <si>
    <t>HS.GCO.A.1</t>
  </si>
  <si>
    <t xml:space="preserve">Know precise definitions of angle, circle, perpendicular line, parallel line, and line segment, based on the undefined notions of point, line, distance along a line, and distance around a circular arc.
</t>
  </si>
  <si>
    <t>HS.GCO.A.2</t>
  </si>
  <si>
    <t>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</si>
  <si>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t>HS.GCO.A.3</t>
  </si>
  <si>
    <t>Given a rectangle, parallelogram, trapezoid, or regular polygon, describe the rotations and reflections that carry it onto itself.</t>
  </si>
  <si>
    <t>HS.GCO.A.4</t>
  </si>
  <si>
    <t>Develop definitions of rotations, reflections, and translations in terms of angles, circles, perpendicular lines, parallel lines, and line segments.</t>
  </si>
  <si>
    <t>HS.GCO.A.5</t>
  </si>
  <si>
    <t>Given a geometric figure and a rotation, reflection, or translation, draw the transformed figure using, e.g., graph paper, tracing paper, or geometry software. Specify a sequence of transformations that will carry a given figure onto another.</t>
  </si>
  <si>
    <t>Understand congruence in terms of rigid motions.</t>
  </si>
  <si>
    <t>HS.GCO.B.6</t>
  </si>
  <si>
    <t>Use geometric descriptions of rigid motions to transform figures and to predict the effect of a given rigid motion on a given figure; given two figures, use the definition of congruence in terms of rigid motions to decide if they are congruent.</t>
  </si>
  <si>
    <t>HS.GCO.B.7</t>
  </si>
  <si>
    <t>Use the definition of congruence in terms of rigid motions to show that two triangles are congruent if and only if corresponding pairs of sides and corresponding pairs of angles are congruent.</t>
  </si>
  <si>
    <t>HS.GCO.B.8</t>
  </si>
  <si>
    <t>Explain how the criteria for triangle congruence (ASA, SAS, and SSS) follow from the definition of congruence in terms of rigid motions.</t>
  </si>
  <si>
    <t xml:space="preserve"> </t>
  </si>
  <si>
    <t>Prove geometric theorem.</t>
  </si>
  <si>
    <t>HS.GCO.C.9</t>
  </si>
  <si>
    <t>HS.GCO.C.10</t>
  </si>
  <si>
    <t>HS.GCO.C.11</t>
  </si>
  <si>
    <t>Make geometric constructions.</t>
  </si>
  <si>
    <t>HS.GCO.D.12</t>
  </si>
  <si>
    <t>HS.GCO.D.13</t>
  </si>
  <si>
    <t>Construct an equilateral triangle, a square, and a regular hexagon inscribed in a circle.</t>
  </si>
  <si>
    <t>HS.G-SRT - Similarity, right triangles, and trigonometry</t>
  </si>
  <si>
    <t>Understand similarity in terms of similarity transformations.</t>
  </si>
  <si>
    <t>HS.GSRT.A.1</t>
  </si>
  <si>
    <t>Verify experimentally the properties of dilations given by a center and a scale factor:</t>
  </si>
  <si>
    <t>HS.GSRT.A.1a</t>
  </si>
  <si>
    <t>A dilation takes a line not passing through the center of the dilation to a parallel line, and leaves a line passing through the center unchanged.</t>
  </si>
  <si>
    <t>HS.GSRT.A.1b</t>
  </si>
  <si>
    <t>The dilation of a line segment is longer or shorter in the ratio given by the scale factor.</t>
  </si>
  <si>
    <t>HS.GSRT.A.2</t>
  </si>
  <si>
    <t>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</si>
  <si>
    <t>HS.GSRT.A.3</t>
  </si>
  <si>
    <t>Use the properties of similarity transformations to establish the AA criterion for two triangles to be similar.</t>
  </si>
  <si>
    <t>Prove theorems involving similarity.</t>
  </si>
  <si>
    <t>HS.GRST.B.4</t>
  </si>
  <si>
    <r>
      <t xml:space="preserve">Prove theorems about triangles. </t>
    </r>
    <r>
      <rPr>
        <i/>
        <sz val="12"/>
        <color theme="1"/>
        <rFont val="Arial"/>
        <family val="2"/>
      </rPr>
      <t>Theorems include: a line parallel to one side of a triangle divides the other two proportionally, and conversely; the Pythagorean Theorem proved using triangle similarity.</t>
    </r>
  </si>
  <si>
    <t>HS.GRST.B.5</t>
  </si>
  <si>
    <t>Use congruence and similarity criteria for triangles to solve problems and to prove relationships in geometric figures.</t>
  </si>
  <si>
    <t>Define trigonometric ratios and solve problems involving right triangles.</t>
  </si>
  <si>
    <t>HS.GRST.C.6</t>
  </si>
  <si>
    <t>Understand that by similarity, side ratios in right triangles are properties of the angles in the triangle, leading to definitions of trigonometric ratios for acute angles.</t>
  </si>
  <si>
    <t>HS.GRST.C.7</t>
  </si>
  <si>
    <t xml:space="preserve">Explain and use the relationship between the sine and cosine of complementary angles.
</t>
  </si>
  <si>
    <t>HS.GRST.C.8</t>
  </si>
  <si>
    <t>Apply trigonometry to general triangles.</t>
  </si>
  <si>
    <t>HS.GRST.D.9</t>
  </si>
  <si>
    <t>HS.GRST.D.10</t>
  </si>
  <si>
    <t>10. (+) Prove the Laws of Sines and Cosines and use them to solve problems.</t>
  </si>
  <si>
    <t>HS.GRST.D.11</t>
  </si>
  <si>
    <t>HS.G-C - Circles</t>
  </si>
  <si>
    <t>Understand and apply theorems about circles.</t>
  </si>
  <si>
    <t>HS.GRC.A.1</t>
  </si>
  <si>
    <t>Prove that all circles are similar.</t>
  </si>
  <si>
    <t>HS.GRC.A.2</t>
  </si>
  <si>
    <r>
      <t>Identify and describe relationships among inscribed angles, radii, and chords.</t>
    </r>
    <r>
      <rPr>
        <i/>
        <sz val="12"/>
        <color theme="1"/>
        <rFont val="Arial"/>
        <family val="2"/>
      </rPr>
      <t xml:space="preserve"> Include the relationship between central, inscribed, and circumscribed angles; inscribed angles on a diameter are right angles; the radius of a circle is perpendicular to the tangent where the radius intersects the circle.</t>
    </r>
  </si>
  <si>
    <t>HS.GRC.A.3</t>
  </si>
  <si>
    <t>Construct the inscribed and circumscribed circles of a triangle, and prove properties of angles for a quadrilateral inscribed in a circle.</t>
  </si>
  <si>
    <t>HS.GRC.A.4</t>
  </si>
  <si>
    <t>Construct a tangent line from a point outside a given circle to the circle.</t>
  </si>
  <si>
    <t>Find arc lengths and areas of sectors of circles.</t>
  </si>
  <si>
    <t>HS.GRC.B.5</t>
  </si>
  <si>
    <t>Derive using similarity the fact that the length of the arc intercepted by an angle is proportional to the radius, and define the radian measure of the angle as the constant of proportionality; derive the formula for the area of a sector.</t>
  </si>
  <si>
    <t>HS.G-Gpe - Expressing geometric properties with equations</t>
  </si>
  <si>
    <t>Translate between the geometric description and the equation for a conic section.</t>
  </si>
  <si>
    <t>HS.GGPE.A.1</t>
  </si>
  <si>
    <t>Derive the equation of a circle of given center and radius using the Pythagorean Theorem; complete the square to find the center and radius of a circle given by an equation.</t>
  </si>
  <si>
    <t>HS.GGPE.A.2</t>
  </si>
  <si>
    <t>Derive the equation of a parabola given a focus and directrix.</t>
  </si>
  <si>
    <t>Use coordinates to prove simple geometric theorems algebraically.</t>
  </si>
  <si>
    <t>HS.GGPE.B.4</t>
  </si>
  <si>
    <r>
      <t xml:space="preserve">Use coordinates to prove simple geometric theorems algebraically. </t>
    </r>
    <r>
      <rPr>
        <i/>
        <sz val="12"/>
        <color theme="1"/>
        <rFont val="Arial"/>
        <family val="2"/>
      </rPr>
      <t>For example, prove or disprove that a figure defined by four given points in the coordinate plane is a rectangle; prove or disprove that the point (1, √3) lies on the circle centered at the origin and containing the point (0, 2).</t>
    </r>
  </si>
  <si>
    <t>HS.GGPE.B.5</t>
  </si>
  <si>
    <t>Prove the slope criteria for parallel and perpendicular lines and use them to solve geometric problems (e.g., find the equation of a line parallel or perpendicular to a given line that passes through a given point).</t>
  </si>
  <si>
    <t>HS.GGPE.B.6</t>
  </si>
  <si>
    <t>Find the point on a directed line segment between two given points that partitions the segment in a given ratio.</t>
  </si>
  <si>
    <t>HS.GGPE.B.7</t>
  </si>
  <si>
    <t>HS.G-Gmd - Geometric measurement and dimension</t>
  </si>
  <si>
    <t>Explain volume formulas and use them to solve problems.</t>
  </si>
  <si>
    <t>HS.GGMD.A.1</t>
  </si>
  <si>
    <r>
      <t>Give an informal argument for the formulas for the circumference of a circle, area of a circle, volume of a cylinder, pyramid, and cone.</t>
    </r>
    <r>
      <rPr>
        <i/>
        <sz val="12"/>
        <color theme="1"/>
        <rFont val="Arial"/>
        <family val="2"/>
      </rPr>
      <t xml:space="preserve"> Use dissection arguments, Cavalieri’s principle, and informal limit arguments.</t>
    </r>
  </si>
  <si>
    <t>HS.GGMD.A.3</t>
  </si>
  <si>
    <t>Visualize relationships between two-dimensional and three-dimensional objects.</t>
  </si>
  <si>
    <t>HS.GGMD.B.4</t>
  </si>
  <si>
    <t>Identify the shapes of two-dimensional cross-sections of three- dimensional objects, and identify three-dimensional objects generated by rotations of two-dimensional objects.</t>
  </si>
  <si>
    <t>GS.G-MG - Modeling with geometry</t>
  </si>
  <si>
    <t>Apply geometric concepts in modeling situations.</t>
  </si>
  <si>
    <t>HS.GMG.A.1</t>
  </si>
  <si>
    <t>HS.GMG.A.2</t>
  </si>
  <si>
    <t>HS.GMG.A.3</t>
  </si>
  <si>
    <r>
      <rPr>
        <b/>
        <sz val="12"/>
        <color theme="1"/>
        <rFont val="Arial"/>
        <family val="2"/>
      </rPr>
      <t xml:space="preserve">Attention to Procedural Skill: </t>
    </r>
    <r>
      <rPr>
        <sz val="12"/>
        <color theme="1"/>
        <rFont val="Arial"/>
        <family val="2"/>
      </rPr>
      <t xml:space="preserve">Materials give attention throughout the year to individual standards that set an expectation of procedural skill </t>
    </r>
    <r>
      <rPr>
        <sz val="12"/>
        <rFont val="Arial"/>
        <family val="2"/>
      </rPr>
      <t>and fluency.</t>
    </r>
  </si>
  <si>
    <t>Provider/Publisher Criteria for all Content</t>
  </si>
  <si>
    <t>Provider/Publisher Citation</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</si>
  <si>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</si>
  <si>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</si>
  <si>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</si>
  <si>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</si>
  <si>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</si>
  <si>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</si>
  <si>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</si>
  <si>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</si>
  <si>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</si>
  <si>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</si>
  <si>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</si>
  <si>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</si>
  <si>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</si>
  <si>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</si>
  <si>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Provider/Publisher Criteria High School Math Content</t>
  </si>
  <si>
    <t>All Content Review Score</t>
  </si>
  <si>
    <t>Math Content Review Score</t>
  </si>
  <si>
    <t>Standards Score</t>
  </si>
  <si>
    <t>SMP Score</t>
  </si>
  <si>
    <t>Standards for Mathematical Practices Scoring Table</t>
  </si>
  <si>
    <t>Publisher Cite</t>
  </si>
  <si>
    <t>COUNT</t>
  </si>
  <si>
    <t>SUM COL</t>
  </si>
  <si>
    <t>1 and M</t>
  </si>
  <si>
    <t>2 and M</t>
  </si>
  <si>
    <t>3 and M</t>
  </si>
  <si>
    <t>4 and M</t>
  </si>
  <si>
    <t>5 and M</t>
  </si>
  <si>
    <t>6 and M</t>
  </si>
  <si>
    <t>7 and M</t>
  </si>
  <si>
    <t>8 and M</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</si>
  <si>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</si>
  <si>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</si>
  <si>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</si>
  <si>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</si>
  <si>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</si>
  <si>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</si>
  <si>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</si>
  <si>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</si>
  <si>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</si>
  <si>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</si>
  <si>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</si>
  <si>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</si>
  <si>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</si>
  <si>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</si>
  <si>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</si>
  <si>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</si>
  <si>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</si>
  <si>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Reviewer Cite</t>
  </si>
  <si>
    <t>M occurrences</t>
  </si>
  <si>
    <r>
      <t xml:space="preserve">Prove theorems about lines and angles. </t>
    </r>
    <r>
      <rPr>
        <i/>
        <sz val="12"/>
        <color theme="1"/>
        <rFont val="Arial"/>
        <family val="2"/>
      </rPr>
      <t>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r>
  </si>
  <si>
    <r>
      <t xml:space="preserve"> Prove theorems about triangles.</t>
    </r>
    <r>
      <rPr>
        <i/>
        <sz val="12"/>
        <color theme="1"/>
        <rFont val="Arial"/>
        <family val="2"/>
      </rPr>
      <t xml:space="preserve"> Theorems include: measures of interior angles of a triangle sum to 180°; base angles of isosceles triangles are congruent; the segment joining midpoints of two sides of a triangle is parallel to the third side and half the length; the medians of a triangle meet at a point.</t>
    </r>
  </si>
  <si>
    <r>
      <t xml:space="preserve">Prove theorems about  parallelograms. </t>
    </r>
    <r>
      <rPr>
        <i/>
        <sz val="12"/>
        <color theme="1"/>
        <rFont val="Arial"/>
        <family val="2"/>
      </rPr>
      <t>Theorems include: opposite sides are congruent, opposite angles are congruent, the diagonals  of a parallelogram bisect each other, and conversely, rectangles are parallelograms with congruent diagonals.</t>
    </r>
  </si>
  <si>
    <r>
      <t xml:space="preserve">Make formal geometric constructions with a variety of tools and methods (compass and straightedge,  string, reflective devices, paper folding, dynamic geometric software, etc.). </t>
    </r>
    <r>
      <rPr>
        <i/>
        <sz val="12"/>
        <color theme="1"/>
        <rFont val="Arial"/>
        <family val="2"/>
      </rPr>
      <t>Copying a segment; copying an angle; bisecting a segment; bisecting an angle; constructing perpendicular lines, including the perpendicular bisector of a line segment; and constructing a line parallel to a given line through a point not on the line.</t>
    </r>
  </si>
  <si>
    <r>
      <t>Use trigonometric ratios and the Pythagorean Theorem to solve right triangles in applied problems.</t>
    </r>
    <r>
      <rPr>
        <vertAlign val="superscript"/>
        <sz val="12"/>
        <color theme="1"/>
        <rFont val="Arial"/>
        <family val="2"/>
      </rPr>
      <t>★</t>
    </r>
  </si>
  <si>
    <r>
      <t xml:space="preserve">9. (+) Derive the formula A = 1/2 </t>
    </r>
    <r>
      <rPr>
        <i/>
        <sz val="12"/>
        <color theme="1"/>
        <rFont val="Arial"/>
        <family val="2"/>
      </rPr>
      <t>ab</t>
    </r>
    <r>
      <rPr>
        <sz val="12"/>
        <color theme="1"/>
        <rFont val="Arial"/>
        <family val="2"/>
      </rPr>
      <t xml:space="preserve"> sin(C) for the area of a triangle by drawing an auxiliary line from a vertex perpendicular to the opposite side.</t>
    </r>
  </si>
  <si>
    <t>11. (+) Understand and apply the Law of Sines and the Law of Cosines to find unknown measurements in right and non-right triangles (e.g., surveying problems, resultant forces).</t>
  </si>
  <si>
    <r>
      <t>Use coordinates to compute perimeters of polygons and areas of triangles and rectangles, e.g., using the distance formula.</t>
    </r>
    <r>
      <rPr>
        <vertAlign val="superscript"/>
        <sz val="12"/>
        <color theme="1"/>
        <rFont val="Arial"/>
        <family val="2"/>
      </rPr>
      <t>★</t>
    </r>
  </si>
  <si>
    <r>
      <t>Apply geometric methods to solve design problems (e.g., designing an object or structure to satisfy physical constraints or minimize cost; working with typographic grid systems based on ratios).</t>
    </r>
    <r>
      <rPr>
        <vertAlign val="superscript"/>
        <sz val="12"/>
        <color theme="1"/>
        <rFont val="Arial"/>
        <family val="2"/>
      </rPr>
      <t>★</t>
    </r>
  </si>
  <si>
    <r>
      <t>Use geometric shapes, their measures, and their properties to describe objects (e.g., modeling a tree trunk or a human torso as a cylinder).</t>
    </r>
    <r>
      <rPr>
        <vertAlign val="superscript"/>
        <sz val="12"/>
        <color theme="1"/>
        <rFont val="Arial"/>
        <family val="2"/>
      </rPr>
      <t>★</t>
    </r>
  </si>
  <si>
    <r>
      <t>Apply concepts of density based on area and volume in modeling situations (e.g., persons per square mile, BTUs per cubic foot).</t>
    </r>
    <r>
      <rPr>
        <vertAlign val="superscript"/>
        <sz val="12"/>
        <color theme="1"/>
        <rFont val="Arial"/>
        <family val="2"/>
      </rPr>
      <t>★</t>
    </r>
  </si>
  <si>
    <r>
      <t xml:space="preserve">Use volume formulas for cylinders, pyramids, cones, and spheres to solve problems. </t>
    </r>
    <r>
      <rPr>
        <vertAlign val="superscript"/>
        <sz val="12"/>
        <color theme="1"/>
        <rFont val="Arial"/>
        <family val="2"/>
      </rPr>
      <t>★</t>
    </r>
  </si>
  <si>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</si>
  <si>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HS.S-CP - Conditional Probability and the Rules of Probability</t>
  </si>
  <si>
    <t>Understand independence and conditional probability and use them to interpret data.</t>
  </si>
  <si>
    <t>HS.SCP.A.1</t>
  </si>
  <si>
    <t>Describe events as subsets of a sample space (the set of outcomes) using characteristics (or categories) of the outcomes, or as unions, intersections, or complements of other events (“or,” “and,” “not”).</t>
  </si>
  <si>
    <t>HS.SCP.A.2</t>
  </si>
  <si>
    <r>
      <t xml:space="preserve">Understand that two events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are independent if the probability of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occurring together is the product of their probabilities, and use this characterization to determine if they are independent.</t>
    </r>
  </si>
  <si>
    <t>HS.SCP.A.3</t>
  </si>
  <si>
    <r>
      <t xml:space="preserve">Understand the conditional probability of </t>
    </r>
    <r>
      <rPr>
        <i/>
        <sz val="12"/>
        <color rgb="FF231F20"/>
        <rFont val="Arial"/>
        <family val="2"/>
      </rPr>
      <t>A</t>
    </r>
    <r>
      <rPr>
        <sz val="12"/>
        <color rgb="FF231F20"/>
        <rFont val="Arial"/>
        <family val="2"/>
      </rPr>
      <t xml:space="preserve"> given </t>
    </r>
    <r>
      <rPr>
        <i/>
        <sz val="12"/>
        <color rgb="FF231F20"/>
        <rFont val="Arial"/>
        <family val="2"/>
      </rPr>
      <t>B</t>
    </r>
    <r>
      <rPr>
        <sz val="12"/>
        <color rgb="FF231F20"/>
        <rFont val="Arial"/>
        <family val="2"/>
      </rPr>
      <t xml:space="preserve">as </t>
    </r>
    <r>
      <rPr>
        <i/>
        <sz val="12"/>
        <color rgb="FF231F20"/>
        <rFont val="Arial"/>
        <family val="2"/>
      </rPr>
      <t>P</t>
    </r>
    <r>
      <rPr>
        <sz val="12"/>
        <color rgb="FF231F20"/>
        <rFont val="Arial"/>
        <family val="2"/>
      </rPr>
      <t>(</t>
    </r>
    <r>
      <rPr>
        <i/>
        <sz val="12"/>
        <color rgb="FF231F20"/>
        <rFont val="Arial"/>
        <family val="2"/>
      </rPr>
      <t>A</t>
    </r>
    <r>
      <rPr>
        <sz val="12"/>
        <color rgb="FF231F20"/>
        <rFont val="Arial"/>
        <family val="2"/>
      </rPr>
      <t xml:space="preserve"> and </t>
    </r>
    <r>
      <rPr>
        <i/>
        <sz val="12"/>
        <color rgb="FF231F20"/>
        <rFont val="Arial"/>
        <family val="2"/>
      </rPr>
      <t>B</t>
    </r>
    <r>
      <rPr>
        <sz val="12"/>
        <color rgb="FF231F20"/>
        <rFont val="Arial"/>
        <family val="2"/>
      </rPr>
      <t>)/P(</t>
    </r>
    <r>
      <rPr>
        <i/>
        <sz val="12"/>
        <color rgb="FF231F20"/>
        <rFont val="Arial"/>
        <family val="2"/>
      </rPr>
      <t>B</t>
    </r>
    <r>
      <rPr>
        <sz val="12"/>
        <color rgb="FF231F20"/>
        <rFont val="Arial"/>
        <family val="2"/>
      </rPr>
      <t xml:space="preserve">), and interpret independence of </t>
    </r>
    <r>
      <rPr>
        <i/>
        <sz val="12"/>
        <color rgb="FF231F20"/>
        <rFont val="Arial"/>
        <family val="2"/>
      </rPr>
      <t>A</t>
    </r>
    <r>
      <rPr>
        <sz val="12"/>
        <color rgb="FF231F20"/>
        <rFont val="Arial"/>
        <family val="2"/>
      </rPr>
      <t xml:space="preserve"> and </t>
    </r>
    <r>
      <rPr>
        <i/>
        <sz val="12"/>
        <color rgb="FF231F20"/>
        <rFont val="Arial"/>
        <family val="2"/>
      </rPr>
      <t>B</t>
    </r>
    <r>
      <rPr>
        <sz val="12"/>
        <color rgb="FF231F20"/>
        <rFont val="Arial"/>
        <family val="2"/>
      </rPr>
      <t xml:space="preserve">as saying that the conditional probability of </t>
    </r>
    <r>
      <rPr>
        <i/>
        <sz val="12"/>
        <color rgb="FF231F20"/>
        <rFont val="Arial"/>
        <family val="2"/>
      </rPr>
      <t>A</t>
    </r>
    <r>
      <rPr>
        <sz val="12"/>
        <color rgb="FF231F20"/>
        <rFont val="Arial"/>
        <family val="2"/>
      </rPr>
      <t xml:space="preserve"> given </t>
    </r>
    <r>
      <rPr>
        <i/>
        <sz val="12"/>
        <color rgb="FF231F20"/>
        <rFont val="Arial"/>
        <family val="2"/>
      </rPr>
      <t xml:space="preserve">B </t>
    </r>
    <r>
      <rPr>
        <sz val="12"/>
        <color rgb="FF231F20"/>
        <rFont val="Arial"/>
        <family val="2"/>
      </rPr>
      <t xml:space="preserve">is the same as the probability of </t>
    </r>
    <r>
      <rPr>
        <i/>
        <sz val="12"/>
        <color rgb="FF231F20"/>
        <rFont val="Arial"/>
        <family val="2"/>
      </rPr>
      <t>A</t>
    </r>
    <r>
      <rPr>
        <sz val="12"/>
        <color rgb="FF231F20"/>
        <rFont val="Arial"/>
        <family val="2"/>
      </rPr>
      <t xml:space="preserve">, and the conditional probability of </t>
    </r>
    <r>
      <rPr>
        <i/>
        <sz val="12"/>
        <color rgb="FF231F20"/>
        <rFont val="Arial"/>
        <family val="2"/>
      </rPr>
      <t xml:space="preserve">B </t>
    </r>
    <r>
      <rPr>
        <sz val="12"/>
        <color rgb="FF231F20"/>
        <rFont val="Arial"/>
        <family val="2"/>
      </rPr>
      <t xml:space="preserve">given </t>
    </r>
    <r>
      <rPr>
        <i/>
        <sz val="12"/>
        <color rgb="FF231F20"/>
        <rFont val="Arial"/>
        <family val="2"/>
      </rPr>
      <t>A</t>
    </r>
    <r>
      <rPr>
        <sz val="12"/>
        <color rgb="FF231F20"/>
        <rFont val="Arial"/>
        <family val="2"/>
      </rPr>
      <t xml:space="preserve"> is the same as the probability of </t>
    </r>
    <r>
      <rPr>
        <i/>
        <sz val="12"/>
        <color rgb="FF231F20"/>
        <rFont val="Arial"/>
        <family val="2"/>
      </rPr>
      <t>B</t>
    </r>
    <r>
      <rPr>
        <sz val="12"/>
        <color rgb="FF231F20"/>
        <rFont val="Arial"/>
        <family val="2"/>
      </rPr>
      <t>.</t>
    </r>
  </si>
  <si>
    <t>HS.SCP.A.4</t>
  </si>
  <si>
    <r>
      <rPr>
        <sz val="12"/>
        <color rgb="FF231F20"/>
        <rFont val="Arial"/>
        <family val="2"/>
      </rPr>
      <t xml:space="preserve">Construct and interpret two-way frequency tables of data when two categories are associated with each object being classified. Use the two-way table as a sample space to decide if events are independent and to approximate conditional probabilities. </t>
    </r>
    <r>
      <rPr>
        <i/>
        <sz val="12"/>
        <color rgb="FF231F20"/>
        <rFont val="Arial"/>
        <family val="2"/>
      </rPr>
      <t>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r>
  </si>
  <si>
    <t>HS.SCP.A.5</t>
  </si>
  <si>
    <r>
      <t>Recognize and explain the concepts of conditional probability and independence in everyday language and everyday situations.</t>
    </r>
    <r>
      <rPr>
        <i/>
        <sz val="12"/>
        <color theme="1"/>
        <rFont val="Arial"/>
        <family val="2"/>
      </rPr>
      <t xml:space="preserve"> For example, compare the chance of having lung cancer if you are a smoker with the chance of being a smoker if you have lung cancer.</t>
    </r>
  </si>
  <si>
    <t>Use the rules of probability to compute probabilities of compound events in a uniform probability model.</t>
  </si>
  <si>
    <t>HS.SCP.B.6</t>
  </si>
  <si>
    <r>
      <t xml:space="preserve">Find the conditional probability of </t>
    </r>
    <r>
      <rPr>
        <i/>
        <sz val="12"/>
        <color theme="1"/>
        <rFont val="Arial"/>
        <family val="2"/>
      </rPr>
      <t>A</t>
    </r>
    <r>
      <rPr>
        <sz val="12"/>
        <color theme="1"/>
        <rFont val="Arial"/>
        <family val="2"/>
      </rPr>
      <t xml:space="preserve"> given </t>
    </r>
    <r>
      <rPr>
        <i/>
        <sz val="12"/>
        <color theme="1"/>
        <rFont val="Arial"/>
        <family val="2"/>
      </rPr>
      <t>B</t>
    </r>
    <r>
      <rPr>
        <sz val="12"/>
        <color theme="1"/>
        <rFont val="Arial"/>
        <family val="2"/>
      </rPr>
      <t xml:space="preserve"> as the fraction of </t>
    </r>
    <r>
      <rPr>
        <i/>
        <sz val="12"/>
        <color theme="1"/>
        <rFont val="Arial"/>
        <family val="2"/>
      </rPr>
      <t>B</t>
    </r>
    <r>
      <rPr>
        <sz val="12"/>
        <color theme="1"/>
        <rFont val="Arial"/>
        <family val="2"/>
      </rPr>
      <t xml:space="preserve">’s outcomes that also belong to </t>
    </r>
    <r>
      <rPr>
        <i/>
        <sz val="12"/>
        <color theme="1"/>
        <rFont val="Arial"/>
        <family val="2"/>
      </rPr>
      <t>A</t>
    </r>
    <r>
      <rPr>
        <sz val="12"/>
        <color theme="1"/>
        <rFont val="Arial"/>
        <family val="2"/>
      </rPr>
      <t>, and interpret the answer in terms of the model.</t>
    </r>
  </si>
  <si>
    <t>HS.SCP.B.7</t>
  </si>
  <si>
    <t>Apply the Addition Rule, P(A or B) = P(A) + P(B) – P(A and B), and interpret the answer in terms of the model.</t>
  </si>
  <si>
    <t>HS.SCP.B.8</t>
  </si>
  <si>
    <t>(+) Apply the general Multiplication Rule in a uniform probability model, P(A and B) = P(A)P(B|A) = P(B)P(A|B), and interpret the answer in terms of the model.</t>
  </si>
  <si>
    <t>HS.SCP.B.9</t>
  </si>
  <si>
    <t>(+) Use permutations and combinations to compute probabilities of compound events and solve problems.</t>
  </si>
  <si>
    <t>HS.S-MD - Using Probability to Make Decisions</t>
  </si>
  <si>
    <t>HS.SMD.B.6</t>
  </si>
  <si>
    <t>(+) Use probabilities to make fair decisions (e.g., drawing by lots, using a random number generator).</t>
  </si>
  <si>
    <t>HS.SMD.B.7</t>
  </si>
  <si>
    <t>(+) Analyze decisions and strategies using probability concepts (e.g., product testing, medical testing, pulling a hockey goalie at the end of a game).</t>
  </si>
  <si>
    <t>Use probability to evaluate outcomes of decisions.</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</si>
  <si>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</si>
  <si>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</si>
  <si>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r>
      <t xml:space="preserve">PROVIDER/PUBLISHER INSTRUCTIONS: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</si>
  <si>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F.34 GEOMETRY - Grades 9-12 (2034)</t>
  </si>
  <si>
    <t>F.34 Geometry - Grades 9-12 (2034)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</si>
</sst>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4"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sz val="12"/>
      <color theme="0"/>
      <name val="Arial"/>
      <family val="2"/>
    </font>
    <font>
      <i/>
      <sz val="12"/>
      <color theme="1"/>
      <name val="Arial"/>
      <family val="2"/>
    </font>
    <font>
      <b/>
      <sz val="16"/>
      <color theme="1"/>
      <name val="Arial"/>
      <family val="2"/>
    </font>
    <font>
      <b/>
      <sz val="12"/>
      <color rgb="FFFFFF00"/>
      <name val="Arial"/>
      <family val="2"/>
    </font>
    <font>
      <b/>
      <u/>
      <sz val="16"/>
      <color theme="1"/>
      <name val="Arial"/>
      <family val="2"/>
    </font>
    <font>
      <sz val="14"/>
      <color theme="1"/>
      <name val="Arial"/>
      <family val="2"/>
    </font>
    <font>
      <b/>
      <sz val="14"/>
      <color theme="1"/>
      <name val="Arial"/>
      <family val="2"/>
    </font>
    <font>
      <vertAlign val="superscript"/>
      <sz val="12"/>
      <color theme="1"/>
      <name val="Arial"/>
      <family val="2"/>
    </font>
    <font>
      <sz val="12"/>
      <color rgb="FF231F20"/>
      <name val="Arial"/>
      <family val="2"/>
    </font>
    <font>
      <i/>
      <sz val="12"/>
      <color rgb="FF231F20"/>
      <name val="Arial"/>
      <family val="2"/>
    </font>
  </fonts>
  <fills count="27">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rgb="FFD6FEFC"/>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428">
    <xf numFmtId="0" fontId="0" fillId="0" borderId="0" xfId="0"/>
    <xf numFmtId="0" fontId="0" fillId="0" borderId="0" xfId="0" applyAlignment="1">
      <alignment vertical="top" wrapText="1"/>
    </xf>
    <xf numFmtId="0" fontId="2" fillId="14" borderId="14" xfId="0" applyFont="1" applyFill="1" applyBorder="1" applyAlignment="1" applyProtection="1">
      <alignment vertical="center" wrapText="1"/>
      <protection locked="0"/>
    </xf>
    <xf numFmtId="0" fontId="2" fillId="14"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0" fillId="0" borderId="0" xfId="0" applyBorder="1" applyAlignment="1">
      <alignment vertical="top" wrapText="1"/>
    </xf>
    <xf numFmtId="0" fontId="8" fillId="0" borderId="14" xfId="0" applyFont="1" applyFill="1" applyBorder="1" applyAlignment="1" applyProtection="1">
      <alignment horizontal="center" vertical="center"/>
    </xf>
    <xf numFmtId="0" fontId="1" fillId="14" borderId="23" xfId="0" applyFont="1" applyFill="1" applyBorder="1" applyAlignment="1" applyProtection="1">
      <alignment horizontal="left" vertical="center" wrapText="1"/>
    </xf>
    <xf numFmtId="0" fontId="1" fillId="14" borderId="14" xfId="0" applyFont="1" applyFill="1" applyBorder="1" applyAlignment="1" applyProtection="1">
      <alignment vertical="center" wrapText="1"/>
    </xf>
    <xf numFmtId="0" fontId="1" fillId="14" borderId="14" xfId="0" applyFont="1" applyFill="1" applyBorder="1" applyAlignment="1" applyProtection="1">
      <alignment horizontal="left" vertical="center" wrapText="1"/>
    </xf>
    <xf numFmtId="0" fontId="1" fillId="14"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0" fillId="3" borderId="6" xfId="0" applyFill="1" applyBorder="1" applyProtection="1"/>
    <xf numFmtId="0" fontId="0" fillId="3" borderId="6" xfId="0" applyFill="1" applyBorder="1" applyAlignment="1" applyProtection="1">
      <alignment horizontal="center" vertical="center"/>
    </xf>
    <xf numFmtId="0" fontId="1" fillId="16"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6" borderId="0" xfId="0" applyFont="1" applyFill="1" applyBorder="1" applyAlignment="1" applyProtection="1">
      <alignment vertical="top"/>
    </xf>
    <xf numFmtId="0" fontId="0" fillId="16" borderId="0" xfId="0" applyFill="1" applyAlignment="1" applyProtection="1">
      <alignment vertical="top" wrapText="1"/>
    </xf>
    <xf numFmtId="0" fontId="3" fillId="16" borderId="0" xfId="0" applyFont="1" applyFill="1" applyBorder="1" applyProtection="1"/>
    <xf numFmtId="0" fontId="3" fillId="16" borderId="0" xfId="0" applyFont="1" applyFill="1" applyBorder="1" applyAlignment="1" applyProtection="1">
      <alignment horizontal="center" vertical="center"/>
    </xf>
    <xf numFmtId="0" fontId="0" fillId="16" borderId="0" xfId="0" applyFill="1" applyProtection="1"/>
    <xf numFmtId="0" fontId="3" fillId="16" borderId="27" xfId="0" applyFont="1" applyFill="1" applyBorder="1" applyProtection="1"/>
    <xf numFmtId="0" fontId="1" fillId="7" borderId="3"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4" borderId="9" xfId="0" applyFont="1" applyFill="1" applyBorder="1" applyAlignment="1" applyProtection="1">
      <alignment horizontal="center" vertical="center"/>
    </xf>
    <xf numFmtId="0" fontId="2" fillId="8" borderId="9" xfId="0" applyFont="1" applyFill="1" applyBorder="1" applyAlignment="1" applyProtection="1">
      <alignment horizontal="left" vertical="top" wrapText="1"/>
    </xf>
    <xf numFmtId="0" fontId="2" fillId="4"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4" borderId="7" xfId="0" applyFont="1" applyFill="1" applyBorder="1" applyAlignment="1" applyProtection="1">
      <alignment horizontal="center" vertical="center"/>
    </xf>
    <xf numFmtId="0" fontId="2" fillId="8" borderId="7"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1" fillId="7" borderId="2" xfId="0" applyFont="1" applyFill="1" applyBorder="1" applyAlignment="1" applyProtection="1">
      <alignment vertical="center"/>
    </xf>
    <xf numFmtId="0" fontId="1" fillId="7" borderId="3" xfId="0" applyFont="1" applyFill="1" applyBorder="1" applyAlignment="1" applyProtection="1">
      <alignment vertical="center"/>
    </xf>
    <xf numFmtId="0" fontId="1" fillId="7" borderId="4" xfId="0" applyFont="1" applyFill="1" applyBorder="1" applyAlignment="1" applyProtection="1">
      <alignment vertical="center"/>
    </xf>
    <xf numFmtId="0" fontId="1"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0" fillId="7" borderId="2" xfId="0" applyFill="1" applyBorder="1" applyProtection="1"/>
    <xf numFmtId="0" fontId="2" fillId="7" borderId="3" xfId="0" applyFont="1" applyFill="1" applyBorder="1" applyAlignment="1" applyProtection="1">
      <alignment horizontal="left" vertical="center" wrapText="1"/>
    </xf>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0" fillId="3" borderId="0" xfId="0" applyFill="1" applyAlignment="1" applyProtection="1">
      <alignment vertical="top" wrapText="1"/>
    </xf>
    <xf numFmtId="0" fontId="6" fillId="3" borderId="2" xfId="0" applyFont="1" applyFill="1" applyBorder="1" applyAlignment="1" applyProtection="1">
      <alignment horizontal="left" vertical="top"/>
    </xf>
    <xf numFmtId="0" fontId="6" fillId="16" borderId="11" xfId="0" applyFont="1" applyFill="1" applyBorder="1" applyAlignment="1" applyProtection="1">
      <alignment vertical="top"/>
    </xf>
    <xf numFmtId="0" fontId="3" fillId="16" borderId="6" xfId="0" applyFont="1" applyFill="1" applyBorder="1" applyProtection="1"/>
    <xf numFmtId="0" fontId="3" fillId="16" borderId="6" xfId="0" applyFont="1" applyFill="1" applyBorder="1" applyAlignment="1" applyProtection="1">
      <alignment horizontal="center" vertical="center"/>
    </xf>
    <xf numFmtId="0" fontId="3" fillId="16"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2" borderId="1" xfId="0" applyFont="1" applyFill="1" applyBorder="1" applyAlignment="1" applyProtection="1">
      <alignment vertical="top" wrapText="1"/>
      <protection locked="0"/>
    </xf>
    <xf numFmtId="0" fontId="1" fillId="3" borderId="0" xfId="0" applyFont="1" applyFill="1" applyAlignment="1" applyProtection="1">
      <alignment horizontal="center" vertical="center"/>
    </xf>
    <xf numFmtId="0" fontId="13" fillId="11" borderId="13"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2" fillId="13" borderId="6" xfId="0" applyFont="1" applyFill="1" applyBorder="1" applyAlignment="1" applyProtection="1">
      <alignment vertical="top" wrapText="1"/>
    </xf>
    <xf numFmtId="0" fontId="2" fillId="13" borderId="13"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12" borderId="28" xfId="0" applyFont="1" applyFill="1" applyBorder="1" applyAlignment="1" applyProtection="1">
      <alignment vertical="top" wrapText="1"/>
    </xf>
    <xf numFmtId="0" fontId="2" fillId="12" borderId="27" xfId="0" applyFont="1" applyFill="1" applyBorder="1" applyAlignment="1" applyProtection="1">
      <alignment vertical="top" wrapText="1"/>
    </xf>
    <xf numFmtId="0" fontId="0" fillId="3" borderId="6" xfId="0" applyFill="1" applyBorder="1" applyAlignment="1" applyProtection="1"/>
    <xf numFmtId="0" fontId="1" fillId="16" borderId="9" xfId="0" applyFont="1" applyFill="1" applyBorder="1" applyAlignment="1" applyProtection="1">
      <alignment horizontal="center" vertical="center"/>
    </xf>
    <xf numFmtId="0" fontId="16" fillId="4"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xf>
    <xf numFmtId="0" fontId="4" fillId="3" borderId="6" xfId="0" applyFont="1" applyFill="1" applyBorder="1" applyAlignment="1" applyProtection="1">
      <alignment vertical="top" wrapText="1"/>
    </xf>
    <xf numFmtId="0" fontId="0" fillId="3" borderId="6" xfId="0" applyFill="1" applyBorder="1" applyAlignment="1" applyProtection="1">
      <alignment wrapText="1"/>
    </xf>
    <xf numFmtId="0" fontId="5" fillId="3" borderId="6" xfId="0" applyFont="1" applyFill="1" applyBorder="1" applyAlignment="1" applyProtection="1">
      <alignment vertical="top" wrapText="1"/>
    </xf>
    <xf numFmtId="0" fontId="0" fillId="3" borderId="1" xfId="0" applyFill="1" applyBorder="1" applyProtection="1"/>
    <xf numFmtId="0" fontId="6" fillId="16" borderId="6" xfId="0" applyFont="1" applyFill="1" applyBorder="1" applyAlignment="1" applyProtection="1">
      <alignment vertical="top"/>
    </xf>
    <xf numFmtId="0" fontId="4" fillId="16" borderId="6" xfId="0" applyFont="1" applyFill="1" applyBorder="1" applyAlignment="1" applyProtection="1">
      <alignment horizontal="center" vertical="center"/>
    </xf>
    <xf numFmtId="0" fontId="6" fillId="16" borderId="0" xfId="0" applyFont="1" applyFill="1" applyAlignment="1" applyProtection="1">
      <alignment vertical="top" wrapText="1"/>
    </xf>
    <xf numFmtId="0" fontId="13" fillId="16" borderId="9" xfId="0" applyFont="1" applyFill="1" applyBorder="1" applyAlignment="1" applyProtection="1">
      <alignment horizontal="center" vertical="center"/>
    </xf>
    <xf numFmtId="0" fontId="13" fillId="16" borderId="9" xfId="0" applyFont="1" applyFill="1" applyBorder="1" applyAlignment="1" applyProtection="1">
      <alignment horizontal="center" vertical="center" wrapText="1"/>
    </xf>
    <xf numFmtId="0" fontId="2" fillId="16" borderId="8" xfId="0" applyFont="1" applyFill="1" applyBorder="1" applyAlignment="1" applyProtection="1">
      <alignment horizontal="center" vertical="center" wrapText="1"/>
    </xf>
    <xf numFmtId="0" fontId="14" fillId="16" borderId="13" xfId="0" applyFont="1" applyFill="1" applyBorder="1" applyProtection="1"/>
    <xf numFmtId="0" fontId="3" fillId="25" borderId="13" xfId="0" applyFont="1" applyFill="1" applyBorder="1" applyProtection="1"/>
    <xf numFmtId="0" fontId="0" fillId="25" borderId="1" xfId="0" applyFill="1" applyBorder="1" applyAlignment="1" applyProtection="1">
      <alignment horizontal="center" vertical="center"/>
    </xf>
    <xf numFmtId="0" fontId="1" fillId="0" borderId="9" xfId="0" applyFont="1" applyBorder="1" applyAlignment="1" applyProtection="1">
      <alignment horizontal="center" vertical="center" wrapText="1"/>
    </xf>
    <xf numFmtId="0" fontId="2" fillId="2" borderId="2" xfId="0" applyFont="1" applyFill="1" applyBorder="1" applyAlignment="1" applyProtection="1">
      <alignment horizontal="left" vertical="top" wrapText="1"/>
    </xf>
    <xf numFmtId="0" fontId="2" fillId="23" borderId="1" xfId="0" applyFont="1" applyFill="1" applyBorder="1" applyAlignment="1" applyProtection="1">
      <alignment horizontal="left" vertical="top" wrapText="1"/>
    </xf>
    <xf numFmtId="0" fontId="2" fillId="23" borderId="2" xfId="0" applyFont="1" applyFill="1" applyBorder="1" applyAlignment="1" applyProtection="1">
      <alignment horizontal="left" vertical="top" wrapText="1"/>
    </xf>
    <xf numFmtId="0" fontId="2" fillId="4" borderId="7" xfId="0" applyFont="1" applyFill="1" applyBorder="1" applyProtection="1"/>
    <xf numFmtId="0" fontId="4" fillId="24" borderId="4" xfId="0" applyFont="1" applyFill="1" applyBorder="1" applyAlignment="1" applyProtection="1">
      <alignment horizontal="center" vertical="center"/>
    </xf>
    <xf numFmtId="0" fontId="4" fillId="24" borderId="1" xfId="0" applyFont="1" applyFill="1" applyBorder="1" applyAlignment="1" applyProtection="1">
      <alignment horizontal="center" vertical="center"/>
    </xf>
    <xf numFmtId="0" fontId="2" fillId="0" borderId="4" xfId="0" applyFont="1" applyBorder="1" applyAlignment="1" applyProtection="1">
      <alignment horizontal="left" vertical="top" wrapText="1"/>
    </xf>
    <xf numFmtId="0" fontId="0" fillId="0" borderId="0" xfId="0" applyAlignment="1" applyProtection="1">
      <alignment horizontal="center" vertical="center"/>
    </xf>
    <xf numFmtId="0" fontId="0" fillId="10" borderId="1" xfId="0" applyFill="1" applyBorder="1" applyAlignment="1" applyProtection="1">
      <alignment horizontal="center" vertical="center"/>
    </xf>
    <xf numFmtId="0" fontId="1" fillId="0" borderId="1" xfId="0" applyFont="1" applyBorder="1" applyAlignment="1" applyProtection="1">
      <alignment horizontal="center" vertical="center" wrapText="1"/>
    </xf>
    <xf numFmtId="0" fontId="2" fillId="4" borderId="8" xfId="0" applyFont="1" applyFill="1" applyBorder="1" applyProtection="1"/>
    <xf numFmtId="0" fontId="14" fillId="22" borderId="12" xfId="0" applyFont="1" applyFill="1" applyBorder="1" applyProtection="1"/>
    <xf numFmtId="0" fontId="2" fillId="4" borderId="9" xfId="0" applyFont="1" applyFill="1" applyBorder="1" applyAlignment="1" applyProtection="1">
      <alignment horizontal="center" vertical="center" wrapText="1"/>
    </xf>
    <xf numFmtId="0" fontId="2" fillId="22" borderId="11" xfId="0" applyFont="1" applyFill="1" applyBorder="1" applyAlignment="1" applyProtection="1">
      <alignment horizontal="center" vertical="center"/>
    </xf>
    <xf numFmtId="0" fontId="6" fillId="16" borderId="2" xfId="0" applyFont="1" applyFill="1" applyBorder="1" applyAlignment="1" applyProtection="1">
      <alignment horizontal="left" vertical="top"/>
    </xf>
    <xf numFmtId="0" fontId="4" fillId="16" borderId="3" xfId="0" applyFont="1" applyFill="1" applyBorder="1" applyAlignment="1" applyProtection="1">
      <alignment horizontal="center" vertical="center"/>
    </xf>
    <xf numFmtId="0" fontId="6" fillId="16" borderId="3" xfId="0" applyFont="1" applyFill="1" applyBorder="1" applyAlignment="1" applyProtection="1">
      <alignment vertical="top" wrapText="1"/>
    </xf>
    <xf numFmtId="0" fontId="14" fillId="16" borderId="3" xfId="0" applyFont="1" applyFill="1" applyBorder="1" applyAlignment="1" applyProtection="1">
      <alignment horizontal="center" vertical="center"/>
    </xf>
    <xf numFmtId="0" fontId="14" fillId="16" borderId="3" xfId="0" applyFont="1" applyFill="1" applyBorder="1" applyAlignment="1" applyProtection="1">
      <alignment horizontal="left" vertical="top" wrapText="1"/>
    </xf>
    <xf numFmtId="0" fontId="2" fillId="22" borderId="7" xfId="0" applyFont="1" applyFill="1" applyBorder="1" applyProtection="1"/>
    <xf numFmtId="0" fontId="2" fillId="22" borderId="8" xfId="0" applyFont="1" applyFill="1" applyBorder="1" applyProtection="1"/>
    <xf numFmtId="0" fontId="6" fillId="16" borderId="2" xfId="0" applyFont="1" applyFill="1" applyBorder="1" applyAlignment="1" applyProtection="1">
      <alignment horizontal="center" vertical="center"/>
    </xf>
    <xf numFmtId="0" fontId="2" fillId="22" borderId="10" xfId="0" applyFont="1" applyFill="1" applyBorder="1" applyProtection="1"/>
    <xf numFmtId="0" fontId="2" fillId="22" borderId="12" xfId="0" applyFont="1" applyFill="1" applyBorder="1" applyProtection="1"/>
    <xf numFmtId="0" fontId="1" fillId="16" borderId="2" xfId="0" applyFont="1" applyFill="1" applyBorder="1" applyAlignment="1" applyProtection="1">
      <alignment horizontal="center" vertical="center"/>
    </xf>
    <xf numFmtId="0" fontId="1" fillId="16" borderId="3" xfId="0" applyFont="1" applyFill="1" applyBorder="1" applyAlignment="1" applyProtection="1">
      <alignment horizontal="center" vertical="center"/>
    </xf>
    <xf numFmtId="0" fontId="6" fillId="16" borderId="3" xfId="0" applyFont="1" applyFill="1" applyBorder="1" applyAlignment="1" applyProtection="1">
      <alignment vertical="top"/>
    </xf>
    <xf numFmtId="0" fontId="2" fillId="16" borderId="3" xfId="0" applyFont="1" applyFill="1" applyBorder="1" applyAlignment="1" applyProtection="1">
      <alignment horizontal="center" vertical="center"/>
    </xf>
    <xf numFmtId="0" fontId="2" fillId="16" borderId="3" xfId="0" applyFont="1" applyFill="1" applyBorder="1" applyAlignment="1" applyProtection="1">
      <alignment horizontal="left" vertical="top" wrapText="1"/>
    </xf>
    <xf numFmtId="0" fontId="1" fillId="3" borderId="3"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top" wrapText="1"/>
    </xf>
    <xf numFmtId="0" fontId="6" fillId="16" borderId="11" xfId="0" applyFont="1" applyFill="1" applyBorder="1" applyAlignment="1" applyProtection="1">
      <alignment horizontal="left" vertical="top"/>
    </xf>
    <xf numFmtId="0" fontId="1" fillId="16" borderId="6" xfId="0" applyFont="1" applyFill="1" applyBorder="1" applyAlignment="1" applyProtection="1">
      <alignment horizontal="center" vertical="center"/>
    </xf>
    <xf numFmtId="0" fontId="2" fillId="16" borderId="6" xfId="0" applyFont="1" applyFill="1" applyBorder="1" applyAlignment="1" applyProtection="1">
      <alignment horizontal="center" vertical="center"/>
    </xf>
    <xf numFmtId="0" fontId="2" fillId="16" borderId="6"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2" fillId="23" borderId="9" xfId="0" applyFont="1" applyFill="1" applyBorder="1" applyAlignment="1" applyProtection="1">
      <alignment horizontal="left" vertical="top" wrapText="1"/>
    </xf>
    <xf numFmtId="0" fontId="2" fillId="23" borderId="11" xfId="0" applyFont="1" applyFill="1" applyBorder="1" applyAlignment="1" applyProtection="1">
      <alignment horizontal="left" vertical="top" wrapText="1"/>
    </xf>
    <xf numFmtId="0" fontId="4" fillId="24" borderId="13" xfId="0" applyFont="1" applyFill="1" applyBorder="1" applyAlignment="1" applyProtection="1">
      <alignment horizontal="center" vertical="center"/>
    </xf>
    <xf numFmtId="0" fontId="2" fillId="0" borderId="13" xfId="0" applyFont="1" applyBorder="1" applyAlignment="1" applyProtection="1">
      <alignment horizontal="left" vertical="top" wrapText="1"/>
    </xf>
    <xf numFmtId="0" fontId="1" fillId="10" borderId="4" xfId="0" applyFont="1" applyFill="1" applyBorder="1" applyAlignment="1" applyProtection="1">
      <alignment horizontal="center" vertical="center"/>
    </xf>
    <xf numFmtId="0" fontId="4" fillId="24" borderId="7" xfId="0" applyFont="1" applyFill="1" applyBorder="1" applyAlignment="1" applyProtection="1">
      <alignment horizontal="center" vertical="center"/>
    </xf>
    <xf numFmtId="0" fontId="1" fillId="10" borderId="1" xfId="0" applyFont="1" applyFill="1" applyBorder="1" applyAlignment="1" applyProtection="1">
      <alignment horizontal="center" vertical="center"/>
    </xf>
    <xf numFmtId="0" fontId="2" fillId="16" borderId="4" xfId="0" applyFont="1" applyFill="1" applyBorder="1" applyAlignment="1" applyProtection="1">
      <alignment horizontal="left" vertical="top" wrapText="1"/>
    </xf>
    <xf numFmtId="0" fontId="4" fillId="24" borderId="9" xfId="0" applyFont="1" applyFill="1" applyBorder="1" applyAlignment="1" applyProtection="1">
      <alignment horizontal="center" vertical="center"/>
    </xf>
    <xf numFmtId="0" fontId="4" fillId="3" borderId="3" xfId="0" applyFont="1" applyFill="1" applyBorder="1" applyAlignment="1" applyProtection="1">
      <alignment vertical="center" wrapText="1"/>
    </xf>
    <xf numFmtId="0" fontId="2" fillId="3" borderId="4" xfId="0" applyFont="1" applyFill="1" applyBorder="1" applyAlignment="1" applyProtection="1">
      <alignment horizontal="left" vertical="top" wrapText="1"/>
    </xf>
    <xf numFmtId="0" fontId="0" fillId="0" borderId="0" xfId="0" applyAlignment="1" applyProtection="1">
      <alignment vertical="center"/>
    </xf>
    <xf numFmtId="0" fontId="1" fillId="16" borderId="11" xfId="0" applyFont="1" applyFill="1" applyBorder="1" applyAlignment="1" applyProtection="1">
      <alignment horizontal="center" vertical="center"/>
    </xf>
    <xf numFmtId="0" fontId="2" fillId="16" borderId="13" xfId="0" applyFont="1" applyFill="1" applyBorder="1" applyAlignment="1" applyProtection="1">
      <alignment horizontal="left" vertical="top" wrapText="1"/>
    </xf>
    <xf numFmtId="0" fontId="1" fillId="24" borderId="1" xfId="0" applyFont="1" applyFill="1" applyBorder="1" applyAlignment="1" applyProtection="1">
      <alignment horizontal="center" vertical="center"/>
    </xf>
    <xf numFmtId="0" fontId="2" fillId="16" borderId="3" xfId="0" applyFont="1" applyFill="1" applyBorder="1" applyAlignment="1" applyProtection="1">
      <alignment vertical="top" wrapText="1"/>
    </xf>
    <xf numFmtId="0" fontId="2" fillId="16" borderId="0" xfId="0" applyFont="1" applyFill="1" applyBorder="1" applyProtection="1"/>
    <xf numFmtId="0" fontId="2" fillId="16" borderId="0" xfId="0" applyFont="1" applyFill="1" applyBorder="1" applyAlignment="1" applyProtection="1"/>
    <xf numFmtId="0" fontId="17" fillId="10" borderId="1" xfId="0" applyFont="1" applyFill="1" applyBorder="1" applyAlignment="1" applyProtection="1">
      <alignment horizontal="center" vertical="center"/>
    </xf>
    <xf numFmtId="0" fontId="14" fillId="3" borderId="3" xfId="0" applyFont="1" applyFill="1" applyBorder="1" applyAlignment="1" applyProtection="1">
      <alignment vertical="top" wrapText="1"/>
    </xf>
    <xf numFmtId="0" fontId="2" fillId="3" borderId="3" xfId="0" applyFont="1" applyFill="1" applyBorder="1" applyProtection="1"/>
    <xf numFmtId="0" fontId="2" fillId="23" borderId="10" xfId="0" applyFont="1" applyFill="1" applyBorder="1" applyAlignment="1" applyProtection="1">
      <alignment horizontal="left" vertical="top" wrapText="1"/>
    </xf>
    <xf numFmtId="0" fontId="2" fillId="16" borderId="2" xfId="0" applyFont="1" applyFill="1" applyBorder="1" applyAlignment="1" applyProtection="1">
      <alignment horizontal="left" vertical="top" wrapText="1"/>
    </xf>
    <xf numFmtId="0" fontId="2" fillId="16" borderId="3" xfId="0" applyFont="1" applyFill="1" applyBorder="1" applyAlignment="1" applyProtection="1"/>
    <xf numFmtId="0" fontId="14" fillId="3" borderId="6" xfId="0" applyFont="1" applyFill="1" applyBorder="1" applyAlignment="1" applyProtection="1">
      <alignment vertical="top" wrapText="1"/>
    </xf>
    <xf numFmtId="0" fontId="2" fillId="3" borderId="6" xfId="0" applyFont="1" applyFill="1" applyBorder="1" applyProtection="1"/>
    <xf numFmtId="0" fontId="0" fillId="7" borderId="10" xfId="0" applyFill="1" applyBorder="1" applyProtection="1"/>
    <xf numFmtId="0" fontId="0" fillId="7" borderId="28" xfId="0" applyFill="1" applyBorder="1" applyProtection="1"/>
    <xf numFmtId="0" fontId="0" fillId="7" borderId="11" xfId="0" applyFill="1" applyBorder="1" applyProtection="1"/>
    <xf numFmtId="0" fontId="0" fillId="7" borderId="13"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 fillId="17" borderId="1" xfId="0" applyFont="1" applyFill="1" applyBorder="1" applyAlignment="1" applyProtection="1">
      <alignment horizontal="center" vertical="center" wrapText="1"/>
    </xf>
    <xf numFmtId="0" fontId="2" fillId="0" borderId="1" xfId="0" applyFont="1" applyBorder="1" applyAlignment="1" applyProtection="1">
      <alignment vertical="top" wrapText="1"/>
    </xf>
    <xf numFmtId="0" fontId="2" fillId="18"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3" borderId="7" xfId="0" applyFill="1" applyBorder="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19" borderId="11" xfId="0" applyFont="1" applyFill="1" applyBorder="1" applyAlignment="1" applyProtection="1">
      <alignment horizontal="center" vertical="center"/>
      <protection locked="0"/>
    </xf>
    <xf numFmtId="0" fontId="16"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9" fillId="0" borderId="0" xfId="0" applyFont="1" applyProtection="1"/>
    <xf numFmtId="0" fontId="2" fillId="19" borderId="7" xfId="0" applyFont="1" applyFill="1" applyBorder="1" applyAlignment="1" applyProtection="1">
      <alignment vertical="top" wrapText="1"/>
      <protection locked="0"/>
    </xf>
    <xf numFmtId="0" fontId="2" fillId="19" borderId="8" xfId="0" applyFont="1" applyFill="1" applyBorder="1" applyAlignment="1" applyProtection="1">
      <alignment vertical="top" wrapText="1"/>
      <protection locked="0"/>
    </xf>
    <xf numFmtId="0" fontId="2" fillId="19" borderId="9" xfId="0" applyFont="1" applyFill="1" applyBorder="1" applyAlignment="1" applyProtection="1">
      <alignment vertical="top" wrapText="1"/>
      <protection locked="0"/>
    </xf>
    <xf numFmtId="0" fontId="2" fillId="0" borderId="1" xfId="0" applyFont="1" applyBorder="1" applyAlignment="1" applyProtection="1">
      <alignment horizontal="left" vertical="top" wrapText="1"/>
    </xf>
    <xf numFmtId="0" fontId="2" fillId="12" borderId="0" xfId="0" applyFont="1" applyFill="1" applyBorder="1" applyAlignment="1" applyProtection="1">
      <alignment vertical="top" wrapText="1"/>
    </xf>
    <xf numFmtId="0" fontId="6" fillId="3" borderId="2" xfId="0" applyFont="1" applyFill="1" applyBorder="1" applyAlignment="1" applyProtection="1">
      <alignment horizontal="left" vertical="center"/>
    </xf>
    <xf numFmtId="0" fontId="2" fillId="16" borderId="1" xfId="0" applyFont="1" applyFill="1" applyBorder="1" applyAlignment="1" applyProtection="1">
      <alignment horizontal="center" vertical="center" wrapText="1"/>
    </xf>
    <xf numFmtId="0" fontId="2" fillId="0" borderId="1" xfId="0" applyFont="1" applyBorder="1" applyAlignment="1" applyProtection="1">
      <alignment horizontal="left" vertical="top" wrapText="1"/>
    </xf>
    <xf numFmtId="0" fontId="13" fillId="11" borderId="6" xfId="0" applyFont="1" applyFill="1" applyBorder="1" applyAlignment="1" applyProtection="1">
      <alignment vertical="center" wrapText="1"/>
    </xf>
    <xf numFmtId="0" fontId="2" fillId="12" borderId="5" xfId="0" applyFont="1" applyFill="1" applyBorder="1" applyAlignment="1" applyProtection="1">
      <alignmen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4" borderId="7" xfId="0" applyFont="1" applyFill="1" applyBorder="1" applyAlignment="1" applyProtection="1"/>
    <xf numFmtId="0" fontId="2" fillId="22" borderId="7" xfId="0" applyFont="1" applyFill="1" applyBorder="1" applyAlignment="1" applyProtection="1">
      <alignment horizontal="center" vertical="center" wrapText="1"/>
    </xf>
    <xf numFmtId="0" fontId="2" fillId="4" borderId="8" xfId="0" applyFont="1" applyFill="1" applyBorder="1" applyAlignment="1" applyProtection="1"/>
    <xf numFmtId="0" fontId="2" fillId="22" borderId="8" xfId="0" applyFont="1" applyFill="1" applyBorder="1" applyAlignment="1" applyProtection="1">
      <alignment horizontal="center" vertical="center" wrapText="1"/>
    </xf>
    <xf numFmtId="0" fontId="22" fillId="0" borderId="0" xfId="0" applyFont="1" applyAlignment="1" applyProtection="1">
      <alignment vertical="top" wrapText="1"/>
    </xf>
    <xf numFmtId="0" fontId="23" fillId="0" borderId="1" xfId="0" applyFont="1" applyBorder="1" applyAlignment="1" applyProtection="1">
      <alignment horizontal="left" vertical="top" wrapText="1"/>
    </xf>
    <xf numFmtId="0" fontId="2" fillId="22" borderId="7" xfId="0" applyFont="1" applyFill="1" applyBorder="1" applyAlignment="1" applyProtection="1">
      <alignment horizontal="center" vertical="center"/>
    </xf>
    <xf numFmtId="0" fontId="2" fillId="22" borderId="8" xfId="0" applyFont="1" applyFill="1" applyBorder="1" applyAlignment="1" applyProtection="1">
      <alignment horizontal="center" vertical="center"/>
    </xf>
    <xf numFmtId="0" fontId="22" fillId="0" borderId="0" xfId="0" applyFont="1" applyAlignment="1" applyProtection="1">
      <alignment horizontal="left" vertical="top" wrapText="1"/>
    </xf>
    <xf numFmtId="0" fontId="22" fillId="0" borderId="1" xfId="0" applyFont="1" applyBorder="1" applyAlignment="1" applyProtection="1">
      <alignment horizontal="left" vertical="top" wrapText="1"/>
    </xf>
    <xf numFmtId="0" fontId="2" fillId="19" borderId="12" xfId="0" applyFont="1" applyFill="1" applyBorder="1" applyAlignment="1" applyProtection="1">
      <alignment horizontal="center" vertical="center"/>
      <protection locked="0"/>
    </xf>
    <xf numFmtId="0" fontId="2" fillId="22" borderId="12" xfId="0" applyFont="1" applyFill="1" applyBorder="1" applyAlignment="1" applyProtection="1">
      <alignment horizontal="center" vertical="center"/>
    </xf>
    <xf numFmtId="0" fontId="2" fillId="16"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16" borderId="6" xfId="0" applyFont="1" applyFill="1" applyBorder="1" applyAlignment="1" applyProtection="1">
      <alignment horizontal="left" vertical="top" wrapText="1"/>
      <protection locked="0"/>
    </xf>
    <xf numFmtId="0" fontId="2" fillId="16" borderId="3" xfId="0" applyFont="1" applyFill="1" applyBorder="1" applyAlignment="1" applyProtection="1">
      <alignment vertical="top" wrapText="1"/>
      <protection locked="0"/>
    </xf>
    <xf numFmtId="0" fontId="2" fillId="16" borderId="0" xfId="0" applyFont="1" applyFill="1" applyBorder="1" applyAlignment="1" applyProtection="1">
      <protection locked="0"/>
    </xf>
    <xf numFmtId="0" fontId="14" fillId="3" borderId="3" xfId="0" applyFont="1" applyFill="1" applyBorder="1" applyAlignment="1" applyProtection="1">
      <alignment vertical="top" wrapText="1"/>
      <protection locked="0"/>
    </xf>
    <xf numFmtId="0" fontId="2" fillId="16" borderId="3" xfId="0" applyFont="1" applyFill="1" applyBorder="1" applyAlignment="1" applyProtection="1">
      <protection locked="0"/>
    </xf>
    <xf numFmtId="0" fontId="14" fillId="3" borderId="6" xfId="0" applyFont="1" applyFill="1" applyBorder="1" applyAlignment="1" applyProtection="1">
      <alignment vertical="top" wrapText="1"/>
      <protection locked="0"/>
    </xf>
    <xf numFmtId="0" fontId="14" fillId="19" borderId="12" xfId="0" applyFont="1" applyFill="1" applyBorder="1" applyProtection="1"/>
    <xf numFmtId="0" fontId="2" fillId="19" borderId="7" xfId="0" applyFont="1" applyFill="1" applyBorder="1" applyProtection="1"/>
    <xf numFmtId="0" fontId="2" fillId="19" borderId="8" xfId="0" applyFont="1" applyFill="1" applyBorder="1" applyProtection="1"/>
    <xf numFmtId="0" fontId="2" fillId="19" borderId="10" xfId="0" applyFont="1" applyFill="1" applyBorder="1" applyProtection="1"/>
    <xf numFmtId="0" fontId="2" fillId="19" borderId="12" xfId="0" applyFont="1" applyFill="1" applyBorder="1" applyProtection="1"/>
    <xf numFmtId="0" fontId="2" fillId="19" borderId="7" xfId="0" applyFont="1" applyFill="1" applyBorder="1" applyAlignment="1" applyProtection="1">
      <alignment horizontal="center" vertical="center" wrapText="1"/>
    </xf>
    <xf numFmtId="0" fontId="2" fillId="19" borderId="8" xfId="0" applyFont="1" applyFill="1" applyBorder="1" applyAlignment="1" applyProtection="1">
      <alignment horizontal="center" vertical="center" wrapText="1"/>
    </xf>
    <xf numFmtId="0" fontId="2" fillId="19" borderId="7" xfId="0" applyFont="1" applyFill="1" applyBorder="1" applyAlignment="1" applyProtection="1">
      <alignment horizontal="center" vertical="center"/>
    </xf>
    <xf numFmtId="0" fontId="2" fillId="19" borderId="8" xfId="0" applyFont="1" applyFill="1" applyBorder="1" applyAlignment="1" applyProtection="1">
      <alignment horizontal="center" vertical="center"/>
    </xf>
    <xf numFmtId="164" fontId="2" fillId="14" borderId="14" xfId="0" applyNumberFormat="1"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xf>
    <xf numFmtId="0" fontId="2" fillId="0" borderId="28" xfId="0" applyFont="1" applyBorder="1" applyAlignment="1" applyProtection="1">
      <alignment horizontal="left" vertical="top" wrapText="1"/>
    </xf>
    <xf numFmtId="0" fontId="2" fillId="16" borderId="3" xfId="0" applyFont="1" applyFill="1" applyBorder="1" applyProtection="1"/>
    <xf numFmtId="0" fontId="2" fillId="13" borderId="3" xfId="0" applyFont="1" applyFill="1" applyBorder="1" applyAlignment="1" applyProtection="1">
      <alignment vertical="top" wrapText="1"/>
    </xf>
    <xf numFmtId="0" fontId="2" fillId="12" borderId="5" xfId="0" applyFont="1" applyFill="1" applyBorder="1" applyAlignment="1" applyProtection="1">
      <alignment vertical="top" wrapText="1"/>
    </xf>
    <xf numFmtId="0" fontId="2" fillId="12" borderId="0" xfId="0" applyFont="1" applyFill="1" applyBorder="1" applyAlignment="1" applyProtection="1">
      <alignment vertical="top" wrapText="1"/>
    </xf>
    <xf numFmtId="0" fontId="2" fillId="19" borderId="9" xfId="0" applyFont="1" applyFill="1" applyBorder="1" applyAlignment="1" applyProtection="1">
      <alignment horizontal="left" vertical="top" wrapText="1"/>
    </xf>
    <xf numFmtId="0" fontId="1" fillId="10" borderId="9" xfId="0" applyFont="1" applyFill="1" applyBorder="1" applyAlignment="1" applyProtection="1">
      <alignment horizontal="center" vertical="center"/>
    </xf>
    <xf numFmtId="0" fontId="2" fillId="22" borderId="9"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xf>
    <xf numFmtId="0" fontId="2" fillId="19" borderId="7" xfId="0" applyFont="1" applyFill="1" applyBorder="1" applyAlignment="1" applyProtection="1">
      <alignment vertical="top" wrapText="1"/>
    </xf>
    <xf numFmtId="0" fontId="2" fillId="19" borderId="8" xfId="0" applyFont="1" applyFill="1" applyBorder="1" applyAlignment="1" applyProtection="1">
      <alignment vertical="top" wrapText="1"/>
    </xf>
    <xf numFmtId="0" fontId="2" fillId="22" borderId="7" xfId="0" applyFont="1" applyFill="1" applyBorder="1" applyAlignment="1" applyProtection="1">
      <alignment vertical="top" wrapText="1"/>
    </xf>
    <xf numFmtId="0" fontId="2" fillId="22" borderId="8" xfId="0" applyFont="1" applyFill="1" applyBorder="1" applyAlignment="1" applyProtection="1">
      <alignment vertical="top" wrapText="1"/>
    </xf>
    <xf numFmtId="0" fontId="2" fillId="22" borderId="9" xfId="0" applyFont="1" applyFill="1" applyBorder="1" applyAlignment="1" applyProtection="1">
      <alignment vertical="top" wrapText="1"/>
    </xf>
    <xf numFmtId="0" fontId="14" fillId="16" borderId="3" xfId="0" applyFont="1" applyFill="1" applyBorder="1" applyProtection="1">
      <protection locked="0"/>
    </xf>
    <xf numFmtId="0" fontId="14" fillId="16" borderId="3" xfId="0" applyFont="1" applyFill="1" applyBorder="1" applyProtection="1"/>
    <xf numFmtId="0" fontId="14" fillId="16" borderId="0" xfId="0" applyFont="1" applyFill="1" applyBorder="1" applyAlignment="1" applyProtection="1">
      <protection locked="0"/>
    </xf>
    <xf numFmtId="0" fontId="14" fillId="16" borderId="0" xfId="0" applyFont="1" applyFill="1" applyBorder="1" applyAlignment="1" applyProtection="1"/>
    <xf numFmtId="0" fontId="14" fillId="16" borderId="0" xfId="0" applyFont="1" applyFill="1" applyBorder="1" applyProtection="1"/>
    <xf numFmtId="0" fontId="14" fillId="16" borderId="4" xfId="0" applyFont="1" applyFill="1" applyBorder="1" applyAlignment="1" applyProtection="1">
      <alignment horizontal="left" vertical="top" wrapText="1"/>
    </xf>
    <xf numFmtId="0" fontId="2" fillId="16" borderId="3" xfId="0" applyFont="1" applyFill="1" applyBorder="1" applyProtection="1">
      <protection locked="0"/>
    </xf>
    <xf numFmtId="0" fontId="2" fillId="3" borderId="3" xfId="0" applyFont="1" applyFill="1" applyBorder="1" applyProtection="1">
      <protection locked="0"/>
    </xf>
    <xf numFmtId="0" fontId="2" fillId="3" borderId="3" xfId="0" applyFont="1" applyFill="1" applyBorder="1" applyAlignment="1" applyProtection="1">
      <alignment vertical="center"/>
      <protection locked="0"/>
    </xf>
    <xf numFmtId="0" fontId="2" fillId="3" borderId="3" xfId="0" applyFont="1" applyFill="1" applyBorder="1" applyAlignment="1" applyProtection="1">
      <alignment vertical="center"/>
    </xf>
    <xf numFmtId="0" fontId="2" fillId="16" borderId="6" xfId="0" applyFont="1" applyFill="1" applyBorder="1" applyProtection="1">
      <protection locked="0"/>
    </xf>
    <xf numFmtId="0" fontId="2" fillId="16" borderId="6" xfId="0" applyFont="1" applyFill="1" applyBorder="1" applyProtection="1"/>
    <xf numFmtId="0" fontId="2" fillId="16" borderId="6" xfId="0" applyFont="1" applyFill="1" applyBorder="1" applyAlignment="1" applyProtection="1">
      <alignment vertical="center"/>
      <protection locked="0"/>
    </xf>
    <xf numFmtId="0" fontId="2" fillId="16" borderId="6" xfId="0" applyFont="1" applyFill="1" applyBorder="1" applyAlignment="1" applyProtection="1">
      <alignment vertical="center"/>
    </xf>
    <xf numFmtId="0" fontId="14" fillId="3" borderId="3" xfId="0" applyFont="1" applyFill="1" applyBorder="1" applyAlignment="1" applyProtection="1">
      <alignment vertical="center" wrapText="1"/>
      <protection locked="0"/>
    </xf>
    <xf numFmtId="0" fontId="14" fillId="3" borderId="3" xfId="0" applyFont="1" applyFill="1" applyBorder="1" applyAlignment="1" applyProtection="1">
      <alignment vertical="center" wrapText="1"/>
    </xf>
    <xf numFmtId="0" fontId="2" fillId="16" borderId="0" xfId="0" applyFont="1" applyFill="1" applyBorder="1" applyAlignment="1" applyProtection="1">
      <alignment vertical="center"/>
      <protection locked="0"/>
    </xf>
    <xf numFmtId="0" fontId="2" fillId="16" borderId="0" xfId="0" applyFont="1" applyFill="1" applyBorder="1" applyAlignment="1" applyProtection="1">
      <alignment vertical="center"/>
    </xf>
    <xf numFmtId="0" fontId="2" fillId="16" borderId="0" xfId="0" applyFont="1" applyFill="1" applyBorder="1" applyAlignment="1" applyProtection="1">
      <alignment vertical="top" wrapText="1"/>
      <protection locked="0"/>
    </xf>
    <xf numFmtId="0" fontId="2" fillId="16" borderId="0" xfId="0" applyFont="1" applyFill="1" applyBorder="1" applyAlignment="1" applyProtection="1">
      <alignment vertical="top" wrapText="1"/>
    </xf>
    <xf numFmtId="0" fontId="2"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0" fontId="2" fillId="16" borderId="0" xfId="0" applyFont="1" applyFill="1" applyBorder="1" applyAlignment="1" applyProtection="1">
      <alignment horizontal="center" vertical="center"/>
      <protection locked="0"/>
    </xf>
    <xf numFmtId="0" fontId="2" fillId="16" borderId="0" xfId="0" applyFont="1" applyFill="1" applyBorder="1" applyAlignment="1" applyProtection="1">
      <alignment horizontal="center" vertical="center"/>
    </xf>
    <xf numFmtId="0" fontId="2" fillId="16" borderId="0" xfId="0" applyFont="1" applyFill="1" applyBorder="1" applyAlignment="1" applyProtection="1">
      <alignment vertical="top"/>
      <protection locked="0"/>
    </xf>
    <xf numFmtId="0" fontId="2" fillId="16" borderId="0" xfId="0" applyFont="1" applyFill="1" applyBorder="1" applyAlignment="1" applyProtection="1">
      <alignment vertical="top"/>
    </xf>
    <xf numFmtId="0" fontId="2" fillId="3" borderId="6"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protection locked="0"/>
    </xf>
    <xf numFmtId="0" fontId="2" fillId="16" borderId="3" xfId="0" applyFont="1" applyFill="1" applyBorder="1" applyAlignment="1" applyProtection="1">
      <alignment vertical="top"/>
      <protection locked="0"/>
    </xf>
    <xf numFmtId="0" fontId="2" fillId="16" borderId="3" xfId="0" applyFont="1" applyFill="1" applyBorder="1" applyAlignment="1" applyProtection="1">
      <alignment vertical="top"/>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6" borderId="23" xfId="0" applyFont="1" applyFill="1" applyBorder="1" applyAlignment="1" applyProtection="1">
      <alignment horizontal="center" vertical="center" wrapText="1"/>
    </xf>
    <xf numFmtId="0" fontId="9" fillId="26" borderId="24" xfId="0" applyFont="1" applyFill="1" applyBorder="1" applyAlignment="1" applyProtection="1">
      <alignment horizontal="center" vertical="center" wrapText="1"/>
    </xf>
    <xf numFmtId="0" fontId="9" fillId="26" borderId="25" xfId="0" applyFont="1" applyFill="1" applyBorder="1" applyAlignment="1" applyProtection="1">
      <alignment horizontal="center" vertical="center" wrapText="1"/>
    </xf>
    <xf numFmtId="0" fontId="1" fillId="14" borderId="23" xfId="0" applyFont="1" applyFill="1" applyBorder="1" applyAlignment="1" applyProtection="1">
      <alignment horizontal="center" vertical="center"/>
    </xf>
    <xf numFmtId="0" fontId="1" fillId="14" borderId="24" xfId="0" applyFont="1" applyFill="1" applyBorder="1" applyAlignment="1" applyProtection="1">
      <alignment horizontal="center" vertical="center"/>
    </xf>
    <xf numFmtId="0" fontId="1" fillId="14"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xf>
    <xf numFmtId="0" fontId="2" fillId="7" borderId="1" xfId="0" applyFont="1" applyFill="1" applyBorder="1" applyAlignment="1" applyProtection="1">
      <alignment horizontal="left" vertical="center"/>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xf>
    <xf numFmtId="0" fontId="2" fillId="12" borderId="1" xfId="0" applyFont="1" applyFill="1" applyBorder="1" applyAlignment="1" applyProtection="1">
      <alignment horizontal="left" vertical="top"/>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2" fillId="13" borderId="3" xfId="0" applyFont="1" applyFill="1" applyBorder="1" applyAlignment="1" applyProtection="1">
      <alignment horizontal="left" vertical="top" wrapText="1"/>
    </xf>
    <xf numFmtId="0" fontId="2" fillId="12" borderId="0" xfId="0" applyFont="1" applyFill="1" applyBorder="1" applyAlignment="1" applyProtection="1">
      <alignment horizontal="left" vertical="top" wrapText="1"/>
    </xf>
    <xf numFmtId="0" fontId="2" fillId="12" borderId="5" xfId="0" applyFont="1" applyFill="1" applyBorder="1" applyAlignment="1" applyProtection="1">
      <alignment horizontal="left" vertical="top" wrapText="1"/>
    </xf>
    <xf numFmtId="0" fontId="2" fillId="10" borderId="8" xfId="0" applyFont="1" applyFill="1" applyBorder="1" applyAlignment="1" applyProtection="1">
      <alignment horizontal="left" vertical="top" wrapText="1"/>
    </xf>
    <xf numFmtId="0" fontId="2" fillId="10" borderId="9"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0" fillId="3" borderId="1" xfId="0" applyFill="1" applyBorder="1" applyAlignment="1" applyProtection="1">
      <alignment horizont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8" borderId="2" xfId="0" applyFont="1" applyFill="1" applyBorder="1" applyAlignment="1" applyProtection="1">
      <alignment horizontal="left" vertical="top" wrapText="1"/>
    </xf>
    <xf numFmtId="0" fontId="2" fillId="1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21" borderId="2" xfId="0" applyFont="1" applyFill="1" applyBorder="1" applyAlignment="1" applyProtection="1">
      <alignment vertical="top" wrapText="1"/>
    </xf>
    <xf numFmtId="0" fontId="2" fillId="21" borderId="4" xfId="0" applyFont="1" applyFill="1" applyBorder="1" applyAlignment="1" applyProtection="1">
      <alignment vertical="top" wrapText="1"/>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2" fillId="19" borderId="8" xfId="0" applyFont="1" applyFill="1" applyBorder="1" applyAlignment="1" applyProtection="1">
      <alignment horizontal="left" vertical="top" wrapText="1"/>
    </xf>
    <xf numFmtId="0" fontId="14" fillId="19" borderId="9" xfId="0" applyFont="1" applyFill="1" applyBorder="1" applyAlignment="1" applyProtection="1">
      <alignment horizontal="left" vertical="top" wrapText="1"/>
    </xf>
    <xf numFmtId="0" fontId="13" fillId="11" borderId="6" xfId="0" applyFont="1" applyFill="1" applyBorder="1" applyAlignment="1" applyProtection="1">
      <alignment vertical="center" wrapText="1"/>
    </xf>
    <xf numFmtId="0" fontId="2" fillId="16" borderId="2"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wrapText="1"/>
    </xf>
    <xf numFmtId="0" fontId="2" fillId="22" borderId="7" xfId="0" applyFont="1" applyFill="1" applyBorder="1" applyAlignment="1" applyProtection="1">
      <alignment horizontal="left" vertical="top" wrapText="1"/>
    </xf>
    <xf numFmtId="0" fontId="2" fillId="22" borderId="9" xfId="0" applyFont="1" applyFill="1" applyBorder="1" applyAlignment="1" applyProtection="1">
      <alignment horizontal="left" vertical="top" wrapText="1"/>
    </xf>
    <xf numFmtId="0" fontId="2" fillId="22" borderId="8" xfId="0" applyFont="1" applyFill="1" applyBorder="1" applyAlignment="1" applyProtection="1">
      <alignment horizontal="left" vertical="top" wrapText="1"/>
    </xf>
    <xf numFmtId="0" fontId="2" fillId="22" borderId="12" xfId="0" applyFont="1" applyFill="1" applyBorder="1" applyAlignment="1" applyProtection="1">
      <alignment vertical="top" wrapText="1"/>
    </xf>
    <xf numFmtId="0" fontId="2" fillId="19" borderId="7"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xf>
    <xf numFmtId="0" fontId="1" fillId="10" borderId="7"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2" fillId="19" borderId="7" xfId="0" applyFont="1" applyFill="1" applyBorder="1" applyAlignment="1" applyProtection="1">
      <alignment horizontal="left" vertical="top" wrapText="1"/>
      <protection locked="0"/>
    </xf>
    <xf numFmtId="0" fontId="2" fillId="19" borderId="8" xfId="0" applyFont="1" applyFill="1" applyBorder="1" applyAlignment="1" applyProtection="1">
      <alignment horizontal="left" vertical="top" wrapText="1"/>
      <protection locked="0"/>
    </xf>
    <xf numFmtId="0" fontId="2" fillId="19" borderId="9" xfId="0" applyFont="1" applyFill="1" applyBorder="1" applyAlignment="1" applyProtection="1">
      <alignment horizontal="left" vertical="top" wrapText="1"/>
      <protection locked="0"/>
    </xf>
    <xf numFmtId="0" fontId="2" fillId="19" borderId="7" xfId="0" applyFont="1" applyFill="1" applyBorder="1" applyAlignment="1" applyProtection="1">
      <alignment vertical="top" wrapText="1"/>
    </xf>
    <xf numFmtId="0" fontId="2" fillId="19" borderId="8" xfId="0" applyFont="1" applyFill="1" applyBorder="1" applyAlignment="1" applyProtection="1">
      <alignment vertical="top" wrapText="1"/>
    </xf>
    <xf numFmtId="0" fontId="2" fillId="19" borderId="9" xfId="0" applyFont="1" applyFill="1" applyBorder="1" applyAlignment="1" applyProtection="1">
      <alignment vertical="top" wrapText="1"/>
    </xf>
    <xf numFmtId="0" fontId="2" fillId="22" borderId="7" xfId="0" applyFont="1" applyFill="1" applyBorder="1" applyAlignment="1" applyProtection="1">
      <alignment vertical="top" wrapText="1"/>
    </xf>
    <xf numFmtId="0" fontId="2" fillId="22" borderId="8" xfId="0" applyFont="1" applyFill="1" applyBorder="1" applyAlignment="1" applyProtection="1">
      <alignment vertical="top" wrapText="1"/>
    </xf>
    <xf numFmtId="0" fontId="2" fillId="22" borderId="9" xfId="0" applyFont="1" applyFill="1" applyBorder="1" applyAlignment="1" applyProtection="1">
      <alignment vertical="top" wrapText="1"/>
    </xf>
    <xf numFmtId="0" fontId="14" fillId="22" borderId="9" xfId="0" applyFont="1" applyFill="1" applyBorder="1" applyAlignment="1" applyProtection="1">
      <alignment horizontal="left" vertical="top" wrapText="1"/>
    </xf>
    <xf numFmtId="0" fontId="2" fillId="16" borderId="10"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2" fillId="16" borderId="28" xfId="0" applyFont="1" applyFill="1" applyBorder="1" applyAlignment="1" applyProtection="1">
      <alignment horizontal="center" vertical="center" wrapText="1"/>
    </xf>
    <xf numFmtId="0" fontId="2" fillId="19" borderId="12" xfId="0" applyFont="1" applyFill="1" applyBorder="1" applyAlignment="1" applyProtection="1">
      <alignment vertical="top" wrapText="1"/>
    </xf>
    <xf numFmtId="0" fontId="0" fillId="25" borderId="6" xfId="0" applyFill="1" applyBorder="1" applyAlignment="1" applyProtection="1">
      <alignment horizontal="center"/>
    </xf>
    <xf numFmtId="0" fontId="0" fillId="0" borderId="0" xfId="0" applyAlignment="1" applyProtection="1">
      <alignment horizontal="left" vertical="top" wrapText="1"/>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C"/>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17" sqref="A17:XFD17"/>
    </sheetView>
  </sheetViews>
  <sheetFormatPr defaultRowHeight="15" x14ac:dyDescent="0.25"/>
  <cols>
    <col min="1" max="4" width="40.7109375" customWidth="1"/>
  </cols>
  <sheetData>
    <row r="1" spans="1:4" ht="80.25" customHeight="1" thickBot="1" x14ac:dyDescent="0.3">
      <c r="A1" s="25"/>
      <c r="B1" s="346" t="s">
        <v>301</v>
      </c>
      <c r="C1" s="347"/>
      <c r="D1" s="348"/>
    </row>
    <row r="2" spans="1:4" ht="48" customHeight="1" thickBot="1" x14ac:dyDescent="0.3">
      <c r="A2" s="349" t="s">
        <v>72</v>
      </c>
      <c r="B2" s="350"/>
      <c r="C2" s="350"/>
      <c r="D2" s="351"/>
    </row>
    <row r="3" spans="1:4" ht="63.75" customHeight="1" thickBot="1" x14ac:dyDescent="0.3">
      <c r="A3" s="26" t="s">
        <v>71</v>
      </c>
      <c r="B3" s="2"/>
      <c r="C3" s="27" t="s">
        <v>51</v>
      </c>
      <c r="D3" s="3"/>
    </row>
    <row r="4" spans="1:4" ht="16.5" thickBot="1" x14ac:dyDescent="0.3">
      <c r="A4" s="28" t="s">
        <v>52</v>
      </c>
      <c r="B4" s="2"/>
      <c r="C4" s="27" t="s">
        <v>53</v>
      </c>
      <c r="D4" s="294"/>
    </row>
    <row r="5" spans="1:4" ht="16.5" thickBot="1" x14ac:dyDescent="0.3">
      <c r="A5" s="26" t="s">
        <v>54</v>
      </c>
      <c r="B5" s="2"/>
      <c r="C5" s="27" t="s">
        <v>55</v>
      </c>
      <c r="D5" s="294"/>
    </row>
    <row r="6" spans="1:4" ht="16.5" thickBot="1" x14ac:dyDescent="0.3">
      <c r="A6" s="26" t="s">
        <v>56</v>
      </c>
      <c r="B6" s="2"/>
      <c r="C6" s="29" t="s">
        <v>57</v>
      </c>
      <c r="D6" s="294"/>
    </row>
    <row r="7" spans="1:4" ht="16.5" customHeight="1" thickBot="1" x14ac:dyDescent="0.3">
      <c r="A7" s="352" t="s">
        <v>58</v>
      </c>
      <c r="B7" s="353"/>
      <c r="C7" s="353"/>
      <c r="D7" s="354"/>
    </row>
    <row r="8" spans="1:4" ht="16.5" thickBot="1" x14ac:dyDescent="0.3">
      <c r="A8" s="4" t="s">
        <v>59</v>
      </c>
      <c r="B8" s="5"/>
      <c r="C8" s="6" t="s">
        <v>60</v>
      </c>
      <c r="D8" s="7"/>
    </row>
    <row r="9" spans="1:4" ht="16.5" thickBot="1" x14ac:dyDescent="0.3">
      <c r="A9" s="8" t="s">
        <v>61</v>
      </c>
      <c r="B9" s="9" t="s">
        <v>62</v>
      </c>
      <c r="C9" s="9" t="s">
        <v>63</v>
      </c>
      <c r="D9" s="9" t="s">
        <v>64</v>
      </c>
    </row>
    <row r="10" spans="1:4" ht="16.5" thickBot="1" x14ac:dyDescent="0.3">
      <c r="A10" s="10" t="s">
        <v>88</v>
      </c>
      <c r="B10" s="11" t="e">
        <f>'All Content Review'!$I$59</f>
        <v>#VALUE!</v>
      </c>
      <c r="C10" s="9">
        <v>160</v>
      </c>
      <c r="D10" s="9"/>
    </row>
    <row r="11" spans="1:4" ht="16.5" thickBot="1" x14ac:dyDescent="0.3">
      <c r="A11" s="10" t="s">
        <v>89</v>
      </c>
      <c r="B11" s="12" t="e">
        <f>'Math Content Review'!$I$18</f>
        <v>#VALUE!</v>
      </c>
      <c r="C11" s="9">
        <v>28</v>
      </c>
      <c r="D11" s="9"/>
    </row>
    <row r="12" spans="1:4" ht="16.5" thickBot="1" x14ac:dyDescent="0.3">
      <c r="A12" s="10" t="s">
        <v>90</v>
      </c>
      <c r="B12" s="12" t="e">
        <f>'Geometry Standards Review'!$J$105</f>
        <v>#VALUE!</v>
      </c>
      <c r="C12" s="9">
        <v>412</v>
      </c>
      <c r="D12" s="9"/>
    </row>
    <row r="13" spans="1:4" ht="16.5" thickBot="1" x14ac:dyDescent="0.3">
      <c r="A13" s="10" t="s">
        <v>65</v>
      </c>
      <c r="B13" s="13" t="e">
        <f>SUM(B10:B12)</f>
        <v>#VALUE!</v>
      </c>
      <c r="C13" s="14">
        <v>600</v>
      </c>
      <c r="D13" s="14"/>
    </row>
    <row r="14" spans="1:4" ht="16.5" thickBot="1" x14ac:dyDescent="0.3">
      <c r="A14" s="10" t="s">
        <v>66</v>
      </c>
      <c r="B14" s="15" t="e">
        <f>B13/600</f>
        <v>#VALUE!</v>
      </c>
      <c r="C14" s="16"/>
      <c r="D14" s="17"/>
    </row>
    <row r="15" spans="1:4" ht="16.5" customHeight="1" thickBot="1" x14ac:dyDescent="0.3">
      <c r="A15" s="355" t="s">
        <v>67</v>
      </c>
      <c r="B15" s="356"/>
      <c r="C15" s="356"/>
      <c r="D15" s="357"/>
    </row>
    <row r="16" spans="1:4" ht="16.5" thickBot="1" x14ac:dyDescent="0.3">
      <c r="A16" s="18" t="s">
        <v>68</v>
      </c>
      <c r="B16" s="19"/>
      <c r="C16" s="358" t="s">
        <v>69</v>
      </c>
      <c r="D16" s="359"/>
    </row>
    <row r="17" spans="1:4" ht="16.5" thickBot="1" x14ac:dyDescent="0.3">
      <c r="A17" s="20" t="s">
        <v>241</v>
      </c>
      <c r="B17" s="19"/>
      <c r="C17" s="342"/>
      <c r="D17" s="343"/>
    </row>
    <row r="18" spans="1:4" ht="16.5" thickBot="1" x14ac:dyDescent="0.3">
      <c r="A18" s="20" t="s">
        <v>242</v>
      </c>
      <c r="B18" s="19"/>
      <c r="C18" s="342"/>
      <c r="D18" s="343"/>
    </row>
    <row r="19" spans="1:4" ht="16.5" thickBot="1" x14ac:dyDescent="0.3">
      <c r="A19" s="18" t="s">
        <v>70</v>
      </c>
      <c r="B19" s="21"/>
      <c r="C19" s="344"/>
      <c r="D19" s="345"/>
    </row>
  </sheetData>
  <mergeCells count="6">
    <mergeCell ref="C17:D19"/>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B17:B18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B1" zoomScaleNormal="100" workbookViewId="0">
      <selection activeCell="B1" sqref="B1:I1"/>
    </sheetView>
  </sheetViews>
  <sheetFormatPr defaultRowHeight="15" x14ac:dyDescent="0.25"/>
  <cols>
    <col min="1" max="1" width="16" customWidth="1"/>
    <col min="2" max="2" width="64.140625" customWidth="1"/>
    <col min="3" max="3" width="27.85546875" customWidth="1"/>
    <col min="4" max="4" width="11.5703125" customWidth="1"/>
    <col min="5" max="5" width="45.5703125" customWidth="1"/>
    <col min="6" max="6" width="27.28515625" customWidth="1"/>
    <col min="7" max="7" width="11.5703125" customWidth="1"/>
    <col min="8" max="8" width="35" customWidth="1"/>
    <col min="9" max="9" width="27.5703125" customWidth="1"/>
    <col min="10" max="10" width="18" hidden="1" customWidth="1"/>
  </cols>
  <sheetData>
    <row r="1" spans="1:10" x14ac:dyDescent="0.25">
      <c r="A1" s="30"/>
      <c r="B1" s="360" t="s">
        <v>97</v>
      </c>
      <c r="C1" s="361"/>
      <c r="D1" s="361"/>
      <c r="E1" s="361"/>
      <c r="F1" s="361"/>
      <c r="G1" s="361"/>
      <c r="H1" s="361"/>
      <c r="I1" s="361"/>
      <c r="J1" s="31"/>
    </row>
    <row r="2" spans="1:10" ht="93" customHeight="1" x14ac:dyDescent="0.25">
      <c r="A2" s="30"/>
      <c r="B2" s="362" t="s">
        <v>298</v>
      </c>
      <c r="C2" s="363"/>
      <c r="D2" s="363"/>
      <c r="E2" s="363"/>
      <c r="F2" s="363"/>
      <c r="G2" s="363"/>
      <c r="H2" s="363"/>
      <c r="I2" s="363"/>
      <c r="J2" s="31"/>
    </row>
    <row r="3" spans="1:10" ht="166.5" customHeight="1" x14ac:dyDescent="0.25">
      <c r="A3" s="30"/>
      <c r="B3" s="364" t="s">
        <v>254</v>
      </c>
      <c r="C3" s="365"/>
      <c r="D3" s="365"/>
      <c r="E3" s="365"/>
      <c r="F3" s="365"/>
      <c r="G3" s="365"/>
      <c r="H3" s="365"/>
      <c r="I3" s="365"/>
      <c r="J3" s="31"/>
    </row>
    <row r="4" spans="1:10" ht="15.75" x14ac:dyDescent="0.25">
      <c r="A4" s="32"/>
      <c r="B4" s="33"/>
      <c r="C4" s="34"/>
      <c r="D4" s="35"/>
      <c r="E4" s="34"/>
      <c r="F4" s="34"/>
      <c r="G4" s="35"/>
      <c r="H4" s="34"/>
      <c r="I4" s="34"/>
      <c r="J4" s="31"/>
    </row>
    <row r="5" spans="1:10" ht="30" x14ac:dyDescent="0.25">
      <c r="A5" s="36" t="s">
        <v>0</v>
      </c>
      <c r="B5" s="37" t="s">
        <v>206</v>
      </c>
      <c r="C5" s="38" t="s">
        <v>207</v>
      </c>
      <c r="D5" s="39" t="s">
        <v>80</v>
      </c>
      <c r="E5" s="38" t="s">
        <v>91</v>
      </c>
      <c r="F5" s="38" t="s">
        <v>106</v>
      </c>
      <c r="G5" s="39" t="s">
        <v>80</v>
      </c>
      <c r="H5" s="38" t="s">
        <v>91</v>
      </c>
      <c r="I5" s="40" t="s">
        <v>87</v>
      </c>
      <c r="J5" s="31"/>
    </row>
    <row r="6" spans="1:10" ht="20.25" x14ac:dyDescent="0.25">
      <c r="A6" s="41"/>
      <c r="B6" s="42"/>
      <c r="C6" s="43"/>
      <c r="D6" s="44"/>
      <c r="E6" s="43"/>
      <c r="F6" s="43"/>
      <c r="G6" s="44"/>
      <c r="H6" s="43"/>
      <c r="I6" s="43"/>
      <c r="J6" s="31"/>
    </row>
    <row r="7" spans="1:10" ht="20.25" x14ac:dyDescent="0.25">
      <c r="A7" s="45"/>
      <c r="B7" s="46"/>
      <c r="C7" s="47"/>
      <c r="D7" s="48"/>
      <c r="E7" s="47"/>
      <c r="F7" s="49"/>
      <c r="G7" s="48"/>
      <c r="H7" s="49"/>
      <c r="I7" s="50"/>
      <c r="J7" s="31"/>
    </row>
    <row r="8" spans="1:10" ht="47.25" x14ac:dyDescent="0.25">
      <c r="A8" s="51"/>
      <c r="B8" s="52" t="s">
        <v>208</v>
      </c>
      <c r="C8" s="53"/>
      <c r="D8" s="54"/>
      <c r="E8" s="53"/>
      <c r="F8" s="55"/>
      <c r="G8" s="54"/>
      <c r="H8" s="55"/>
      <c r="I8" s="56"/>
      <c r="J8" s="31"/>
    </row>
    <row r="9" spans="1:10" ht="30" x14ac:dyDescent="0.25">
      <c r="A9" s="57">
        <v>1</v>
      </c>
      <c r="B9" s="58" t="s">
        <v>209</v>
      </c>
      <c r="C9" s="99"/>
      <c r="D9" s="60"/>
      <c r="E9" s="59"/>
      <c r="F9" s="61"/>
      <c r="G9" s="62"/>
      <c r="H9" s="61"/>
      <c r="I9" s="58"/>
      <c r="J9" s="31" t="e">
        <f t="shared" ref="J9:J15" si="0">CONCATENATE(IF(AND(D9="M",G9="M"),4,),IF(AND(D9="P",G9="P"),2,),IF(AND(D9="D",G9="D"),0,),IF(AND(D9="M",G9="P"),3,),IF(AND(D9="M",G9="D"),2,),IF(AND(D9="P",G9="M"),3,),IF(AND(D9="P",G9="D"),1,),IF(AND(D9="D",G9="M"),2,),IF(AND(D9="D",G9="P"),1,))+0</f>
        <v>#VALUE!</v>
      </c>
    </row>
    <row r="10" spans="1:10" ht="45" x14ac:dyDescent="0.25">
      <c r="A10" s="63">
        <v>2</v>
      </c>
      <c r="B10" s="64" t="s">
        <v>210</v>
      </c>
      <c r="C10" s="100"/>
      <c r="D10" s="62"/>
      <c r="E10" s="65"/>
      <c r="F10" s="66"/>
      <c r="G10" s="62"/>
      <c r="H10" s="66"/>
      <c r="I10" s="250"/>
      <c r="J10" s="31" t="e">
        <f t="shared" si="0"/>
        <v>#VALUE!</v>
      </c>
    </row>
    <row r="11" spans="1:10" ht="60" x14ac:dyDescent="0.25">
      <c r="A11" s="67">
        <v>3</v>
      </c>
      <c r="B11" s="64" t="s">
        <v>211</v>
      </c>
      <c r="C11" s="100"/>
      <c r="D11" s="62"/>
      <c r="E11" s="65"/>
      <c r="F11" s="66"/>
      <c r="G11" s="62"/>
      <c r="H11" s="66"/>
      <c r="I11" s="64"/>
      <c r="J11" s="31" t="e">
        <f t="shared" si="0"/>
        <v>#VALUE!</v>
      </c>
    </row>
    <row r="12" spans="1:10" ht="30" x14ac:dyDescent="0.25">
      <c r="A12" s="63">
        <v>4</v>
      </c>
      <c r="B12" s="64" t="s">
        <v>212</v>
      </c>
      <c r="C12" s="100"/>
      <c r="D12" s="62"/>
      <c r="E12" s="65"/>
      <c r="F12" s="66"/>
      <c r="G12" s="62"/>
      <c r="H12" s="66"/>
      <c r="I12" s="64"/>
      <c r="J12" s="31" t="e">
        <f t="shared" si="0"/>
        <v>#VALUE!</v>
      </c>
    </row>
    <row r="13" spans="1:10" ht="30" x14ac:dyDescent="0.25">
      <c r="A13" s="67">
        <v>5</v>
      </c>
      <c r="B13" s="64" t="s">
        <v>213</v>
      </c>
      <c r="C13" s="100"/>
      <c r="D13" s="62"/>
      <c r="E13" s="65"/>
      <c r="F13" s="66"/>
      <c r="G13" s="62"/>
      <c r="H13" s="66"/>
      <c r="I13" s="64"/>
      <c r="J13" s="31" t="e">
        <f t="shared" si="0"/>
        <v>#VALUE!</v>
      </c>
    </row>
    <row r="14" spans="1:10" ht="45" x14ac:dyDescent="0.25">
      <c r="A14" s="63">
        <v>6</v>
      </c>
      <c r="B14" s="64" t="s">
        <v>214</v>
      </c>
      <c r="C14" s="100"/>
      <c r="D14" s="62"/>
      <c r="E14" s="65"/>
      <c r="F14" s="66"/>
      <c r="G14" s="62"/>
      <c r="H14" s="66"/>
      <c r="I14" s="64"/>
      <c r="J14" s="31" t="e">
        <f t="shared" si="0"/>
        <v>#VALUE!</v>
      </c>
    </row>
    <row r="15" spans="1:10" ht="30" x14ac:dyDescent="0.25">
      <c r="A15" s="68">
        <v>7</v>
      </c>
      <c r="B15" s="69" t="s">
        <v>215</v>
      </c>
      <c r="C15" s="101"/>
      <c r="D15" s="71"/>
      <c r="E15" s="70"/>
      <c r="F15" s="72"/>
      <c r="G15" s="62"/>
      <c r="H15" s="72"/>
      <c r="I15" s="73"/>
      <c r="J15" s="31" t="e">
        <f t="shared" si="0"/>
        <v>#VALUE!</v>
      </c>
    </row>
    <row r="16" spans="1:10" ht="31.5" x14ac:dyDescent="0.25">
      <c r="A16" s="51"/>
      <c r="B16" s="74" t="s">
        <v>6</v>
      </c>
      <c r="C16" s="75"/>
      <c r="D16" s="76"/>
      <c r="E16" s="75"/>
      <c r="F16" s="75"/>
      <c r="G16" s="76"/>
      <c r="H16" s="75"/>
      <c r="I16" s="77"/>
      <c r="J16" s="31"/>
    </row>
    <row r="17" spans="1:10" ht="30" x14ac:dyDescent="0.25">
      <c r="A17" s="78">
        <v>8</v>
      </c>
      <c r="B17" s="58" t="s">
        <v>216</v>
      </c>
      <c r="C17" s="99"/>
      <c r="D17" s="62"/>
      <c r="E17" s="59"/>
      <c r="F17" s="61"/>
      <c r="G17" s="62"/>
      <c r="H17" s="61"/>
      <c r="I17" s="79"/>
      <c r="J17" s="31" t="e">
        <f t="shared" ref="J17:J20" si="1">CONCATENATE(IF(AND(D17="M",G17="M"),4,),IF(AND(D17="P",G17="P"),2,),IF(AND(D17="D",G17="D"),0,),IF(AND(D17="M",G17="P"),3,),IF(AND(D17="M",G17="D"),2,),IF(AND(D17="P",G17="M"),3,),IF(AND(D17="P",G17="D"),1,),IF(AND(D17="D",G17="M"),2,),IF(AND(D17="D",G17="P"),1,))+0</f>
        <v>#VALUE!</v>
      </c>
    </row>
    <row r="18" spans="1:10" ht="30" x14ac:dyDescent="0.25">
      <c r="A18" s="63">
        <v>9</v>
      </c>
      <c r="B18" s="64" t="s">
        <v>40</v>
      </c>
      <c r="C18" s="100"/>
      <c r="D18" s="62"/>
      <c r="E18" s="65"/>
      <c r="F18" s="66"/>
      <c r="G18" s="62"/>
      <c r="H18" s="66"/>
      <c r="I18" s="64"/>
      <c r="J18" s="31" t="e">
        <f t="shared" si="1"/>
        <v>#VALUE!</v>
      </c>
    </row>
    <row r="19" spans="1:10" ht="45" x14ac:dyDescent="0.25">
      <c r="A19" s="63">
        <v>10</v>
      </c>
      <c r="B19" s="64" t="s">
        <v>17</v>
      </c>
      <c r="C19" s="100"/>
      <c r="D19" s="62"/>
      <c r="E19" s="65"/>
      <c r="F19" s="66"/>
      <c r="G19" s="62"/>
      <c r="H19" s="66"/>
      <c r="I19" s="64"/>
      <c r="J19" s="31" t="e">
        <f t="shared" si="1"/>
        <v>#VALUE!</v>
      </c>
    </row>
    <row r="20" spans="1:10" ht="45" x14ac:dyDescent="0.25">
      <c r="A20" s="80">
        <v>11</v>
      </c>
      <c r="B20" s="73" t="s">
        <v>18</v>
      </c>
      <c r="C20" s="101"/>
      <c r="D20" s="62"/>
      <c r="E20" s="70"/>
      <c r="F20" s="72"/>
      <c r="G20" s="62"/>
      <c r="H20" s="72"/>
      <c r="I20" s="73"/>
      <c r="J20" s="31" t="e">
        <f t="shared" si="1"/>
        <v>#VALUE!</v>
      </c>
    </row>
    <row r="21" spans="1:10" ht="31.5" x14ac:dyDescent="0.25">
      <c r="A21" s="51"/>
      <c r="B21" s="74" t="s">
        <v>7</v>
      </c>
      <c r="C21" s="75"/>
      <c r="D21" s="76"/>
      <c r="E21" s="75"/>
      <c r="F21" s="75"/>
      <c r="G21" s="76"/>
      <c r="H21" s="75"/>
      <c r="I21" s="77"/>
      <c r="J21" s="31"/>
    </row>
    <row r="22" spans="1:10" ht="75" x14ac:dyDescent="0.25">
      <c r="A22" s="78">
        <v>12</v>
      </c>
      <c r="B22" s="79" t="s">
        <v>41</v>
      </c>
      <c r="C22" s="99"/>
      <c r="D22" s="62"/>
      <c r="E22" s="59"/>
      <c r="F22" s="61"/>
      <c r="G22" s="62"/>
      <c r="H22" s="61"/>
      <c r="I22" s="79"/>
      <c r="J22" s="31" t="e">
        <f t="shared" ref="J22:J26" si="2">CONCATENATE(IF(AND(D22="M",G22="M"),4,),IF(AND(D22="P",G22="P"),2,),IF(AND(D22="D",G22="D"),0,),IF(AND(D22="M",G22="P"),3,),IF(AND(D22="M",G22="D"),2,),IF(AND(D22="P",G22="M"),3,),IF(AND(D22="P",G22="D"),1,),IF(AND(D22="D",G22="M"),2,),IF(AND(D22="D",G22="P"),1,))+0</f>
        <v>#VALUE!</v>
      </c>
    </row>
    <row r="23" spans="1:10" ht="90" x14ac:dyDescent="0.25">
      <c r="A23" s="63">
        <v>13</v>
      </c>
      <c r="B23" s="64" t="s">
        <v>217</v>
      </c>
      <c r="C23" s="100"/>
      <c r="D23" s="62"/>
      <c r="E23" s="65"/>
      <c r="F23" s="66"/>
      <c r="G23" s="62"/>
      <c r="H23" s="66"/>
      <c r="I23" s="64"/>
      <c r="J23" s="31" t="e">
        <f t="shared" si="2"/>
        <v>#VALUE!</v>
      </c>
    </row>
    <row r="24" spans="1:10" ht="30" x14ac:dyDescent="0.25">
      <c r="A24" s="63">
        <v>14</v>
      </c>
      <c r="B24" s="81" t="s">
        <v>218</v>
      </c>
      <c r="C24" s="100"/>
      <c r="D24" s="62"/>
      <c r="E24" s="65"/>
      <c r="F24" s="66"/>
      <c r="G24" s="62"/>
      <c r="H24" s="66"/>
      <c r="I24" s="81"/>
      <c r="J24" s="31" t="e">
        <f t="shared" si="2"/>
        <v>#VALUE!</v>
      </c>
    </row>
    <row r="25" spans="1:10" ht="75" x14ac:dyDescent="0.25">
      <c r="A25" s="63">
        <v>15</v>
      </c>
      <c r="B25" s="81" t="s">
        <v>19</v>
      </c>
      <c r="C25" s="100"/>
      <c r="D25" s="62"/>
      <c r="E25" s="65"/>
      <c r="F25" s="66"/>
      <c r="G25" s="62"/>
      <c r="H25" s="66"/>
      <c r="I25" s="64"/>
      <c r="J25" s="31" t="e">
        <f t="shared" si="2"/>
        <v>#VALUE!</v>
      </c>
    </row>
    <row r="26" spans="1:10" ht="45" x14ac:dyDescent="0.25">
      <c r="A26" s="80">
        <v>16</v>
      </c>
      <c r="B26" s="73" t="s">
        <v>20</v>
      </c>
      <c r="C26" s="101"/>
      <c r="D26" s="62"/>
      <c r="E26" s="70"/>
      <c r="F26" s="72"/>
      <c r="G26" s="62"/>
      <c r="H26" s="72"/>
      <c r="I26" s="73"/>
      <c r="J26" s="31" t="e">
        <f t="shared" si="2"/>
        <v>#VALUE!</v>
      </c>
    </row>
    <row r="27" spans="1:10" ht="31.5" x14ac:dyDescent="0.25">
      <c r="A27" s="51"/>
      <c r="B27" s="74" t="s">
        <v>11</v>
      </c>
      <c r="C27" s="75"/>
      <c r="D27" s="76"/>
      <c r="E27" s="75"/>
      <c r="F27" s="75"/>
      <c r="G27" s="76"/>
      <c r="H27" s="75"/>
      <c r="I27" s="77"/>
      <c r="J27" s="31"/>
    </row>
    <row r="28" spans="1:10" ht="45" x14ac:dyDescent="0.25">
      <c r="A28" s="78">
        <v>17</v>
      </c>
      <c r="B28" s="79" t="s">
        <v>219</v>
      </c>
      <c r="C28" s="99"/>
      <c r="D28" s="62"/>
      <c r="E28" s="59"/>
      <c r="F28" s="61"/>
      <c r="G28" s="62"/>
      <c r="H28" s="61"/>
      <c r="I28" s="79"/>
      <c r="J28" s="31" t="e">
        <f t="shared" ref="J28:J34" si="3">CONCATENATE(IF(AND(D28="M",G28="M"),4,),IF(AND(D28="P",G28="P"),2,),IF(AND(D28="D",G28="D"),0,),IF(AND(D28="M",G28="P"),3,),IF(AND(D28="M",G28="D"),2,),IF(AND(D28="P",G28="M"),3,),IF(AND(D28="P",G28="D"),1,),IF(AND(D28="D",G28="M"),2,),IF(AND(D28="D",G28="P"),1,))+0</f>
        <v>#VALUE!</v>
      </c>
    </row>
    <row r="29" spans="1:10" ht="30" x14ac:dyDescent="0.25">
      <c r="A29" s="63">
        <v>18</v>
      </c>
      <c r="B29" s="64" t="s">
        <v>21</v>
      </c>
      <c r="C29" s="100"/>
      <c r="D29" s="62"/>
      <c r="E29" s="65"/>
      <c r="F29" s="66"/>
      <c r="G29" s="62"/>
      <c r="H29" s="66"/>
      <c r="I29" s="64"/>
      <c r="J29" s="31" t="e">
        <f t="shared" si="3"/>
        <v>#VALUE!</v>
      </c>
    </row>
    <row r="30" spans="1:10" ht="45" x14ac:dyDescent="0.25">
      <c r="A30" s="63">
        <v>19</v>
      </c>
      <c r="B30" s="69" t="s">
        <v>22</v>
      </c>
      <c r="C30" s="101"/>
      <c r="D30" s="62"/>
      <c r="E30" s="70"/>
      <c r="F30" s="66"/>
      <c r="G30" s="62"/>
      <c r="H30" s="66"/>
      <c r="I30" s="73"/>
      <c r="J30" s="31" t="e">
        <f t="shared" si="3"/>
        <v>#VALUE!</v>
      </c>
    </row>
    <row r="31" spans="1:10" ht="30" x14ac:dyDescent="0.25">
      <c r="A31" s="63">
        <v>20</v>
      </c>
      <c r="B31" s="81" t="s">
        <v>23</v>
      </c>
      <c r="C31" s="100"/>
      <c r="D31" s="62"/>
      <c r="E31" s="65"/>
      <c r="F31" s="66"/>
      <c r="G31" s="62"/>
      <c r="H31" s="66"/>
      <c r="I31" s="81"/>
      <c r="J31" s="31" t="e">
        <f t="shared" si="3"/>
        <v>#VALUE!</v>
      </c>
    </row>
    <row r="32" spans="1:10" ht="45" x14ac:dyDescent="0.25">
      <c r="A32" s="63">
        <v>21</v>
      </c>
      <c r="B32" s="64" t="s">
        <v>42</v>
      </c>
      <c r="C32" s="100"/>
      <c r="D32" s="62"/>
      <c r="E32" s="65"/>
      <c r="F32" s="66"/>
      <c r="G32" s="62"/>
      <c r="H32" s="66"/>
      <c r="I32" s="81"/>
      <c r="J32" s="31" t="e">
        <f t="shared" si="3"/>
        <v>#VALUE!</v>
      </c>
    </row>
    <row r="33" spans="1:10" ht="60" x14ac:dyDescent="0.25">
      <c r="A33" s="63">
        <v>22</v>
      </c>
      <c r="B33" s="82" t="s">
        <v>24</v>
      </c>
      <c r="C33" s="100"/>
      <c r="D33" s="62"/>
      <c r="E33" s="65"/>
      <c r="F33" s="66"/>
      <c r="G33" s="62"/>
      <c r="H33" s="66"/>
      <c r="I33" s="64"/>
      <c r="J33" s="31" t="e">
        <f t="shared" si="3"/>
        <v>#VALUE!</v>
      </c>
    </row>
    <row r="34" spans="1:10" ht="15.75" x14ac:dyDescent="0.25">
      <c r="A34" s="80">
        <v>23</v>
      </c>
      <c r="B34" s="73" t="s">
        <v>38</v>
      </c>
      <c r="C34" s="101"/>
      <c r="D34" s="62"/>
      <c r="E34" s="70"/>
      <c r="F34" s="72"/>
      <c r="G34" s="62"/>
      <c r="H34" s="72"/>
      <c r="I34" s="73"/>
      <c r="J34" s="31" t="e">
        <f t="shared" si="3"/>
        <v>#VALUE!</v>
      </c>
    </row>
    <row r="35" spans="1:10" ht="31.5" x14ac:dyDescent="0.25">
      <c r="A35" s="51"/>
      <c r="B35" s="74" t="s">
        <v>12</v>
      </c>
      <c r="C35" s="75"/>
      <c r="D35" s="76"/>
      <c r="E35" s="75"/>
      <c r="F35" s="75"/>
      <c r="G35" s="76"/>
      <c r="H35" s="75"/>
      <c r="I35" s="77"/>
      <c r="J35" s="31"/>
    </row>
    <row r="36" spans="1:10" ht="45" x14ac:dyDescent="0.25">
      <c r="A36" s="78">
        <v>24</v>
      </c>
      <c r="B36" s="79" t="s">
        <v>25</v>
      </c>
      <c r="C36" s="99"/>
      <c r="D36" s="62"/>
      <c r="E36" s="59"/>
      <c r="F36" s="61"/>
      <c r="G36" s="62"/>
      <c r="H36" s="61"/>
      <c r="I36" s="79"/>
      <c r="J36" s="31" t="e">
        <f t="shared" ref="J36:J41" si="4">CONCATENATE(IF(AND(D36="M",G36="M"),4,),IF(AND(D36="P",G36="P"),2,),IF(AND(D36="D",G36="D"),0,),IF(AND(D36="M",G36="P"),3,),IF(AND(D36="M",G36="D"),2,),IF(AND(D36="P",G36="M"),3,),IF(AND(D36="P",G36="D"),1,),IF(AND(D36="D",G36="M"),2,),IF(AND(D36="D",G36="P"),1,))+0</f>
        <v>#VALUE!</v>
      </c>
    </row>
    <row r="37" spans="1:10" ht="30" x14ac:dyDescent="0.25">
      <c r="A37" s="63">
        <v>25</v>
      </c>
      <c r="B37" s="64" t="s">
        <v>26</v>
      </c>
      <c r="C37" s="100"/>
      <c r="D37" s="62"/>
      <c r="E37" s="65"/>
      <c r="F37" s="66"/>
      <c r="G37" s="62"/>
      <c r="H37" s="66"/>
      <c r="I37" s="64"/>
      <c r="J37" s="31" t="e">
        <f t="shared" si="4"/>
        <v>#VALUE!</v>
      </c>
    </row>
    <row r="38" spans="1:10" ht="60" x14ac:dyDescent="0.25">
      <c r="A38" s="78">
        <v>26</v>
      </c>
      <c r="B38" s="64" t="s">
        <v>220</v>
      </c>
      <c r="C38" s="100"/>
      <c r="D38" s="62"/>
      <c r="E38" s="65"/>
      <c r="F38" s="66"/>
      <c r="G38" s="62"/>
      <c r="H38" s="66"/>
      <c r="I38" s="64"/>
      <c r="J38" s="31" t="e">
        <f t="shared" si="4"/>
        <v>#VALUE!</v>
      </c>
    </row>
    <row r="39" spans="1:10" ht="30" x14ac:dyDescent="0.25">
      <c r="A39" s="63">
        <v>27</v>
      </c>
      <c r="B39" s="64" t="s">
        <v>39</v>
      </c>
      <c r="C39" s="100"/>
      <c r="D39" s="62"/>
      <c r="E39" s="65"/>
      <c r="F39" s="66"/>
      <c r="G39" s="62"/>
      <c r="H39" s="66"/>
      <c r="I39" s="64"/>
      <c r="J39" s="31" t="e">
        <f t="shared" si="4"/>
        <v>#VALUE!</v>
      </c>
    </row>
    <row r="40" spans="1:10" ht="30" x14ac:dyDescent="0.25">
      <c r="A40" s="78">
        <v>28</v>
      </c>
      <c r="B40" s="64" t="s">
        <v>27</v>
      </c>
      <c r="C40" s="100"/>
      <c r="D40" s="62"/>
      <c r="E40" s="65"/>
      <c r="F40" s="66"/>
      <c r="G40" s="62"/>
      <c r="H40" s="66"/>
      <c r="I40" s="64"/>
      <c r="J40" s="31" t="e">
        <f t="shared" si="4"/>
        <v>#VALUE!</v>
      </c>
    </row>
    <row r="41" spans="1:10" ht="30" x14ac:dyDescent="0.25">
      <c r="A41" s="80">
        <v>29</v>
      </c>
      <c r="B41" s="73" t="s">
        <v>28</v>
      </c>
      <c r="C41" s="101"/>
      <c r="D41" s="62"/>
      <c r="E41" s="70"/>
      <c r="F41" s="72"/>
      <c r="G41" s="62"/>
      <c r="H41" s="72"/>
      <c r="I41" s="73"/>
      <c r="J41" s="31" t="e">
        <f t="shared" si="4"/>
        <v>#VALUE!</v>
      </c>
    </row>
    <row r="42" spans="1:10" ht="47.25" x14ac:dyDescent="0.25">
      <c r="A42" s="51"/>
      <c r="B42" s="74" t="s">
        <v>13</v>
      </c>
      <c r="C42" s="75"/>
      <c r="D42" s="76"/>
      <c r="E42" s="75"/>
      <c r="F42" s="75"/>
      <c r="G42" s="76"/>
      <c r="H42" s="75"/>
      <c r="I42" s="77"/>
      <c r="J42" s="31"/>
    </row>
    <row r="43" spans="1:10" ht="120" x14ac:dyDescent="0.25">
      <c r="A43" s="78">
        <v>30</v>
      </c>
      <c r="B43" s="79" t="s">
        <v>221</v>
      </c>
      <c r="C43" s="99"/>
      <c r="D43" s="62"/>
      <c r="E43" s="59"/>
      <c r="F43" s="61"/>
      <c r="G43" s="62"/>
      <c r="H43" s="61"/>
      <c r="I43" s="79"/>
      <c r="J43" s="31" t="e">
        <f t="shared" ref="J43:J45" si="5">CONCATENATE(IF(AND(D43="M",G43="M"),4,),IF(AND(D43="P",G43="P"),2,),IF(AND(D43="D",G43="D"),0,),IF(AND(D43="M",G43="P"),3,),IF(AND(D43="M",G43="D"),2,),IF(AND(D43="P",G43="M"),3,),IF(AND(D43="P",G43="D"),1,),IF(AND(D43="D",G43="M"),2,),IF(AND(D43="D",G43="P"),1,))+0</f>
        <v>#VALUE!</v>
      </c>
    </row>
    <row r="44" spans="1:10" ht="45" x14ac:dyDescent="0.25">
      <c r="A44" s="80">
        <v>31</v>
      </c>
      <c r="B44" s="73" t="s">
        <v>29</v>
      </c>
      <c r="C44" s="102"/>
      <c r="D44" s="62"/>
      <c r="E44" s="83"/>
      <c r="F44" s="66"/>
      <c r="G44" s="62"/>
      <c r="H44" s="66"/>
      <c r="I44" s="84"/>
      <c r="J44" s="31" t="e">
        <f t="shared" si="5"/>
        <v>#VALUE!</v>
      </c>
    </row>
    <row r="45" spans="1:10" ht="30" x14ac:dyDescent="0.25">
      <c r="A45" s="80">
        <v>32</v>
      </c>
      <c r="B45" s="73" t="s">
        <v>16</v>
      </c>
      <c r="C45" s="101"/>
      <c r="D45" s="62"/>
      <c r="E45" s="70"/>
      <c r="F45" s="72"/>
      <c r="G45" s="62"/>
      <c r="H45" s="72"/>
      <c r="I45" s="73"/>
      <c r="J45" s="31" t="e">
        <f t="shared" si="5"/>
        <v>#VALUE!</v>
      </c>
    </row>
    <row r="46" spans="1:10" ht="31.5" x14ac:dyDescent="0.25">
      <c r="A46" s="51"/>
      <c r="B46" s="74" t="s">
        <v>14</v>
      </c>
      <c r="C46" s="75"/>
      <c r="D46" s="76"/>
      <c r="E46" s="75"/>
      <c r="F46" s="75"/>
      <c r="G46" s="76"/>
      <c r="H46" s="75"/>
      <c r="I46" s="77"/>
      <c r="J46" s="31"/>
    </row>
    <row r="47" spans="1:10" ht="45" x14ac:dyDescent="0.25">
      <c r="A47" s="78">
        <v>33</v>
      </c>
      <c r="B47" s="79" t="s">
        <v>30</v>
      </c>
      <c r="C47" s="99"/>
      <c r="D47" s="62"/>
      <c r="E47" s="59"/>
      <c r="F47" s="61"/>
      <c r="G47" s="62"/>
      <c r="H47" s="61"/>
      <c r="I47" s="79"/>
      <c r="J47" s="31" t="e">
        <f t="shared" ref="J47:J49" si="6">CONCATENATE(IF(AND(D47="M",G47="M"),4,),IF(AND(D47="P",G47="P"),2,),IF(AND(D47="D",G47="D"),0,),IF(AND(D47="M",G47="P"),3,),IF(AND(D47="M",G47="D"),2,),IF(AND(D47="P",G47="M"),3,),IF(AND(D47="P",G47="D"),1,),IF(AND(D47="D",G47="M"),2,),IF(AND(D47="D",G47="P"),1,))+0</f>
        <v>#VALUE!</v>
      </c>
    </row>
    <row r="48" spans="1:10" ht="45" x14ac:dyDescent="0.25">
      <c r="A48" s="63">
        <v>34</v>
      </c>
      <c r="B48" s="64" t="s">
        <v>31</v>
      </c>
      <c r="C48" s="100"/>
      <c r="D48" s="62"/>
      <c r="E48" s="65"/>
      <c r="F48" s="66"/>
      <c r="G48" s="62"/>
      <c r="H48" s="66"/>
      <c r="I48" s="64"/>
      <c r="J48" s="31" t="e">
        <f t="shared" si="6"/>
        <v>#VALUE!</v>
      </c>
    </row>
    <row r="49" spans="1:10" ht="45" x14ac:dyDescent="0.25">
      <c r="A49" s="80">
        <v>35</v>
      </c>
      <c r="B49" s="73" t="s">
        <v>32</v>
      </c>
      <c r="C49" s="101"/>
      <c r="D49" s="62"/>
      <c r="E49" s="70"/>
      <c r="F49" s="72"/>
      <c r="G49" s="62"/>
      <c r="H49" s="72"/>
      <c r="I49" s="73"/>
      <c r="J49" s="31" t="e">
        <f t="shared" si="6"/>
        <v>#VALUE!</v>
      </c>
    </row>
    <row r="50" spans="1:10" ht="15.75" x14ac:dyDescent="0.25">
      <c r="A50" s="51"/>
      <c r="B50" s="74" t="s">
        <v>48</v>
      </c>
      <c r="C50" s="75"/>
      <c r="D50" s="76"/>
      <c r="E50" s="75"/>
      <c r="F50" s="75"/>
      <c r="G50" s="76"/>
      <c r="H50" s="75"/>
      <c r="I50" s="77"/>
      <c r="J50" s="31"/>
    </row>
    <row r="51" spans="1:10" ht="30" x14ac:dyDescent="0.25">
      <c r="A51" s="57">
        <v>36</v>
      </c>
      <c r="B51" s="58" t="s">
        <v>74</v>
      </c>
      <c r="C51" s="99"/>
      <c r="D51" s="62"/>
      <c r="E51" s="59"/>
      <c r="F51" s="61"/>
      <c r="G51" s="62"/>
      <c r="H51" s="61"/>
      <c r="I51" s="58"/>
      <c r="J51" s="31" t="e">
        <f t="shared" ref="J51:J55" si="7">CONCATENATE(IF(AND(D51="M",G51="M"),4,),IF(AND(D51="P",G51="P"),2,),IF(AND(D51="D",G51="D"),0,),IF(AND(D51="M",G51="P"),3,),IF(AND(D51="M",G51="D"),2,),IF(AND(D51="P",G51="M"),3,),IF(AND(D51="P",G51="D"),1,),IF(AND(D51="D",G51="M"),2,),IF(AND(D51="D",G51="P"),1,))+0</f>
        <v>#VALUE!</v>
      </c>
    </row>
    <row r="52" spans="1:10" ht="30" x14ac:dyDescent="0.25">
      <c r="A52" s="63">
        <v>37</v>
      </c>
      <c r="B52" s="81" t="s">
        <v>75</v>
      </c>
      <c r="C52" s="100"/>
      <c r="D52" s="62"/>
      <c r="E52" s="65"/>
      <c r="F52" s="66"/>
      <c r="G52" s="62"/>
      <c r="H52" s="66"/>
      <c r="I52" s="64"/>
      <c r="J52" s="31" t="e">
        <f t="shared" si="7"/>
        <v>#VALUE!</v>
      </c>
    </row>
    <row r="53" spans="1:10" ht="30" x14ac:dyDescent="0.25">
      <c r="A53" s="57">
        <v>38</v>
      </c>
      <c r="B53" s="81" t="s">
        <v>49</v>
      </c>
      <c r="C53" s="100"/>
      <c r="D53" s="62"/>
      <c r="E53" s="65"/>
      <c r="F53" s="66"/>
      <c r="G53" s="62"/>
      <c r="H53" s="66"/>
      <c r="I53" s="64"/>
      <c r="J53" s="31" t="e">
        <f t="shared" si="7"/>
        <v>#VALUE!</v>
      </c>
    </row>
    <row r="54" spans="1:10" ht="30" x14ac:dyDescent="0.25">
      <c r="A54" s="63">
        <v>39</v>
      </c>
      <c r="B54" s="81" t="s">
        <v>50</v>
      </c>
      <c r="C54" s="100"/>
      <c r="D54" s="62"/>
      <c r="E54" s="65"/>
      <c r="F54" s="66"/>
      <c r="G54" s="62"/>
      <c r="H54" s="66"/>
      <c r="I54" s="64"/>
      <c r="J54" s="31" t="e">
        <f t="shared" si="7"/>
        <v>#VALUE!</v>
      </c>
    </row>
    <row r="55" spans="1:10" ht="15.75" x14ac:dyDescent="0.25">
      <c r="A55" s="57">
        <v>40</v>
      </c>
      <c r="B55" s="69" t="s">
        <v>76</v>
      </c>
      <c r="C55" s="101"/>
      <c r="D55" s="62"/>
      <c r="E55" s="70"/>
      <c r="F55" s="72"/>
      <c r="G55" s="62"/>
      <c r="H55" s="72"/>
      <c r="I55" s="73"/>
      <c r="J55" s="31" t="e">
        <f t="shared" si="7"/>
        <v>#VALUE!</v>
      </c>
    </row>
    <row r="56" spans="1:10" ht="15.75" customHeight="1" x14ac:dyDescent="0.25">
      <c r="A56" s="85"/>
      <c r="B56" s="86"/>
      <c r="C56" s="86"/>
      <c r="D56" s="86"/>
      <c r="E56" s="86"/>
      <c r="F56" s="86"/>
      <c r="G56" s="86"/>
      <c r="H56" s="86"/>
      <c r="I56" s="87"/>
      <c r="J56" s="31"/>
    </row>
    <row r="57" spans="1:10" ht="15.75" x14ac:dyDescent="0.25">
      <c r="A57" s="88"/>
      <c r="B57" s="89"/>
      <c r="C57" s="90"/>
      <c r="D57" s="90"/>
      <c r="E57" s="90"/>
      <c r="F57" s="91"/>
      <c r="G57" s="91"/>
      <c r="H57" s="91"/>
      <c r="I57" s="92"/>
      <c r="J57" s="31"/>
    </row>
    <row r="58" spans="1:10" ht="15.75" x14ac:dyDescent="0.25">
      <c r="A58" s="88"/>
      <c r="B58" s="89"/>
      <c r="C58" s="90"/>
      <c r="D58" s="90"/>
      <c r="E58" s="90"/>
      <c r="F58" s="91"/>
      <c r="G58" s="91"/>
      <c r="H58" s="91"/>
      <c r="I58" s="92"/>
      <c r="J58" s="31"/>
    </row>
    <row r="59" spans="1:10" ht="15.75" hidden="1" x14ac:dyDescent="0.25">
      <c r="A59" s="93"/>
      <c r="B59" s="94"/>
      <c r="C59" s="55"/>
      <c r="D59" s="55"/>
      <c r="E59" s="55"/>
      <c r="F59" s="95"/>
      <c r="G59" s="96"/>
      <c r="H59" s="97" t="s">
        <v>223</v>
      </c>
      <c r="I59" s="98" t="e">
        <f>SUM(J7:J55)</f>
        <v>#VALUE!</v>
      </c>
      <c r="J59" s="31"/>
    </row>
  </sheetData>
  <mergeCells count="3">
    <mergeCell ref="B1:I1"/>
    <mergeCell ref="B2:I2"/>
    <mergeCell ref="B3:I3"/>
  </mergeCells>
  <dataValidations count="1">
    <dataValidation type="list" allowBlank="1" showInputMessage="1" showErrorMessage="1" sqref="C10">
      <formula1>List</formula1>
    </dataValidation>
  </dataValidation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Material\2019 Adoption\Rubrics_2019\Math\Math Drafts\[MathRubricHS_Geometry_draft_2018.xlsx]Scores'!#REF!</xm:f>
          </x14:formula1>
          <xm:sqref>D8 G8</xm:sqref>
        </x14:dataValidation>
        <x14:dataValidation type="list" allowBlank="1" showInputMessage="1" showErrorMessage="1">
          <x14:formula1>
            <xm:f>Scores!$A$1:$A$3</xm:f>
          </x14:formula1>
          <xm:sqref>D9:D15 D17:D20 D22:D26 D28:D34 D36:D41 D43:D45 D47:D49 D51:D55 G51:G55 G47:G49 G43:G45 G36:G41 G28:G34 G22:G26 G17:G20 G9:G15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3"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4.28515625" hidden="1" customWidth="1"/>
  </cols>
  <sheetData>
    <row r="1" spans="1:10" ht="19.5" customHeight="1" x14ac:dyDescent="0.25">
      <c r="A1" s="103"/>
      <c r="B1" s="366" t="s">
        <v>96</v>
      </c>
      <c r="C1" s="367"/>
      <c r="D1" s="367"/>
      <c r="E1" s="367"/>
      <c r="F1" s="367"/>
      <c r="G1" s="367"/>
      <c r="H1" s="367"/>
      <c r="I1" s="367"/>
      <c r="J1" s="31"/>
    </row>
    <row r="2" spans="1:10" ht="100.5" customHeight="1" x14ac:dyDescent="0.25">
      <c r="A2" s="103"/>
      <c r="B2" s="362" t="s">
        <v>298</v>
      </c>
      <c r="C2" s="363"/>
      <c r="D2" s="363"/>
      <c r="E2" s="363"/>
      <c r="F2" s="363"/>
      <c r="G2" s="363"/>
      <c r="H2" s="363"/>
      <c r="I2" s="363"/>
      <c r="J2" s="31"/>
    </row>
    <row r="3" spans="1:10" ht="163.5" customHeight="1" x14ac:dyDescent="0.25">
      <c r="A3" s="103"/>
      <c r="B3" s="364" t="s">
        <v>255</v>
      </c>
      <c r="C3" s="365"/>
      <c r="D3" s="365"/>
      <c r="E3" s="365"/>
      <c r="F3" s="365"/>
      <c r="G3" s="365"/>
      <c r="H3" s="365"/>
      <c r="I3" s="365"/>
      <c r="J3" s="31"/>
    </row>
    <row r="4" spans="1:10" ht="15.75" x14ac:dyDescent="0.25">
      <c r="A4" s="104"/>
      <c r="B4" s="105"/>
      <c r="C4" s="30"/>
      <c r="D4" s="30"/>
      <c r="E4" s="30"/>
      <c r="F4" s="30"/>
      <c r="G4" s="30"/>
      <c r="H4" s="30"/>
      <c r="I4" s="30"/>
      <c r="J4" s="31"/>
    </row>
    <row r="5" spans="1:10" ht="40.5" x14ac:dyDescent="0.25">
      <c r="A5" s="36" t="s">
        <v>0</v>
      </c>
      <c r="B5" s="37" t="s">
        <v>222</v>
      </c>
      <c r="C5" s="39" t="s">
        <v>83</v>
      </c>
      <c r="D5" s="39" t="s">
        <v>80</v>
      </c>
      <c r="E5" s="38" t="s">
        <v>91</v>
      </c>
      <c r="F5" s="39" t="s">
        <v>84</v>
      </c>
      <c r="G5" s="39" t="s">
        <v>80</v>
      </c>
      <c r="H5" s="38" t="s">
        <v>91</v>
      </c>
      <c r="I5" s="40" t="s">
        <v>87</v>
      </c>
      <c r="J5" s="31"/>
    </row>
    <row r="6" spans="1:10" ht="20.25" x14ac:dyDescent="0.25">
      <c r="A6" s="106"/>
      <c r="B6" s="42"/>
      <c r="C6" s="43"/>
      <c r="D6" s="44"/>
      <c r="E6" s="43"/>
      <c r="F6" s="43"/>
      <c r="G6" s="43"/>
      <c r="H6" s="43"/>
      <c r="I6" s="43"/>
      <c r="J6" s="31"/>
    </row>
    <row r="7" spans="1:10" ht="20.25" x14ac:dyDescent="0.25">
      <c r="A7" s="107"/>
      <c r="B7" s="46"/>
      <c r="C7" s="108"/>
      <c r="D7" s="109"/>
      <c r="E7" s="108"/>
      <c r="F7" s="108"/>
      <c r="G7" s="108"/>
      <c r="H7" s="108"/>
      <c r="I7" s="110"/>
      <c r="J7" s="31"/>
    </row>
    <row r="8" spans="1:10" ht="75" x14ac:dyDescent="0.25">
      <c r="A8" s="63">
        <v>1</v>
      </c>
      <c r="B8" s="64" t="s">
        <v>77</v>
      </c>
      <c r="C8" s="100"/>
      <c r="D8" s="62"/>
      <c r="E8" s="263"/>
      <c r="F8" s="66"/>
      <c r="G8" s="62"/>
      <c r="H8" s="264"/>
      <c r="I8" s="111"/>
      <c r="J8" s="31" t="e">
        <f t="shared" ref="J8:J14" si="0">CONCATENATE(IF(AND(D8="M",G8="M"),4,),IF(AND(D8="P",G8="P"),2,),IF(AND(D8="D",G8="D"),0,),IF(AND(D8="M",G8="P"),3,),IF(AND(D8="M",G8="D"),2,),IF(AND(D8="P",G8="M"),3,),IF(AND(D8="P",G8="D"),1,),IF(AND(D8="D",G8="M"),2,),IF(AND(D8="D",G8="P"),1,))+0</f>
        <v>#VALUE!</v>
      </c>
    </row>
    <row r="9" spans="1:10" ht="45" x14ac:dyDescent="0.25">
      <c r="A9" s="63">
        <v>2</v>
      </c>
      <c r="B9" s="64" t="s">
        <v>36</v>
      </c>
      <c r="C9" s="116"/>
      <c r="D9" s="62"/>
      <c r="E9" s="65"/>
      <c r="F9" s="66"/>
      <c r="G9" s="62"/>
      <c r="H9" s="66"/>
      <c r="I9" s="64"/>
      <c r="J9" s="31" t="e">
        <f t="shared" si="0"/>
        <v>#VALUE!</v>
      </c>
    </row>
    <row r="10" spans="1:10" ht="90" x14ac:dyDescent="0.25">
      <c r="A10" s="63">
        <v>3</v>
      </c>
      <c r="B10" s="64" t="s">
        <v>8</v>
      </c>
      <c r="C10" s="100"/>
      <c r="D10" s="62"/>
      <c r="E10" s="65"/>
      <c r="F10" s="66"/>
      <c r="G10" s="62"/>
      <c r="H10" s="66"/>
      <c r="I10" s="64"/>
      <c r="J10" s="31" t="e">
        <f t="shared" si="0"/>
        <v>#VALUE!</v>
      </c>
    </row>
    <row r="11" spans="1:10" ht="60" x14ac:dyDescent="0.25">
      <c r="A11" s="63">
        <v>4</v>
      </c>
      <c r="B11" s="64" t="s">
        <v>3</v>
      </c>
      <c r="C11" s="100"/>
      <c r="D11" s="62"/>
      <c r="E11" s="65"/>
      <c r="F11" s="66"/>
      <c r="G11" s="62"/>
      <c r="H11" s="66"/>
      <c r="I11" s="64"/>
      <c r="J11" s="31" t="e">
        <f t="shared" si="0"/>
        <v>#VALUE!</v>
      </c>
    </row>
    <row r="12" spans="1:10" ht="45" x14ac:dyDescent="0.25">
      <c r="A12" s="63">
        <v>5</v>
      </c>
      <c r="B12" s="64" t="s">
        <v>9</v>
      </c>
      <c r="C12" s="100"/>
      <c r="D12" s="62"/>
      <c r="E12" s="65"/>
      <c r="F12" s="66"/>
      <c r="G12" s="62"/>
      <c r="H12" s="66"/>
      <c r="I12" s="64"/>
      <c r="J12" s="31" t="e">
        <f t="shared" si="0"/>
        <v>#VALUE!</v>
      </c>
    </row>
    <row r="13" spans="1:10" ht="30" x14ac:dyDescent="0.25">
      <c r="A13" s="63">
        <v>6</v>
      </c>
      <c r="B13" s="64" t="s">
        <v>37</v>
      </c>
      <c r="C13" s="100"/>
      <c r="D13" s="62"/>
      <c r="E13" s="65"/>
      <c r="F13" s="66"/>
      <c r="G13" s="62"/>
      <c r="H13" s="66"/>
      <c r="I13" s="64"/>
      <c r="J13" s="31" t="e">
        <f t="shared" si="0"/>
        <v>#VALUE!</v>
      </c>
    </row>
    <row r="14" spans="1:10" ht="60" x14ac:dyDescent="0.25">
      <c r="A14" s="80">
        <v>7</v>
      </c>
      <c r="B14" s="73" t="s">
        <v>10</v>
      </c>
      <c r="C14" s="101"/>
      <c r="D14" s="62"/>
      <c r="E14" s="70"/>
      <c r="F14" s="72"/>
      <c r="G14" s="62"/>
      <c r="H14" s="72"/>
      <c r="I14" s="73"/>
      <c r="J14" s="31" t="e">
        <f t="shared" si="0"/>
        <v>#VALUE!</v>
      </c>
    </row>
    <row r="15" spans="1:10" x14ac:dyDescent="0.25">
      <c r="A15" s="112"/>
      <c r="B15" s="113"/>
      <c r="C15" s="113"/>
      <c r="D15" s="114"/>
      <c r="E15" s="55"/>
      <c r="F15" s="55"/>
      <c r="G15" s="55"/>
      <c r="H15" s="55"/>
      <c r="I15" s="56"/>
      <c r="J15" s="31"/>
    </row>
    <row r="16" spans="1:10" x14ac:dyDescent="0.25">
      <c r="A16" s="115"/>
      <c r="B16" s="89"/>
      <c r="C16" s="90"/>
      <c r="D16" s="90"/>
      <c r="E16" s="90"/>
      <c r="F16" s="90"/>
      <c r="G16" s="90"/>
      <c r="H16" s="90"/>
      <c r="I16" s="90"/>
      <c r="J16" s="31"/>
    </row>
    <row r="17" spans="1:10" x14ac:dyDescent="0.25">
      <c r="A17" s="115"/>
      <c r="B17" s="90"/>
      <c r="C17" s="90"/>
      <c r="D17" s="90"/>
      <c r="E17" s="90"/>
      <c r="F17" s="90"/>
      <c r="G17" s="90"/>
      <c r="H17" s="90"/>
      <c r="I17" s="90"/>
      <c r="J17" s="31"/>
    </row>
    <row r="18" spans="1:10" ht="15.75" hidden="1" x14ac:dyDescent="0.25">
      <c r="A18" s="93"/>
      <c r="B18" s="94"/>
      <c r="C18" s="55"/>
      <c r="D18" s="55"/>
      <c r="E18" s="55"/>
      <c r="F18" s="368"/>
      <c r="G18" s="369"/>
      <c r="H18" s="97" t="s">
        <v>224</v>
      </c>
      <c r="I18" s="98" t="e">
        <f>SUM(J8:J14)</f>
        <v>#VALUE!</v>
      </c>
      <c r="J18" s="31"/>
    </row>
  </sheetData>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5"/>
  <sheetViews>
    <sheetView topLeftCell="A4" zoomScaleNormal="100" workbookViewId="0">
      <selection activeCell="D9" sqref="D9"/>
    </sheetView>
  </sheetViews>
  <sheetFormatPr defaultRowHeight="15.75" x14ac:dyDescent="0.25"/>
  <cols>
    <col min="1" max="1" width="14.140625" style="238" customWidth="1"/>
    <col min="2" max="2" width="12.7109375" style="238" customWidth="1"/>
    <col min="3" max="3" width="90.7109375" style="239" customWidth="1"/>
    <col min="4" max="4" width="26.85546875" style="31" customWidth="1"/>
    <col min="5" max="5" width="18.28515625" style="31" customWidth="1"/>
    <col min="6" max="6" width="41.5703125" style="31" customWidth="1"/>
    <col min="7" max="7" width="30.28515625" style="31" customWidth="1"/>
    <col min="8" max="8" width="16.42578125" style="31" customWidth="1"/>
    <col min="9" max="9" width="39.5703125" style="31" customWidth="1"/>
    <col min="10" max="10" width="14.7109375" style="31" customWidth="1"/>
    <col min="11" max="11" width="19.7109375" style="31" customWidth="1"/>
    <col min="12" max="12" width="17" style="31" customWidth="1"/>
    <col min="13" max="13" width="28.5703125" style="31" customWidth="1"/>
    <col min="14" max="16" width="20.140625" style="31" customWidth="1"/>
    <col min="17" max="17" width="28.7109375" style="31" customWidth="1"/>
    <col min="18" max="20" width="17.28515625" style="31" customWidth="1"/>
    <col min="21" max="21" width="18" style="31" customWidth="1"/>
    <col min="22" max="22" width="36.7109375" style="31" customWidth="1"/>
    <col min="23" max="23" width="25" style="31" hidden="1" customWidth="1"/>
    <col min="24" max="24" width="19.140625" style="31" hidden="1" customWidth="1"/>
    <col min="25" max="25" width="9.140625" style="31" hidden="1" customWidth="1"/>
    <col min="26" max="26" width="19.28515625" style="31" hidden="1" customWidth="1"/>
    <col min="27" max="28" width="14.7109375" style="31" hidden="1" customWidth="1"/>
    <col min="29" max="29" width="17.5703125" style="31" hidden="1" customWidth="1"/>
    <col min="30" max="30" width="18" style="31" hidden="1" customWidth="1"/>
    <col min="31" max="31" width="14.7109375" style="31" hidden="1" customWidth="1"/>
    <col min="32" max="32" width="9.140625" style="31" hidden="1" customWidth="1"/>
    <col min="33" max="16384" width="9.140625" style="31"/>
  </cols>
  <sheetData>
    <row r="1" spans="1:31" ht="23.25" customHeight="1" x14ac:dyDescent="0.25">
      <c r="A1" s="117"/>
      <c r="B1" s="117"/>
      <c r="C1" s="397" t="s">
        <v>95</v>
      </c>
      <c r="D1" s="397"/>
      <c r="E1" s="397"/>
      <c r="F1" s="397"/>
      <c r="G1" s="397"/>
      <c r="H1" s="255"/>
      <c r="I1" s="255"/>
      <c r="J1" s="255"/>
      <c r="K1" s="255"/>
      <c r="L1" s="255"/>
      <c r="M1" s="255"/>
      <c r="N1" s="255"/>
      <c r="O1" s="255"/>
      <c r="P1" s="255"/>
      <c r="Q1" s="255"/>
      <c r="R1" s="255"/>
      <c r="S1" s="255"/>
      <c r="T1" s="255"/>
      <c r="U1" s="255"/>
      <c r="V1" s="118"/>
      <c r="W1" s="119"/>
      <c r="X1" s="119"/>
      <c r="Y1" s="119"/>
      <c r="Z1" s="119"/>
    </row>
    <row r="2" spans="1:31" ht="123" customHeight="1" x14ac:dyDescent="0.25">
      <c r="A2" s="117"/>
      <c r="B2" s="117"/>
      <c r="C2" s="370" t="s">
        <v>300</v>
      </c>
      <c r="D2" s="370"/>
      <c r="E2" s="370"/>
      <c r="F2" s="370"/>
      <c r="G2" s="370"/>
      <c r="H2" s="370"/>
      <c r="I2" s="370"/>
      <c r="J2" s="370"/>
      <c r="K2" s="370"/>
      <c r="L2" s="298"/>
      <c r="M2" s="298"/>
      <c r="N2" s="298"/>
      <c r="O2" s="120"/>
      <c r="P2" s="120"/>
      <c r="Q2" s="120"/>
      <c r="R2" s="120"/>
      <c r="S2" s="120"/>
      <c r="T2" s="120"/>
      <c r="U2" s="120"/>
      <c r="V2" s="121"/>
      <c r="W2" s="122"/>
      <c r="X2" s="122"/>
      <c r="Y2" s="122"/>
      <c r="Z2" s="122"/>
    </row>
    <row r="3" spans="1:31" ht="180" customHeight="1" x14ac:dyDescent="0.25">
      <c r="A3" s="117"/>
      <c r="B3" s="117"/>
      <c r="C3" s="372" t="s">
        <v>299</v>
      </c>
      <c r="D3" s="372"/>
      <c r="E3" s="372"/>
      <c r="F3" s="372"/>
      <c r="G3" s="372"/>
      <c r="H3" s="372"/>
      <c r="I3" s="372"/>
      <c r="J3" s="372"/>
      <c r="K3" s="372"/>
      <c r="L3" s="299"/>
      <c r="M3" s="299"/>
      <c r="N3" s="299"/>
      <c r="O3" s="299"/>
      <c r="P3" s="299"/>
      <c r="Q3" s="299"/>
      <c r="R3" s="256"/>
      <c r="S3" s="256"/>
      <c r="T3" s="256"/>
      <c r="U3" s="256"/>
      <c r="V3" s="123"/>
      <c r="W3" s="122"/>
      <c r="X3" s="122"/>
      <c r="Y3" s="122"/>
      <c r="Z3" s="122"/>
    </row>
    <row r="4" spans="1:31" ht="297" customHeight="1" x14ac:dyDescent="0.25">
      <c r="A4" s="117"/>
      <c r="B4" s="117"/>
      <c r="C4" s="371" t="s">
        <v>270</v>
      </c>
      <c r="D4" s="371"/>
      <c r="E4" s="371"/>
      <c r="F4" s="371"/>
      <c r="G4" s="371"/>
      <c r="H4" s="371"/>
      <c r="I4" s="371"/>
      <c r="J4" s="371"/>
      <c r="K4" s="371"/>
      <c r="L4" s="300"/>
      <c r="M4" s="300"/>
      <c r="N4" s="300"/>
      <c r="O4" s="300"/>
      <c r="P4" s="300"/>
      <c r="Q4" s="300"/>
      <c r="R4" s="300"/>
      <c r="S4" s="251"/>
      <c r="T4" s="251"/>
      <c r="U4" s="251"/>
      <c r="V4" s="124"/>
      <c r="W4" s="122"/>
      <c r="X4" s="122"/>
      <c r="Y4" s="122"/>
      <c r="Z4" s="122"/>
    </row>
    <row r="5" spans="1:31" x14ac:dyDescent="0.25">
      <c r="A5" s="117"/>
      <c r="B5" s="32"/>
      <c r="C5" s="33"/>
      <c r="D5" s="34"/>
      <c r="E5" s="35"/>
      <c r="F5" s="34"/>
      <c r="G5" s="35"/>
      <c r="H5" s="35"/>
      <c r="I5" s="35"/>
      <c r="J5" s="125"/>
      <c r="K5" s="125"/>
      <c r="L5" s="125"/>
      <c r="M5" s="125"/>
      <c r="N5" s="125"/>
      <c r="O5" s="125"/>
      <c r="P5" s="125"/>
      <c r="Q5" s="125"/>
      <c r="R5" s="125"/>
      <c r="S5" s="34"/>
      <c r="T5" s="34"/>
      <c r="U5" s="34"/>
      <c r="V5" s="34"/>
    </row>
    <row r="6" spans="1:31" ht="48" customHeight="1" x14ac:dyDescent="0.25">
      <c r="A6" s="36" t="s">
        <v>5</v>
      </c>
      <c r="B6" s="126" t="s">
        <v>1</v>
      </c>
      <c r="C6" s="127" t="s">
        <v>302</v>
      </c>
      <c r="D6" s="253" t="s">
        <v>85</v>
      </c>
      <c r="E6" s="128" t="s">
        <v>79</v>
      </c>
      <c r="F6" s="129" t="s">
        <v>91</v>
      </c>
      <c r="G6" s="253" t="s">
        <v>86</v>
      </c>
      <c r="H6" s="128" t="s">
        <v>79</v>
      </c>
      <c r="I6" s="129" t="s">
        <v>78</v>
      </c>
      <c r="J6" s="421" t="s">
        <v>4</v>
      </c>
      <c r="K6" s="422"/>
      <c r="L6" s="422"/>
      <c r="M6" s="422"/>
      <c r="N6" s="422"/>
      <c r="O6" s="422"/>
      <c r="P6" s="422"/>
      <c r="Q6" s="423"/>
      <c r="R6" s="421" t="s">
        <v>107</v>
      </c>
      <c r="S6" s="422"/>
      <c r="T6" s="422"/>
      <c r="U6" s="423"/>
      <c r="V6" s="40" t="s">
        <v>87</v>
      </c>
      <c r="W6" s="130" t="s">
        <v>225</v>
      </c>
      <c r="X6" s="130" t="s">
        <v>226</v>
      </c>
    </row>
    <row r="7" spans="1:31" ht="20.25" x14ac:dyDescent="0.25">
      <c r="A7" s="131" t="s">
        <v>108</v>
      </c>
      <c r="B7" s="32"/>
      <c r="C7" s="132"/>
      <c r="D7" s="133"/>
      <c r="E7" s="35"/>
      <c r="F7" s="34"/>
      <c r="G7" s="35"/>
      <c r="H7" s="35"/>
      <c r="I7" s="35"/>
      <c r="J7" s="134"/>
      <c r="K7" s="134"/>
      <c r="L7" s="134"/>
      <c r="M7" s="134"/>
      <c r="N7" s="134"/>
      <c r="O7" s="134"/>
      <c r="P7" s="134"/>
      <c r="Q7" s="134"/>
      <c r="R7" s="134"/>
      <c r="S7" s="34"/>
      <c r="T7" s="34"/>
      <c r="U7" s="34"/>
      <c r="V7" s="34"/>
      <c r="W7" s="135"/>
      <c r="X7" s="135"/>
      <c r="Z7" s="425" t="s">
        <v>227</v>
      </c>
      <c r="AA7" s="425"/>
      <c r="AB7" s="425"/>
      <c r="AC7" s="425"/>
      <c r="AD7" s="425"/>
      <c r="AE7" s="425"/>
    </row>
    <row r="8" spans="1:31" ht="32.25" customHeight="1" x14ac:dyDescent="0.25">
      <c r="A8" s="136"/>
      <c r="B8" s="137"/>
      <c r="C8" s="138" t="s">
        <v>109</v>
      </c>
      <c r="D8" s="108"/>
      <c r="E8" s="109"/>
      <c r="F8" s="108"/>
      <c r="G8" s="48"/>
      <c r="H8" s="109"/>
      <c r="I8" s="48"/>
      <c r="J8" s="139" t="s">
        <v>46</v>
      </c>
      <c r="K8" s="128" t="s">
        <v>73</v>
      </c>
      <c r="L8" s="128" t="s">
        <v>80</v>
      </c>
      <c r="M8" s="140" t="s">
        <v>47</v>
      </c>
      <c r="N8" s="139" t="s">
        <v>46</v>
      </c>
      <c r="O8" s="128" t="s">
        <v>106</v>
      </c>
      <c r="P8" s="128" t="s">
        <v>80</v>
      </c>
      <c r="Q8" s="140" t="s">
        <v>47</v>
      </c>
      <c r="R8" s="141" t="s">
        <v>33</v>
      </c>
      <c r="S8" s="141" t="s">
        <v>110</v>
      </c>
      <c r="T8" s="141" t="s">
        <v>35</v>
      </c>
      <c r="U8" s="141" t="s">
        <v>34</v>
      </c>
      <c r="V8" s="142"/>
      <c r="W8" s="143"/>
      <c r="X8" s="143"/>
      <c r="Z8" s="144" t="s">
        <v>228</v>
      </c>
      <c r="AA8" s="144" t="s">
        <v>229</v>
      </c>
      <c r="AB8" s="144" t="s">
        <v>230</v>
      </c>
      <c r="AC8" s="144" t="s">
        <v>256</v>
      </c>
      <c r="AD8" s="144" t="s">
        <v>229</v>
      </c>
      <c r="AE8" s="144" t="s">
        <v>230</v>
      </c>
    </row>
    <row r="9" spans="1:31" ht="60" x14ac:dyDescent="0.25">
      <c r="A9" s="145">
        <v>1</v>
      </c>
      <c r="B9" s="145" t="s">
        <v>111</v>
      </c>
      <c r="C9" s="254" t="s">
        <v>112</v>
      </c>
      <c r="D9" s="100"/>
      <c r="E9" s="62"/>
      <c r="F9" s="146"/>
      <c r="G9" s="147"/>
      <c r="H9" s="62"/>
      <c r="I9" s="148"/>
      <c r="J9" s="424"/>
      <c r="K9" s="247"/>
      <c r="L9" s="149"/>
      <c r="M9" s="405"/>
      <c r="N9" s="404"/>
      <c r="O9" s="308"/>
      <c r="P9" s="149"/>
      <c r="Q9" s="401"/>
      <c r="R9" s="150"/>
      <c r="S9" s="151"/>
      <c r="T9" s="151"/>
      <c r="U9" s="407"/>
      <c r="V9" s="152"/>
      <c r="W9" s="153" t="e">
        <f>CONCATENATE(IF(AND(E9="M",H9="M"),3.0555,),IF(AND(E9="P",H9="P"),1.5278,),IF(AND(E9="D",H9="D"),0,),IF(AND(E9="M",H9="P"),2.2917,),IF(AND(E9="M",H9="D"),1.5278,),IF(AND(E9="P",H9="M"),2.2917,),IF(AND(E9="P",H9="D"),0.7639,),IF(AND(E9="D",H9="M"),1.5278,),IF(AND(E9="D",H9="P"),0.7639,))+0</f>
        <v>#VALUE!</v>
      </c>
      <c r="Z9" s="154" t="s">
        <v>231</v>
      </c>
      <c r="AA9" s="154">
        <f>COUNTIFS(J9:J86,1,L9:L86,"M")</f>
        <v>0</v>
      </c>
      <c r="AB9" s="154">
        <f>IF(AA9&gt;=1,1,0)</f>
        <v>0</v>
      </c>
      <c r="AC9" s="154" t="s">
        <v>231</v>
      </c>
      <c r="AD9" s="154">
        <f>COUNTIFS(N9:N86,1,P9:P86,"M")</f>
        <v>0</v>
      </c>
      <c r="AE9" s="154">
        <f>IF(AD9&gt;=1,1,0)</f>
        <v>0</v>
      </c>
    </row>
    <row r="10" spans="1:31" ht="60" x14ac:dyDescent="0.25">
      <c r="A10" s="63">
        <v>2</v>
      </c>
      <c r="B10" s="155" t="s">
        <v>113</v>
      </c>
      <c r="C10" s="254" t="s">
        <v>114</v>
      </c>
      <c r="D10" s="100"/>
      <c r="E10" s="62"/>
      <c r="F10" s="146"/>
      <c r="G10" s="147"/>
      <c r="H10" s="62"/>
      <c r="I10" s="148"/>
      <c r="J10" s="424"/>
      <c r="K10" s="248"/>
      <c r="L10" s="156"/>
      <c r="M10" s="395"/>
      <c r="N10" s="404"/>
      <c r="O10" s="309"/>
      <c r="P10" s="156"/>
      <c r="Q10" s="403"/>
      <c r="R10" s="150"/>
      <c r="S10" s="151"/>
      <c r="T10" s="151"/>
      <c r="U10" s="408"/>
      <c r="V10" s="152"/>
      <c r="W10" s="153" t="e">
        <f t="shared" ref="W10:W13" si="0">CONCATENATE(IF(AND(E10="M",H10="M"),3.0555,),IF(AND(E10="P",H10="P"),1.5278,),IF(AND(E10="D",H10="D"),0,),IF(AND(E10="M",H10="P"),2.2917,),IF(AND(E10="M",H10="D"),1.5278,),IF(AND(E10="P",H10="M"),2.2917,),IF(AND(E10="P",H10="D"),0.7639,),IF(AND(E10="D",H10="M"),1.5278,),IF(AND(E10="D",H10="P"),0.7639,))+0</f>
        <v>#VALUE!</v>
      </c>
      <c r="Z10" s="154" t="s">
        <v>232</v>
      </c>
      <c r="AA10" s="154">
        <f>COUNTIFS(J9:J86,2,L9:L86,"M")</f>
        <v>0</v>
      </c>
      <c r="AB10" s="154">
        <f t="shared" ref="AB10:AB16" si="1">IF(AA10&gt;=1,1,0)</f>
        <v>0</v>
      </c>
      <c r="AC10" s="154" t="s">
        <v>232</v>
      </c>
      <c r="AD10" s="154">
        <f>COUNTIFS(N9:N86,2,P9:P86,"M")</f>
        <v>0</v>
      </c>
      <c r="AE10" s="154">
        <f t="shared" ref="AE10:AE16" si="2">IF(AD10&gt;=1,1,0)</f>
        <v>0</v>
      </c>
    </row>
    <row r="11" spans="1:31" ht="31.5" x14ac:dyDescent="0.25">
      <c r="A11" s="63">
        <v>3</v>
      </c>
      <c r="B11" s="155" t="s">
        <v>115</v>
      </c>
      <c r="C11" s="254" t="s">
        <v>116</v>
      </c>
      <c r="D11" s="100"/>
      <c r="E11" s="62"/>
      <c r="F11" s="146"/>
      <c r="G11" s="147"/>
      <c r="H11" s="62"/>
      <c r="I11" s="148"/>
      <c r="J11" s="424"/>
      <c r="K11" s="248"/>
      <c r="L11" s="156"/>
      <c r="M11" s="395"/>
      <c r="N11" s="404"/>
      <c r="O11" s="309"/>
      <c r="P11" s="156"/>
      <c r="Q11" s="403"/>
      <c r="R11" s="150"/>
      <c r="S11" s="151"/>
      <c r="T11" s="151"/>
      <c r="U11" s="408"/>
      <c r="V11" s="152"/>
      <c r="W11" s="153" t="e">
        <f t="shared" si="0"/>
        <v>#VALUE!</v>
      </c>
      <c r="Z11" s="154" t="s">
        <v>233</v>
      </c>
      <c r="AA11" s="154">
        <f>COUNTIFS(J9:J86,3,L9:L86,"M")</f>
        <v>0</v>
      </c>
      <c r="AB11" s="154">
        <f t="shared" si="1"/>
        <v>0</v>
      </c>
      <c r="AC11" s="154" t="s">
        <v>233</v>
      </c>
      <c r="AD11" s="154">
        <f>COUNTIFS(N9:N86,3,P9:P86,"M")</f>
        <v>0</v>
      </c>
      <c r="AE11" s="154">
        <f t="shared" si="2"/>
        <v>0</v>
      </c>
    </row>
    <row r="12" spans="1:31" ht="31.5" x14ac:dyDescent="0.25">
      <c r="A12" s="63">
        <v>4</v>
      </c>
      <c r="B12" s="155" t="s">
        <v>117</v>
      </c>
      <c r="C12" s="254" t="s">
        <v>118</v>
      </c>
      <c r="D12" s="100"/>
      <c r="E12" s="62"/>
      <c r="F12" s="146"/>
      <c r="G12" s="147"/>
      <c r="H12" s="62"/>
      <c r="I12" s="148"/>
      <c r="J12" s="285"/>
      <c r="K12" s="248"/>
      <c r="L12" s="156"/>
      <c r="M12" s="395"/>
      <c r="N12" s="157"/>
      <c r="O12" s="309"/>
      <c r="P12" s="156"/>
      <c r="Q12" s="403"/>
      <c r="R12" s="150"/>
      <c r="S12" s="151"/>
      <c r="T12" s="151"/>
      <c r="U12" s="408"/>
      <c r="V12" s="152"/>
      <c r="W12" s="153" t="e">
        <f t="shared" si="0"/>
        <v>#VALUE!</v>
      </c>
      <c r="Z12" s="154" t="s">
        <v>234</v>
      </c>
      <c r="AA12" s="154">
        <f>COUNTIFS(J9:J86,4,L9:L86,"M")</f>
        <v>0</v>
      </c>
      <c r="AB12" s="154">
        <f t="shared" si="1"/>
        <v>0</v>
      </c>
      <c r="AC12" s="154" t="s">
        <v>234</v>
      </c>
      <c r="AD12" s="154">
        <f>COUNTIFS(N9:N86,4,P9:P86,"M")</f>
        <v>0</v>
      </c>
      <c r="AE12" s="154">
        <f t="shared" si="2"/>
        <v>0</v>
      </c>
    </row>
    <row r="13" spans="1:31" ht="45" x14ac:dyDescent="0.25">
      <c r="A13" s="63">
        <v>5</v>
      </c>
      <c r="B13" s="155" t="s">
        <v>119</v>
      </c>
      <c r="C13" s="254" t="s">
        <v>120</v>
      </c>
      <c r="D13" s="100"/>
      <c r="E13" s="62"/>
      <c r="F13" s="146"/>
      <c r="G13" s="147"/>
      <c r="H13" s="62"/>
      <c r="I13" s="148"/>
      <c r="J13" s="242"/>
      <c r="K13" s="249"/>
      <c r="L13" s="158"/>
      <c r="M13" s="406"/>
      <c r="N13" s="159"/>
      <c r="O13" s="310"/>
      <c r="P13" s="158"/>
      <c r="Q13" s="402"/>
      <c r="R13" s="150"/>
      <c r="S13" s="151"/>
      <c r="T13" s="151"/>
      <c r="U13" s="409"/>
      <c r="V13" s="152"/>
      <c r="W13" s="153" t="e">
        <f t="shared" si="0"/>
        <v>#VALUE!</v>
      </c>
      <c r="Z13" s="154" t="s">
        <v>235</v>
      </c>
      <c r="AA13" s="154">
        <f>COUNTIFS(J9:J86,5,L9:L86,"M")</f>
        <v>0</v>
      </c>
      <c r="AB13" s="154">
        <f t="shared" si="1"/>
        <v>0</v>
      </c>
      <c r="AC13" s="154" t="s">
        <v>235</v>
      </c>
      <c r="AD13" s="154">
        <f>COUNTIFS(N9:N86,5,P9:P86,"M")</f>
        <v>0</v>
      </c>
      <c r="AE13" s="154">
        <f t="shared" si="2"/>
        <v>0</v>
      </c>
    </row>
    <row r="14" spans="1:31" ht="20.25" x14ac:dyDescent="0.25">
      <c r="A14" s="160"/>
      <c r="B14" s="161"/>
      <c r="C14" s="162" t="s">
        <v>121</v>
      </c>
      <c r="D14" s="311"/>
      <c r="E14" s="163"/>
      <c r="F14" s="312"/>
      <c r="G14" s="164"/>
      <c r="H14" s="163"/>
      <c r="I14" s="164"/>
      <c r="J14" s="313"/>
      <c r="K14" s="313"/>
      <c r="L14" s="314"/>
      <c r="M14" s="314"/>
      <c r="N14" s="314"/>
      <c r="O14" s="314"/>
      <c r="P14" s="314"/>
      <c r="Q14" s="314"/>
      <c r="R14" s="314"/>
      <c r="S14" s="315"/>
      <c r="T14" s="315"/>
      <c r="U14" s="315"/>
      <c r="V14" s="316"/>
      <c r="Z14" s="154" t="s">
        <v>236</v>
      </c>
      <c r="AA14" s="154">
        <f>COUNTIFS(J9:J86,6,L9:L86,"M")</f>
        <v>0</v>
      </c>
      <c r="AB14" s="154">
        <f t="shared" si="1"/>
        <v>0</v>
      </c>
      <c r="AC14" s="154" t="s">
        <v>236</v>
      </c>
      <c r="AD14" s="154">
        <f>COUNTIFS(N9:N86,6,P9:P86,"M")</f>
        <v>0</v>
      </c>
      <c r="AE14" s="154">
        <f t="shared" si="2"/>
        <v>0</v>
      </c>
    </row>
    <row r="15" spans="1:31" ht="45" x14ac:dyDescent="0.25">
      <c r="A15" s="63">
        <v>6</v>
      </c>
      <c r="B15" s="155" t="s">
        <v>122</v>
      </c>
      <c r="C15" s="254" t="s">
        <v>123</v>
      </c>
      <c r="D15" s="100"/>
      <c r="E15" s="62"/>
      <c r="F15" s="65"/>
      <c r="G15" s="147"/>
      <c r="H15" s="62"/>
      <c r="I15" s="147"/>
      <c r="J15" s="286"/>
      <c r="K15" s="247"/>
      <c r="L15" s="149"/>
      <c r="M15" s="405"/>
      <c r="N15" s="165"/>
      <c r="O15" s="308"/>
      <c r="P15" s="149"/>
      <c r="Q15" s="401"/>
      <c r="R15" s="150"/>
      <c r="S15" s="151"/>
      <c r="T15" s="151"/>
      <c r="U15" s="407"/>
      <c r="V15" s="305"/>
      <c r="W15" s="153" t="e">
        <f t="shared" ref="W15:W17" si="3">CONCATENATE(IF(AND(E15="M",H15="M"),3.0555,),IF(AND(E15="P",H15="P"),1.5278,),IF(AND(E15="D",H15="D"),0,),IF(AND(E15="M",H15="P"),2.2917,),IF(AND(E15="M",H15="D"),1.5278,),IF(AND(E15="P",H15="M"),2.2917,),IF(AND(E15="P",H15="D"),0.7639,),IF(AND(E15="D",H15="M"),1.5278,),IF(AND(E15="D",H15="P"),0.7639,))+0</f>
        <v>#VALUE!</v>
      </c>
      <c r="Z15" s="154" t="s">
        <v>237</v>
      </c>
      <c r="AA15" s="154">
        <f>COUNTIFS(J9:J86,7,L9:L86,"M")</f>
        <v>0</v>
      </c>
      <c r="AB15" s="154">
        <f t="shared" si="1"/>
        <v>0</v>
      </c>
      <c r="AC15" s="154" t="s">
        <v>237</v>
      </c>
      <c r="AD15" s="154">
        <f>COUNTIFS(N9:N86,7,P9:P86,"M")</f>
        <v>0</v>
      </c>
      <c r="AE15" s="154">
        <f t="shared" si="2"/>
        <v>0</v>
      </c>
    </row>
    <row r="16" spans="1:31" ht="45" x14ac:dyDescent="0.25">
      <c r="A16" s="63">
        <v>7</v>
      </c>
      <c r="B16" s="155" t="s">
        <v>124</v>
      </c>
      <c r="C16" s="254" t="s">
        <v>125</v>
      </c>
      <c r="D16" s="100"/>
      <c r="E16" s="62"/>
      <c r="F16" s="65"/>
      <c r="G16" s="147"/>
      <c r="H16" s="62"/>
      <c r="I16" s="147"/>
      <c r="J16" s="287"/>
      <c r="K16" s="248"/>
      <c r="L16" s="156"/>
      <c r="M16" s="395"/>
      <c r="N16" s="166"/>
      <c r="O16" s="309"/>
      <c r="P16" s="156"/>
      <c r="Q16" s="403"/>
      <c r="R16" s="150"/>
      <c r="S16" s="151"/>
      <c r="T16" s="151"/>
      <c r="U16" s="408"/>
      <c r="V16" s="305"/>
      <c r="W16" s="153" t="e">
        <f t="shared" si="3"/>
        <v>#VALUE!</v>
      </c>
      <c r="Z16" s="154" t="s">
        <v>238</v>
      </c>
      <c r="AA16" s="154">
        <f>COUNTIFS(J9:J86,8,L9:L86,"M")</f>
        <v>0</v>
      </c>
      <c r="AB16" s="154">
        <f t="shared" si="1"/>
        <v>0</v>
      </c>
      <c r="AC16" s="154" t="s">
        <v>238</v>
      </c>
      <c r="AD16" s="154">
        <f>COUNTIFS(N9:N86,8,P9:P86,"M")</f>
        <v>0</v>
      </c>
      <c r="AE16" s="154">
        <f t="shared" si="2"/>
        <v>0</v>
      </c>
    </row>
    <row r="17" spans="1:23" ht="31.5" x14ac:dyDescent="0.25">
      <c r="A17" s="63">
        <v>8</v>
      </c>
      <c r="B17" s="155" t="s">
        <v>126</v>
      </c>
      <c r="C17" s="254" t="s">
        <v>127</v>
      </c>
      <c r="D17" s="100"/>
      <c r="E17" s="62"/>
      <c r="F17" s="65"/>
      <c r="G17" s="147"/>
      <c r="H17" s="62"/>
      <c r="I17" s="147"/>
      <c r="J17" s="242"/>
      <c r="K17" s="249"/>
      <c r="L17" s="158"/>
      <c r="M17" s="406"/>
      <c r="N17" s="159"/>
      <c r="O17" s="310"/>
      <c r="P17" s="158"/>
      <c r="Q17" s="402"/>
      <c r="R17" s="150"/>
      <c r="S17" s="151"/>
      <c r="T17" s="151"/>
      <c r="U17" s="409"/>
      <c r="V17" s="305"/>
      <c r="W17" s="153" t="e">
        <f t="shared" si="3"/>
        <v>#VALUE!</v>
      </c>
    </row>
    <row r="18" spans="1:23" ht="20.25" x14ac:dyDescent="0.25">
      <c r="A18" s="167" t="s">
        <v>128</v>
      </c>
      <c r="B18" s="161"/>
      <c r="C18" s="162" t="s">
        <v>129</v>
      </c>
      <c r="D18" s="311"/>
      <c r="E18" s="163"/>
      <c r="F18" s="312"/>
      <c r="G18" s="164"/>
      <c r="H18" s="163"/>
      <c r="I18" s="164"/>
      <c r="J18" s="313"/>
      <c r="K18" s="313"/>
      <c r="L18" s="314"/>
      <c r="M18" s="314"/>
      <c r="N18" s="314"/>
      <c r="O18" s="314"/>
      <c r="P18" s="314"/>
      <c r="Q18" s="314"/>
      <c r="R18" s="314"/>
      <c r="S18" s="315"/>
      <c r="T18" s="315"/>
      <c r="U18" s="315"/>
      <c r="V18" s="316"/>
    </row>
    <row r="19" spans="1:23" ht="60" x14ac:dyDescent="0.25">
      <c r="A19" s="63">
        <v>9</v>
      </c>
      <c r="B19" s="155" t="s">
        <v>130</v>
      </c>
      <c r="C19" s="254" t="s">
        <v>258</v>
      </c>
      <c r="D19" s="100"/>
      <c r="E19" s="62"/>
      <c r="F19" s="65"/>
      <c r="G19" s="147"/>
      <c r="H19" s="62"/>
      <c r="I19" s="148"/>
      <c r="J19" s="288"/>
      <c r="K19" s="247"/>
      <c r="L19" s="149"/>
      <c r="M19" s="405"/>
      <c r="N19" s="168"/>
      <c r="O19" s="308"/>
      <c r="P19" s="149"/>
      <c r="Q19" s="401"/>
      <c r="R19" s="151"/>
      <c r="S19" s="151"/>
      <c r="T19" s="151"/>
      <c r="U19" s="407"/>
      <c r="V19" s="152"/>
      <c r="W19" s="153" t="e">
        <f t="shared" ref="W19:W21" si="4">CONCATENATE(IF(AND(E19="M",H19="M"),3.0555,),IF(AND(E19="P",H19="P"),1.5278,),IF(AND(E19="D",H19="D"),0,),IF(AND(E19="M",H19="P"),2.2917,),IF(AND(E19="M",H19="D"),1.5278,),IF(AND(E19="P",H19="M"),2.2917,),IF(AND(E19="P",H19="D"),0.7639,),IF(AND(E19="D",H19="M"),1.5278,),IF(AND(E19="D",H19="P"),0.7639,))+0</f>
        <v>#VALUE!</v>
      </c>
    </row>
    <row r="20" spans="1:23" ht="60" x14ac:dyDescent="0.25">
      <c r="A20" s="63">
        <v>10</v>
      </c>
      <c r="B20" s="155" t="s">
        <v>131</v>
      </c>
      <c r="C20" s="254" t="s">
        <v>259</v>
      </c>
      <c r="D20" s="100"/>
      <c r="E20" s="62"/>
      <c r="F20" s="65"/>
      <c r="G20" s="147"/>
      <c r="H20" s="62"/>
      <c r="I20" s="148"/>
      <c r="J20" s="289"/>
      <c r="K20" s="248"/>
      <c r="L20" s="156"/>
      <c r="M20" s="395"/>
      <c r="N20" s="169"/>
      <c r="O20" s="309"/>
      <c r="P20" s="156"/>
      <c r="Q20" s="403"/>
      <c r="R20" s="151"/>
      <c r="S20" s="151"/>
      <c r="T20" s="151"/>
      <c r="U20" s="408"/>
      <c r="V20" s="152"/>
      <c r="W20" s="153" t="e">
        <f t="shared" si="4"/>
        <v>#VALUE!</v>
      </c>
    </row>
    <row r="21" spans="1:23" ht="45" x14ac:dyDescent="0.25">
      <c r="A21" s="63">
        <v>11</v>
      </c>
      <c r="B21" s="155" t="s">
        <v>132</v>
      </c>
      <c r="C21" s="254" t="s">
        <v>260</v>
      </c>
      <c r="D21" s="100"/>
      <c r="E21" s="62"/>
      <c r="F21" s="65"/>
      <c r="G21" s="147"/>
      <c r="H21" s="62"/>
      <c r="I21" s="148"/>
      <c r="J21" s="242"/>
      <c r="K21" s="249"/>
      <c r="L21" s="158"/>
      <c r="M21" s="406"/>
      <c r="N21" s="159"/>
      <c r="O21" s="310"/>
      <c r="P21" s="158"/>
      <c r="Q21" s="402"/>
      <c r="R21" s="151"/>
      <c r="S21" s="151"/>
      <c r="T21" s="151"/>
      <c r="U21" s="409"/>
      <c r="V21" s="152"/>
      <c r="W21" s="153" t="e">
        <f t="shared" si="4"/>
        <v>#VALUE!</v>
      </c>
    </row>
    <row r="22" spans="1:23" ht="20.25" x14ac:dyDescent="0.25">
      <c r="A22" s="170"/>
      <c r="B22" s="171"/>
      <c r="C22" s="172" t="s">
        <v>133</v>
      </c>
      <c r="D22" s="317"/>
      <c r="E22" s="173"/>
      <c r="F22" s="297"/>
      <c r="G22" s="174"/>
      <c r="H22" s="173"/>
      <c r="I22" s="174"/>
      <c r="J22" s="281"/>
      <c r="K22" s="281"/>
      <c r="L22" s="200"/>
      <c r="M22" s="200"/>
      <c r="N22" s="200"/>
      <c r="O22" s="200"/>
      <c r="P22" s="200"/>
      <c r="Q22" s="200"/>
      <c r="R22" s="200"/>
      <c r="S22" s="199"/>
      <c r="T22" s="199"/>
      <c r="U22" s="199"/>
      <c r="V22" s="190"/>
    </row>
    <row r="23" spans="1:23" ht="90" x14ac:dyDescent="0.25">
      <c r="A23" s="63">
        <v>12</v>
      </c>
      <c r="B23" s="155" t="s">
        <v>134</v>
      </c>
      <c r="C23" s="254" t="s">
        <v>261</v>
      </c>
      <c r="D23" s="100"/>
      <c r="E23" s="62"/>
      <c r="F23" s="146"/>
      <c r="G23" s="147"/>
      <c r="H23" s="62"/>
      <c r="I23" s="148"/>
      <c r="J23" s="288"/>
      <c r="K23" s="247"/>
      <c r="L23" s="149"/>
      <c r="M23" s="405"/>
      <c r="N23" s="168"/>
      <c r="O23" s="308"/>
      <c r="P23" s="149"/>
      <c r="Q23" s="401"/>
      <c r="R23" s="151"/>
      <c r="S23" s="151"/>
      <c r="T23" s="151"/>
      <c r="U23" s="407"/>
      <c r="V23" s="152"/>
      <c r="W23" s="153" t="e">
        <f t="shared" ref="W23:W24" si="5">CONCATENATE(IF(AND(E23="M",H23="M"),3.0555,),IF(AND(E23="P",H23="P"),1.5278,),IF(AND(E23="D",H23="D"),0,),IF(AND(E23="M",H23="P"),2.2917,),IF(AND(E23="M",H23="D"),1.5278,),IF(AND(E23="P",H23="M"),2.2917,),IF(AND(E23="P",H23="D"),0.7639,),IF(AND(E23="D",H23="M"),1.5278,),IF(AND(E23="D",H23="P"),0.7639,))+0</f>
        <v>#VALUE!</v>
      </c>
    </row>
    <row r="24" spans="1:23" ht="31.5" x14ac:dyDescent="0.25">
      <c r="A24" s="63">
        <v>13</v>
      </c>
      <c r="B24" s="155" t="s">
        <v>135</v>
      </c>
      <c r="C24" s="254" t="s">
        <v>136</v>
      </c>
      <c r="D24" s="100"/>
      <c r="E24" s="62"/>
      <c r="F24" s="146"/>
      <c r="G24" s="147"/>
      <c r="H24" s="62"/>
      <c r="I24" s="148"/>
      <c r="J24" s="242"/>
      <c r="K24" s="249"/>
      <c r="L24" s="158"/>
      <c r="M24" s="406"/>
      <c r="N24" s="159"/>
      <c r="O24" s="310"/>
      <c r="P24" s="158"/>
      <c r="Q24" s="402"/>
      <c r="R24" s="151"/>
      <c r="S24" s="151"/>
      <c r="T24" s="151"/>
      <c r="U24" s="409"/>
      <c r="V24" s="152"/>
      <c r="W24" s="153" t="e">
        <f t="shared" si="5"/>
        <v>#VALUE!</v>
      </c>
    </row>
    <row r="25" spans="1:23" ht="20.25" x14ac:dyDescent="0.25">
      <c r="A25" s="252" t="s">
        <v>137</v>
      </c>
      <c r="B25" s="175"/>
      <c r="C25" s="42"/>
      <c r="D25" s="318"/>
      <c r="E25" s="176"/>
      <c r="F25" s="203"/>
      <c r="G25" s="177"/>
      <c r="H25" s="176"/>
      <c r="I25" s="177"/>
      <c r="J25" s="319"/>
      <c r="K25" s="319"/>
      <c r="L25" s="320"/>
      <c r="M25" s="320"/>
      <c r="N25" s="320"/>
      <c r="O25" s="320"/>
      <c r="P25" s="320"/>
      <c r="Q25" s="320"/>
      <c r="R25" s="320"/>
      <c r="S25" s="203"/>
      <c r="T25" s="203"/>
      <c r="U25" s="203"/>
      <c r="V25" s="193"/>
    </row>
    <row r="26" spans="1:23" ht="20.25" x14ac:dyDescent="0.25">
      <c r="A26" s="178"/>
      <c r="B26" s="179"/>
      <c r="C26" s="136" t="s">
        <v>138</v>
      </c>
      <c r="D26" s="321"/>
      <c r="E26" s="180"/>
      <c r="F26" s="322"/>
      <c r="G26" s="181"/>
      <c r="H26" s="180"/>
      <c r="I26" s="181"/>
      <c r="J26" s="323"/>
      <c r="K26" s="323"/>
      <c r="L26" s="324"/>
      <c r="M26" s="324"/>
      <c r="N26" s="324"/>
      <c r="O26" s="324"/>
      <c r="P26" s="324"/>
      <c r="Q26" s="324"/>
      <c r="R26" s="324"/>
      <c r="S26" s="199"/>
      <c r="T26" s="199"/>
      <c r="U26" s="199"/>
      <c r="V26" s="196"/>
    </row>
    <row r="27" spans="1:23" ht="31.5" x14ac:dyDescent="0.25">
      <c r="A27" s="78">
        <v>14</v>
      </c>
      <c r="B27" s="145" t="s">
        <v>139</v>
      </c>
      <c r="C27" s="79" t="s">
        <v>140</v>
      </c>
      <c r="D27" s="99"/>
      <c r="E27" s="62"/>
      <c r="F27" s="182"/>
      <c r="G27" s="183"/>
      <c r="H27" s="62"/>
      <c r="I27" s="184"/>
      <c r="J27" s="287"/>
      <c r="K27" s="247"/>
      <c r="L27" s="156"/>
      <c r="M27" s="405"/>
      <c r="N27" s="166"/>
      <c r="O27" s="308"/>
      <c r="P27" s="156"/>
      <c r="Q27" s="401"/>
      <c r="R27" s="185"/>
      <c r="S27" s="151"/>
      <c r="T27" s="151"/>
      <c r="U27" s="407"/>
      <c r="V27" s="186"/>
      <c r="W27" s="153" t="e">
        <f t="shared" ref="W27:W31" si="6">CONCATENATE(IF(AND(E27="M",H27="M"),3.0555,),IF(AND(E27="P",H27="P"),1.5278,),IF(AND(E27="D",H27="D"),0,),IF(AND(E27="M",H27="P"),2.2917,),IF(AND(E27="M",H27="D"),1.5278,),IF(AND(E27="P",H27="M"),2.2917,),IF(AND(E27="P",H27="D"),0.7639,),IF(AND(E27="D",H27="M"),1.5278,),IF(AND(E27="D",H27="P"),0.7639,))+0</f>
        <v>#VALUE!</v>
      </c>
    </row>
    <row r="28" spans="1:23" ht="31.5" x14ac:dyDescent="0.25">
      <c r="A28" s="63">
        <v>15</v>
      </c>
      <c r="B28" s="155" t="s">
        <v>141</v>
      </c>
      <c r="C28" s="254" t="s">
        <v>142</v>
      </c>
      <c r="D28" s="100"/>
      <c r="E28" s="62"/>
      <c r="F28" s="146"/>
      <c r="G28" s="147"/>
      <c r="H28" s="62"/>
      <c r="I28" s="148"/>
      <c r="J28" s="287"/>
      <c r="K28" s="248"/>
      <c r="L28" s="156"/>
      <c r="M28" s="395"/>
      <c r="N28" s="166"/>
      <c r="O28" s="309"/>
      <c r="P28" s="156"/>
      <c r="Q28" s="403"/>
      <c r="R28" s="150"/>
      <c r="S28" s="151"/>
      <c r="T28" s="151"/>
      <c r="U28" s="408"/>
      <c r="V28" s="152"/>
      <c r="W28" s="153" t="e">
        <f t="shared" si="6"/>
        <v>#VALUE!</v>
      </c>
    </row>
    <row r="29" spans="1:23" ht="31.5" x14ac:dyDescent="0.25">
      <c r="A29" s="78">
        <v>16</v>
      </c>
      <c r="B29" s="145" t="s">
        <v>143</v>
      </c>
      <c r="C29" s="79" t="s">
        <v>144</v>
      </c>
      <c r="D29" s="99"/>
      <c r="E29" s="62"/>
      <c r="F29" s="182"/>
      <c r="G29" s="183"/>
      <c r="H29" s="62"/>
      <c r="I29" s="184"/>
      <c r="J29" s="287"/>
      <c r="K29" s="248"/>
      <c r="L29" s="156"/>
      <c r="M29" s="395"/>
      <c r="N29" s="166"/>
      <c r="O29" s="309"/>
      <c r="P29" s="156"/>
      <c r="Q29" s="403"/>
      <c r="R29" s="150"/>
      <c r="S29" s="151"/>
      <c r="T29" s="151"/>
      <c r="U29" s="408"/>
      <c r="V29" s="186"/>
      <c r="W29" s="153" t="e">
        <f t="shared" si="6"/>
        <v>#VALUE!</v>
      </c>
    </row>
    <row r="30" spans="1:23" ht="60" x14ac:dyDescent="0.25">
      <c r="A30" s="78">
        <v>17</v>
      </c>
      <c r="B30" s="145" t="s">
        <v>145</v>
      </c>
      <c r="C30" s="79" t="s">
        <v>146</v>
      </c>
      <c r="D30" s="99"/>
      <c r="E30" s="62"/>
      <c r="F30" s="182"/>
      <c r="G30" s="183"/>
      <c r="H30" s="62"/>
      <c r="I30" s="184"/>
      <c r="J30" s="287"/>
      <c r="K30" s="248"/>
      <c r="L30" s="156"/>
      <c r="M30" s="395"/>
      <c r="N30" s="166"/>
      <c r="O30" s="309"/>
      <c r="P30" s="156"/>
      <c r="Q30" s="403"/>
      <c r="R30" s="187"/>
      <c r="S30" s="151"/>
      <c r="T30" s="151"/>
      <c r="U30" s="408"/>
      <c r="V30" s="186"/>
      <c r="W30" s="153" t="e">
        <f t="shared" si="6"/>
        <v>#VALUE!</v>
      </c>
    </row>
    <row r="31" spans="1:23" ht="31.5" x14ac:dyDescent="0.25">
      <c r="A31" s="78">
        <v>18</v>
      </c>
      <c r="B31" s="145" t="s">
        <v>147</v>
      </c>
      <c r="C31" s="79" t="s">
        <v>148</v>
      </c>
      <c r="D31" s="99"/>
      <c r="E31" s="62"/>
      <c r="F31" s="182"/>
      <c r="G31" s="183"/>
      <c r="H31" s="62"/>
      <c r="I31" s="184"/>
      <c r="J31" s="242"/>
      <c r="K31" s="249"/>
      <c r="L31" s="158"/>
      <c r="M31" s="406"/>
      <c r="N31" s="159"/>
      <c r="O31" s="310"/>
      <c r="P31" s="158"/>
      <c r="Q31" s="402"/>
      <c r="R31" s="150"/>
      <c r="S31" s="151"/>
      <c r="T31" s="151"/>
      <c r="U31" s="409"/>
      <c r="V31" s="186"/>
      <c r="W31" s="153" t="e">
        <f t="shared" si="6"/>
        <v>#VALUE!</v>
      </c>
    </row>
    <row r="32" spans="1:23" ht="20.25" x14ac:dyDescent="0.25">
      <c r="A32" s="170"/>
      <c r="B32" s="171"/>
      <c r="C32" s="172" t="s">
        <v>149</v>
      </c>
      <c r="D32" s="317"/>
      <c r="E32" s="173"/>
      <c r="F32" s="297"/>
      <c r="G32" s="174"/>
      <c r="H32" s="173"/>
      <c r="I32" s="174"/>
      <c r="J32" s="281"/>
      <c r="K32" s="281"/>
      <c r="L32" s="200"/>
      <c r="M32" s="200"/>
      <c r="N32" s="200"/>
      <c r="O32" s="200"/>
      <c r="P32" s="200"/>
      <c r="Q32" s="200"/>
      <c r="R32" s="200"/>
      <c r="S32" s="199"/>
      <c r="T32" s="199"/>
      <c r="U32" s="199"/>
      <c r="V32" s="190"/>
    </row>
    <row r="33" spans="1:23" ht="45" x14ac:dyDescent="0.25">
      <c r="A33" s="63">
        <v>19</v>
      </c>
      <c r="B33" s="155" t="s">
        <v>150</v>
      </c>
      <c r="C33" s="254" t="s">
        <v>151</v>
      </c>
      <c r="D33" s="100"/>
      <c r="E33" s="62"/>
      <c r="F33" s="146"/>
      <c r="G33" s="147"/>
      <c r="H33" s="62"/>
      <c r="I33" s="148"/>
      <c r="J33" s="288"/>
      <c r="K33" s="247"/>
      <c r="L33" s="149"/>
      <c r="M33" s="405"/>
      <c r="N33" s="168"/>
      <c r="O33" s="308"/>
      <c r="P33" s="149"/>
      <c r="Q33" s="401"/>
      <c r="R33" s="151"/>
      <c r="S33" s="151"/>
      <c r="T33" s="151"/>
      <c r="U33" s="407"/>
      <c r="V33" s="152"/>
      <c r="W33" s="153" t="e">
        <f t="shared" ref="W33:W34" si="7">CONCATENATE(IF(AND(E33="M",H33="M"),3.0555,),IF(AND(E33="P",H33="P"),1.5278,),IF(AND(E33="D",H33="D"),0,),IF(AND(E33="M",H33="P"),2.2917,),IF(AND(E33="M",H33="D"),1.5278,),IF(AND(E33="P",H33="M"),2.2917,),IF(AND(E33="P",H33="D"),0.7639,),IF(AND(E33="D",H33="M"),1.5278,),IF(AND(E33="D",H33="P"),0.7639,))+0</f>
        <v>#VALUE!</v>
      </c>
    </row>
    <row r="34" spans="1:23" ht="31.5" x14ac:dyDescent="0.25">
      <c r="A34" s="63">
        <v>20</v>
      </c>
      <c r="B34" s="155" t="s">
        <v>152</v>
      </c>
      <c r="C34" s="254" t="s">
        <v>153</v>
      </c>
      <c r="D34" s="100"/>
      <c r="E34" s="62"/>
      <c r="F34" s="146"/>
      <c r="G34" s="147"/>
      <c r="H34" s="62"/>
      <c r="I34" s="148"/>
      <c r="J34" s="242"/>
      <c r="K34" s="249"/>
      <c r="L34" s="158"/>
      <c r="M34" s="406"/>
      <c r="N34" s="159"/>
      <c r="O34" s="310"/>
      <c r="P34" s="158"/>
      <c r="Q34" s="402"/>
      <c r="R34" s="188"/>
      <c r="S34" s="189"/>
      <c r="T34" s="151"/>
      <c r="U34" s="409"/>
      <c r="V34" s="152"/>
      <c r="W34" s="153" t="e">
        <f t="shared" si="7"/>
        <v>#VALUE!</v>
      </c>
    </row>
    <row r="35" spans="1:23" ht="20.25" x14ac:dyDescent="0.25">
      <c r="A35" s="170"/>
      <c r="B35" s="171"/>
      <c r="C35" s="172" t="s">
        <v>154</v>
      </c>
      <c r="D35" s="317"/>
      <c r="E35" s="173"/>
      <c r="F35" s="297"/>
      <c r="G35" s="174"/>
      <c r="H35" s="173"/>
      <c r="I35" s="174"/>
      <c r="J35" s="283"/>
      <c r="K35" s="283"/>
      <c r="L35" s="206"/>
      <c r="M35" s="206"/>
      <c r="N35" s="206"/>
      <c r="O35" s="206"/>
      <c r="P35" s="206"/>
      <c r="Q35" s="206"/>
      <c r="R35" s="206"/>
      <c r="S35" s="199"/>
      <c r="T35" s="199"/>
      <c r="U35" s="199"/>
      <c r="V35" s="190"/>
    </row>
    <row r="36" spans="1:23" ht="31.5" x14ac:dyDescent="0.25">
      <c r="A36" s="63">
        <v>21</v>
      </c>
      <c r="B36" s="155" t="s">
        <v>155</v>
      </c>
      <c r="C36" s="254" t="s">
        <v>156</v>
      </c>
      <c r="D36" s="100"/>
      <c r="E36" s="62"/>
      <c r="F36" s="146"/>
      <c r="G36" s="147"/>
      <c r="H36" s="62"/>
      <c r="I36" s="148"/>
      <c r="J36" s="289"/>
      <c r="K36" s="247"/>
      <c r="L36" s="156"/>
      <c r="M36" s="405"/>
      <c r="N36" s="169"/>
      <c r="O36" s="308"/>
      <c r="P36" s="156"/>
      <c r="Q36" s="401"/>
      <c r="R36" s="302"/>
      <c r="S36" s="151"/>
      <c r="T36" s="151"/>
      <c r="U36" s="407"/>
      <c r="V36" s="152"/>
      <c r="W36" s="153" t="e">
        <f t="shared" ref="W36:W38" si="8">CONCATENATE(IF(AND(E36="M",H36="M"),3.0555,),IF(AND(E36="P",H36="P"),1.5278,),IF(AND(E36="D",H36="D"),0,),IF(AND(E36="M",H36="P"),2.2917,),IF(AND(E36="M",H36="D"),1.5278,),IF(AND(E36="P",H36="M"),2.2917,),IF(AND(E36="P",H36="D"),0.7639,),IF(AND(E36="D",H36="M"),1.5278,),IF(AND(E36="D",H36="P"),0.7639,))+0</f>
        <v>#VALUE!</v>
      </c>
    </row>
    <row r="37" spans="1:23" ht="31.5" x14ac:dyDescent="0.25">
      <c r="A37" s="63">
        <v>22</v>
      </c>
      <c r="B37" s="155" t="s">
        <v>157</v>
      </c>
      <c r="C37" s="254" t="s">
        <v>158</v>
      </c>
      <c r="D37" s="100"/>
      <c r="E37" s="62"/>
      <c r="F37" s="146"/>
      <c r="G37" s="147"/>
      <c r="H37" s="62"/>
      <c r="I37" s="148"/>
      <c r="J37" s="289"/>
      <c r="K37" s="248"/>
      <c r="L37" s="156"/>
      <c r="M37" s="395"/>
      <c r="N37" s="169"/>
      <c r="O37" s="309"/>
      <c r="P37" s="156"/>
      <c r="Q37" s="403"/>
      <c r="R37" s="151"/>
      <c r="S37" s="151"/>
      <c r="T37" s="151"/>
      <c r="U37" s="408"/>
      <c r="V37" s="152"/>
      <c r="W37" s="153" t="e">
        <f t="shared" si="8"/>
        <v>#VALUE!</v>
      </c>
    </row>
    <row r="38" spans="1:23" ht="33" x14ac:dyDescent="0.25">
      <c r="A38" s="63">
        <v>23</v>
      </c>
      <c r="B38" s="155" t="s">
        <v>159</v>
      </c>
      <c r="C38" s="81" t="s">
        <v>262</v>
      </c>
      <c r="D38" s="100"/>
      <c r="E38" s="62"/>
      <c r="F38" s="146"/>
      <c r="G38" s="147"/>
      <c r="H38" s="62"/>
      <c r="I38" s="148"/>
      <c r="J38" s="242"/>
      <c r="K38" s="249"/>
      <c r="L38" s="158"/>
      <c r="M38" s="406"/>
      <c r="N38" s="159"/>
      <c r="O38" s="310"/>
      <c r="P38" s="158"/>
      <c r="Q38" s="402"/>
      <c r="R38" s="188"/>
      <c r="S38" s="151"/>
      <c r="T38" s="189"/>
      <c r="U38" s="409"/>
      <c r="V38" s="152"/>
      <c r="W38" s="153" t="e">
        <f t="shared" si="8"/>
        <v>#VALUE!</v>
      </c>
    </row>
    <row r="39" spans="1:23" ht="20.25" x14ac:dyDescent="0.25">
      <c r="A39" s="170"/>
      <c r="B39" s="171"/>
      <c r="C39" s="172" t="s">
        <v>160</v>
      </c>
      <c r="D39" s="317"/>
      <c r="E39" s="173"/>
      <c r="F39" s="297"/>
      <c r="G39" s="174"/>
      <c r="H39" s="173"/>
      <c r="I39" s="174"/>
      <c r="J39" s="283"/>
      <c r="K39" s="283"/>
      <c r="L39" s="206"/>
      <c r="M39" s="206"/>
      <c r="N39" s="206"/>
      <c r="O39" s="206"/>
      <c r="P39" s="206"/>
      <c r="Q39" s="206"/>
      <c r="R39" s="206"/>
      <c r="S39" s="199"/>
      <c r="T39" s="199"/>
      <c r="U39" s="199"/>
      <c r="V39" s="190"/>
    </row>
    <row r="40" spans="1:23" ht="31.5" x14ac:dyDescent="0.25">
      <c r="A40" s="63">
        <v>24</v>
      </c>
      <c r="B40" s="155" t="s">
        <v>161</v>
      </c>
      <c r="C40" s="81" t="s">
        <v>263</v>
      </c>
      <c r="D40" s="100"/>
      <c r="E40" s="62"/>
      <c r="F40" s="146"/>
      <c r="G40" s="147"/>
      <c r="H40" s="62"/>
      <c r="I40" s="148"/>
      <c r="J40" s="306"/>
      <c r="K40" s="247"/>
      <c r="L40" s="156"/>
      <c r="M40" s="405"/>
      <c r="N40" s="308"/>
      <c r="O40" s="308"/>
      <c r="P40" s="156"/>
      <c r="Q40" s="401"/>
      <c r="R40" s="191"/>
      <c r="S40" s="151"/>
      <c r="T40" s="151"/>
      <c r="U40" s="407"/>
      <c r="V40" s="152"/>
      <c r="W40" s="153" t="e">
        <f t="shared" ref="W40:W42" si="9">CONCATENATE(IF(AND(E40="M",H40="M"),3.0555,),IF(AND(E40="P",H40="P"),1.5278,),IF(AND(E40="D",H40="D"),0,),IF(AND(E40="M",H40="P"),2.2917,),IF(AND(E40="M",H40="D"),1.5278,),IF(AND(E40="P",H40="M"),2.2917,),IF(AND(E40="P",H40="D"),0.7639,),IF(AND(E40="D",H40="M"),1.5278,),IF(AND(E40="D",H40="P"),0.7639,))+0</f>
        <v>#VALUE!</v>
      </c>
    </row>
    <row r="41" spans="1:23" ht="31.5" x14ac:dyDescent="0.25">
      <c r="A41" s="63">
        <v>25</v>
      </c>
      <c r="B41" s="155" t="s">
        <v>162</v>
      </c>
      <c r="C41" s="81" t="s">
        <v>163</v>
      </c>
      <c r="D41" s="100"/>
      <c r="E41" s="62"/>
      <c r="F41" s="146"/>
      <c r="G41" s="147"/>
      <c r="H41" s="62"/>
      <c r="I41" s="148"/>
      <c r="J41" s="307"/>
      <c r="K41" s="248"/>
      <c r="L41" s="156"/>
      <c r="M41" s="395"/>
      <c r="N41" s="309"/>
      <c r="O41" s="309"/>
      <c r="P41" s="156"/>
      <c r="Q41" s="403"/>
      <c r="R41" s="151"/>
      <c r="S41" s="151"/>
      <c r="T41" s="151"/>
      <c r="U41" s="408"/>
      <c r="V41" s="152"/>
      <c r="W41" s="153" t="e">
        <f t="shared" si="9"/>
        <v>#VALUE!</v>
      </c>
    </row>
    <row r="42" spans="1:23" ht="45" x14ac:dyDescent="0.25">
      <c r="A42" s="63">
        <v>26</v>
      </c>
      <c r="B42" s="155" t="s">
        <v>164</v>
      </c>
      <c r="C42" s="81" t="s">
        <v>264</v>
      </c>
      <c r="D42" s="100"/>
      <c r="E42" s="62"/>
      <c r="F42" s="146"/>
      <c r="G42" s="147"/>
      <c r="H42" s="62"/>
      <c r="I42" s="148"/>
      <c r="J42" s="242"/>
      <c r="K42" s="249"/>
      <c r="L42" s="158"/>
      <c r="M42" s="406"/>
      <c r="N42" s="159"/>
      <c r="O42" s="310"/>
      <c r="P42" s="158"/>
      <c r="Q42" s="402"/>
      <c r="R42" s="151"/>
      <c r="S42" s="151"/>
      <c r="T42" s="151"/>
      <c r="U42" s="409"/>
      <c r="V42" s="152"/>
      <c r="W42" s="153" t="e">
        <f t="shared" si="9"/>
        <v>#VALUE!</v>
      </c>
    </row>
    <row r="43" spans="1:23" s="194" customFormat="1" ht="20.25" x14ac:dyDescent="0.25">
      <c r="A43" s="252" t="s">
        <v>165</v>
      </c>
      <c r="B43" s="175"/>
      <c r="C43" s="192"/>
      <c r="D43" s="319"/>
      <c r="E43" s="176"/>
      <c r="F43" s="320"/>
      <c r="G43" s="177"/>
      <c r="H43" s="176"/>
      <c r="I43" s="177"/>
      <c r="J43" s="325"/>
      <c r="K43" s="325"/>
      <c r="L43" s="326"/>
      <c r="M43" s="326"/>
      <c r="N43" s="326"/>
      <c r="O43" s="326"/>
      <c r="P43" s="326"/>
      <c r="Q43" s="326"/>
      <c r="R43" s="326"/>
      <c r="S43" s="326"/>
      <c r="T43" s="320"/>
      <c r="U43" s="320"/>
      <c r="V43" s="193"/>
    </row>
    <row r="44" spans="1:23" ht="20.25" x14ac:dyDescent="0.25">
      <c r="A44" s="195"/>
      <c r="B44" s="179"/>
      <c r="C44" s="136" t="s">
        <v>166</v>
      </c>
      <c r="D44" s="321"/>
      <c r="E44" s="180"/>
      <c r="F44" s="322"/>
      <c r="G44" s="181"/>
      <c r="H44" s="180"/>
      <c r="I44" s="181"/>
      <c r="J44" s="327"/>
      <c r="K44" s="327"/>
      <c r="L44" s="328"/>
      <c r="M44" s="328"/>
      <c r="N44" s="328"/>
      <c r="O44" s="328"/>
      <c r="P44" s="328"/>
      <c r="Q44" s="328"/>
      <c r="R44" s="328"/>
      <c r="S44" s="199"/>
      <c r="T44" s="199"/>
      <c r="U44" s="199"/>
      <c r="V44" s="196"/>
    </row>
    <row r="45" spans="1:23" ht="31.5" x14ac:dyDescent="0.25">
      <c r="A45" s="63">
        <v>27</v>
      </c>
      <c r="B45" s="155" t="s">
        <v>167</v>
      </c>
      <c r="C45" s="254" t="s">
        <v>168</v>
      </c>
      <c r="D45" s="100"/>
      <c r="E45" s="62"/>
      <c r="F45" s="146"/>
      <c r="G45" s="147"/>
      <c r="H45" s="62"/>
      <c r="I45" s="148"/>
      <c r="J45" s="306"/>
      <c r="K45" s="247"/>
      <c r="L45" s="149"/>
      <c r="M45" s="405"/>
      <c r="N45" s="308"/>
      <c r="O45" s="308"/>
      <c r="P45" s="149"/>
      <c r="Q45" s="401"/>
      <c r="R45" s="197"/>
      <c r="S45" s="197"/>
      <c r="T45" s="197"/>
      <c r="U45" s="407"/>
      <c r="V45" s="152"/>
      <c r="W45" s="153" t="e">
        <f t="shared" ref="W45:W48" si="10">CONCATENATE(IF(AND(E45="M",H45="M"),3.0555,),IF(AND(E45="P",H45="P"),1.5278,),IF(AND(E45="D",H45="D"),0,),IF(AND(E45="M",H45="P"),2.2917,),IF(AND(E45="M",H45="D"),1.5278,),IF(AND(E45="P",H45="M"),2.2917,),IF(AND(E45="P",H45="D"),0.7639,),IF(AND(E45="D",H45="M"),1.5278,),IF(AND(E45="D",H45="P"),0.7639,))+0</f>
        <v>#VALUE!</v>
      </c>
    </row>
    <row r="46" spans="1:23" ht="60" x14ac:dyDescent="0.25">
      <c r="A46" s="63">
        <v>28</v>
      </c>
      <c r="B46" s="155" t="s">
        <v>169</v>
      </c>
      <c r="C46" s="254" t="s">
        <v>170</v>
      </c>
      <c r="D46" s="100"/>
      <c r="E46" s="62"/>
      <c r="F46" s="146"/>
      <c r="G46" s="147"/>
      <c r="H46" s="62"/>
      <c r="I46" s="148"/>
      <c r="J46" s="307"/>
      <c r="K46" s="248"/>
      <c r="L46" s="156"/>
      <c r="M46" s="395"/>
      <c r="N46" s="309"/>
      <c r="O46" s="309"/>
      <c r="P46" s="156"/>
      <c r="Q46" s="403"/>
      <c r="R46" s="197"/>
      <c r="S46" s="197"/>
      <c r="T46" s="197"/>
      <c r="U46" s="408"/>
      <c r="V46" s="152"/>
      <c r="W46" s="153" t="e">
        <f t="shared" si="10"/>
        <v>#VALUE!</v>
      </c>
    </row>
    <row r="47" spans="1:23" ht="31.5" x14ac:dyDescent="0.25">
      <c r="A47" s="63">
        <v>29</v>
      </c>
      <c r="B47" s="155" t="s">
        <v>171</v>
      </c>
      <c r="C47" s="254" t="s">
        <v>172</v>
      </c>
      <c r="D47" s="100"/>
      <c r="E47" s="62"/>
      <c r="F47" s="146"/>
      <c r="G47" s="147"/>
      <c r="H47" s="62"/>
      <c r="I47" s="148"/>
      <c r="J47" s="307"/>
      <c r="K47" s="248"/>
      <c r="L47" s="156"/>
      <c r="M47" s="395"/>
      <c r="N47" s="309"/>
      <c r="O47" s="309"/>
      <c r="P47" s="156"/>
      <c r="Q47" s="403"/>
      <c r="R47" s="197"/>
      <c r="S47" s="197"/>
      <c r="T47" s="197"/>
      <c r="U47" s="408"/>
      <c r="V47" s="152"/>
      <c r="W47" s="153" t="e">
        <f t="shared" si="10"/>
        <v>#VALUE!</v>
      </c>
    </row>
    <row r="48" spans="1:23" ht="31.5" x14ac:dyDescent="0.25">
      <c r="A48" s="63">
        <v>30</v>
      </c>
      <c r="B48" s="155" t="s">
        <v>173</v>
      </c>
      <c r="C48" s="254" t="s">
        <v>174</v>
      </c>
      <c r="D48" s="100"/>
      <c r="E48" s="62"/>
      <c r="F48" s="146"/>
      <c r="G48" s="147"/>
      <c r="H48" s="62"/>
      <c r="I48" s="148"/>
      <c r="J48" s="242"/>
      <c r="K48" s="249"/>
      <c r="L48" s="158"/>
      <c r="M48" s="406"/>
      <c r="N48" s="159"/>
      <c r="O48" s="310"/>
      <c r="P48" s="158"/>
      <c r="Q48" s="402"/>
      <c r="R48" s="197"/>
      <c r="S48" s="197"/>
      <c r="T48" s="197"/>
      <c r="U48" s="409"/>
      <c r="V48" s="152"/>
      <c r="W48" s="153" t="e">
        <f t="shared" si="10"/>
        <v>#VALUE!</v>
      </c>
    </row>
    <row r="49" spans="1:23" ht="20.25" x14ac:dyDescent="0.25">
      <c r="A49" s="170"/>
      <c r="B49" s="171"/>
      <c r="C49" s="172" t="s">
        <v>175</v>
      </c>
      <c r="D49" s="317"/>
      <c r="E49" s="173"/>
      <c r="F49" s="297"/>
      <c r="G49" s="174"/>
      <c r="H49" s="173"/>
      <c r="I49" s="174"/>
      <c r="J49" s="280"/>
      <c r="K49" s="280"/>
      <c r="L49" s="198"/>
      <c r="M49" s="198"/>
      <c r="N49" s="198"/>
      <c r="O49" s="198"/>
      <c r="P49" s="198"/>
      <c r="Q49" s="198"/>
      <c r="R49" s="198"/>
      <c r="S49" s="199"/>
      <c r="T49" s="199"/>
      <c r="U49" s="199"/>
      <c r="V49" s="190"/>
    </row>
    <row r="50" spans="1:23" ht="45" x14ac:dyDescent="0.25">
      <c r="A50" s="63">
        <v>31</v>
      </c>
      <c r="B50" s="155" t="s">
        <v>176</v>
      </c>
      <c r="C50" s="254" t="s">
        <v>177</v>
      </c>
      <c r="D50" s="100"/>
      <c r="E50" s="62"/>
      <c r="F50" s="146"/>
      <c r="G50" s="147"/>
      <c r="H50" s="62"/>
      <c r="I50" s="148"/>
      <c r="J50" s="242"/>
      <c r="K50" s="304"/>
      <c r="L50" s="158"/>
      <c r="M50" s="301"/>
      <c r="N50" s="159"/>
      <c r="O50" s="303"/>
      <c r="P50" s="158"/>
      <c r="Q50" s="303"/>
      <c r="R50" s="191"/>
      <c r="S50" s="151"/>
      <c r="T50" s="151"/>
      <c r="U50" s="189"/>
      <c r="V50" s="152"/>
      <c r="W50" s="153" t="e">
        <f>CONCATENATE(IF(AND(E50="M",H50="M"),3.0555,),IF(AND(E50="P",H50="P"),1.5278,),IF(AND(E50="D",H50="D"),0,),IF(AND(E50="M",H50="P"),2.2917,),IF(AND(E50="M",H50="D"),1.5278,),IF(AND(E50="P",H50="M"),2.2917,),IF(AND(E50="P",H50="D"),0.7639,),IF(AND(E50="D",H50="M"),1.5278,),IF(AND(E50="D",H50="P"),0.7639,))+0</f>
        <v>#VALUE!</v>
      </c>
    </row>
    <row r="51" spans="1:23" ht="20.25" x14ac:dyDescent="0.25">
      <c r="A51" s="252" t="s">
        <v>178</v>
      </c>
      <c r="B51" s="175"/>
      <c r="C51" s="42"/>
      <c r="D51" s="318"/>
      <c r="E51" s="176"/>
      <c r="F51" s="203"/>
      <c r="G51" s="177"/>
      <c r="H51" s="176"/>
      <c r="I51" s="177"/>
      <c r="J51" s="284"/>
      <c r="K51" s="284"/>
      <c r="L51" s="207"/>
      <c r="M51" s="207"/>
      <c r="N51" s="207"/>
      <c r="O51" s="207"/>
      <c r="P51" s="207"/>
      <c r="Q51" s="207"/>
      <c r="R51" s="207"/>
      <c r="S51" s="208"/>
      <c r="T51" s="208"/>
      <c r="U51" s="208"/>
      <c r="V51" s="193"/>
    </row>
    <row r="52" spans="1:23" ht="20.25" x14ac:dyDescent="0.25">
      <c r="A52" s="195"/>
      <c r="B52" s="179"/>
      <c r="C52" s="136" t="s">
        <v>179</v>
      </c>
      <c r="D52" s="321"/>
      <c r="E52" s="180"/>
      <c r="F52" s="322"/>
      <c r="G52" s="181"/>
      <c r="H52" s="180"/>
      <c r="I52" s="181"/>
      <c r="J52" s="329"/>
      <c r="K52" s="329"/>
      <c r="L52" s="330"/>
      <c r="M52" s="330"/>
      <c r="N52" s="330"/>
      <c r="O52" s="330"/>
      <c r="P52" s="330"/>
      <c r="Q52" s="330"/>
      <c r="R52" s="330"/>
      <c r="S52" s="199"/>
      <c r="T52" s="199"/>
      <c r="U52" s="199"/>
      <c r="V52" s="196"/>
    </row>
    <row r="53" spans="1:23" ht="45" x14ac:dyDescent="0.25">
      <c r="A53" s="63">
        <v>32</v>
      </c>
      <c r="B53" s="155" t="s">
        <v>180</v>
      </c>
      <c r="C53" s="254" t="s">
        <v>181</v>
      </c>
      <c r="D53" s="100"/>
      <c r="E53" s="62"/>
      <c r="F53" s="146"/>
      <c r="G53" s="147"/>
      <c r="H53" s="62"/>
      <c r="I53" s="148"/>
      <c r="J53" s="288"/>
      <c r="K53" s="247"/>
      <c r="L53" s="149"/>
      <c r="M53" s="405"/>
      <c r="N53" s="168"/>
      <c r="O53" s="308"/>
      <c r="P53" s="149"/>
      <c r="Q53" s="401"/>
      <c r="R53" s="151"/>
      <c r="S53" s="151"/>
      <c r="T53" s="151"/>
      <c r="U53" s="407"/>
      <c r="V53" s="152"/>
      <c r="W53" s="153" t="e">
        <f t="shared" ref="W53:W54" si="11">CONCATENATE(IF(AND(E53="M",H53="M"),3.0555,),IF(AND(E53="P",H53="P"),1.5278,),IF(AND(E53="D",H53="D"),0,),IF(AND(E53="M",H53="P"),2.2917,),IF(AND(E53="M",H53="D"),1.5278,),IF(AND(E53="P",H53="M"),2.2917,),IF(AND(E53="P",H53="D"),0.7639,),IF(AND(E53="D",H53="M"),1.5278,),IF(AND(E53="D",H53="P"),0.7639,))+0</f>
        <v>#VALUE!</v>
      </c>
    </row>
    <row r="54" spans="1:23" ht="31.5" x14ac:dyDescent="0.25">
      <c r="A54" s="63">
        <v>33</v>
      </c>
      <c r="B54" s="155" t="s">
        <v>182</v>
      </c>
      <c r="C54" s="254" t="s">
        <v>183</v>
      </c>
      <c r="D54" s="100"/>
      <c r="E54" s="62"/>
      <c r="F54" s="146"/>
      <c r="G54" s="147"/>
      <c r="H54" s="62"/>
      <c r="I54" s="148"/>
      <c r="J54" s="275"/>
      <c r="K54" s="248"/>
      <c r="L54" s="295"/>
      <c r="M54" s="395"/>
      <c r="N54" s="276"/>
      <c r="O54" s="309"/>
      <c r="P54" s="295"/>
      <c r="Q54" s="403"/>
      <c r="R54" s="188"/>
      <c r="S54" s="188"/>
      <c r="T54" s="188"/>
      <c r="U54" s="408"/>
      <c r="V54" s="296"/>
      <c r="W54" s="153" t="e">
        <f t="shared" si="11"/>
        <v>#VALUE!</v>
      </c>
    </row>
    <row r="55" spans="1:23" ht="20.25" x14ac:dyDescent="0.25">
      <c r="A55" s="170"/>
      <c r="B55" s="171"/>
      <c r="C55" s="172" t="s">
        <v>184</v>
      </c>
      <c r="D55" s="277"/>
      <c r="E55" s="173"/>
      <c r="F55" s="174"/>
      <c r="G55" s="174"/>
      <c r="H55" s="173"/>
      <c r="I55" s="174"/>
      <c r="J55" s="283"/>
      <c r="K55" s="283"/>
      <c r="L55" s="206"/>
      <c r="M55" s="206"/>
      <c r="N55" s="206"/>
      <c r="O55" s="206"/>
      <c r="P55" s="206"/>
      <c r="Q55" s="206"/>
      <c r="R55" s="206"/>
      <c r="S55" s="297"/>
      <c r="T55" s="297"/>
      <c r="U55" s="297"/>
      <c r="V55" s="190"/>
    </row>
    <row r="56" spans="1:23" ht="60" x14ac:dyDescent="0.25">
      <c r="A56" s="63">
        <v>34</v>
      </c>
      <c r="B56" s="155" t="s">
        <v>185</v>
      </c>
      <c r="C56" s="254" t="s">
        <v>186</v>
      </c>
      <c r="D56" s="100"/>
      <c r="E56" s="62"/>
      <c r="F56" s="65"/>
      <c r="G56" s="147"/>
      <c r="H56" s="62"/>
      <c r="I56" s="147"/>
      <c r="J56" s="286"/>
      <c r="K56" s="247"/>
      <c r="L56" s="149"/>
      <c r="M56" s="405"/>
      <c r="N56" s="165"/>
      <c r="O56" s="308"/>
      <c r="P56" s="149"/>
      <c r="Q56" s="401"/>
      <c r="R56" s="150"/>
      <c r="S56" s="201"/>
      <c r="T56" s="151"/>
      <c r="U56" s="407"/>
      <c r="V56" s="305"/>
      <c r="W56" s="153" t="e">
        <f t="shared" ref="W56:W59" si="12">CONCATENATE(IF(AND(E56="M",H56="M"),3.0555,),IF(AND(E56="P",H56="P"),1.5278,),IF(AND(E56="D",H56="D"),0,),IF(AND(E56="M",H56="P"),2.2917,),IF(AND(E56="M",H56="D"),1.5278,),IF(AND(E56="P",H56="M"),2.2917,),IF(AND(E56="P",H56="D"),0.7639,),IF(AND(E56="D",H56="M"),1.5278,),IF(AND(E56="D",H56="P"),0.7639,))+0</f>
        <v>#VALUE!</v>
      </c>
    </row>
    <row r="57" spans="1:23" ht="45" x14ac:dyDescent="0.25">
      <c r="A57" s="63">
        <v>35</v>
      </c>
      <c r="B57" s="155" t="s">
        <v>187</v>
      </c>
      <c r="C57" s="254" t="s">
        <v>188</v>
      </c>
      <c r="D57" s="100"/>
      <c r="E57" s="62"/>
      <c r="F57" s="65"/>
      <c r="G57" s="147"/>
      <c r="H57" s="62"/>
      <c r="I57" s="147"/>
      <c r="J57" s="287"/>
      <c r="K57" s="248"/>
      <c r="L57" s="156"/>
      <c r="M57" s="395"/>
      <c r="N57" s="166"/>
      <c r="O57" s="309"/>
      <c r="P57" s="156"/>
      <c r="Q57" s="403"/>
      <c r="R57" s="150"/>
      <c r="S57" s="189"/>
      <c r="T57" s="151"/>
      <c r="U57" s="408"/>
      <c r="V57" s="305"/>
      <c r="W57" s="153" t="e">
        <f t="shared" si="12"/>
        <v>#VALUE!</v>
      </c>
    </row>
    <row r="58" spans="1:23" ht="31.5" x14ac:dyDescent="0.25">
      <c r="A58" s="63">
        <v>36</v>
      </c>
      <c r="B58" s="155" t="s">
        <v>189</v>
      </c>
      <c r="C58" s="254" t="s">
        <v>190</v>
      </c>
      <c r="D58" s="100"/>
      <c r="E58" s="62"/>
      <c r="F58" s="65"/>
      <c r="G58" s="147"/>
      <c r="H58" s="62"/>
      <c r="I58" s="147"/>
      <c r="J58" s="287"/>
      <c r="K58" s="248"/>
      <c r="L58" s="156"/>
      <c r="M58" s="395"/>
      <c r="N58" s="166"/>
      <c r="O58" s="309"/>
      <c r="P58" s="156"/>
      <c r="Q58" s="403"/>
      <c r="R58" s="150"/>
      <c r="S58" s="189"/>
      <c r="T58" s="151"/>
      <c r="U58" s="408"/>
      <c r="V58" s="305"/>
      <c r="W58" s="153" t="e">
        <f t="shared" si="12"/>
        <v>#VALUE!</v>
      </c>
    </row>
    <row r="59" spans="1:23" ht="33" x14ac:dyDescent="0.25">
      <c r="A59" s="63">
        <v>37</v>
      </c>
      <c r="B59" s="155" t="s">
        <v>191</v>
      </c>
      <c r="C59" s="81" t="s">
        <v>265</v>
      </c>
      <c r="D59" s="100"/>
      <c r="E59" s="62"/>
      <c r="F59" s="65"/>
      <c r="G59" s="147"/>
      <c r="H59" s="62"/>
      <c r="I59" s="147"/>
      <c r="J59" s="242"/>
      <c r="K59" s="249"/>
      <c r="L59" s="158"/>
      <c r="M59" s="406"/>
      <c r="N59" s="159"/>
      <c r="O59" s="310"/>
      <c r="P59" s="158"/>
      <c r="Q59" s="402"/>
      <c r="R59" s="150"/>
      <c r="S59" s="189"/>
      <c r="T59" s="151"/>
      <c r="U59" s="409"/>
      <c r="V59" s="305"/>
      <c r="W59" s="153" t="e">
        <f t="shared" si="12"/>
        <v>#VALUE!</v>
      </c>
    </row>
    <row r="60" spans="1:23" ht="20.25" x14ac:dyDescent="0.25">
      <c r="A60" s="393" t="s">
        <v>192</v>
      </c>
      <c r="B60" s="394"/>
      <c r="C60" s="394"/>
      <c r="D60" s="278"/>
      <c r="E60" s="176"/>
      <c r="F60" s="177"/>
      <c r="G60" s="177"/>
      <c r="H60" s="176"/>
      <c r="I60" s="177"/>
      <c r="J60" s="282"/>
      <c r="K60" s="282"/>
      <c r="L60" s="202"/>
      <c r="M60" s="202"/>
      <c r="N60" s="202"/>
      <c r="O60" s="202"/>
      <c r="P60" s="202"/>
      <c r="Q60" s="202"/>
      <c r="R60" s="202"/>
      <c r="S60" s="203"/>
      <c r="T60" s="203"/>
      <c r="U60" s="203"/>
      <c r="V60" s="193"/>
    </row>
    <row r="61" spans="1:23" ht="20.25" x14ac:dyDescent="0.25">
      <c r="A61" s="195"/>
      <c r="B61" s="179"/>
      <c r="C61" s="136" t="s">
        <v>193</v>
      </c>
      <c r="D61" s="279"/>
      <c r="E61" s="180"/>
      <c r="F61" s="181"/>
      <c r="G61" s="181"/>
      <c r="H61" s="180"/>
      <c r="I61" s="181"/>
      <c r="J61" s="281"/>
      <c r="K61" s="281"/>
      <c r="L61" s="200"/>
      <c r="M61" s="200"/>
      <c r="N61" s="200"/>
      <c r="O61" s="200"/>
      <c r="P61" s="200"/>
      <c r="Q61" s="200"/>
      <c r="R61" s="200"/>
      <c r="S61" s="199"/>
      <c r="T61" s="199"/>
      <c r="U61" s="199"/>
      <c r="V61" s="196"/>
    </row>
    <row r="62" spans="1:23" ht="45" x14ac:dyDescent="0.25">
      <c r="A62" s="63">
        <v>38</v>
      </c>
      <c r="B62" s="155" t="s">
        <v>194</v>
      </c>
      <c r="C62" s="254" t="s">
        <v>195</v>
      </c>
      <c r="D62" s="100"/>
      <c r="E62" s="62"/>
      <c r="F62" s="146"/>
      <c r="G62" s="147"/>
      <c r="H62" s="62"/>
      <c r="I62" s="148"/>
      <c r="J62" s="288"/>
      <c r="K62" s="247"/>
      <c r="L62" s="149"/>
      <c r="M62" s="405"/>
      <c r="N62" s="168"/>
      <c r="O62" s="308"/>
      <c r="P62" s="149"/>
      <c r="Q62" s="401"/>
      <c r="R62" s="151"/>
      <c r="S62" s="151"/>
      <c r="T62" s="151"/>
      <c r="U62" s="407"/>
      <c r="V62" s="152"/>
      <c r="W62" s="153" t="e">
        <f t="shared" ref="W62:W63" si="13">CONCATENATE(IF(AND(E62="M",H62="M"),3.0555,),IF(AND(E62="P",H62="P"),1.5278,),IF(AND(E62="D",H62="D"),0,),IF(AND(E62="M",H62="P"),2.2917,),IF(AND(E62="M",H62="D"),1.5278,),IF(AND(E62="P",H62="M"),2.2917,),IF(AND(E62="P",H62="D"),0.7639,),IF(AND(E62="D",H62="M"),1.5278,),IF(AND(E62="D",H62="P"),0.7639,))+0</f>
        <v>#VALUE!</v>
      </c>
    </row>
    <row r="63" spans="1:23" ht="31.5" x14ac:dyDescent="0.25">
      <c r="A63" s="63">
        <v>39</v>
      </c>
      <c r="B63" s="155" t="s">
        <v>196</v>
      </c>
      <c r="C63" s="81" t="s">
        <v>269</v>
      </c>
      <c r="D63" s="100"/>
      <c r="E63" s="62"/>
      <c r="F63" s="146"/>
      <c r="G63" s="147"/>
      <c r="H63" s="62"/>
      <c r="I63" s="204"/>
      <c r="J63" s="242"/>
      <c r="K63" s="249"/>
      <c r="L63" s="158"/>
      <c r="M63" s="406"/>
      <c r="N63" s="159"/>
      <c r="O63" s="310"/>
      <c r="P63" s="158"/>
      <c r="Q63" s="402"/>
      <c r="R63" s="188"/>
      <c r="S63" s="151"/>
      <c r="T63" s="151"/>
      <c r="U63" s="409"/>
      <c r="V63" s="152"/>
      <c r="W63" s="153" t="e">
        <f t="shared" si="13"/>
        <v>#VALUE!</v>
      </c>
    </row>
    <row r="64" spans="1:23" ht="20.25" x14ac:dyDescent="0.25">
      <c r="A64" s="170"/>
      <c r="B64" s="171"/>
      <c r="C64" s="172" t="s">
        <v>197</v>
      </c>
      <c r="D64" s="277"/>
      <c r="E64" s="173"/>
      <c r="F64" s="174"/>
      <c r="G64" s="174"/>
      <c r="H64" s="173"/>
      <c r="I64" s="205"/>
      <c r="J64" s="283"/>
      <c r="K64" s="283"/>
      <c r="L64" s="206"/>
      <c r="M64" s="206"/>
      <c r="N64" s="206"/>
      <c r="O64" s="206"/>
      <c r="P64" s="206"/>
      <c r="Q64" s="206"/>
      <c r="R64" s="206"/>
      <c r="S64" s="206"/>
      <c r="T64" s="206"/>
      <c r="U64" s="206"/>
      <c r="V64" s="190"/>
    </row>
    <row r="65" spans="1:23" ht="31.5" x14ac:dyDescent="0.25">
      <c r="A65" s="63">
        <v>40</v>
      </c>
      <c r="B65" s="155" t="s">
        <v>198</v>
      </c>
      <c r="C65" s="254" t="s">
        <v>199</v>
      </c>
      <c r="D65" s="100"/>
      <c r="E65" s="62"/>
      <c r="F65" s="146"/>
      <c r="G65" s="147"/>
      <c r="H65" s="62"/>
      <c r="I65" s="184"/>
      <c r="J65" s="242"/>
      <c r="K65" s="304"/>
      <c r="L65" s="158"/>
      <c r="M65" s="301"/>
      <c r="N65" s="159"/>
      <c r="O65" s="303"/>
      <c r="P65" s="158"/>
      <c r="Q65" s="303"/>
      <c r="R65" s="191"/>
      <c r="S65" s="151"/>
      <c r="T65" s="151"/>
      <c r="U65" s="189"/>
      <c r="V65" s="152"/>
      <c r="W65" s="153" t="e">
        <f>CONCATENATE(IF(AND(E65="M",H65="M"),3.0555,),IF(AND(E65="P",H65="P"),1.5278,),IF(AND(E65="D",H65="D"),0,),IF(AND(E65="M",H65="P"),2.2917,),IF(AND(E65="M",H65="D"),1.5278,),IF(AND(E65="P",H65="M"),2.2917,),IF(AND(E65="P",H65="D"),0.7639,),IF(AND(E65="D",H65="M"),1.5278,),IF(AND(E65="D",H65="P"),0.7639,))+0</f>
        <v>#VALUE!</v>
      </c>
    </row>
    <row r="66" spans="1:23" ht="20.25" x14ac:dyDescent="0.25">
      <c r="A66" s="393" t="s">
        <v>200</v>
      </c>
      <c r="B66" s="394"/>
      <c r="C66" s="394"/>
      <c r="D66" s="278"/>
      <c r="E66" s="176"/>
      <c r="F66" s="177"/>
      <c r="G66" s="177"/>
      <c r="H66" s="176"/>
      <c r="I66" s="177"/>
      <c r="J66" s="284"/>
      <c r="K66" s="284"/>
      <c r="L66" s="207"/>
      <c r="M66" s="207"/>
      <c r="N66" s="207"/>
      <c r="O66" s="207"/>
      <c r="P66" s="207"/>
      <c r="Q66" s="207"/>
      <c r="R66" s="207"/>
      <c r="S66" s="208"/>
      <c r="T66" s="208"/>
      <c r="U66" s="208"/>
      <c r="V66" s="193"/>
    </row>
    <row r="67" spans="1:23" ht="20.25" x14ac:dyDescent="0.25">
      <c r="A67" s="195"/>
      <c r="B67" s="179"/>
      <c r="C67" s="136" t="s">
        <v>201</v>
      </c>
      <c r="D67" s="279"/>
      <c r="E67" s="180"/>
      <c r="F67" s="181"/>
      <c r="G67" s="181"/>
      <c r="H67" s="180"/>
      <c r="I67" s="181"/>
      <c r="J67" s="281"/>
      <c r="K67" s="281"/>
      <c r="L67" s="200"/>
      <c r="M67" s="200"/>
      <c r="N67" s="200"/>
      <c r="O67" s="200"/>
      <c r="P67" s="200"/>
      <c r="Q67" s="200"/>
      <c r="R67" s="200"/>
      <c r="S67" s="199"/>
      <c r="T67" s="199"/>
      <c r="U67" s="199"/>
      <c r="V67" s="196"/>
    </row>
    <row r="68" spans="1:23" ht="33" x14ac:dyDescent="0.25">
      <c r="A68" s="63">
        <v>41</v>
      </c>
      <c r="B68" s="155" t="s">
        <v>202</v>
      </c>
      <c r="C68" s="81" t="s">
        <v>267</v>
      </c>
      <c r="D68" s="100"/>
      <c r="E68" s="62"/>
      <c r="F68" s="146"/>
      <c r="G68" s="147"/>
      <c r="H68" s="62"/>
      <c r="I68" s="148"/>
      <c r="J68" s="288"/>
      <c r="K68" s="411"/>
      <c r="L68" s="149"/>
      <c r="M68" s="405"/>
      <c r="N68" s="168"/>
      <c r="O68" s="401"/>
      <c r="P68" s="149"/>
      <c r="Q68" s="401"/>
      <c r="R68" s="151"/>
      <c r="S68" s="151"/>
      <c r="T68" s="151"/>
      <c r="U68" s="407"/>
      <c r="V68" s="152"/>
      <c r="W68" s="153" t="e">
        <f t="shared" ref="W68:W70" si="14">CONCATENATE(IF(AND(E68="M",H68="M"),3.0555,),IF(AND(E68="P",H68="P"),1.5278,),IF(AND(E68="D",H68="D"),0,),IF(AND(E68="M",H68="P"),2.2917,),IF(AND(E68="M",H68="D"),1.5278,),IF(AND(E68="P",H68="M"),2.2917,),IF(AND(E68="P",H68="D"),0.7639,),IF(AND(E68="D",H68="M"),1.5278,),IF(AND(E68="D",H68="P"),0.7639,))+0</f>
        <v>#VALUE!</v>
      </c>
    </row>
    <row r="69" spans="1:23" ht="33" x14ac:dyDescent="0.25">
      <c r="A69" s="63">
        <v>42</v>
      </c>
      <c r="B69" s="155" t="s">
        <v>203</v>
      </c>
      <c r="C69" s="81" t="s">
        <v>268</v>
      </c>
      <c r="D69" s="100"/>
      <c r="E69" s="62"/>
      <c r="F69" s="146"/>
      <c r="G69" s="147"/>
      <c r="H69" s="62"/>
      <c r="I69" s="148"/>
      <c r="J69" s="289"/>
      <c r="K69" s="412"/>
      <c r="L69" s="156"/>
      <c r="M69" s="395"/>
      <c r="N69" s="169"/>
      <c r="O69" s="403"/>
      <c r="P69" s="156"/>
      <c r="Q69" s="403"/>
      <c r="R69" s="151"/>
      <c r="S69" s="151"/>
      <c r="T69" s="151"/>
      <c r="U69" s="408"/>
      <c r="V69" s="152"/>
      <c r="W69" s="153" t="e">
        <f t="shared" si="14"/>
        <v>#VALUE!</v>
      </c>
    </row>
    <row r="70" spans="1:23" ht="48" x14ac:dyDescent="0.25">
      <c r="A70" s="63">
        <v>43</v>
      </c>
      <c r="B70" s="155" t="s">
        <v>204</v>
      </c>
      <c r="C70" s="81" t="s">
        <v>266</v>
      </c>
      <c r="D70" s="100"/>
      <c r="E70" s="62"/>
      <c r="F70" s="146"/>
      <c r="G70" s="147"/>
      <c r="H70" s="62"/>
      <c r="I70" s="148"/>
      <c r="J70" s="242"/>
      <c r="K70" s="413"/>
      <c r="L70" s="158"/>
      <c r="M70" s="406"/>
      <c r="N70" s="159"/>
      <c r="O70" s="402"/>
      <c r="P70" s="158"/>
      <c r="Q70" s="402"/>
      <c r="R70" s="151"/>
      <c r="S70" s="151"/>
      <c r="T70" s="151"/>
      <c r="U70" s="409"/>
      <c r="V70" s="152"/>
      <c r="W70" s="153" t="e">
        <f t="shared" si="14"/>
        <v>#VALUE!</v>
      </c>
    </row>
    <row r="71" spans="1:23" ht="20.25" x14ac:dyDescent="0.25">
      <c r="A71" s="252" t="s">
        <v>271</v>
      </c>
      <c r="B71" s="175"/>
      <c r="C71" s="192"/>
      <c r="D71" s="319"/>
      <c r="E71" s="176"/>
      <c r="F71" s="320"/>
      <c r="G71" s="177"/>
      <c r="H71" s="176"/>
      <c r="I71" s="177"/>
      <c r="J71" s="331"/>
      <c r="K71" s="325"/>
      <c r="L71" s="326"/>
      <c r="M71" s="326"/>
      <c r="N71" s="332"/>
      <c r="O71" s="326"/>
      <c r="P71" s="326"/>
      <c r="Q71" s="326"/>
      <c r="R71" s="326"/>
      <c r="S71" s="326"/>
      <c r="T71" s="320"/>
      <c r="U71" s="320"/>
      <c r="V71" s="193"/>
    </row>
    <row r="72" spans="1:23" ht="20.25" x14ac:dyDescent="0.25">
      <c r="A72" s="195"/>
      <c r="B72" s="179"/>
      <c r="C72" s="136" t="s">
        <v>272</v>
      </c>
      <c r="D72" s="321"/>
      <c r="E72" s="180"/>
      <c r="F72" s="322"/>
      <c r="G72" s="181"/>
      <c r="H72" s="180"/>
      <c r="I72" s="181"/>
      <c r="J72" s="333"/>
      <c r="K72" s="327"/>
      <c r="L72" s="328"/>
      <c r="M72" s="328"/>
      <c r="N72" s="334"/>
      <c r="O72" s="328"/>
      <c r="P72" s="328"/>
      <c r="Q72" s="328"/>
      <c r="R72" s="328"/>
      <c r="S72" s="199"/>
      <c r="T72" s="199"/>
      <c r="U72" s="199"/>
      <c r="V72" s="196"/>
    </row>
    <row r="73" spans="1:23" ht="45" x14ac:dyDescent="0.25">
      <c r="A73" s="63">
        <v>44</v>
      </c>
      <c r="B73" s="155" t="s">
        <v>273</v>
      </c>
      <c r="C73" s="254" t="s">
        <v>274</v>
      </c>
      <c r="D73" s="100"/>
      <c r="E73" s="62"/>
      <c r="F73" s="146"/>
      <c r="G73" s="147"/>
      <c r="H73" s="62"/>
      <c r="I73" s="148"/>
      <c r="J73" s="290"/>
      <c r="K73" s="247"/>
      <c r="L73" s="265"/>
      <c r="M73" s="414"/>
      <c r="N73" s="266"/>
      <c r="O73" s="308"/>
      <c r="P73" s="265"/>
      <c r="Q73" s="417"/>
      <c r="R73" s="151"/>
      <c r="S73" s="151"/>
      <c r="T73" s="151"/>
      <c r="U73" s="407"/>
      <c r="V73" s="152"/>
      <c r="W73" s="153" t="e">
        <f t="shared" ref="W73:W77" si="15">CONCATENATE(IF(AND(E73="M",H73="M"),3.0555,),IF(AND(E73="P",H73="P"),1.5278,),IF(AND(E73="D",H73="D"),0,),IF(AND(E73="M",H73="P"),2.2917,),IF(AND(E73="M",H73="D"),1.5278,),IF(AND(E73="P",H73="M"),2.2917,),IF(AND(E73="P",H73="D"),0.7639,),IF(AND(E73="D",H73="M"),1.5278,),IF(AND(E73="D",H73="P"),0.7639,))+0</f>
        <v>#VALUE!</v>
      </c>
    </row>
    <row r="74" spans="1:23" ht="45" x14ac:dyDescent="0.25">
      <c r="A74" s="63">
        <v>45</v>
      </c>
      <c r="B74" s="155" t="s">
        <v>275</v>
      </c>
      <c r="C74" s="254" t="s">
        <v>276</v>
      </c>
      <c r="D74" s="100"/>
      <c r="E74" s="62"/>
      <c r="F74" s="146"/>
      <c r="G74" s="147"/>
      <c r="H74" s="62"/>
      <c r="I74" s="148"/>
      <c r="J74" s="291"/>
      <c r="K74" s="248"/>
      <c r="L74" s="267"/>
      <c r="M74" s="415"/>
      <c r="N74" s="268"/>
      <c r="O74" s="309"/>
      <c r="P74" s="267"/>
      <c r="Q74" s="418"/>
      <c r="R74" s="151"/>
      <c r="S74" s="151"/>
      <c r="T74" s="151"/>
      <c r="U74" s="408"/>
      <c r="V74" s="152"/>
      <c r="W74" s="153" t="e">
        <f t="shared" si="15"/>
        <v>#VALUE!</v>
      </c>
    </row>
    <row r="75" spans="1:23" ht="60" x14ac:dyDescent="0.25">
      <c r="A75" s="63">
        <v>46</v>
      </c>
      <c r="B75" s="155" t="s">
        <v>277</v>
      </c>
      <c r="C75" s="269" t="s">
        <v>278</v>
      </c>
      <c r="D75" s="100"/>
      <c r="E75" s="62"/>
      <c r="F75" s="146"/>
      <c r="G75" s="147"/>
      <c r="H75" s="62"/>
      <c r="I75" s="148"/>
      <c r="J75" s="291"/>
      <c r="K75" s="248"/>
      <c r="L75" s="267"/>
      <c r="M75" s="415"/>
      <c r="N75" s="268"/>
      <c r="O75" s="309"/>
      <c r="P75" s="267"/>
      <c r="Q75" s="418"/>
      <c r="R75" s="151"/>
      <c r="S75" s="151"/>
      <c r="T75" s="151"/>
      <c r="U75" s="408"/>
      <c r="V75" s="152"/>
      <c r="W75" s="153" t="e">
        <f t="shared" si="15"/>
        <v>#VALUE!</v>
      </c>
    </row>
    <row r="76" spans="1:23" ht="105" x14ac:dyDescent="0.25">
      <c r="A76" s="63">
        <v>47</v>
      </c>
      <c r="B76" s="155" t="s">
        <v>279</v>
      </c>
      <c r="C76" s="270" t="s">
        <v>280</v>
      </c>
      <c r="D76" s="100"/>
      <c r="E76" s="62"/>
      <c r="F76" s="146"/>
      <c r="G76" s="147"/>
      <c r="H76" s="62"/>
      <c r="I76" s="148"/>
      <c r="J76" s="291"/>
      <c r="K76" s="248"/>
      <c r="L76" s="267"/>
      <c r="M76" s="415"/>
      <c r="N76" s="268"/>
      <c r="O76" s="309"/>
      <c r="P76" s="267"/>
      <c r="Q76" s="418"/>
      <c r="R76" s="151"/>
      <c r="S76" s="151"/>
      <c r="T76" s="151"/>
      <c r="U76" s="408"/>
      <c r="V76" s="152"/>
      <c r="W76" s="153" t="e">
        <f t="shared" si="15"/>
        <v>#VALUE!</v>
      </c>
    </row>
    <row r="77" spans="1:23" ht="60" x14ac:dyDescent="0.25">
      <c r="A77" s="63">
        <v>48</v>
      </c>
      <c r="B77" s="155" t="s">
        <v>281</v>
      </c>
      <c r="C77" s="254" t="s">
        <v>282</v>
      </c>
      <c r="D77" s="100"/>
      <c r="E77" s="62"/>
      <c r="F77" s="146"/>
      <c r="G77" s="147"/>
      <c r="H77" s="62"/>
      <c r="I77" s="148"/>
      <c r="J77" s="242"/>
      <c r="K77" s="249"/>
      <c r="L77" s="158"/>
      <c r="M77" s="416"/>
      <c r="N77" s="159"/>
      <c r="O77" s="310"/>
      <c r="P77" s="158"/>
      <c r="Q77" s="419"/>
      <c r="R77" s="151"/>
      <c r="S77" s="151"/>
      <c r="T77" s="151"/>
      <c r="U77" s="409"/>
      <c r="V77" s="152"/>
      <c r="W77" s="153" t="e">
        <f t="shared" si="15"/>
        <v>#VALUE!</v>
      </c>
    </row>
    <row r="78" spans="1:23" ht="20.25" x14ac:dyDescent="0.25">
      <c r="A78" s="195"/>
      <c r="B78" s="179"/>
      <c r="C78" s="136" t="s">
        <v>283</v>
      </c>
      <c r="D78" s="321"/>
      <c r="E78" s="180"/>
      <c r="F78" s="322"/>
      <c r="G78" s="181"/>
      <c r="H78" s="180"/>
      <c r="I78" s="181"/>
      <c r="J78" s="333"/>
      <c r="K78" s="335"/>
      <c r="L78" s="336"/>
      <c r="M78" s="336"/>
      <c r="N78" s="334"/>
      <c r="O78" s="336"/>
      <c r="P78" s="336"/>
      <c r="Q78" s="336"/>
      <c r="R78" s="336"/>
      <c r="S78" s="199"/>
      <c r="T78" s="199"/>
      <c r="U78" s="199"/>
      <c r="V78" s="196"/>
    </row>
    <row r="79" spans="1:23" ht="31.5" x14ac:dyDescent="0.25">
      <c r="A79" s="63">
        <v>49</v>
      </c>
      <c r="B79" s="155" t="s">
        <v>284</v>
      </c>
      <c r="C79" s="254" t="s">
        <v>285</v>
      </c>
      <c r="D79" s="100"/>
      <c r="E79" s="62"/>
      <c r="F79" s="146"/>
      <c r="G79" s="147"/>
      <c r="H79" s="62"/>
      <c r="I79" s="148"/>
      <c r="J79" s="292"/>
      <c r="K79" s="247"/>
      <c r="L79" s="265"/>
      <c r="M79" s="414"/>
      <c r="N79" s="271"/>
      <c r="O79" s="308"/>
      <c r="P79" s="265"/>
      <c r="Q79" s="417"/>
      <c r="R79" s="151"/>
      <c r="S79" s="151"/>
      <c r="T79" s="151"/>
      <c r="U79" s="407"/>
      <c r="V79" s="152"/>
      <c r="W79" s="153" t="e">
        <f t="shared" ref="W79:W82" si="16">CONCATENATE(IF(AND(E79="M",H79="M"),3.0555,),IF(AND(E79="P",H79="P"),1.5278,),IF(AND(E79="D",H79="D"),0,),IF(AND(E79="M",H79="P"),2.2917,),IF(AND(E79="M",H79="D"),1.5278,),IF(AND(E79="P",H79="M"),2.2917,),IF(AND(E79="P",H79="D"),0.7639,),IF(AND(E79="D",H79="M"),1.5278,),IF(AND(E79="D",H79="P"),0.7639,))+0</f>
        <v>#VALUE!</v>
      </c>
    </row>
    <row r="80" spans="1:23" ht="31.5" x14ac:dyDescent="0.25">
      <c r="A80" s="63">
        <v>50</v>
      </c>
      <c r="B80" s="155" t="s">
        <v>286</v>
      </c>
      <c r="C80" s="254" t="s">
        <v>287</v>
      </c>
      <c r="D80" s="100"/>
      <c r="E80" s="62"/>
      <c r="F80" s="146"/>
      <c r="G80" s="147"/>
      <c r="H80" s="62"/>
      <c r="I80" s="148"/>
      <c r="J80" s="293"/>
      <c r="K80" s="248"/>
      <c r="L80" s="267"/>
      <c r="M80" s="415"/>
      <c r="N80" s="272"/>
      <c r="O80" s="309"/>
      <c r="P80" s="267"/>
      <c r="Q80" s="418"/>
      <c r="R80" s="151"/>
      <c r="S80" s="151"/>
      <c r="T80" s="151"/>
      <c r="U80" s="408"/>
      <c r="V80" s="152"/>
      <c r="W80" s="153" t="e">
        <f t="shared" si="16"/>
        <v>#VALUE!</v>
      </c>
    </row>
    <row r="81" spans="1:26" ht="31.5" x14ac:dyDescent="0.25">
      <c r="A81" s="63">
        <v>51</v>
      </c>
      <c r="B81" s="155" t="s">
        <v>288</v>
      </c>
      <c r="C81" s="273" t="s">
        <v>289</v>
      </c>
      <c r="D81" s="100"/>
      <c r="E81" s="62"/>
      <c r="F81" s="146"/>
      <c r="G81" s="147"/>
      <c r="H81" s="62"/>
      <c r="I81" s="148"/>
      <c r="J81" s="293"/>
      <c r="K81" s="248"/>
      <c r="L81" s="267"/>
      <c r="M81" s="415"/>
      <c r="N81" s="272"/>
      <c r="O81" s="309"/>
      <c r="P81" s="267"/>
      <c r="Q81" s="418"/>
      <c r="R81" s="151"/>
      <c r="S81" s="151"/>
      <c r="T81" s="151"/>
      <c r="U81" s="408"/>
      <c r="V81" s="152"/>
      <c r="W81" s="153" t="e">
        <f t="shared" si="16"/>
        <v>#VALUE!</v>
      </c>
    </row>
    <row r="82" spans="1:26" ht="31.5" x14ac:dyDescent="0.25">
      <c r="A82" s="63">
        <v>52</v>
      </c>
      <c r="B82" s="155" t="s">
        <v>290</v>
      </c>
      <c r="C82" s="274" t="s">
        <v>291</v>
      </c>
      <c r="D82" s="100"/>
      <c r="E82" s="62"/>
      <c r="F82" s="146"/>
      <c r="G82" s="147"/>
      <c r="H82" s="62"/>
      <c r="I82" s="148"/>
      <c r="J82" s="242"/>
      <c r="K82" s="249"/>
      <c r="L82" s="158"/>
      <c r="M82" s="416"/>
      <c r="N82" s="159"/>
      <c r="O82" s="310"/>
      <c r="P82" s="158"/>
      <c r="Q82" s="419"/>
      <c r="R82" s="151"/>
      <c r="S82" s="151"/>
      <c r="T82" s="151"/>
      <c r="U82" s="409"/>
      <c r="V82" s="152"/>
      <c r="W82" s="153" t="e">
        <f t="shared" si="16"/>
        <v>#VALUE!</v>
      </c>
    </row>
    <row r="83" spans="1:26" ht="20.25" x14ac:dyDescent="0.25">
      <c r="A83" s="252" t="s">
        <v>292</v>
      </c>
      <c r="B83" s="175"/>
      <c r="C83" s="42"/>
      <c r="D83" s="318"/>
      <c r="E83" s="176"/>
      <c r="F83" s="203"/>
      <c r="G83" s="177"/>
      <c r="H83" s="176"/>
      <c r="I83" s="177"/>
      <c r="J83" s="337"/>
      <c r="K83" s="284"/>
      <c r="L83" s="207"/>
      <c r="M83" s="207"/>
      <c r="N83" s="338"/>
      <c r="O83" s="207"/>
      <c r="P83" s="207"/>
      <c r="Q83" s="207"/>
      <c r="R83" s="207"/>
      <c r="S83" s="208"/>
      <c r="T83" s="208"/>
      <c r="U83" s="208"/>
      <c r="V83" s="193"/>
    </row>
    <row r="84" spans="1:26" ht="20.25" x14ac:dyDescent="0.25">
      <c r="A84" s="195"/>
      <c r="B84" s="179"/>
      <c r="C84" s="136" t="s">
        <v>297</v>
      </c>
      <c r="D84" s="321"/>
      <c r="E84" s="180"/>
      <c r="F84" s="322"/>
      <c r="G84" s="181"/>
      <c r="H84" s="180"/>
      <c r="I84" s="174"/>
      <c r="J84" s="339"/>
      <c r="K84" s="340"/>
      <c r="L84" s="341"/>
      <c r="M84" s="341"/>
      <c r="N84" s="173"/>
      <c r="O84" s="341"/>
      <c r="P84" s="341"/>
      <c r="Q84" s="341"/>
      <c r="R84" s="341"/>
      <c r="S84" s="297"/>
      <c r="T84" s="297"/>
      <c r="U84" s="297"/>
      <c r="V84" s="190"/>
      <c r="W84" s="153"/>
    </row>
    <row r="85" spans="1:26" ht="31.5" x14ac:dyDescent="0.25">
      <c r="A85" s="63">
        <v>53</v>
      </c>
      <c r="B85" s="155" t="s">
        <v>293</v>
      </c>
      <c r="C85" s="81" t="s">
        <v>294</v>
      </c>
      <c r="D85" s="100"/>
      <c r="E85" s="62"/>
      <c r="F85" s="65"/>
      <c r="G85" s="147"/>
      <c r="H85" s="62"/>
      <c r="I85" s="183"/>
      <c r="J85" s="293"/>
      <c r="K85" s="248"/>
      <c r="L85" s="267"/>
      <c r="M85" s="395"/>
      <c r="N85" s="272"/>
      <c r="O85" s="309"/>
      <c r="P85" s="267"/>
      <c r="Q85" s="401"/>
      <c r="R85" s="185"/>
      <c r="S85" s="191"/>
      <c r="T85" s="191"/>
      <c r="U85" s="373"/>
      <c r="V85" s="79"/>
      <c r="W85" s="153" t="e">
        <f t="shared" ref="W85:W86" si="17">CONCATENATE(IF(AND(E85="M",H85="M"),3.0555,),IF(AND(E85="P",H85="P"),1.5278,),IF(AND(E85="D",H85="D"),0,),IF(AND(E85="M",H85="P"),2.2917,),IF(AND(E85="M",H85="D"),1.5278,),IF(AND(E85="P",H85="M"),2.2917,),IF(AND(E85="P",H85="D"),0.7639,),IF(AND(E85="D",H85="M"),1.5278,),IF(AND(E85="D",H85="P"),0.7639,))+0</f>
        <v>#VALUE!</v>
      </c>
    </row>
    <row r="86" spans="1:26" ht="31.5" x14ac:dyDescent="0.25">
      <c r="A86" s="63">
        <v>54</v>
      </c>
      <c r="B86" s="155" t="s">
        <v>295</v>
      </c>
      <c r="C86" s="81" t="s">
        <v>296</v>
      </c>
      <c r="D86" s="100"/>
      <c r="E86" s="62"/>
      <c r="F86" s="65"/>
      <c r="G86" s="147"/>
      <c r="H86" s="62"/>
      <c r="I86" s="147"/>
      <c r="J86" s="242"/>
      <c r="K86" s="249"/>
      <c r="L86" s="158"/>
      <c r="M86" s="396"/>
      <c r="N86" s="159"/>
      <c r="O86" s="310"/>
      <c r="P86" s="158"/>
      <c r="Q86" s="420"/>
      <c r="R86" s="150"/>
      <c r="S86" s="151"/>
      <c r="T86" s="151"/>
      <c r="U86" s="374"/>
      <c r="V86" s="305"/>
      <c r="W86" s="153" t="e">
        <f t="shared" si="17"/>
        <v>#VALUE!</v>
      </c>
    </row>
    <row r="87" spans="1:26" ht="15" customHeight="1" x14ac:dyDescent="0.25">
      <c r="A87" s="85"/>
      <c r="B87" s="86"/>
      <c r="C87" s="86"/>
      <c r="D87" s="86"/>
      <c r="E87" s="86"/>
      <c r="F87" s="86"/>
      <c r="G87" s="86"/>
      <c r="H87" s="86"/>
      <c r="I87" s="86"/>
      <c r="J87" s="86"/>
      <c r="K87" s="86"/>
      <c r="L87" s="86"/>
      <c r="M87" s="86"/>
      <c r="N87" s="86"/>
      <c r="O87" s="86"/>
      <c r="P87" s="86"/>
      <c r="Q87" s="86"/>
      <c r="R87" s="86"/>
      <c r="S87" s="86"/>
      <c r="T87" s="86"/>
      <c r="U87" s="86"/>
      <c r="V87" s="87"/>
      <c r="W87" s="153"/>
      <c r="X87" s="98">
        <f>SUM(AB9:AB16,AE9:AE16)</f>
        <v>0</v>
      </c>
      <c r="Y87" s="209" t="s">
        <v>257</v>
      </c>
      <c r="Z87" s="210"/>
    </row>
    <row r="88" spans="1:26" ht="18" customHeight="1" x14ac:dyDescent="0.25">
      <c r="A88" s="85"/>
      <c r="B88" s="86"/>
      <c r="C88" s="86"/>
      <c r="D88" s="86"/>
      <c r="E88" s="86"/>
      <c r="F88" s="86"/>
      <c r="G88" s="86"/>
      <c r="H88" s="86"/>
      <c r="I88" s="86"/>
      <c r="J88" s="86"/>
      <c r="K88" s="86"/>
      <c r="L88" s="86"/>
      <c r="M88" s="86"/>
      <c r="N88" s="86"/>
      <c r="O88" s="86"/>
      <c r="P88" s="86"/>
      <c r="Q88" s="86"/>
      <c r="R88" s="86"/>
      <c r="S88" s="86"/>
      <c r="T88" s="86"/>
      <c r="U88" s="86"/>
      <c r="V88" s="87"/>
      <c r="W88" s="153" t="e">
        <f>SUM(W9:W86)</f>
        <v>#VALUE!</v>
      </c>
      <c r="X88" s="98">
        <f>X87*10.3125</f>
        <v>0</v>
      </c>
      <c r="Y88" s="211" t="s">
        <v>226</v>
      </c>
      <c r="Z88" s="212"/>
    </row>
    <row r="89" spans="1:26" ht="66" customHeight="1" x14ac:dyDescent="0.25">
      <c r="A89" s="213"/>
      <c r="B89" s="213"/>
      <c r="C89" s="214"/>
      <c r="D89" s="90"/>
      <c r="E89" s="90"/>
      <c r="F89" s="90"/>
      <c r="G89" s="90"/>
      <c r="H89" s="90"/>
      <c r="I89" s="90"/>
      <c r="J89" s="90"/>
      <c r="R89" s="90"/>
      <c r="S89" s="90"/>
      <c r="T89" s="90"/>
      <c r="U89" s="90"/>
      <c r="V89" s="90"/>
    </row>
    <row r="90" spans="1:26" ht="37.5" customHeight="1" x14ac:dyDescent="0.25">
      <c r="A90" s="215" t="s">
        <v>15</v>
      </c>
      <c r="B90" s="216"/>
      <c r="C90" s="216"/>
      <c r="D90" s="216"/>
      <c r="E90" s="216"/>
      <c r="F90" s="216"/>
      <c r="G90" s="216"/>
      <c r="H90" s="216"/>
      <c r="I90" s="216"/>
      <c r="J90" s="216"/>
      <c r="K90" s="216"/>
      <c r="L90" s="216"/>
      <c r="M90" s="216"/>
      <c r="N90" s="216"/>
      <c r="O90" s="216"/>
      <c r="P90" s="216"/>
      <c r="Q90" s="216"/>
      <c r="R90" s="216"/>
      <c r="S90" s="217"/>
      <c r="T90" s="217"/>
    </row>
    <row r="91" spans="1:26" ht="48" customHeight="1" x14ac:dyDescent="0.25">
      <c r="A91" s="36" t="s">
        <v>5</v>
      </c>
      <c r="B91" s="36"/>
      <c r="C91" s="37" t="s">
        <v>45</v>
      </c>
      <c r="D91" s="253" t="s">
        <v>98</v>
      </c>
      <c r="E91" s="398" t="s">
        <v>99</v>
      </c>
      <c r="F91" s="399"/>
      <c r="G91" s="253" t="s">
        <v>100</v>
      </c>
      <c r="H91" s="398" t="s">
        <v>101</v>
      </c>
      <c r="I91" s="399"/>
      <c r="J91" s="398" t="s">
        <v>102</v>
      </c>
      <c r="K91" s="399"/>
      <c r="L91" s="400" t="s">
        <v>103</v>
      </c>
      <c r="M91" s="399"/>
      <c r="N91" s="398" t="s">
        <v>104</v>
      </c>
      <c r="O91" s="399"/>
      <c r="P91" s="398" t="s">
        <v>105</v>
      </c>
      <c r="Q91" s="399"/>
      <c r="R91" s="253" t="s">
        <v>43</v>
      </c>
      <c r="S91" s="410" t="s">
        <v>87</v>
      </c>
      <c r="T91" s="410"/>
    </row>
    <row r="92" spans="1:26" ht="45.75" x14ac:dyDescent="0.25">
      <c r="A92" s="63">
        <v>55</v>
      </c>
      <c r="B92" s="218"/>
      <c r="C92" s="219" t="s">
        <v>44</v>
      </c>
      <c r="D92" s="220"/>
      <c r="E92" s="383"/>
      <c r="F92" s="384"/>
      <c r="G92" s="66"/>
      <c r="H92" s="385"/>
      <c r="I92" s="386"/>
      <c r="J92" s="387"/>
      <c r="K92" s="388"/>
      <c r="L92" s="387"/>
      <c r="M92" s="388"/>
      <c r="N92" s="389"/>
      <c r="O92" s="390"/>
      <c r="P92" s="389"/>
      <c r="Q92" s="390"/>
      <c r="R92" s="62"/>
      <c r="S92" s="375"/>
      <c r="T92" s="375"/>
      <c r="X92" s="31" t="b">
        <f>IF(R92="M",20.5,IF(R92="P",10.25,IF(R92="D",0)))</f>
        <v>0</v>
      </c>
    </row>
    <row r="93" spans="1:26" ht="30.75" x14ac:dyDescent="0.25">
      <c r="A93" s="63">
        <v>56</v>
      </c>
      <c r="B93" s="218"/>
      <c r="C93" s="219" t="s">
        <v>205</v>
      </c>
      <c r="D93" s="220"/>
      <c r="E93" s="383"/>
      <c r="F93" s="384"/>
      <c r="G93" s="66"/>
      <c r="H93" s="385"/>
      <c r="I93" s="386"/>
      <c r="J93" s="387"/>
      <c r="K93" s="388"/>
      <c r="L93" s="387"/>
      <c r="M93" s="388"/>
      <c r="N93" s="391"/>
      <c r="O93" s="392"/>
      <c r="P93" s="389"/>
      <c r="Q93" s="390"/>
      <c r="R93" s="62"/>
      <c r="S93" s="375"/>
      <c r="T93" s="375"/>
      <c r="X93" s="31" t="b">
        <f>IF(R93="M",20.5,IF(R93="P",10.25,IF(R93="D",0)))</f>
        <v>0</v>
      </c>
    </row>
    <row r="94" spans="1:26" ht="45.75" x14ac:dyDescent="0.25">
      <c r="A94" s="63">
        <v>57</v>
      </c>
      <c r="B94" s="218"/>
      <c r="C94" s="219" t="s">
        <v>2</v>
      </c>
      <c r="D94" s="220"/>
      <c r="E94" s="383"/>
      <c r="F94" s="384"/>
      <c r="G94" s="66"/>
      <c r="H94" s="385"/>
      <c r="I94" s="386"/>
      <c r="J94" s="387"/>
      <c r="K94" s="388"/>
      <c r="L94" s="387"/>
      <c r="M94" s="388"/>
      <c r="N94" s="389"/>
      <c r="O94" s="390"/>
      <c r="P94" s="389"/>
      <c r="Q94" s="390"/>
      <c r="R94" s="62"/>
      <c r="S94" s="375"/>
      <c r="T94" s="375"/>
      <c r="X94" s="31" t="b">
        <f>IF(R94="M",20.5,IF(R94="P",10.25,IF(R94="D",0)))</f>
        <v>0</v>
      </c>
    </row>
    <row r="95" spans="1:26" ht="30.75" x14ac:dyDescent="0.25">
      <c r="A95" s="63">
        <v>58</v>
      </c>
      <c r="B95" s="218"/>
      <c r="C95" s="219" t="s">
        <v>81</v>
      </c>
      <c r="D95" s="220"/>
      <c r="E95" s="383"/>
      <c r="F95" s="384"/>
      <c r="G95" s="66"/>
      <c r="H95" s="385"/>
      <c r="I95" s="386"/>
      <c r="J95" s="387"/>
      <c r="K95" s="388"/>
      <c r="L95" s="387"/>
      <c r="M95" s="388"/>
      <c r="N95" s="389"/>
      <c r="O95" s="390"/>
      <c r="P95" s="389"/>
      <c r="Q95" s="390"/>
      <c r="R95" s="62"/>
      <c r="S95" s="375"/>
      <c r="T95" s="375"/>
      <c r="X95" s="31" t="b">
        <f>IF(R95="M",20.5,IF(R95="P",10.25,IF(R95="D",0)))</f>
        <v>0</v>
      </c>
    </row>
    <row r="96" spans="1:26" x14ac:dyDescent="0.25">
      <c r="A96" s="221"/>
      <c r="B96" s="222"/>
      <c r="C96" s="223"/>
      <c r="D96" s="135"/>
      <c r="E96" s="135"/>
      <c r="F96" s="224"/>
      <c r="G96" s="135"/>
      <c r="H96" s="135"/>
      <c r="I96" s="135"/>
      <c r="J96" s="225"/>
      <c r="K96" s="225"/>
      <c r="L96" s="225"/>
      <c r="M96" s="225"/>
      <c r="N96" s="225"/>
      <c r="O96" s="225"/>
      <c r="P96" s="225"/>
      <c r="Q96" s="225"/>
      <c r="R96" s="135"/>
      <c r="S96" s="376"/>
      <c r="T96" s="376"/>
      <c r="X96" s="232" t="s">
        <v>239</v>
      </c>
      <c r="Y96" s="232"/>
    </row>
    <row r="97" spans="1:24" x14ac:dyDescent="0.25">
      <c r="A97" s="226"/>
      <c r="B97" s="226"/>
      <c r="C97" s="227"/>
      <c r="D97" s="377"/>
      <c r="E97" s="378"/>
      <c r="F97" s="379"/>
      <c r="G97" s="380"/>
      <c r="H97" s="381"/>
      <c r="I97" s="382"/>
      <c r="J97" s="209"/>
      <c r="K97" s="228"/>
      <c r="L97" s="228"/>
      <c r="M97" s="210"/>
      <c r="N97" s="228"/>
      <c r="O97" s="228"/>
      <c r="P97" s="228"/>
      <c r="Q97" s="228"/>
      <c r="R97" s="229"/>
      <c r="S97" s="230"/>
      <c r="T97" s="231"/>
      <c r="X97" s="237">
        <f>SUM(X92:X95)</f>
        <v>0</v>
      </c>
    </row>
    <row r="98" spans="1:24" x14ac:dyDescent="0.25">
      <c r="A98" s="226"/>
      <c r="B98" s="226"/>
      <c r="C98" s="233"/>
      <c r="D98" s="380"/>
      <c r="E98" s="381"/>
      <c r="F98" s="382"/>
      <c r="G98" s="380"/>
      <c r="H98" s="381"/>
      <c r="I98" s="382"/>
      <c r="J98" s="257"/>
      <c r="K98" s="258"/>
      <c r="L98" s="258"/>
      <c r="M98" s="259"/>
      <c r="N98" s="258"/>
      <c r="O98" s="258"/>
      <c r="P98" s="258"/>
      <c r="Q98" s="258"/>
      <c r="R98" s="234"/>
      <c r="S98" s="235"/>
      <c r="T98" s="236"/>
    </row>
    <row r="102" spans="1:24" hidden="1" x14ac:dyDescent="0.25">
      <c r="A102" s="260"/>
      <c r="B102" s="94"/>
      <c r="C102" s="261"/>
      <c r="D102" s="261"/>
      <c r="E102" s="261"/>
      <c r="F102" s="262"/>
      <c r="G102" s="262"/>
      <c r="H102" s="240"/>
      <c r="I102" s="97" t="s">
        <v>225</v>
      </c>
      <c r="J102" s="241" t="e">
        <f>W88</f>
        <v>#VALUE!</v>
      </c>
    </row>
    <row r="103" spans="1:24" hidden="1" x14ac:dyDescent="0.25">
      <c r="A103" s="260"/>
      <c r="B103" s="94"/>
      <c r="C103" s="261"/>
      <c r="D103" s="261"/>
      <c r="E103" s="261"/>
      <c r="F103" s="262"/>
      <c r="G103" s="262"/>
      <c r="H103" s="240"/>
      <c r="I103" s="97" t="s">
        <v>226</v>
      </c>
      <c r="J103" s="241">
        <f>X88</f>
        <v>0</v>
      </c>
    </row>
    <row r="104" spans="1:24" hidden="1" x14ac:dyDescent="0.25">
      <c r="A104" s="260"/>
      <c r="B104" s="94"/>
      <c r="C104" s="261"/>
      <c r="D104" s="261"/>
      <c r="E104" s="261"/>
      <c r="F104" s="262"/>
      <c r="G104" s="262"/>
      <c r="H104" s="240"/>
      <c r="I104" s="97" t="s">
        <v>239</v>
      </c>
      <c r="J104" s="241">
        <f>X97</f>
        <v>0</v>
      </c>
    </row>
    <row r="105" spans="1:24" hidden="1" x14ac:dyDescent="0.25">
      <c r="A105" s="260"/>
      <c r="B105" s="94"/>
      <c r="C105" s="261"/>
      <c r="D105" s="261"/>
      <c r="E105" s="261"/>
      <c r="F105" s="262"/>
      <c r="G105" s="262"/>
      <c r="H105" s="240"/>
      <c r="I105" s="97" t="s">
        <v>240</v>
      </c>
      <c r="J105" s="241" t="e">
        <f>SUM(J102:J104)</f>
        <v>#VALUE!</v>
      </c>
    </row>
  </sheetData>
  <mergeCells count="101">
    <mergeCell ref="Z7:AE7"/>
    <mergeCell ref="M23:M24"/>
    <mergeCell ref="U23:U24"/>
    <mergeCell ref="Q23:Q24"/>
    <mergeCell ref="M36:M38"/>
    <mergeCell ref="U36:U38"/>
    <mergeCell ref="M40:M42"/>
    <mergeCell ref="U40:U42"/>
    <mergeCell ref="M27:M31"/>
    <mergeCell ref="U27:U31"/>
    <mergeCell ref="M33:M34"/>
    <mergeCell ref="U33:U34"/>
    <mergeCell ref="U56:U59"/>
    <mergeCell ref="A60:C60"/>
    <mergeCell ref="Q56:Q59"/>
    <mergeCell ref="M45:M48"/>
    <mergeCell ref="U45:U48"/>
    <mergeCell ref="M53:M54"/>
    <mergeCell ref="U53:U54"/>
    <mergeCell ref="Q53:Q54"/>
    <mergeCell ref="R6:U6"/>
    <mergeCell ref="M19:M21"/>
    <mergeCell ref="U19:U21"/>
    <mergeCell ref="J6:Q6"/>
    <mergeCell ref="J9:J11"/>
    <mergeCell ref="M9:M13"/>
    <mergeCell ref="U9:U13"/>
    <mergeCell ref="M15:M17"/>
    <mergeCell ref="U15:U17"/>
    <mergeCell ref="U68:U70"/>
    <mergeCell ref="O68:O70"/>
    <mergeCell ref="M62:M63"/>
    <mergeCell ref="U62:U63"/>
    <mergeCell ref="Q68:Q70"/>
    <mergeCell ref="Q62:Q63"/>
    <mergeCell ref="S91:T91"/>
    <mergeCell ref="E92:F92"/>
    <mergeCell ref="H92:I92"/>
    <mergeCell ref="K68:K70"/>
    <mergeCell ref="M68:M70"/>
    <mergeCell ref="J92:K92"/>
    <mergeCell ref="L92:M92"/>
    <mergeCell ref="N92:O92"/>
    <mergeCell ref="P92:Q92"/>
    <mergeCell ref="S92:T92"/>
    <mergeCell ref="P91:Q91"/>
    <mergeCell ref="M73:M77"/>
    <mergeCell ref="Q73:Q77"/>
    <mergeCell ref="Q85:Q86"/>
    <mergeCell ref="U73:U77"/>
    <mergeCell ref="M79:M82"/>
    <mergeCell ref="Q79:Q82"/>
    <mergeCell ref="U79:U82"/>
    <mergeCell ref="P94:Q94"/>
    <mergeCell ref="S94:T94"/>
    <mergeCell ref="A66:C66"/>
    <mergeCell ref="E93:F93"/>
    <mergeCell ref="H93:I93"/>
    <mergeCell ref="J93:K93"/>
    <mergeCell ref="L93:M93"/>
    <mergeCell ref="M85:M86"/>
    <mergeCell ref="C1:G1"/>
    <mergeCell ref="E91:F91"/>
    <mergeCell ref="H91:I91"/>
    <mergeCell ref="J91:K91"/>
    <mergeCell ref="L91:M91"/>
    <mergeCell ref="N91:O91"/>
    <mergeCell ref="Q33:Q34"/>
    <mergeCell ref="Q36:Q38"/>
    <mergeCell ref="Q40:Q42"/>
    <mergeCell ref="Q45:Q48"/>
    <mergeCell ref="N9:N11"/>
    <mergeCell ref="Q9:Q13"/>
    <mergeCell ref="Q15:Q17"/>
    <mergeCell ref="Q19:Q21"/>
    <mergeCell ref="Q27:Q31"/>
    <mergeCell ref="M56:M59"/>
    <mergeCell ref="C2:K2"/>
    <mergeCell ref="C4:K4"/>
    <mergeCell ref="C3:K3"/>
    <mergeCell ref="U85:U86"/>
    <mergeCell ref="S95:T95"/>
    <mergeCell ref="S96:T96"/>
    <mergeCell ref="D97:F97"/>
    <mergeCell ref="G97:I97"/>
    <mergeCell ref="D98:F98"/>
    <mergeCell ref="G98:I98"/>
    <mergeCell ref="E95:F95"/>
    <mergeCell ref="H95:I95"/>
    <mergeCell ref="J95:K95"/>
    <mergeCell ref="L95:M95"/>
    <mergeCell ref="N95:O95"/>
    <mergeCell ref="P95:Q95"/>
    <mergeCell ref="N93:O93"/>
    <mergeCell ref="P93:Q93"/>
    <mergeCell ref="S93:T93"/>
    <mergeCell ref="E94:F94"/>
    <mergeCell ref="H94:I94"/>
    <mergeCell ref="J94:K94"/>
    <mergeCell ref="L94:M94"/>
    <mergeCell ref="N94:O94"/>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H73:H77 E62:E63 E53:E54 E50 E45:E48 E40:E42 E36:E38 E33:E34 E27:E31 E23:E24 E19:E21 E15:E17 E9:E13 E65 E56:E59 H68:H70 H62:H63 H56:H59 H53:H54 H50 H45:H48 H40:H42 H36:H38 H33:H34 H27:H31 H23:H24 H19:H21 H15:H17 F96 R92:R95 H65 E68:E70 E73:E77 E79:E82 E85:E86 H85:H86 H79:H82 H9:H13</xm:sqref>
        </x14:dataValidation>
        <x14:dataValidation type="list" allowBlank="1" showInputMessage="1" showErrorMessage="1">
          <x14:formula1>
            <xm:f>Scores!$G$1:$G$8</xm:f>
          </x14:formula1>
          <xm:sqref>J13 J65 J17 J21 J24 J31 J34 J38 J42 J48 J54 J59 J63 N65 N13 J86 N17 N21 N24 N31 N34 N38 N42 N48 N54 N59 N63 J50 J70 J77 J82 N50 N70 N77 N82 N86</xm:sqref>
        </x14:dataValidation>
        <x14:dataValidation type="list" allowBlank="1" showInputMessage="1" showErrorMessage="1">
          <x14:formula1>
            <xm:f>Scores!$D$1:$D$2</xm:f>
          </x14:formula1>
          <xm:sqref>P77 L63 L59 L54 L48 L42 L38 L34 L31 L24 L21 L17 L65 L13 P17 P70 P65 P63 P54 P50 P48 P42 P38 P34 P31 P24 P21 L50 L70 L77 L82 L86 P86 P82 P59 P13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E8" sqref="E8"/>
    </sheetView>
  </sheetViews>
  <sheetFormatPr defaultRowHeight="15" x14ac:dyDescent="0.25"/>
  <sheetData>
    <row r="1" spans="1:12" ht="20.25" x14ac:dyDescent="0.25">
      <c r="A1" s="243" t="s">
        <v>243</v>
      </c>
      <c r="B1" s="31"/>
      <c r="C1" s="31"/>
      <c r="D1" s="31"/>
      <c r="E1" s="31"/>
      <c r="F1" s="31"/>
      <c r="G1" s="31"/>
      <c r="H1" s="31"/>
      <c r="I1" s="31"/>
      <c r="J1" s="31"/>
      <c r="K1" s="31"/>
      <c r="L1" s="31"/>
    </row>
    <row r="2" spans="1:12" ht="18" x14ac:dyDescent="0.25">
      <c r="A2" s="244">
        <v>1</v>
      </c>
      <c r="B2" s="245" t="s">
        <v>244</v>
      </c>
      <c r="C2" s="246"/>
      <c r="D2" s="246"/>
      <c r="E2" s="246"/>
      <c r="F2" s="246"/>
      <c r="G2" s="246"/>
      <c r="H2" s="246"/>
      <c r="I2" s="246"/>
      <c r="J2" s="31"/>
      <c r="K2" s="31"/>
      <c r="L2" s="31"/>
    </row>
    <row r="3" spans="1:12" ht="18" x14ac:dyDescent="0.25">
      <c r="A3" s="244">
        <v>2</v>
      </c>
      <c r="B3" s="245" t="s">
        <v>245</v>
      </c>
      <c r="C3" s="246"/>
      <c r="D3" s="246"/>
      <c r="E3" s="246"/>
      <c r="F3" s="246"/>
      <c r="G3" s="246"/>
      <c r="H3" s="246"/>
      <c r="I3" s="246"/>
      <c r="J3" s="31"/>
      <c r="K3" s="31"/>
      <c r="L3" s="31"/>
    </row>
    <row r="4" spans="1:12" ht="18" x14ac:dyDescent="0.25">
      <c r="A4" s="244">
        <v>3</v>
      </c>
      <c r="B4" s="245" t="s">
        <v>246</v>
      </c>
      <c r="C4" s="246"/>
      <c r="D4" s="246"/>
      <c r="E4" s="246"/>
      <c r="F4" s="246"/>
      <c r="G4" s="246"/>
      <c r="H4" s="246"/>
      <c r="I4" s="246"/>
      <c r="J4" s="31"/>
      <c r="K4" s="31"/>
      <c r="L4" s="31"/>
    </row>
    <row r="5" spans="1:12" ht="18" x14ac:dyDescent="0.25">
      <c r="A5" s="244">
        <v>4</v>
      </c>
      <c r="B5" s="245" t="s">
        <v>247</v>
      </c>
      <c r="C5" s="246"/>
      <c r="D5" s="246"/>
      <c r="E5" s="246"/>
      <c r="F5" s="246"/>
      <c r="G5" s="246"/>
      <c r="H5" s="246"/>
      <c r="I5" s="246"/>
      <c r="J5" s="31"/>
      <c r="K5" s="31"/>
      <c r="L5" s="31"/>
    </row>
    <row r="6" spans="1:12" ht="18" x14ac:dyDescent="0.25">
      <c r="A6" s="244">
        <v>5</v>
      </c>
      <c r="B6" s="245" t="s">
        <v>248</v>
      </c>
      <c r="C6" s="246"/>
      <c r="D6" s="246"/>
      <c r="E6" s="246"/>
      <c r="F6" s="246"/>
      <c r="G6" s="246"/>
      <c r="H6" s="246"/>
      <c r="I6" s="246"/>
      <c r="J6" s="31"/>
      <c r="K6" s="31"/>
      <c r="L6" s="31"/>
    </row>
    <row r="7" spans="1:12" ht="18" x14ac:dyDescent="0.25">
      <c r="A7" s="244">
        <v>6</v>
      </c>
      <c r="B7" s="245" t="s">
        <v>249</v>
      </c>
      <c r="C7" s="246"/>
      <c r="D7" s="246"/>
      <c r="E7" s="246"/>
      <c r="F7" s="246"/>
      <c r="G7" s="246"/>
      <c r="H7" s="246"/>
      <c r="I7" s="246"/>
      <c r="J7" s="31"/>
      <c r="K7" s="31"/>
      <c r="L7" s="31"/>
    </row>
    <row r="8" spans="1:12" ht="18" x14ac:dyDescent="0.25">
      <c r="A8" s="244">
        <v>7</v>
      </c>
      <c r="B8" s="245" t="s">
        <v>250</v>
      </c>
      <c r="C8" s="246"/>
      <c r="D8" s="246"/>
      <c r="E8" s="246"/>
      <c r="F8" s="246"/>
      <c r="G8" s="246"/>
      <c r="H8" s="246"/>
      <c r="I8" s="246"/>
      <c r="J8" s="31"/>
      <c r="K8" s="31"/>
      <c r="L8" s="31"/>
    </row>
    <row r="9" spans="1:12" ht="18" x14ac:dyDescent="0.25">
      <c r="A9" s="244">
        <v>8</v>
      </c>
      <c r="B9" s="245" t="s">
        <v>251</v>
      </c>
      <c r="C9" s="246"/>
      <c r="D9" s="246"/>
      <c r="E9" s="246"/>
      <c r="F9" s="246"/>
      <c r="G9" s="246"/>
      <c r="H9" s="246"/>
      <c r="I9" s="246"/>
      <c r="J9" s="31"/>
      <c r="K9" s="31"/>
      <c r="L9" s="31"/>
    </row>
    <row r="10" spans="1:12" x14ac:dyDescent="0.25">
      <c r="A10" s="31"/>
      <c r="B10" s="31"/>
      <c r="C10" s="31"/>
      <c r="D10" s="31"/>
      <c r="E10" s="31"/>
      <c r="F10" s="31"/>
      <c r="G10" s="31"/>
      <c r="H10" s="31"/>
      <c r="I10" s="31"/>
      <c r="J10" s="31"/>
      <c r="K10" s="31"/>
      <c r="L10" s="31"/>
    </row>
    <row r="11" spans="1:12" x14ac:dyDescent="0.25">
      <c r="A11" s="31"/>
      <c r="B11" s="31"/>
      <c r="C11" s="31"/>
      <c r="D11" s="31"/>
      <c r="E11" s="31"/>
      <c r="F11" s="31"/>
      <c r="G11" s="31"/>
      <c r="H11" s="31"/>
      <c r="I11" s="31"/>
      <c r="J11" s="31"/>
      <c r="K11" s="31"/>
      <c r="L11" s="31"/>
    </row>
    <row r="12" spans="1:12" x14ac:dyDescent="0.25">
      <c r="A12" s="31"/>
      <c r="B12" s="31"/>
      <c r="C12" s="31"/>
      <c r="D12" s="31"/>
      <c r="E12" s="31"/>
      <c r="F12" s="31"/>
      <c r="G12" s="31"/>
      <c r="H12" s="31"/>
      <c r="I12" s="31"/>
      <c r="J12" s="31"/>
      <c r="K12" s="31"/>
      <c r="L12" s="31"/>
    </row>
  </sheetData>
  <sheetProtection algorithmName="SHA-512" hashValue="PPqfP7swhjrJEwRwRZwmCXU/O6bEzhi6XWjVFZUjJcw9GEEJOfIQ3XBk6uCHA/29M5PYHVUb7LCCgoscnra5yg==" saltValue="IBKd+o0Atrp8JkmXSyxag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I9"/>
    </sheetView>
  </sheetViews>
  <sheetFormatPr defaultRowHeight="15" x14ac:dyDescent="0.25"/>
  <cols>
    <col min="8" max="8" width="17.5703125" customWidth="1"/>
    <col min="10" max="12" width="34.28515625" customWidth="1"/>
  </cols>
  <sheetData>
    <row r="1" spans="1:12" ht="15" customHeight="1" x14ac:dyDescent="0.25">
      <c r="A1" s="31" t="s">
        <v>92</v>
      </c>
      <c r="B1" s="31" t="s">
        <v>252</v>
      </c>
      <c r="C1" s="31"/>
      <c r="D1" s="31" t="s">
        <v>92</v>
      </c>
      <c r="E1" s="31"/>
      <c r="F1" s="31"/>
      <c r="G1" s="31">
        <v>1</v>
      </c>
      <c r="H1" s="426" t="s">
        <v>82</v>
      </c>
      <c r="I1" s="92"/>
      <c r="J1" s="427"/>
      <c r="K1" s="427"/>
      <c r="L1" s="427"/>
    </row>
    <row r="2" spans="1:12" x14ac:dyDescent="0.25">
      <c r="A2" s="31" t="s">
        <v>93</v>
      </c>
      <c r="B2" s="31" t="s">
        <v>253</v>
      </c>
      <c r="C2" s="31"/>
      <c r="D2" s="31" t="s">
        <v>94</v>
      </c>
      <c r="E2" s="31"/>
      <c r="F2" s="31"/>
      <c r="G2" s="31">
        <v>2</v>
      </c>
      <c r="H2" s="426"/>
      <c r="I2" s="92"/>
      <c r="J2" s="24"/>
      <c r="K2" s="24"/>
      <c r="L2" s="24"/>
    </row>
    <row r="3" spans="1:12" x14ac:dyDescent="0.25">
      <c r="A3" s="31" t="s">
        <v>94</v>
      </c>
      <c r="B3" s="31"/>
      <c r="C3" s="31"/>
      <c r="D3" s="31"/>
      <c r="E3" s="31"/>
      <c r="F3" s="31"/>
      <c r="G3" s="31">
        <v>3</v>
      </c>
      <c r="H3" s="426"/>
      <c r="I3" s="92"/>
      <c r="J3" s="24"/>
      <c r="K3" s="24"/>
      <c r="L3" s="24"/>
    </row>
    <row r="4" spans="1:12" x14ac:dyDescent="0.25">
      <c r="A4" s="31"/>
      <c r="B4" s="31"/>
      <c r="C4" s="31"/>
      <c r="D4" s="31"/>
      <c r="E4" s="31"/>
      <c r="F4" s="31"/>
      <c r="G4" s="31">
        <v>4</v>
      </c>
      <c r="H4" s="426"/>
      <c r="I4" s="92"/>
      <c r="J4" s="24"/>
      <c r="K4" s="24"/>
      <c r="L4" s="24"/>
    </row>
    <row r="5" spans="1:12" x14ac:dyDescent="0.25">
      <c r="A5" s="31"/>
      <c r="B5" s="31"/>
      <c r="C5" s="31"/>
      <c r="D5" s="31"/>
      <c r="E5" s="31"/>
      <c r="F5" s="31"/>
      <c r="G5" s="31">
        <v>5</v>
      </c>
      <c r="H5" s="426"/>
      <c r="I5" s="31"/>
      <c r="J5" s="22"/>
      <c r="L5" s="1"/>
    </row>
    <row r="6" spans="1:12" x14ac:dyDescent="0.25">
      <c r="A6" s="31"/>
      <c r="B6" s="31"/>
      <c r="C6" s="31"/>
      <c r="D6" s="31"/>
      <c r="E6" s="31"/>
      <c r="F6" s="31"/>
      <c r="G6" s="31">
        <v>6</v>
      </c>
      <c r="H6" s="426"/>
      <c r="I6" s="31"/>
      <c r="J6" s="22"/>
      <c r="L6" s="1"/>
    </row>
    <row r="7" spans="1:12" x14ac:dyDescent="0.25">
      <c r="A7" s="31"/>
      <c r="B7" s="31"/>
      <c r="C7" s="31"/>
      <c r="D7" s="31"/>
      <c r="E7" s="31"/>
      <c r="F7" s="31"/>
      <c r="G7" s="31">
        <v>7</v>
      </c>
      <c r="H7" s="426"/>
      <c r="I7" s="31"/>
      <c r="J7" s="22"/>
      <c r="L7" s="1"/>
    </row>
    <row r="8" spans="1:12" x14ac:dyDescent="0.25">
      <c r="A8" s="31"/>
      <c r="B8" s="31"/>
      <c r="C8" s="31"/>
      <c r="D8" s="31"/>
      <c r="E8" s="31"/>
      <c r="F8" s="31"/>
      <c r="G8" s="31">
        <v>8</v>
      </c>
      <c r="H8" s="426"/>
      <c r="I8" s="31"/>
      <c r="J8" s="22"/>
      <c r="L8" s="1"/>
    </row>
    <row r="9" spans="1:12" x14ac:dyDescent="0.25">
      <c r="A9" s="31"/>
      <c r="B9" s="31"/>
      <c r="C9" s="31"/>
      <c r="D9" s="31"/>
      <c r="E9" s="31"/>
      <c r="F9" s="31"/>
      <c r="G9" s="31"/>
      <c r="H9" s="31"/>
      <c r="I9" s="31"/>
      <c r="J9" s="22"/>
    </row>
    <row r="10" spans="1:12" x14ac:dyDescent="0.25">
      <c r="J10" s="22"/>
    </row>
    <row r="11" spans="1:12" x14ac:dyDescent="0.25">
      <c r="J11" s="22"/>
    </row>
    <row r="12" spans="1:12" x14ac:dyDescent="0.25">
      <c r="J12" s="22"/>
    </row>
    <row r="13" spans="1:12" x14ac:dyDescent="0.25">
      <c r="J13" s="22"/>
    </row>
    <row r="14" spans="1:12" x14ac:dyDescent="0.25">
      <c r="J14" s="22"/>
    </row>
    <row r="15" spans="1:12" x14ac:dyDescent="0.25">
      <c r="J15" s="22"/>
    </row>
    <row r="16" spans="1:12" x14ac:dyDescent="0.25">
      <c r="J16" s="22"/>
    </row>
    <row r="17" spans="10:10" x14ac:dyDescent="0.25">
      <c r="J17" s="22"/>
    </row>
    <row r="18" spans="10:10" x14ac:dyDescent="0.25">
      <c r="J18" s="22"/>
    </row>
    <row r="19" spans="10:10" x14ac:dyDescent="0.25">
      <c r="J19" s="22"/>
    </row>
    <row r="20" spans="10:10" x14ac:dyDescent="0.25">
      <c r="J20" s="22"/>
    </row>
    <row r="21" spans="10:10" x14ac:dyDescent="0.25">
      <c r="J21" s="22"/>
    </row>
    <row r="22" spans="10:10" x14ac:dyDescent="0.25">
      <c r="J22" s="22"/>
    </row>
    <row r="23" spans="10:10" x14ac:dyDescent="0.25">
      <c r="J23" s="22"/>
    </row>
    <row r="24" spans="10:10" x14ac:dyDescent="0.25">
      <c r="J24" s="22"/>
    </row>
    <row r="25" spans="10:10" x14ac:dyDescent="0.25">
      <c r="J25" s="22"/>
    </row>
    <row r="26" spans="10:10" x14ac:dyDescent="0.25">
      <c r="J26" s="22"/>
    </row>
    <row r="27" spans="10:10" x14ac:dyDescent="0.25">
      <c r="J27" s="22"/>
    </row>
    <row r="28" spans="10:10" x14ac:dyDescent="0.25">
      <c r="J28" s="22"/>
    </row>
    <row r="29" spans="10:10" x14ac:dyDescent="0.25">
      <c r="J29" s="22"/>
    </row>
    <row r="30" spans="10:10" x14ac:dyDescent="0.25">
      <c r="J30" s="22"/>
    </row>
    <row r="31" spans="10:10" x14ac:dyDescent="0.25">
      <c r="J31" s="22"/>
    </row>
    <row r="32" spans="10:10" x14ac:dyDescent="0.25">
      <c r="J32" s="22"/>
    </row>
    <row r="33" spans="10:10" x14ac:dyDescent="0.25">
      <c r="J33" s="22"/>
    </row>
  </sheetData>
  <sheetProtection algorithmName="SHA-512" hashValue="cZUykOaAVZCw6GHlKmGa9XyzHaFEl4E7wDlHckXupTVvLmBOOKsTtH5HYGnia6GwghFYpE7vz9KJHTGVVaVIiQ==" saltValue="iWj97DV6UNoSwrVMD9TQPA=="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Geometry Standards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2019-10-15T20:26:14Z</dcterms:modified>
</cp:coreProperties>
</file>