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 K-12 Math &amp; CTE\Rubrics_2019\Math\Math Drafts\Math Unlocked\"/>
    </mc:Choice>
  </mc:AlternateContent>
  <bookViews>
    <workbookView xWindow="0" yWindow="0" windowWidth="20490" windowHeight="7020"/>
  </bookViews>
  <sheets>
    <sheet name="Cover" sheetId="5" r:id="rId1"/>
    <sheet name="All Content Review" sheetId="11" r:id="rId2"/>
    <sheet name="Math Content Review" sheetId="10" r:id="rId3"/>
    <sheet name="Integ. Math 1 Standards Review" sheetId="9" r:id="rId4"/>
    <sheet name="SMP Chart" sheetId="12" r:id="rId5"/>
    <sheet name="Scores" sheetId="2" state="hidden" r:id="rId6"/>
  </sheets>
  <externalReferences>
    <externalReference r:id="rId7"/>
    <externalReference r:id="rId8"/>
  </externalReferences>
  <definedNames>
    <definedName name="List">[1]Sheet2!$C$1:$C$4</definedName>
    <definedName name="OLE_LINK1" localSheetId="3">'Integ. Math 1 Standards Review'!#REF!</definedName>
    <definedName name="_xlnm.Print_Area" localSheetId="1">'All Content Review'!$A$4:$I$56</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0" i="9" l="1"/>
  <c r="W99" i="9"/>
  <c r="W98" i="9"/>
  <c r="W96" i="9"/>
  <c r="W95" i="9"/>
  <c r="W94" i="9"/>
  <c r="W93" i="9"/>
  <c r="W92" i="9"/>
  <c r="W90" i="9"/>
  <c r="W89" i="9"/>
  <c r="W88" i="9"/>
  <c r="W85" i="9"/>
  <c r="W84" i="9"/>
  <c r="W83" i="9"/>
  <c r="W80" i="9"/>
  <c r="W79" i="9"/>
  <c r="W77" i="9"/>
  <c r="W76" i="9"/>
  <c r="W75" i="9"/>
  <c r="W73" i="9"/>
  <c r="W72" i="9"/>
  <c r="W71" i="9"/>
  <c r="W70" i="9"/>
  <c r="W69" i="9"/>
  <c r="W66" i="9"/>
  <c r="W64" i="9"/>
  <c r="W63" i="9"/>
  <c r="W62" i="9"/>
  <c r="W61" i="9"/>
  <c r="W60" i="9"/>
  <c r="W59" i="9"/>
  <c r="W56" i="9"/>
  <c r="W54" i="9"/>
  <c r="W53" i="9"/>
  <c r="W52" i="9"/>
  <c r="W51" i="9"/>
  <c r="W48" i="9"/>
  <c r="W47" i="9"/>
  <c r="W46" i="9"/>
  <c r="W45" i="9"/>
  <c r="W43" i="9"/>
  <c r="W42" i="9"/>
  <c r="W41" i="9"/>
  <c r="W39" i="9"/>
  <c r="W38" i="9"/>
  <c r="W37" i="9"/>
  <c r="W34" i="9"/>
  <c r="W33" i="9"/>
  <c r="W32" i="9"/>
  <c r="W30" i="9"/>
  <c r="W29" i="9"/>
  <c r="W27" i="9"/>
  <c r="W25" i="9"/>
  <c r="W22" i="9"/>
  <c r="W21" i="9"/>
  <c r="W20" i="9"/>
  <c r="W19" i="9"/>
  <c r="W16" i="9"/>
  <c r="W15" i="9"/>
  <c r="W14" i="9"/>
  <c r="W11" i="9"/>
  <c r="W10" i="9"/>
  <c r="W9" i="9"/>
  <c r="AD16" i="9"/>
  <c r="AE16" i="9" s="1"/>
  <c r="AD15" i="9"/>
  <c r="AE15" i="9" s="1"/>
  <c r="AD14" i="9"/>
  <c r="AE14" i="9" s="1"/>
  <c r="AD13" i="9"/>
  <c r="AE13" i="9" s="1"/>
  <c r="AD12" i="9"/>
  <c r="AE12" i="9" s="1"/>
  <c r="AD11" i="9"/>
  <c r="AE11" i="9" s="1"/>
  <c r="AD10" i="9"/>
  <c r="AE10" i="9" s="1"/>
  <c r="AD9" i="9"/>
  <c r="AE9" i="9" s="1"/>
  <c r="AA16" i="9"/>
  <c r="AB16" i="9" s="1"/>
  <c r="AA15" i="9"/>
  <c r="AB15" i="9" s="1"/>
  <c r="AA14" i="9"/>
  <c r="AB14" i="9" s="1"/>
  <c r="AA13" i="9"/>
  <c r="AB13" i="9" s="1"/>
  <c r="AA12" i="9"/>
  <c r="AB12" i="9" s="1"/>
  <c r="AA11" i="9"/>
  <c r="AB11" i="9" s="1"/>
  <c r="AA10" i="9"/>
  <c r="AB10" i="9" s="1"/>
  <c r="AA9" i="9"/>
  <c r="AB9" i="9" s="1"/>
  <c r="X101" i="9" l="1"/>
  <c r="X102" i="9" s="1"/>
  <c r="W102" i="9"/>
  <c r="X109" i="9" l="1"/>
  <c r="X108" i="9"/>
  <c r="X107" i="9"/>
  <c r="X106" i="9"/>
  <c r="J116" i="9"/>
  <c r="X112" i="9" l="1"/>
  <c r="J118" i="9" s="1"/>
  <c r="J117" i="9"/>
  <c r="J55" i="11"/>
  <c r="J54" i="11"/>
  <c r="J53" i="11"/>
  <c r="J52" i="11"/>
  <c r="J51" i="11"/>
  <c r="J49" i="11"/>
  <c r="J48" i="11"/>
  <c r="J47" i="11"/>
  <c r="J45" i="11"/>
  <c r="J44" i="11"/>
  <c r="J43" i="11"/>
  <c r="J41" i="11"/>
  <c r="J40" i="11"/>
  <c r="J39" i="11"/>
  <c r="J38" i="11"/>
  <c r="J37" i="11"/>
  <c r="J36" i="11"/>
  <c r="J34" i="11"/>
  <c r="J33" i="11"/>
  <c r="J32" i="11"/>
  <c r="J31" i="11"/>
  <c r="J30" i="11"/>
  <c r="J29" i="11"/>
  <c r="J28" i="11"/>
  <c r="J26" i="11"/>
  <c r="J25" i="11"/>
  <c r="J24" i="11"/>
  <c r="J23" i="11"/>
  <c r="J22" i="11"/>
  <c r="J20" i="11"/>
  <c r="J19" i="11"/>
  <c r="J18" i="11"/>
  <c r="J17" i="11"/>
  <c r="J15" i="11"/>
  <c r="J14" i="11"/>
  <c r="J13" i="11"/>
  <c r="J12" i="11"/>
  <c r="J11" i="11"/>
  <c r="J10" i="11"/>
  <c r="J9" i="11"/>
  <c r="I59" i="11" s="1"/>
  <c r="B10" i="5" s="1"/>
  <c r="J8" i="10"/>
  <c r="I18" i="10" s="1"/>
  <c r="B11" i="5" s="1"/>
  <c r="J9" i="10"/>
  <c r="J10" i="10"/>
  <c r="J11" i="10"/>
  <c r="J12" i="10"/>
  <c r="J13" i="10"/>
  <c r="J14" i="10"/>
  <c r="J119" i="9" l="1"/>
  <c r="B12" i="5" s="1"/>
  <c r="B13" i="5" s="1"/>
  <c r="B14" i="5" s="1"/>
</calcChain>
</file>

<file path=xl/sharedStrings.xml><?xml version="1.0" encoding="utf-8"?>
<sst xmlns="http://schemas.openxmlformats.org/spreadsheetml/2006/main" count="361" uniqueCount="322">
  <si>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</si>
  <si>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</si>
  <si>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</si>
  <si>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</si>
  <si>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</si>
  <si>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</si>
  <si>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</si>
  <si>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</si>
  <si>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</si>
  <si>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</si>
  <si>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</si>
  <si>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</si>
  <si>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</si>
  <si>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</si>
  <si>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</si>
  <si>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Rigor and Balance</t>
  </si>
  <si>
    <t>Materials integrate opportunities for digital learning into the text.</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</si>
  <si>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</si>
  <si>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</si>
  <si>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</si>
  <si>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</si>
  <si>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</si>
  <si>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</si>
  <si>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</si>
  <si>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</si>
  <si>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</si>
  <si>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</si>
  <si>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</si>
  <si>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</si>
  <si>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</si>
  <si>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</si>
  <si>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</si>
  <si>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</si>
  <si>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</si>
  <si>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</si>
  <si>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</si>
  <si>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</si>
  <si>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</si>
  <si>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</si>
  <si>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</si>
  <si>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</si>
  <si>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</si>
  <si>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</si>
  <si>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</si>
  <si>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</si>
  <si>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</si>
  <si>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</si>
  <si>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</si>
  <si>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</si>
  <si>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</si>
  <si>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</si>
  <si>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</si>
  <si>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</si>
  <si>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</si>
  <si>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</si>
  <si>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</si>
  <si>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</si>
  <si>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</si>
  <si>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</si>
  <si>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</si>
  <si>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</si>
  <si>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</si>
  <si>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</si>
  <si>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</si>
  <si>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</si>
  <si>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</si>
  <si>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 Imprint:</t>
  </si>
  <si>
    <t>PROVIDER/PUBLISHER   / MATERIAL INFORMATION (TO BE COMPLETED BY PROVIDER/PUBLISHER)</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</si>
  <si>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</si>
  <si>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</si>
  <si>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</si>
  <si>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</si>
  <si>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Score</t>
  </si>
  <si>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</si>
  <si>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</si>
  <si>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</si>
  <si>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</si>
  <si>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</si>
  <si>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t>Comments, other citations, or feedback</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</si>
  <si>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</si>
  <si>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</si>
  <si>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</si>
  <si>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</si>
  <si>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</si>
  <si>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</si>
  <si>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</si>
  <si>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</si>
  <si>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</si>
  <si>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</si>
  <si>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</si>
  <si>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</si>
  <si>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</si>
  <si>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</si>
  <si>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</si>
  <si>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</si>
  <si>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</si>
  <si>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</si>
  <si>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</si>
  <si>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</si>
  <si>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 xml:space="preserve"> </t>
  </si>
  <si>
    <r>
      <rPr>
        <b/>
        <sz val="12"/>
        <color theme="1"/>
        <rFont val="Arial"/>
        <family val="2"/>
      </rPr>
      <t xml:space="preserve">Attention to Procedural Skill: </t>
    </r>
    <r>
      <rPr>
        <sz val="12"/>
        <color theme="1"/>
        <rFont val="Arial"/>
        <family val="2"/>
      </rPr>
      <t xml:space="preserve">Materials give attention throughout the year to individual standards that set an expectation of procedural skill </t>
    </r>
    <r>
      <rPr>
        <sz val="12"/>
        <rFont val="Arial"/>
        <family val="2"/>
      </rPr>
      <t>and fluency.</t>
    </r>
  </si>
  <si>
    <t>Provider/Publisher Criteria for all Content</t>
  </si>
  <si>
    <t>Provider/Publisher Citation</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</si>
  <si>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</si>
  <si>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</si>
  <si>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</si>
  <si>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</si>
  <si>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</si>
  <si>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</si>
  <si>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</si>
  <si>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</si>
  <si>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</si>
  <si>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</si>
  <si>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</si>
  <si>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</si>
  <si>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</si>
  <si>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</si>
  <si>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Provider/Publisher Criteria High School Math Content</t>
  </si>
  <si>
    <t>HS.N-Q   Quantities</t>
  </si>
  <si>
    <t>HS.NQ.A.1</t>
  </si>
  <si>
    <t>Use units as a way to understand problems and to guide the solution of multi-step problems; choose and interpret units consistently in formulas; choose and interpret the scale and the origin in graphs and data displays.</t>
  </si>
  <si>
    <t>HS.NQ.A.2</t>
  </si>
  <si>
    <t>Define appropriate quantities for the purpose of descriptive modeling.</t>
  </si>
  <si>
    <t>HS.NQ.A.3</t>
  </si>
  <si>
    <t>Choose a level of accuracy appropriate to limitations on measurement when reporting quantities.</t>
  </si>
  <si>
    <t>Math Content Review Score</t>
  </si>
  <si>
    <t>All Content Review Score</t>
  </si>
  <si>
    <t>Standards Score</t>
  </si>
  <si>
    <t>SMP Score</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</si>
  <si>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</si>
  <si>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</si>
  <si>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</si>
  <si>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</si>
  <si>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</si>
  <si>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</si>
  <si>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</si>
  <si>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</si>
  <si>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</si>
  <si>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</si>
  <si>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</si>
  <si>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</si>
  <si>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</si>
  <si>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</si>
  <si>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</si>
  <si>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</si>
  <si>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</si>
  <si>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M occurrences</t>
  </si>
  <si>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</si>
  <si>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HS.A-SSE  Seeing Structure in Expressions</t>
  </si>
  <si>
    <t>Interpret the structure of expressions.</t>
  </si>
  <si>
    <t>HS.ASSE.A.1</t>
  </si>
  <si>
    <r>
      <t>Interpret expressions that represent a quantity in terms of its context.</t>
    </r>
    <r>
      <rPr>
        <vertAlign val="superscript"/>
        <sz val="12"/>
        <color theme="1"/>
        <rFont val="Arial"/>
        <family val="2"/>
      </rPr>
      <t>★</t>
    </r>
  </si>
  <si>
    <t>HS.ASSE.A.1.a</t>
  </si>
  <si>
    <t>Interpret parts of an expression, such as terms, factors, and coefficients.</t>
  </si>
  <si>
    <t>HS.ASSE.A.1.b</t>
  </si>
  <si>
    <r>
      <rPr>
        <sz val="12"/>
        <color rgb="FF231F20"/>
        <rFont val="Arial"/>
        <family val="2"/>
      </rPr>
      <t xml:space="preserve">Interpret complicated expressions by viewing one or more of their parts as a single entity. </t>
    </r>
    <r>
      <rPr>
        <i/>
        <sz val="12"/>
        <color rgb="FF231F20"/>
        <rFont val="Arial"/>
        <family val="2"/>
      </rPr>
      <t>For example, interpret P</t>
    </r>
    <r>
      <rPr>
        <sz val="12"/>
        <color rgb="FF231F20"/>
        <rFont val="Arial"/>
        <family val="2"/>
      </rPr>
      <t>(1+</t>
    </r>
    <r>
      <rPr>
        <i/>
        <sz val="12"/>
        <color rgb="FF231F20"/>
        <rFont val="Arial"/>
        <family val="2"/>
      </rPr>
      <t>r</t>
    </r>
    <r>
      <rPr>
        <sz val="12"/>
        <color rgb="FF231F20"/>
        <rFont val="Arial"/>
        <family val="2"/>
      </rPr>
      <t>)</t>
    </r>
    <r>
      <rPr>
        <vertAlign val="superscript"/>
        <sz val="12"/>
        <color rgb="FF231F20"/>
        <rFont val="Arial"/>
        <family val="2"/>
      </rPr>
      <t>n</t>
    </r>
    <r>
      <rPr>
        <sz val="12"/>
        <color rgb="FF231F20"/>
        <rFont val="Arial"/>
        <family val="2"/>
      </rPr>
      <t xml:space="preserve"> </t>
    </r>
    <r>
      <rPr>
        <i/>
        <sz val="12"/>
        <color rgb="FF231F20"/>
        <rFont val="Arial"/>
        <family val="2"/>
      </rPr>
      <t>as the product of P and a factor not depending on P.</t>
    </r>
  </si>
  <si>
    <r>
      <t>HS.A-CED  Creating Equations</t>
    </r>
    <r>
      <rPr>
        <b/>
        <vertAlign val="superscript"/>
        <sz val="16"/>
        <color theme="0"/>
        <rFont val="Arial"/>
        <family val="2"/>
      </rPr>
      <t>★</t>
    </r>
  </si>
  <si>
    <t>Create equations that describe numbers or relationships.</t>
  </si>
  <si>
    <t>HS.ACED.A.1</t>
  </si>
  <si>
    <r>
      <t xml:space="preserve">Create equations and inequalities in one variable and use them to solve problems. </t>
    </r>
    <r>
      <rPr>
        <i/>
        <sz val="12"/>
        <color rgb="FF231F20"/>
        <rFont val="Arial"/>
        <family val="2"/>
      </rPr>
      <t>Include equations arising from linear and quadratic functions, and simple rational and exponential functions.</t>
    </r>
  </si>
  <si>
    <t>HS.ACED.A.2</t>
  </si>
  <si>
    <t>Create equations in two or more variables to represent relationships between quantities; graph equations on coordinate axes with labels and scales.</t>
  </si>
  <si>
    <t>HS.ACED.A.3</t>
  </si>
  <si>
    <r>
      <rPr>
        <sz val="12"/>
        <color rgb="FF231F20"/>
        <rFont val="Arial"/>
        <family val="2"/>
      </rPr>
      <t xml:space="preserve">Represent constraints by equations or inequalities, and by systems of equations and/or inequalities, and interpret solutions as viable or non- viable options in a modeling context. </t>
    </r>
    <r>
      <rPr>
        <i/>
        <sz val="12"/>
        <color rgb="FF231F20"/>
        <rFont val="Arial"/>
        <family val="2"/>
      </rPr>
      <t>For example, represent inequalities describing nutritional and cost constraints on combinations of different foods.</t>
    </r>
  </si>
  <si>
    <t>HS.ACED.A.4</t>
  </si>
  <si>
    <r>
      <t xml:space="preserve">Rearrange formulas to highlight a quantity of interest, using the same reasoning as in solving equations. </t>
    </r>
    <r>
      <rPr>
        <i/>
        <sz val="12"/>
        <color rgb="FF231F20"/>
        <rFont val="Arial"/>
        <family val="2"/>
      </rPr>
      <t>For example, rearrange Ohm’s law V = IR to highlight resistance R.</t>
    </r>
  </si>
  <si>
    <t>HS.A-REI  Reasoning with equations and inequalities</t>
  </si>
  <si>
    <t xml:space="preserve">Understand solving equations as a process of reasoning and explain the reasoning. </t>
  </si>
  <si>
    <t>HS.AREI.A.1</t>
  </si>
  <si>
    <t>Explain each step in solving a simple equation as following from the equality of numbers asserted at the previous step, starting from the assumption that the original equation has a solution. Construct a viable argument to justify a solution method.</t>
  </si>
  <si>
    <t>Solve equations and inequalities in one variable.</t>
  </si>
  <si>
    <t>HS.AREI.B.3</t>
  </si>
  <si>
    <t>Solve linear equations and inequalities in one variable, including equations with coefficients represented by letters.</t>
  </si>
  <si>
    <t>Solve Systems of equations.</t>
  </si>
  <si>
    <t>HS.AREI.C.5</t>
  </si>
  <si>
    <t>Prove that, given a system of two equations in two variables, replacing one equation by the sum of that equation and a multiple of the other produces a system with the same solutions.</t>
  </si>
  <si>
    <t>HS.AREI.C.6</t>
  </si>
  <si>
    <t>Solve systems of linear equations exactly and approximately (e.g., with graphs), focusing on pairs of linear equations in two variables.</t>
  </si>
  <si>
    <t>Represent and solve equations and inequalities graphically.</t>
  </si>
  <si>
    <t>HS.AREI.D.10</t>
  </si>
  <si>
    <t>Understand that the graph of an equation in two variables is the set of all its solutions plotted in the coordinate plane, often forming a curve (which could be a line).</t>
  </si>
  <si>
    <t>HS.AREI.D.11</t>
  </si>
  <si>
    <r>
      <t xml:space="preserve">Explain why the </t>
    </r>
    <r>
      <rPr>
        <i/>
        <sz val="12"/>
        <color theme="1"/>
        <rFont val="Arial"/>
        <family val="2"/>
      </rPr>
      <t>x</t>
    </r>
    <r>
      <rPr>
        <sz val="12"/>
        <color theme="1"/>
        <rFont val="Arial"/>
        <family val="2"/>
      </rPr>
      <t>-coordinates of the points where the graphs of the equations</t>
    </r>
    <r>
      <rPr>
        <i/>
        <sz val="12"/>
        <color theme="1"/>
        <rFont val="Arial"/>
        <family val="2"/>
      </rPr>
      <t xml:space="preserve"> y = f(x) </t>
    </r>
    <r>
      <rPr>
        <sz val="12"/>
        <color theme="1"/>
        <rFont val="Arial"/>
        <family val="2"/>
      </rPr>
      <t xml:space="preserve">and </t>
    </r>
    <r>
      <rPr>
        <i/>
        <sz val="12"/>
        <color theme="1"/>
        <rFont val="Arial"/>
        <family val="2"/>
      </rPr>
      <t>y = g(x)</t>
    </r>
    <r>
      <rPr>
        <sz val="12"/>
        <color theme="1"/>
        <rFont val="Arial"/>
        <family val="2"/>
      </rPr>
      <t xml:space="preserve"> intersect are the solutions of the equation</t>
    </r>
    <r>
      <rPr>
        <i/>
        <sz val="12"/>
        <color theme="1"/>
        <rFont val="Arial"/>
        <family val="2"/>
      </rPr>
      <t xml:space="preserve"> f(x) = g(x)</t>
    </r>
    <r>
      <rPr>
        <sz val="12"/>
        <color theme="1"/>
        <rFont val="Arial"/>
        <family val="2"/>
      </rPr>
      <t>; find the solutions approximately, e.g., using technology to graph the functions, make tables of values, or find successive approximations. Include cases where</t>
    </r>
    <r>
      <rPr>
        <i/>
        <sz val="12"/>
        <color theme="1"/>
        <rFont val="Arial"/>
        <family val="2"/>
      </rPr>
      <t xml:space="preserve"> f(x)</t>
    </r>
    <r>
      <rPr>
        <sz val="12"/>
        <color theme="1"/>
        <rFont val="Arial"/>
        <family val="2"/>
      </rPr>
      <t xml:space="preserve"> and/or</t>
    </r>
    <r>
      <rPr>
        <i/>
        <sz val="12"/>
        <color theme="1"/>
        <rFont val="Arial"/>
        <family val="2"/>
      </rPr>
      <t xml:space="preserve"> g(x)</t>
    </r>
    <r>
      <rPr>
        <sz val="12"/>
        <color theme="1"/>
        <rFont val="Arial"/>
        <family val="2"/>
      </rPr>
      <t xml:space="preserve"> are linear, polynomial, rational, absolute value, exponential, and logarithmic functions.</t>
    </r>
    <r>
      <rPr>
        <vertAlign val="superscript"/>
        <sz val="12"/>
        <color theme="1"/>
        <rFont val="Arial"/>
        <family val="2"/>
      </rPr>
      <t>★</t>
    </r>
  </si>
  <si>
    <t>HS.AREI.D.12</t>
  </si>
  <si>
    <t>Graph the solutions to a linear inequality in two variables as a half- plane (excluding the boundary in the case of a strict inequality), and graph the solution set to a system of linear inequalities in two variables as the intersection of the corresponding half-planes.</t>
  </si>
  <si>
    <t>HS.F-IF  Interpreting Functions</t>
  </si>
  <si>
    <t>Understand the concept of a function and use function notation.</t>
  </si>
  <si>
    <t>HS.FIF.A.1</t>
  </si>
  <si>
    <r>
      <t xml:space="preserve">Understand that a function from one set (called the domain) to another set (called the range) assigns to each element of the domain exactly one element of the range. If </t>
    </r>
    <r>
      <rPr>
        <i/>
        <sz val="12"/>
        <color theme="1"/>
        <rFont val="Arial"/>
        <family val="2"/>
      </rPr>
      <t>f</t>
    </r>
    <r>
      <rPr>
        <sz val="12"/>
        <color theme="1"/>
        <rFont val="Arial"/>
        <family val="2"/>
      </rPr>
      <t xml:space="preserve"> is a function and </t>
    </r>
    <r>
      <rPr>
        <i/>
        <sz val="12"/>
        <color theme="1"/>
        <rFont val="Arial"/>
        <family val="2"/>
      </rPr>
      <t>x</t>
    </r>
    <r>
      <rPr>
        <sz val="12"/>
        <color theme="1"/>
        <rFont val="Arial"/>
        <family val="2"/>
      </rPr>
      <t xml:space="preserve"> is an element of its domain, then</t>
    </r>
    <r>
      <rPr>
        <i/>
        <sz val="12"/>
        <color theme="1"/>
        <rFont val="Arial"/>
        <family val="2"/>
      </rPr>
      <t xml:space="preserve"> f(x)</t>
    </r>
    <r>
      <rPr>
        <sz val="12"/>
        <color theme="1"/>
        <rFont val="Arial"/>
        <family val="2"/>
      </rPr>
      <t xml:space="preserve"> denotes the output of</t>
    </r>
    <r>
      <rPr>
        <i/>
        <sz val="12"/>
        <color theme="1"/>
        <rFont val="Arial"/>
        <family val="2"/>
      </rPr>
      <t xml:space="preserve"> f</t>
    </r>
    <r>
      <rPr>
        <sz val="12"/>
        <color theme="1"/>
        <rFont val="Arial"/>
        <family val="2"/>
      </rPr>
      <t xml:space="preserve"> corresponding to the input </t>
    </r>
    <r>
      <rPr>
        <i/>
        <sz val="12"/>
        <color theme="1"/>
        <rFont val="Arial"/>
        <family val="2"/>
      </rPr>
      <t>x</t>
    </r>
    <r>
      <rPr>
        <sz val="12"/>
        <color theme="1"/>
        <rFont val="Arial"/>
        <family val="2"/>
      </rPr>
      <t xml:space="preserve">. The graph of </t>
    </r>
    <r>
      <rPr>
        <i/>
        <sz val="12"/>
        <color theme="1"/>
        <rFont val="Arial"/>
        <family val="2"/>
      </rPr>
      <t>f</t>
    </r>
    <r>
      <rPr>
        <sz val="12"/>
        <color theme="1"/>
        <rFont val="Arial"/>
        <family val="2"/>
      </rPr>
      <t xml:space="preserve"> is the graph of the equation</t>
    </r>
    <r>
      <rPr>
        <i/>
        <sz val="12"/>
        <color theme="1"/>
        <rFont val="Arial"/>
        <family val="2"/>
      </rPr>
      <t xml:space="preserve"> y = f(x)</t>
    </r>
    <r>
      <rPr>
        <sz val="12"/>
        <color theme="1"/>
        <rFont val="Arial"/>
        <family val="2"/>
      </rPr>
      <t>.</t>
    </r>
  </si>
  <si>
    <t>HS.FIF.A.2</t>
  </si>
  <si>
    <t>Use function notation, evaluate functions for inputs in their domains, and interpret statements that use function notation in terms of a context.</t>
  </si>
  <si>
    <t>HS.FIF.A.3</t>
  </si>
  <si>
    <r>
      <t xml:space="preserve">Recognize that sequences are functions, sometimes defined recursively, whose domain is a subset of the integers. </t>
    </r>
    <r>
      <rPr>
        <i/>
        <sz val="12"/>
        <color rgb="FF231F20"/>
        <rFont val="Arial"/>
        <family val="2"/>
      </rPr>
      <t xml:space="preserve">For example, the Fibonacci sequence is defined recursively by f(0) = f(1) = 1, f(n+1) = f(n) + f(n-1) for n </t>
    </r>
    <r>
      <rPr>
        <sz val="12"/>
        <color rgb="FF231F20"/>
        <rFont val="Calibri"/>
        <family val="2"/>
      </rPr>
      <t>≥</t>
    </r>
    <r>
      <rPr>
        <sz val="12"/>
        <color rgb="FF231F20"/>
        <rFont val="Arial"/>
        <family val="2"/>
      </rPr>
      <t xml:space="preserve"> </t>
    </r>
    <r>
      <rPr>
        <i/>
        <sz val="12"/>
        <color rgb="FF231F20"/>
        <rFont val="Arial"/>
        <family val="2"/>
      </rPr>
      <t>1.</t>
    </r>
  </si>
  <si>
    <t>Interpret functions that arise in applications in terms of the context.</t>
  </si>
  <si>
    <t>HS.FIF.B.4</t>
  </si>
  <si>
    <r>
      <t xml:space="preserve">For a function that models a relationship between two quantities, interpret key features of graphs and tables in terms of the quantities, and sketch graphs showing key features given a verbal description of the relationship. </t>
    </r>
    <r>
      <rPr>
        <i/>
        <sz val="12"/>
        <color theme="1"/>
        <rFont val="Arial"/>
        <family val="2"/>
      </rPr>
      <t>Key features include: intercepts; intervals where the function is increasing, decreasing, positive, or negative; relative maximums and minimums; symmetries; end behavior; and periodicity.</t>
    </r>
    <r>
      <rPr>
        <i/>
        <vertAlign val="superscript"/>
        <sz val="12"/>
        <color theme="1"/>
        <rFont val="Arial"/>
        <family val="2"/>
      </rPr>
      <t>★</t>
    </r>
  </si>
  <si>
    <t>HS.FIF.B.5</t>
  </si>
  <si>
    <r>
      <t xml:space="preserve">Relate the domain of a function to its graph and, where applicable, to the quantitative relationship it describes. </t>
    </r>
    <r>
      <rPr>
        <i/>
        <sz val="12"/>
        <color theme="1"/>
        <rFont val="Arial"/>
        <family val="2"/>
      </rPr>
      <t>For example, if the function h(n) gives the number of person-hours it takes to assemble n engines in a factory, then the positive integers would be an appropriate domain for the function.</t>
    </r>
    <r>
      <rPr>
        <i/>
        <vertAlign val="superscript"/>
        <sz val="12"/>
        <color theme="1"/>
        <rFont val="Arial"/>
        <family val="2"/>
      </rPr>
      <t>★</t>
    </r>
  </si>
  <si>
    <t>HS.FIF.B.6</t>
  </si>
  <si>
    <r>
      <t>Calculate and interpret the average rate of change of a function (presented symbolically or as a table) over a specified interval. Estimate the rate of change from a graph.</t>
    </r>
    <r>
      <rPr>
        <vertAlign val="superscript"/>
        <sz val="12"/>
        <color theme="1"/>
        <rFont val="Arial"/>
        <family val="2"/>
      </rPr>
      <t>★</t>
    </r>
  </si>
  <si>
    <t>Analyze functions using different representations.</t>
  </si>
  <si>
    <t>HS.FIF.C.7</t>
  </si>
  <si>
    <r>
      <t>Graph functions expressed symbolically and show key features of the graph, by hand in simple cases and using technology for more complicated cases.</t>
    </r>
    <r>
      <rPr>
        <vertAlign val="superscript"/>
        <sz val="12"/>
        <color theme="1"/>
        <rFont val="Arial"/>
        <family val="2"/>
      </rPr>
      <t>★</t>
    </r>
  </si>
  <si>
    <t>HS.FIF.C.7.a</t>
  </si>
  <si>
    <t>Graph linear and quadratic functions and show intercepts, maxima, and minima.</t>
  </si>
  <si>
    <t>HS.FIF.C.7.e</t>
  </si>
  <si>
    <t>Graph exponential and logarithmic functions, showing intercepts and end behavior, and trigonometric functions, showing period, midline, and amplitude.</t>
  </si>
  <si>
    <t>HS.FIF.C.9</t>
  </si>
  <si>
    <r>
      <t xml:space="preserve">Compare properties of two functions each represented in a different way (algebraically, graphically, numerically in tables, or by verbal descriptions). </t>
    </r>
    <r>
      <rPr>
        <i/>
        <sz val="12"/>
        <color theme="1"/>
        <rFont val="Arial"/>
        <family val="2"/>
      </rPr>
      <t>For example, given a graph of one quadratic function and an algebraic expression for another, say which has the larger maximum.</t>
    </r>
  </si>
  <si>
    <t>HS.F-BF  Building Functions</t>
  </si>
  <si>
    <t>Build a function that models a relationship between two quantities.</t>
  </si>
  <si>
    <t>HS.FBF.A.1</t>
  </si>
  <si>
    <r>
      <t xml:space="preserve">Write a function that describes a relationship between two quantities. </t>
    </r>
    <r>
      <rPr>
        <vertAlign val="superscript"/>
        <sz val="12"/>
        <color theme="1"/>
        <rFont val="Arial"/>
        <family val="2"/>
      </rPr>
      <t>★</t>
    </r>
  </si>
  <si>
    <t>HS.FBF.A.1.a</t>
  </si>
  <si>
    <t>Determine an explicit expression, a recursive process, or steps for calculation from a context.</t>
  </si>
  <si>
    <t>HS.FBF.A.1.b</t>
  </si>
  <si>
    <r>
      <t>Combine standard function types using arithmetic operations.</t>
    </r>
    <r>
      <rPr>
        <i/>
        <sz val="12"/>
        <color theme="1"/>
        <rFont val="Arial"/>
        <family val="2"/>
      </rPr>
      <t xml:space="preserve"> For example, build a function that models the temperature of a cooling body by adding a constant function to a decaying exponential, and relate these functions to the model.</t>
    </r>
  </si>
  <si>
    <t>HS.FBF.A.2</t>
  </si>
  <si>
    <r>
      <t>Write arithmetic and geometric sequences both recursively and with an explicit formula, use them to model situations, and translate between the two forms.</t>
    </r>
    <r>
      <rPr>
        <vertAlign val="superscript"/>
        <sz val="12"/>
        <color theme="1"/>
        <rFont val="Arial"/>
        <family val="2"/>
      </rPr>
      <t>★</t>
    </r>
  </si>
  <si>
    <t>Build new functions from existing functions.</t>
  </si>
  <si>
    <t>HS.FBF.B.3</t>
  </si>
  <si>
    <r>
      <rPr>
        <sz val="12"/>
        <color rgb="FF231F20"/>
        <rFont val="Arial"/>
        <family val="2"/>
      </rPr>
      <t xml:space="preserve">Identify the effect on the graph of replacing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by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 </t>
    </r>
    <r>
      <rPr>
        <i/>
        <sz val="12"/>
        <color rgb="FF231F20"/>
        <rFont val="Arial"/>
        <family val="2"/>
      </rPr>
      <t>k</t>
    </r>
    <r>
      <rPr>
        <sz val="12"/>
        <color rgb="FF231F20"/>
        <rFont val="Arial"/>
        <family val="2"/>
      </rPr>
      <t xml:space="preserve">, </t>
    </r>
    <r>
      <rPr>
        <i/>
        <sz val="12"/>
        <color rgb="FF231F20"/>
        <rFont val="Arial"/>
        <family val="2"/>
      </rPr>
      <t>k f</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f</t>
    </r>
    <r>
      <rPr>
        <sz val="12"/>
        <color rgb="FF231F20"/>
        <rFont val="Arial"/>
        <family val="2"/>
      </rPr>
      <t>(</t>
    </r>
    <r>
      <rPr>
        <i/>
        <sz val="12"/>
        <color rgb="FF231F20"/>
        <rFont val="Arial"/>
        <family val="2"/>
      </rPr>
      <t>kx</t>
    </r>
    <r>
      <rPr>
        <sz val="12"/>
        <color rgb="FF231F20"/>
        <rFont val="Arial"/>
        <family val="2"/>
      </rPr>
      <t xml:space="preserve">), and </t>
    </r>
    <r>
      <rPr>
        <i/>
        <sz val="12"/>
        <color rgb="FF231F20"/>
        <rFont val="Arial"/>
        <family val="2"/>
      </rPr>
      <t>f</t>
    </r>
    <r>
      <rPr>
        <sz val="12"/>
        <color rgb="FF231F20"/>
        <rFont val="Arial"/>
        <family val="2"/>
      </rPr>
      <t>(</t>
    </r>
    <r>
      <rPr>
        <i/>
        <sz val="12"/>
        <color rgb="FF231F20"/>
        <rFont val="Arial"/>
        <family val="2"/>
      </rPr>
      <t xml:space="preserve">x </t>
    </r>
    <r>
      <rPr>
        <sz val="12"/>
        <color rgb="FF231F20"/>
        <rFont val="Arial"/>
        <family val="2"/>
      </rPr>
      <t xml:space="preserve">+ </t>
    </r>
    <r>
      <rPr>
        <i/>
        <sz val="12"/>
        <color rgb="FF231F20"/>
        <rFont val="Arial"/>
        <family val="2"/>
      </rPr>
      <t>k</t>
    </r>
    <r>
      <rPr>
        <sz val="12"/>
        <color rgb="FF231F20"/>
        <rFont val="Arial"/>
        <family val="2"/>
      </rPr>
      <t xml:space="preserve">) for specific values of </t>
    </r>
    <r>
      <rPr>
        <i/>
        <sz val="12"/>
        <color rgb="FF231F20"/>
        <rFont val="Arial"/>
        <family val="2"/>
      </rPr>
      <t xml:space="preserve">k </t>
    </r>
    <r>
      <rPr>
        <sz val="12"/>
        <color rgb="FF231F20"/>
        <rFont val="Arial"/>
        <family val="2"/>
      </rPr>
      <t xml:space="preserve">(both positive and negative); find the value of </t>
    </r>
    <r>
      <rPr>
        <i/>
        <sz val="12"/>
        <color rgb="FF231F20"/>
        <rFont val="Arial"/>
        <family val="2"/>
      </rPr>
      <t xml:space="preserve">k </t>
    </r>
    <r>
      <rPr>
        <sz val="12"/>
        <color rgb="FF231F20"/>
        <rFont val="Arial"/>
        <family val="2"/>
      </rPr>
      <t xml:space="preserve">given the graphs. Experiment with cases and illustrate an explanation of the effects on the graph using technology. </t>
    </r>
    <r>
      <rPr>
        <i/>
        <sz val="12"/>
        <color rgb="FF231F20"/>
        <rFont val="Arial"/>
        <family val="2"/>
      </rPr>
      <t>Include recognizing even and odd functions from their graphs and algebraic expressions for them.</t>
    </r>
  </si>
  <si>
    <t>HS.F-LE Linear, Quadratic, and Exponential Models ★</t>
  </si>
  <si>
    <t>Construct and compare linear, quadratic, and exponential models and solve problems.</t>
  </si>
  <si>
    <t>HS.FLE.A.1</t>
  </si>
  <si>
    <t>Distinguish between situations that can be modeled with linear functions and with exponential functions.</t>
  </si>
  <si>
    <t>HS.FLE.A.1.a</t>
  </si>
  <si>
    <t>Prove that linear functions grow by equal differences over equal intervals, and that exponential functions grow by equal factors over equal intervals.</t>
  </si>
  <si>
    <t>HS.FLE.A.1.b</t>
  </si>
  <si>
    <t>Recognize situations in which one quantity changes at a constant rate per unit interval relative to another.</t>
  </si>
  <si>
    <t>HS.FLE.A.1.c</t>
  </si>
  <si>
    <t>Recognize situations in which a quantity grows or decays by a constant percent rate per unit interval relative to another.</t>
  </si>
  <si>
    <t>HS.FLE.A.2</t>
  </si>
  <si>
    <t>Construct linear and exponential functions, including arithmetic and geometric sequences, given a graph, a description of a relationship, or two input-output pairs (include reading these from a table).</t>
  </si>
  <si>
    <t>HS.FLE.A.3</t>
  </si>
  <si>
    <t>Observe using graphs and tables that a quantity increasing exponentially eventually exceeds a quantity increasing linearly, quadratically, or (more generally) as a polynomial function.</t>
  </si>
  <si>
    <t>Interpret expressions for functions in terms of the situation they model.</t>
  </si>
  <si>
    <t>HS.FLE.B.5</t>
  </si>
  <si>
    <t>Interpret the parameters in a linear or exponential function in terms of a context.</t>
  </si>
  <si>
    <t>HS.G-Co - Congruence</t>
  </si>
  <si>
    <t>Experiment with transformations in the plane.</t>
  </si>
  <si>
    <t>HS.GCO.A.1</t>
  </si>
  <si>
    <t xml:space="preserve">Know precise definitions of angle, circle, perpendicular line, parallel line, and line segment, based on the undefined notions of point, line, distance along a line, and distance around a circular arc.
</t>
  </si>
  <si>
    <t>HS.GCO.A.2</t>
  </si>
  <si>
    <t>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</si>
  <si>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t>HS.GCO.A.3</t>
  </si>
  <si>
    <t>Given a rectangle, parallelogram, trapezoid, or regular polygon, describe the rotations and reflections that carry it onto itself.</t>
  </si>
  <si>
    <t>HS.GCO.A.4</t>
  </si>
  <si>
    <t>Develop definitions of rotations, reflections, and translations in terms of angles, circles, perpendicular lines, parallel lines, and line segments.</t>
  </si>
  <si>
    <t>HS.GCO.A.5</t>
  </si>
  <si>
    <t>Given a geometric figure and a rotation, reflection, or translation, draw the transformed figure using, e.g., graph paper, tracing paper, or geometry software. Specify a sequence of transformations that will carry a given figure onto another.</t>
  </si>
  <si>
    <t>Understand congruence in terms of rigid motions.</t>
  </si>
  <si>
    <t>HS.GCO.B.6</t>
  </si>
  <si>
    <t>Use geometric descriptions of rigid motions to transform figures and to predict the effect of a given rigid motion on a given figure; given two figures, use the definition of congruence in terms of rigid motions to decide if they are congruent.</t>
  </si>
  <si>
    <t>HS.GCO.B.7</t>
  </si>
  <si>
    <t>Use the definition of congruence in terms of rigid motions to show that two triangles are congruent if and only if corresponding pairs of sides and corresponding pairs of angles are congruent.</t>
  </si>
  <si>
    <t>HS.GCO.B.8</t>
  </si>
  <si>
    <t>Explain how the criteria for triangle congruence (ASA, SAS, and SSS) follow from the definition of congruence in terms of rigid motions.</t>
  </si>
  <si>
    <t>Make geometric constructions.</t>
  </si>
  <si>
    <t>HS.GCO.D.12</t>
  </si>
  <si>
    <r>
      <t xml:space="preserve">Make formal geometric constructions with a variety of tools and methods (compass and straightedge,  string, reflective devices, paper folding, dynamic geometric software, etc.). </t>
    </r>
    <r>
      <rPr>
        <i/>
        <sz val="12"/>
        <color theme="1"/>
        <rFont val="Arial"/>
        <family val="2"/>
      </rPr>
      <t>Copying a segment; copying an angle; bisecting a segment; bisecting an angle; constructing perpendicular lines, including the perpendicular bisector of a line segment; and constructing a line parallel to a given line through a point not on the line.</t>
    </r>
  </si>
  <si>
    <t>HS.GCO.D.13</t>
  </si>
  <si>
    <t>Construct an equilateral triangle, a square, and a regular hexagon inscribed in a circle.</t>
  </si>
  <si>
    <t>HS.G-Gpe - Expressing geometric properties with equations</t>
  </si>
  <si>
    <t>Use coordinates to prove simple geometric theorems algebraically.</t>
  </si>
  <si>
    <t>HS.GGPE.B.4</t>
  </si>
  <si>
    <r>
      <t xml:space="preserve">Use coordinates to prove simple geometric theorems algebraically. </t>
    </r>
    <r>
      <rPr>
        <i/>
        <sz val="12"/>
        <color theme="1"/>
        <rFont val="Arial"/>
        <family val="2"/>
      </rPr>
      <t>For example, prove or disprove that a figure defined by four given points in the coordinate plane is a rectangle; prove or disprove that the point (1, √3) lies on the circle centered at the origin and containing the point (0, 2).</t>
    </r>
  </si>
  <si>
    <t>HS.GGPE.B.5</t>
  </si>
  <si>
    <t>Prove the slope criteria for parallel and perpendicular lines and use them to solve geometric problems (e.g., find the equation of a line parallel or perpendicular to a given line that passes through a given point).</t>
  </si>
  <si>
    <t>HS.S-ID - Interpreting Categorical and Quantitative Data</t>
  </si>
  <si>
    <t>Summarize, represent, and interpret data on a single count or measurement variable.</t>
  </si>
  <si>
    <t>HS.SID.A.1</t>
  </si>
  <si>
    <t>Represent data with plots on the real number line (dot plots, histograms, and box plots).</t>
  </si>
  <si>
    <t>HS.SID.A.2</t>
  </si>
  <si>
    <t>Use statistics appropriate to the shape of the data distribution to compare center (median, mean) and spread (interquartile range, standard deviation) of two or more different data sets.</t>
  </si>
  <si>
    <t>HS.SID.A.3</t>
  </si>
  <si>
    <t>Interpret differences in shape, center, and spread in the context of the data sets, accounting for possible effects of extreme data points (outliers).</t>
  </si>
  <si>
    <t>Summarize, represent, and interpret data on two categorical and quantitative variables.</t>
  </si>
  <si>
    <t>HS.SID.B.5</t>
  </si>
  <si>
    <t>Summarize categorical data for two categories in two-way frequency tables. Interpret relative frequencies in the context of the data (including joint, marginal, and conditional relative frequencies). Recognize possible associations and trends in the data.</t>
  </si>
  <si>
    <t>HS.SID.B.6</t>
  </si>
  <si>
    <t>Represent data on two quantitative variables on a scatter plot, and describe how the variables are related.</t>
  </si>
  <si>
    <t>HS.SID.B.6.a</t>
  </si>
  <si>
    <r>
      <t xml:space="preserve">Fit a function to the data; use functions fitted to data to solve problems in the context of the data. </t>
    </r>
    <r>
      <rPr>
        <i/>
        <sz val="12"/>
        <color theme="1"/>
        <rFont val="Arial"/>
        <family val="2"/>
      </rPr>
      <t>Use given functions or choose a function suggested by the context. Emphasize linear, quadratic, and exponential models.</t>
    </r>
  </si>
  <si>
    <t>HS.SID.B.6.b</t>
  </si>
  <si>
    <t>Informally assess the fit of a function by plotting and analyzing residuals.</t>
  </si>
  <si>
    <t>HS.SID.B.6.c</t>
  </si>
  <si>
    <t>Fit a linear function for a scatter plot that suggests a linear association.</t>
  </si>
  <si>
    <t>Interpret linear models.</t>
  </si>
  <si>
    <t>HS.SID.B.7</t>
  </si>
  <si>
    <t>Interpret the slope (rate of change) and the intercept (constant term) of a linear model in the context of the data.</t>
  </si>
  <si>
    <t>HS.SID.B.8</t>
  </si>
  <si>
    <t>Compute (using technology) and interpret the correlation coefficient of a linear fit.</t>
  </si>
  <si>
    <t>HS.SID.B.9</t>
  </si>
  <si>
    <t>Distinguish between correlation and causation.</t>
  </si>
  <si>
    <t>HS.GGPE.B.7</t>
  </si>
  <si>
    <r>
      <t>Use coordinates to compute perimeters of polygons and areas of triangles and rectangles, e.g., using the distance formula.</t>
    </r>
    <r>
      <rPr>
        <vertAlign val="superscript"/>
        <sz val="12"/>
        <color theme="1"/>
        <rFont val="Arial"/>
        <family val="2"/>
      </rPr>
      <t>★</t>
    </r>
  </si>
  <si>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</si>
  <si>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r>
      <t xml:space="preserve">PROVIDER/PUBLISHER INSTRUCTIONS: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</si>
  <si>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</si>
  <si>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t>Practice 1-8</t>
  </si>
  <si>
    <t>Provider/ Publisher Citation</t>
  </si>
  <si>
    <t>Reviewer Evidence</t>
  </si>
  <si>
    <t>Conceptual Understanding</t>
  </si>
  <si>
    <t>Procedural Skill</t>
  </si>
  <si>
    <t>Applications</t>
  </si>
  <si>
    <t>Balance</t>
  </si>
  <si>
    <t>Publisher Cite</t>
  </si>
  <si>
    <t>COUNT</t>
  </si>
  <si>
    <t>SUM COL</t>
  </si>
  <si>
    <t>Reviewer Cite</t>
  </si>
  <si>
    <t>Reason quantitatively and use units to solve problems.</t>
  </si>
  <si>
    <t>Standards for Mathematical Practices Scoring Table</t>
  </si>
  <si>
    <t>1 and M</t>
  </si>
  <si>
    <t>2 and M</t>
  </si>
  <si>
    <t>3 and M</t>
  </si>
  <si>
    <t>4 and M</t>
  </si>
  <si>
    <t>5 and M</t>
  </si>
  <si>
    <t>6 and M</t>
  </si>
  <si>
    <t>7 and M</t>
  </si>
  <si>
    <t>8 and M</t>
  </si>
  <si>
    <t>F.35 Integrated Math 1 - Grades 9-10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</si>
</sst>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8"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sz val="12"/>
      <color theme="0"/>
      <name val="Arial"/>
      <family val="2"/>
    </font>
    <font>
      <i/>
      <sz val="12"/>
      <color theme="1"/>
      <name val="Arial"/>
      <family val="2"/>
    </font>
    <font>
      <vertAlign val="superscript"/>
      <sz val="12"/>
      <color theme="1"/>
      <name val="Arial"/>
      <family val="2"/>
    </font>
    <font>
      <i/>
      <vertAlign val="superscript"/>
      <sz val="12"/>
      <color theme="1"/>
      <name val="Arial"/>
      <family val="2"/>
    </font>
    <font>
      <b/>
      <sz val="16"/>
      <color theme="1"/>
      <name val="Arial"/>
      <family val="2"/>
    </font>
    <font>
      <b/>
      <u/>
      <sz val="16"/>
      <color theme="1"/>
      <name val="Arial"/>
      <family val="2"/>
    </font>
    <font>
      <sz val="14"/>
      <color theme="1"/>
      <name val="Arial"/>
      <family val="2"/>
    </font>
    <font>
      <b/>
      <sz val="14"/>
      <color theme="1"/>
      <name val="Arial"/>
      <family val="2"/>
    </font>
    <font>
      <i/>
      <sz val="12"/>
      <color rgb="FF231F20"/>
      <name val="Arial"/>
      <family val="2"/>
    </font>
    <font>
      <sz val="12"/>
      <color rgb="FF231F20"/>
      <name val="Arial"/>
      <family val="2"/>
    </font>
    <font>
      <vertAlign val="superscript"/>
      <sz val="12"/>
      <color rgb="FF231F20"/>
      <name val="Arial"/>
      <family val="2"/>
    </font>
    <font>
      <b/>
      <vertAlign val="superscript"/>
      <sz val="16"/>
      <color theme="0"/>
      <name val="Arial"/>
      <family val="2"/>
    </font>
    <font>
      <sz val="12"/>
      <color rgb="FF231F20"/>
      <name val="Calibri"/>
      <family val="2"/>
    </font>
    <font>
      <b/>
      <sz val="12"/>
      <color rgb="FFFFFF00"/>
      <name val="Arial"/>
      <family val="2"/>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D6FEFB"/>
        <bgColor indexed="64"/>
      </patternFill>
    </fill>
    <fill>
      <patternFill patternType="solid">
        <fgColor theme="5" tint="0.39997558519241921"/>
        <bgColor indexed="64"/>
      </patternFill>
    </fill>
    <fill>
      <patternFill patternType="solid">
        <fgColor rgb="FFD6FEFC"/>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478">
    <xf numFmtId="0" fontId="0" fillId="0" borderId="0" xfId="0"/>
    <xf numFmtId="0" fontId="0" fillId="0" borderId="0" xfId="0" applyAlignment="1">
      <alignment vertical="top" wrapText="1"/>
    </xf>
    <xf numFmtId="0" fontId="2" fillId="14" borderId="14" xfId="0" applyFont="1" applyFill="1" applyBorder="1" applyAlignment="1" applyProtection="1">
      <alignment vertical="center" wrapText="1"/>
      <protection locked="0"/>
    </xf>
    <xf numFmtId="0" fontId="2" fillId="14"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0" fillId="0" borderId="0" xfId="0" applyBorder="1" applyAlignment="1">
      <alignment vertical="top" wrapText="1"/>
    </xf>
    <xf numFmtId="0" fontId="8" fillId="0" borderId="14" xfId="0" applyFont="1" applyFill="1" applyBorder="1" applyAlignment="1" applyProtection="1">
      <alignment horizontal="center" vertical="center"/>
    </xf>
    <xf numFmtId="0" fontId="1" fillId="14" borderId="23" xfId="0" applyFont="1" applyFill="1" applyBorder="1" applyAlignment="1" applyProtection="1">
      <alignment horizontal="left" vertical="center" wrapText="1"/>
    </xf>
    <xf numFmtId="0" fontId="1" fillId="14" borderId="14" xfId="0" applyFont="1" applyFill="1" applyBorder="1" applyAlignment="1" applyProtection="1">
      <alignment vertical="center" wrapText="1"/>
    </xf>
    <xf numFmtId="0" fontId="1" fillId="14" borderId="14" xfId="0" applyFont="1" applyFill="1" applyBorder="1" applyAlignment="1" applyProtection="1">
      <alignment horizontal="left" vertical="center" wrapText="1"/>
    </xf>
    <xf numFmtId="0" fontId="1" fillId="14"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0" fillId="3" borderId="6" xfId="0" applyFill="1" applyBorder="1" applyProtection="1"/>
    <xf numFmtId="0" fontId="0" fillId="3" borderId="6" xfId="0" applyFill="1" applyBorder="1" applyAlignment="1" applyProtection="1">
      <alignment horizontal="center" vertical="center"/>
    </xf>
    <xf numFmtId="0" fontId="1" fillId="16"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6" borderId="0" xfId="0" applyFont="1" applyFill="1" applyBorder="1" applyAlignment="1" applyProtection="1">
      <alignment vertical="top"/>
    </xf>
    <xf numFmtId="0" fontId="0" fillId="16" borderId="0" xfId="0" applyFill="1" applyAlignment="1" applyProtection="1">
      <alignment vertical="top" wrapText="1"/>
    </xf>
    <xf numFmtId="0" fontId="3" fillId="16" borderId="0" xfId="0" applyFont="1" applyFill="1" applyBorder="1" applyProtection="1"/>
    <xf numFmtId="0" fontId="3" fillId="16" borderId="0" xfId="0" applyFont="1" applyFill="1" applyBorder="1" applyAlignment="1" applyProtection="1">
      <alignment horizontal="center" vertical="center"/>
    </xf>
    <xf numFmtId="0" fontId="0" fillId="16" borderId="0" xfId="0" applyFill="1" applyProtection="1"/>
    <xf numFmtId="0" fontId="3" fillId="16" borderId="27" xfId="0" applyFont="1" applyFill="1" applyBorder="1" applyProtection="1"/>
    <xf numFmtId="0" fontId="1" fillId="7" borderId="3"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4" borderId="9" xfId="0" applyFont="1" applyFill="1" applyBorder="1" applyAlignment="1" applyProtection="1">
      <alignment horizontal="center" vertical="center"/>
    </xf>
    <xf numFmtId="0" fontId="2" fillId="8" borderId="9" xfId="0" applyFont="1" applyFill="1" applyBorder="1" applyAlignment="1" applyProtection="1">
      <alignment horizontal="left" vertical="top" wrapText="1"/>
    </xf>
    <xf numFmtId="0" fontId="2" fillId="4"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4" borderId="7" xfId="0" applyFont="1" applyFill="1" applyBorder="1" applyAlignment="1" applyProtection="1">
      <alignment horizontal="center" vertical="center"/>
    </xf>
    <xf numFmtId="0" fontId="2" fillId="8" borderId="7"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1" fillId="7" borderId="2" xfId="0" applyFont="1" applyFill="1" applyBorder="1" applyAlignment="1" applyProtection="1">
      <alignment vertical="center"/>
    </xf>
    <xf numFmtId="0" fontId="1" fillId="7" borderId="3" xfId="0" applyFont="1" applyFill="1" applyBorder="1" applyAlignment="1" applyProtection="1">
      <alignment vertical="center"/>
    </xf>
    <xf numFmtId="0" fontId="1" fillId="7" borderId="4" xfId="0" applyFont="1" applyFill="1" applyBorder="1" applyAlignment="1" applyProtection="1">
      <alignment vertical="center"/>
    </xf>
    <xf numFmtId="0" fontId="1"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0" fillId="7" borderId="2" xfId="0" applyFill="1" applyBorder="1" applyProtection="1"/>
    <xf numFmtId="0" fontId="2" fillId="7" borderId="3" xfId="0" applyFont="1" applyFill="1" applyBorder="1" applyAlignment="1" applyProtection="1">
      <alignment horizontal="left" vertical="center" wrapText="1"/>
    </xf>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0" fillId="3" borderId="0" xfId="0" applyFill="1" applyAlignment="1" applyProtection="1">
      <alignment vertical="top" wrapText="1"/>
    </xf>
    <xf numFmtId="0" fontId="6" fillId="3" borderId="2" xfId="0" applyFont="1" applyFill="1" applyBorder="1" applyAlignment="1" applyProtection="1">
      <alignment horizontal="left" vertical="top"/>
    </xf>
    <xf numFmtId="0" fontId="6" fillId="16" borderId="11" xfId="0" applyFont="1" applyFill="1" applyBorder="1" applyAlignment="1" applyProtection="1">
      <alignment vertical="top"/>
    </xf>
    <xf numFmtId="0" fontId="3" fillId="16" borderId="6" xfId="0" applyFont="1" applyFill="1" applyBorder="1" applyProtection="1"/>
    <xf numFmtId="0" fontId="3" fillId="16" borderId="6" xfId="0" applyFont="1" applyFill="1" applyBorder="1" applyAlignment="1" applyProtection="1">
      <alignment horizontal="center" vertical="center"/>
    </xf>
    <xf numFmtId="0" fontId="3" fillId="16"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2" borderId="1" xfId="0" applyFont="1" applyFill="1" applyBorder="1" applyAlignment="1" applyProtection="1">
      <alignment vertical="top" wrapText="1"/>
      <protection locked="0"/>
    </xf>
    <xf numFmtId="0" fontId="1" fillId="3" borderId="0" xfId="0" applyFont="1" applyFill="1" applyAlignment="1" applyProtection="1">
      <alignment horizontal="center" vertical="center"/>
    </xf>
    <xf numFmtId="0" fontId="2" fillId="11" borderId="6" xfId="0" applyFont="1" applyFill="1" applyBorder="1" applyAlignment="1" applyProtection="1">
      <alignment vertical="top" wrapText="1"/>
    </xf>
    <xf numFmtId="0" fontId="2" fillId="11" borderId="13" xfId="0" applyFont="1" applyFill="1" applyBorder="1" applyAlignment="1" applyProtection="1">
      <alignment vertical="top" wrapText="1"/>
    </xf>
    <xf numFmtId="0" fontId="2" fillId="12" borderId="0" xfId="0" applyFont="1" applyFill="1" applyAlignment="1" applyProtection="1">
      <alignment vertical="top" wrapText="1"/>
    </xf>
    <xf numFmtId="0" fontId="2" fillId="12" borderId="27" xfId="0" applyFont="1" applyFill="1" applyBorder="1" applyAlignment="1" applyProtection="1">
      <alignment vertical="top" wrapText="1"/>
    </xf>
    <xf numFmtId="0" fontId="2" fillId="12" borderId="13" xfId="0" applyFont="1" applyFill="1" applyBorder="1" applyAlignment="1" applyProtection="1">
      <alignment vertical="top" wrapText="1"/>
    </xf>
    <xf numFmtId="0" fontId="1" fillId="16" borderId="9" xfId="0" applyFont="1" applyFill="1" applyBorder="1" applyAlignment="1" applyProtection="1">
      <alignment horizontal="center" vertical="center"/>
    </xf>
    <xf numFmtId="0" fontId="7" fillId="4"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xf>
    <xf numFmtId="0" fontId="4" fillId="3" borderId="6" xfId="0" applyFont="1" applyFill="1" applyBorder="1" applyAlignment="1" applyProtection="1">
      <alignment vertical="top" wrapText="1"/>
    </xf>
    <xf numFmtId="0" fontId="5" fillId="3" borderId="6" xfId="0" applyFont="1" applyFill="1" applyBorder="1" applyAlignment="1" applyProtection="1">
      <alignment vertical="top" wrapText="1"/>
    </xf>
    <xf numFmtId="0" fontId="0" fillId="3" borderId="1" xfId="0" applyFill="1" applyBorder="1" applyProtection="1"/>
    <xf numFmtId="0" fontId="6" fillId="16" borderId="6" xfId="0" applyFont="1" applyFill="1" applyBorder="1" applyAlignment="1" applyProtection="1">
      <alignment vertical="top"/>
    </xf>
    <xf numFmtId="0" fontId="4" fillId="16" borderId="6" xfId="0" applyFont="1" applyFill="1" applyBorder="1" applyAlignment="1" applyProtection="1">
      <alignment horizontal="center" vertical="center"/>
    </xf>
    <xf numFmtId="0" fontId="1" fillId="0" borderId="9" xfId="0" applyFont="1" applyBorder="1" applyAlignment="1" applyProtection="1">
      <alignment horizontal="center" vertical="center" wrapText="1"/>
    </xf>
    <xf numFmtId="0" fontId="2" fillId="0" borderId="1" xfId="0" applyFont="1" applyBorder="1" applyAlignment="1" applyProtection="1">
      <alignment vertical="top" wrapText="1"/>
    </xf>
    <xf numFmtId="0" fontId="2" fillId="2" borderId="2" xfId="0" applyFont="1" applyFill="1" applyBorder="1" applyAlignment="1" applyProtection="1">
      <alignment horizontal="left" vertical="top" wrapText="1"/>
    </xf>
    <xf numFmtId="0" fontId="2" fillId="22" borderId="1"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4" borderId="7" xfId="0" applyFont="1" applyFill="1" applyBorder="1" applyProtection="1"/>
    <xf numFmtId="0" fontId="2" fillId="24" borderId="12" xfId="0" applyFont="1" applyFill="1" applyBorder="1" applyAlignment="1" applyProtection="1">
      <alignment vertical="top" wrapText="1"/>
    </xf>
    <xf numFmtId="0" fontId="14" fillId="23" borderId="1" xfId="0" applyFont="1" applyFill="1" applyBorder="1" applyAlignment="1" applyProtection="1">
      <alignment horizontal="center" vertical="center" wrapText="1"/>
    </xf>
    <xf numFmtId="0" fontId="2" fillId="0" borderId="4" xfId="0" applyFont="1" applyBorder="1" applyAlignment="1" applyProtection="1">
      <alignment horizontal="left" vertical="top" wrapText="1"/>
    </xf>
    <xf numFmtId="0" fontId="0" fillId="0" borderId="0" xfId="0" applyAlignment="1" applyProtection="1">
      <alignment horizontal="center" vertical="center"/>
    </xf>
    <xf numFmtId="0" fontId="1" fillId="0" borderId="1" xfId="0" applyFont="1" applyBorder="1" applyAlignment="1" applyProtection="1">
      <alignment horizontal="center" vertical="center" wrapText="1"/>
    </xf>
    <xf numFmtId="0" fontId="2" fillId="22" borderId="10" xfId="0" applyFont="1" applyFill="1" applyBorder="1" applyAlignment="1" applyProtection="1">
      <alignment horizontal="left" vertical="top" wrapText="1"/>
    </xf>
    <xf numFmtId="0" fontId="2" fillId="4" borderId="8" xfId="0" applyFont="1" applyFill="1" applyBorder="1" applyAlignment="1" applyProtection="1">
      <alignment horizontal="center" vertical="center"/>
    </xf>
    <xf numFmtId="0" fontId="2" fillId="24" borderId="12" xfId="0" applyFont="1" applyFill="1" applyBorder="1" applyAlignment="1" applyProtection="1">
      <alignment horizontal="center" vertical="center" wrapText="1"/>
    </xf>
    <xf numFmtId="0" fontId="6" fillId="16" borderId="2" xfId="0" applyFont="1" applyFill="1" applyBorder="1" applyAlignment="1" applyProtection="1">
      <alignment horizontal="left" vertical="top"/>
    </xf>
    <xf numFmtId="0" fontId="4" fillId="16" borderId="3" xfId="0" applyFont="1" applyFill="1" applyBorder="1" applyAlignment="1" applyProtection="1">
      <alignment horizontal="center" vertical="center"/>
    </xf>
    <xf numFmtId="0" fontId="2" fillId="22" borderId="11" xfId="0" applyFont="1" applyFill="1" applyBorder="1" applyAlignment="1" applyProtection="1">
      <alignment horizontal="left" vertical="top" wrapText="1"/>
    </xf>
    <xf numFmtId="0" fontId="2" fillId="10" borderId="1" xfId="0" applyFont="1" applyFill="1" applyBorder="1" applyAlignment="1" applyProtection="1">
      <alignment horizontal="center" vertical="center" wrapText="1"/>
    </xf>
    <xf numFmtId="0" fontId="6" fillId="16" borderId="11" xfId="0" applyFont="1" applyFill="1" applyBorder="1" applyAlignment="1" applyProtection="1">
      <alignment horizontal="left" vertical="top"/>
    </xf>
    <xf numFmtId="0" fontId="14" fillId="23" borderId="4" xfId="0" applyFont="1" applyFill="1" applyBorder="1" applyAlignment="1" applyProtection="1">
      <alignment horizontal="center" vertical="center" wrapText="1"/>
    </xf>
    <xf numFmtId="0" fontId="2" fillId="4" borderId="8" xfId="0" applyFont="1" applyFill="1" applyBorder="1" applyProtection="1"/>
    <xf numFmtId="0" fontId="2" fillId="19" borderId="7" xfId="0" applyFont="1" applyFill="1" applyBorder="1" applyProtection="1"/>
    <xf numFmtId="0" fontId="2" fillId="19" borderId="8" xfId="0" applyFont="1" applyFill="1" applyBorder="1" applyProtection="1"/>
    <xf numFmtId="0" fontId="2" fillId="0" borderId="1" xfId="0" applyFont="1" applyFill="1" applyBorder="1" applyAlignment="1" applyProtection="1">
      <alignment vertical="top" wrapText="1"/>
    </xf>
    <xf numFmtId="0" fontId="6" fillId="16" borderId="2" xfId="0" applyFont="1" applyFill="1" applyBorder="1" applyAlignment="1" applyProtection="1">
      <alignment horizontal="center" vertical="center"/>
    </xf>
    <xf numFmtId="0" fontId="2" fillId="19" borderId="10" xfId="0" applyFont="1" applyFill="1" applyBorder="1" applyProtection="1"/>
    <xf numFmtId="0" fontId="1" fillId="16" borderId="2" xfId="0" applyFont="1" applyFill="1" applyBorder="1" applyAlignment="1" applyProtection="1">
      <alignment horizontal="center" vertical="center"/>
    </xf>
    <xf numFmtId="0" fontId="1" fillId="16" borderId="3" xfId="0" applyFont="1" applyFill="1" applyBorder="1" applyAlignment="1" applyProtection="1">
      <alignment horizontal="center" vertical="center"/>
    </xf>
    <xf numFmtId="0" fontId="6" fillId="16" borderId="3" xfId="0" applyFont="1" applyFill="1" applyBorder="1" applyAlignment="1" applyProtection="1">
      <alignment vertical="top"/>
    </xf>
    <xf numFmtId="0" fontId="6" fillId="3" borderId="2" xfId="0" applyFont="1" applyFill="1" applyBorder="1" applyAlignment="1" applyProtection="1">
      <alignment horizontal="left" vertical="center"/>
    </xf>
    <xf numFmtId="0" fontId="1" fillId="3" borderId="3" xfId="0" applyFont="1" applyFill="1" applyBorder="1" applyAlignment="1" applyProtection="1">
      <alignment horizontal="center" vertical="center"/>
    </xf>
    <xf numFmtId="0" fontId="2" fillId="2" borderId="11" xfId="0" applyFont="1" applyFill="1" applyBorder="1" applyAlignment="1" applyProtection="1">
      <alignment horizontal="left" vertical="top" wrapText="1"/>
    </xf>
    <xf numFmtId="0" fontId="2" fillId="22" borderId="9" xfId="0" applyFont="1" applyFill="1" applyBorder="1" applyAlignment="1" applyProtection="1">
      <alignment horizontal="left" vertical="top" wrapText="1"/>
    </xf>
    <xf numFmtId="0" fontId="2" fillId="0" borderId="13" xfId="0" applyFont="1" applyBorder="1" applyAlignment="1" applyProtection="1">
      <alignment horizontal="left" vertical="top" wrapText="1"/>
    </xf>
    <xf numFmtId="0" fontId="0" fillId="7" borderId="10" xfId="0" applyFill="1" applyBorder="1" applyProtection="1"/>
    <xf numFmtId="0" fontId="0" fillId="7" borderId="28" xfId="0" applyFill="1" applyBorder="1" applyProtection="1"/>
    <xf numFmtId="0" fontId="0" fillId="7" borderId="11"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 fillId="17" borderId="1" xfId="0" applyFont="1" applyFill="1" applyBorder="1" applyAlignment="1" applyProtection="1">
      <alignment horizontal="center" vertical="center" wrapText="1"/>
    </xf>
    <xf numFmtId="0" fontId="2" fillId="18"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3" borderId="7" xfId="0" applyFill="1" applyBorder="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19" borderId="12" xfId="0" applyFont="1" applyFill="1" applyBorder="1" applyAlignment="1" applyProtection="1">
      <alignment horizontal="center" vertical="center" wrapText="1"/>
      <protection locked="0"/>
    </xf>
    <xf numFmtId="0" fontId="18" fillId="0" borderId="0" xfId="0" applyFont="1"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vertical="center"/>
    </xf>
    <xf numFmtId="0" fontId="20" fillId="0" borderId="0" xfId="0" applyFont="1" applyProtection="1"/>
    <xf numFmtId="0" fontId="2" fillId="0" borderId="1" xfId="0" applyFont="1" applyBorder="1" applyAlignment="1" applyProtection="1">
      <alignment horizontal="left" vertical="top" wrapText="1"/>
    </xf>
    <xf numFmtId="0" fontId="2" fillId="19" borderId="7" xfId="0" applyFont="1" applyFill="1" applyBorder="1" applyAlignment="1" applyProtection="1">
      <alignment vertical="top" wrapText="1"/>
      <protection locked="0"/>
    </xf>
    <xf numFmtId="0" fontId="2" fillId="19" borderId="9" xfId="0" applyFont="1" applyFill="1" applyBorder="1" applyAlignment="1" applyProtection="1">
      <alignment vertical="top" wrapText="1"/>
      <protection locked="0"/>
    </xf>
    <xf numFmtId="0" fontId="2" fillId="19" borderId="8" xfId="0" applyFont="1" applyFill="1" applyBorder="1" applyAlignment="1" applyProtection="1">
      <alignment vertical="top" wrapText="1"/>
      <protection locked="0"/>
    </xf>
    <xf numFmtId="0" fontId="2" fillId="24" borderId="7" xfId="0" applyFont="1" applyFill="1" applyBorder="1" applyAlignment="1" applyProtection="1">
      <alignment vertical="top" wrapText="1"/>
    </xf>
    <xf numFmtId="0" fontId="2" fillId="24" borderId="8" xfId="0" applyFont="1" applyFill="1" applyBorder="1" applyAlignment="1" applyProtection="1">
      <alignment vertical="top" wrapText="1"/>
    </xf>
    <xf numFmtId="0" fontId="2" fillId="24" borderId="9" xfId="0" applyFont="1" applyFill="1" applyBorder="1" applyAlignment="1" applyProtection="1">
      <alignmen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0" borderId="1" xfId="0" applyFont="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13" fillId="11" borderId="6" xfId="0" applyFont="1" applyFill="1" applyBorder="1" applyAlignment="1" applyProtection="1">
      <alignment vertical="center" wrapText="1"/>
    </xf>
    <xf numFmtId="0" fontId="0" fillId="3" borderId="6" xfId="0" applyFill="1" applyBorder="1" applyProtection="1"/>
    <xf numFmtId="0" fontId="6" fillId="16" borderId="3" xfId="0" applyFont="1" applyFill="1" applyBorder="1" applyAlignment="1" applyProtection="1">
      <alignment vertical="top"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19" borderId="6" xfId="0" applyFont="1" applyFill="1" applyBorder="1" applyAlignment="1" applyProtection="1">
      <alignment horizontal="left" vertical="top" wrapText="1"/>
    </xf>
    <xf numFmtId="0" fontId="2" fillId="24" borderId="6" xfId="0" applyFont="1" applyFill="1" applyBorder="1" applyAlignment="1" applyProtection="1">
      <alignment horizontal="left" vertical="top" wrapText="1"/>
    </xf>
    <xf numFmtId="0" fontId="4" fillId="23" borderId="4" xfId="0" applyFont="1" applyFill="1" applyBorder="1" applyAlignment="1" applyProtection="1">
      <alignment horizontal="center" vertical="center"/>
    </xf>
    <xf numFmtId="0" fontId="4" fillId="23" borderId="1" xfId="0" applyFont="1" applyFill="1" applyBorder="1" applyAlignment="1" applyProtection="1">
      <alignment horizontal="center" vertical="center"/>
    </xf>
    <xf numFmtId="0" fontId="22" fillId="0" borderId="1" xfId="0" applyFont="1" applyBorder="1" applyAlignment="1" applyProtection="1">
      <alignment horizontal="left" vertical="top" wrapText="1"/>
    </xf>
    <xf numFmtId="0" fontId="1" fillId="10" borderId="1"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4" fillId="3" borderId="0" xfId="0" applyFont="1" applyFill="1" applyBorder="1" applyAlignment="1" applyProtection="1">
      <alignment vertical="top" wrapText="1"/>
    </xf>
    <xf numFmtId="0" fontId="4" fillId="23" borderId="13" xfId="0" applyFont="1" applyFill="1" applyBorder="1" applyAlignment="1" applyProtection="1">
      <alignment horizontal="center" vertical="center"/>
    </xf>
    <xf numFmtId="0" fontId="4" fillId="23" borderId="9" xfId="0" applyFont="1" applyFill="1" applyBorder="1" applyAlignment="1" applyProtection="1">
      <alignment horizontal="center" vertical="center"/>
    </xf>
    <xf numFmtId="0" fontId="6" fillId="16" borderId="2" xfId="0" applyFont="1" applyFill="1" applyBorder="1" applyAlignment="1" applyProtection="1">
      <alignment vertical="top"/>
    </xf>
    <xf numFmtId="0" fontId="6" fillId="16" borderId="3" xfId="0" applyFont="1" applyFill="1" applyBorder="1" applyAlignment="1" applyProtection="1">
      <alignment vertical="center"/>
    </xf>
    <xf numFmtId="0" fontId="2" fillId="16" borderId="3" xfId="0" applyFont="1" applyFill="1" applyBorder="1" applyAlignment="1" applyProtection="1">
      <alignment horizontal="center" vertical="center"/>
    </xf>
    <xf numFmtId="0" fontId="2" fillId="19" borderId="0"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23" fillId="0" borderId="1" xfId="0" applyFont="1" applyBorder="1" applyAlignment="1" applyProtection="1">
      <alignment horizontal="justify" vertical="top"/>
    </xf>
    <xf numFmtId="0" fontId="22" fillId="0" borderId="1" xfId="0" applyFont="1" applyBorder="1" applyAlignment="1" applyProtection="1">
      <alignment vertical="top" wrapText="1"/>
    </xf>
    <xf numFmtId="0" fontId="2" fillId="19" borderId="7" xfId="0" applyFont="1" applyFill="1" applyBorder="1" applyAlignment="1" applyProtection="1">
      <alignment vertical="top" wrapText="1"/>
    </xf>
    <xf numFmtId="0" fontId="2" fillId="4" borderId="7" xfId="0" applyFont="1" applyFill="1" applyBorder="1" applyAlignment="1" applyProtection="1"/>
    <xf numFmtId="0" fontId="2" fillId="19" borderId="8" xfId="0" applyFont="1" applyFill="1" applyBorder="1" applyAlignment="1" applyProtection="1">
      <alignment vertical="top" wrapText="1"/>
    </xf>
    <xf numFmtId="0" fontId="2" fillId="4" borderId="8" xfId="0" applyFont="1" applyFill="1" applyBorder="1" applyAlignment="1" applyProtection="1"/>
    <xf numFmtId="0" fontId="1" fillId="10" borderId="1" xfId="0" applyFont="1" applyFill="1" applyBorder="1" applyAlignment="1" applyProtection="1">
      <alignment horizontal="center" vertical="center" wrapText="1"/>
    </xf>
    <xf numFmtId="0" fontId="4" fillId="23" borderId="1" xfId="0" applyFont="1" applyFill="1" applyBorder="1" applyAlignment="1" applyProtection="1">
      <alignment horizontal="center" vertical="center" wrapText="1"/>
    </xf>
    <xf numFmtId="0" fontId="1" fillId="10" borderId="4" xfId="0" applyFont="1" applyFill="1" applyBorder="1" applyAlignment="1" applyProtection="1">
      <alignment horizontal="center" vertical="center"/>
    </xf>
    <xf numFmtId="0" fontId="23" fillId="0" borderId="0" xfId="0" applyFont="1" applyAlignment="1" applyProtection="1">
      <alignment horizontal="left" vertical="top" wrapText="1"/>
    </xf>
    <xf numFmtId="0" fontId="2" fillId="24" borderId="9" xfId="0" applyFont="1" applyFill="1" applyBorder="1" applyAlignment="1" applyProtection="1">
      <alignment horizontal="center" vertical="center" wrapText="1"/>
    </xf>
    <xf numFmtId="0" fontId="2" fillId="0" borderId="9" xfId="0" applyFont="1" applyBorder="1" applyAlignment="1" applyProtection="1">
      <alignment vertical="top" wrapText="1"/>
    </xf>
    <xf numFmtId="0" fontId="1" fillId="10" borderId="13" xfId="0" applyFont="1" applyFill="1" applyBorder="1" applyAlignment="1" applyProtection="1">
      <alignment horizontal="center" vertical="center"/>
    </xf>
    <xf numFmtId="0" fontId="2" fillId="19" borderId="7" xfId="0" applyFont="1" applyFill="1" applyBorder="1" applyAlignment="1" applyProtection="1"/>
    <xf numFmtId="0" fontId="2" fillId="24" borderId="7" xfId="0" applyFont="1" applyFill="1" applyBorder="1" applyAlignment="1" applyProtection="1"/>
    <xf numFmtId="0" fontId="2" fillId="19" borderId="8" xfId="0" applyFont="1" applyFill="1" applyBorder="1" applyAlignment="1" applyProtection="1"/>
    <xf numFmtId="0" fontId="2" fillId="24" borderId="8" xfId="0" applyFont="1" applyFill="1" applyBorder="1" applyAlignment="1" applyProtection="1"/>
    <xf numFmtId="0" fontId="14" fillId="16" borderId="6" xfId="0" applyFont="1" applyFill="1" applyBorder="1" applyAlignment="1" applyProtection="1">
      <alignment horizontal="center" vertical="center"/>
    </xf>
    <xf numFmtId="0" fontId="14" fillId="16" borderId="6" xfId="0" applyFont="1" applyFill="1" applyBorder="1" applyAlignment="1" applyProtection="1">
      <alignment horizontal="left" vertical="top" wrapText="1"/>
    </xf>
    <xf numFmtId="0" fontId="0" fillId="0" borderId="0" xfId="0" applyFill="1" applyProtection="1"/>
    <xf numFmtId="0" fontId="14" fillId="16" borderId="3" xfId="0" applyFont="1" applyFill="1" applyBorder="1" applyAlignment="1" applyProtection="1">
      <alignment horizontal="center" vertical="center"/>
    </xf>
    <xf numFmtId="0" fontId="14" fillId="16" borderId="3" xfId="0" applyFont="1" applyFill="1" applyBorder="1" applyAlignment="1" applyProtection="1">
      <alignment horizontal="left" vertical="top" wrapText="1"/>
    </xf>
    <xf numFmtId="0" fontId="22" fillId="0" borderId="0" xfId="0" applyFont="1" applyAlignment="1" applyProtection="1">
      <alignment horizontal="left" vertical="top" wrapText="1"/>
    </xf>
    <xf numFmtId="0" fontId="2" fillId="19" borderId="7"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top" wrapText="1"/>
    </xf>
    <xf numFmtId="0" fontId="0" fillId="0" borderId="0" xfId="0" applyAlignment="1" applyProtection="1">
      <alignment vertical="center"/>
    </xf>
    <xf numFmtId="0" fontId="2" fillId="16" borderId="3"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protection locked="0"/>
    </xf>
    <xf numFmtId="0" fontId="2" fillId="26" borderId="7" xfId="0" applyFont="1" applyFill="1" applyBorder="1" applyAlignment="1" applyProtection="1">
      <alignment vertical="top" wrapText="1"/>
    </xf>
    <xf numFmtId="0" fontId="2" fillId="26" borderId="8" xfId="0" applyFont="1" applyFill="1" applyBorder="1" applyAlignment="1" applyProtection="1">
      <alignment vertical="top" wrapText="1"/>
    </xf>
    <xf numFmtId="0" fontId="2" fillId="26" borderId="9" xfId="0" applyFont="1" applyFill="1" applyBorder="1" applyAlignment="1" applyProtection="1">
      <alignment vertical="top" wrapText="1"/>
    </xf>
    <xf numFmtId="0" fontId="2" fillId="26" borderId="7" xfId="0" applyFont="1" applyFill="1" applyBorder="1" applyProtection="1"/>
    <xf numFmtId="0" fontId="2" fillId="26" borderId="8" xfId="0" applyFont="1" applyFill="1" applyBorder="1" applyProtection="1"/>
    <xf numFmtId="0" fontId="2" fillId="26" borderId="10" xfId="0" applyFont="1" applyFill="1" applyBorder="1" applyProtection="1"/>
    <xf numFmtId="0" fontId="2" fillId="3" borderId="4" xfId="0" applyFont="1" applyFill="1" applyBorder="1" applyAlignment="1" applyProtection="1">
      <alignment horizontal="left" vertical="top" wrapText="1"/>
    </xf>
    <xf numFmtId="0" fontId="2" fillId="16" borderId="4" xfId="0" applyFont="1" applyFill="1" applyBorder="1" applyAlignment="1" applyProtection="1">
      <alignment horizontal="left" vertical="top" wrapText="1"/>
    </xf>
    <xf numFmtId="0" fontId="2" fillId="26" borderId="7" xfId="0" applyFont="1" applyFill="1" applyBorder="1" applyAlignment="1" applyProtection="1">
      <alignment vertical="top"/>
    </xf>
    <xf numFmtId="0" fontId="2" fillId="19" borderId="8" xfId="0" applyFont="1" applyFill="1" applyBorder="1" applyAlignment="1" applyProtection="1">
      <alignment horizontal="center" vertical="center"/>
    </xf>
    <xf numFmtId="0" fontId="2" fillId="26" borderId="8" xfId="0" applyFont="1" applyFill="1" applyBorder="1" applyAlignment="1" applyProtection="1">
      <alignment vertical="top"/>
    </xf>
    <xf numFmtId="0" fontId="4" fillId="23" borderId="7" xfId="0" applyFont="1" applyFill="1" applyBorder="1" applyAlignment="1" applyProtection="1">
      <alignment horizontal="center" vertical="center"/>
    </xf>
    <xf numFmtId="0" fontId="2" fillId="0" borderId="28" xfId="0" applyFont="1" applyBorder="1" applyAlignment="1" applyProtection="1">
      <alignment horizontal="left" vertical="top" wrapText="1"/>
    </xf>
    <xf numFmtId="0" fontId="14" fillId="16" borderId="3" xfId="0" applyFont="1" applyFill="1" applyBorder="1" applyAlignment="1" applyProtection="1">
      <alignment vertical="top" wrapText="1"/>
    </xf>
    <xf numFmtId="0" fontId="14" fillId="16" borderId="4" xfId="0" applyFont="1" applyFill="1" applyBorder="1" applyAlignment="1" applyProtection="1">
      <alignment vertical="top" wrapText="1"/>
    </xf>
    <xf numFmtId="0" fontId="2" fillId="4" borderId="10"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24" borderId="28" xfId="0" applyFont="1" applyFill="1" applyBorder="1" applyAlignment="1" applyProtection="1"/>
    <xf numFmtId="0" fontId="2" fillId="24" borderId="27" xfId="0" applyFont="1" applyFill="1" applyBorder="1" applyAlignment="1" applyProtection="1"/>
    <xf numFmtId="0" fontId="2" fillId="4" borderId="12" xfId="0" applyFont="1" applyFill="1" applyBorder="1" applyAlignment="1" applyProtection="1">
      <alignment horizontal="left" vertical="top" wrapText="1"/>
    </xf>
    <xf numFmtId="0" fontId="1" fillId="0" borderId="8" xfId="0" applyFont="1" applyBorder="1" applyAlignment="1" applyProtection="1">
      <alignment horizontal="center" vertical="center" wrapText="1"/>
    </xf>
    <xf numFmtId="0" fontId="2" fillId="2" borderId="10" xfId="0" applyFont="1" applyFill="1" applyBorder="1" applyAlignment="1" applyProtection="1">
      <alignment horizontal="left" vertical="top" wrapText="1"/>
    </xf>
    <xf numFmtId="0" fontId="2" fillId="22" borderId="7" xfId="0" applyFont="1" applyFill="1" applyBorder="1" applyAlignment="1" applyProtection="1">
      <alignment horizontal="left" vertical="top" wrapText="1"/>
    </xf>
    <xf numFmtId="0" fontId="4" fillId="23" borderId="28" xfId="0" applyFont="1" applyFill="1" applyBorder="1" applyAlignment="1" applyProtection="1">
      <alignment horizontal="center" vertical="center"/>
    </xf>
    <xf numFmtId="0" fontId="27" fillId="10" borderId="9" xfId="0" applyFont="1" applyFill="1" applyBorder="1" applyAlignment="1" applyProtection="1">
      <alignment horizontal="center" vertical="center"/>
    </xf>
    <xf numFmtId="0" fontId="2" fillId="16" borderId="3" xfId="0" applyFont="1" applyFill="1" applyBorder="1" applyAlignment="1" applyProtection="1"/>
    <xf numFmtId="0" fontId="2" fillId="16" borderId="3" xfId="0" applyFont="1" applyFill="1" applyBorder="1" applyProtection="1"/>
    <xf numFmtId="0" fontId="2" fillId="2" borderId="12" xfId="0" applyFont="1" applyFill="1" applyBorder="1" applyAlignment="1" applyProtection="1">
      <alignment horizontal="left" vertical="top" wrapText="1"/>
    </xf>
    <xf numFmtId="0" fontId="2" fillId="22" borderId="8" xfId="0" applyFont="1" applyFill="1" applyBorder="1" applyAlignment="1" applyProtection="1">
      <alignment horizontal="left" vertical="top" wrapText="1"/>
    </xf>
    <xf numFmtId="0" fontId="2" fillId="22" borderId="12" xfId="0" applyFont="1"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1" fillId="10" borderId="2" xfId="0" applyFont="1" applyFill="1" applyBorder="1" applyAlignment="1" applyProtection="1">
      <alignment horizontal="center" vertical="center"/>
    </xf>
    <xf numFmtId="0" fontId="4" fillId="23" borderId="2" xfId="0" applyFont="1" applyFill="1" applyBorder="1" applyAlignment="1" applyProtection="1">
      <alignment horizontal="center" vertical="center"/>
    </xf>
    <xf numFmtId="0" fontId="14" fillId="16" borderId="3" xfId="0" applyFont="1" applyFill="1" applyBorder="1" applyProtection="1"/>
    <xf numFmtId="0" fontId="3" fillId="0" borderId="0" xfId="0" applyFont="1" applyFill="1" applyBorder="1" applyProtection="1"/>
    <xf numFmtId="0" fontId="1" fillId="0" borderId="7" xfId="0" applyFont="1" applyBorder="1" applyAlignment="1" applyProtection="1">
      <alignment horizontal="center" vertical="center" wrapText="1"/>
    </xf>
    <xf numFmtId="0" fontId="2" fillId="0" borderId="7" xfId="0" applyFont="1" applyFill="1" applyBorder="1" applyAlignment="1" applyProtection="1">
      <alignment vertical="top" wrapText="1"/>
    </xf>
    <xf numFmtId="0" fontId="4" fillId="23" borderId="10" xfId="0" applyFont="1" applyFill="1" applyBorder="1" applyAlignment="1" applyProtection="1">
      <alignment horizontal="center" vertical="center"/>
    </xf>
    <xf numFmtId="0" fontId="2" fillId="22" borderId="9" xfId="0" applyFont="1" applyFill="1" applyBorder="1" applyProtection="1"/>
    <xf numFmtId="0" fontId="2" fillId="22" borderId="11" xfId="0" applyFont="1" applyFill="1" applyBorder="1" applyProtection="1"/>
    <xf numFmtId="0" fontId="4" fillId="23" borderId="11" xfId="0" applyFont="1" applyFill="1" applyBorder="1" applyAlignment="1" applyProtection="1">
      <alignment horizontal="center" vertical="center"/>
    </xf>
    <xf numFmtId="0" fontId="2" fillId="16" borderId="5" xfId="0" applyFont="1" applyFill="1" applyBorder="1" applyAlignment="1" applyProtection="1">
      <alignment horizontal="center" vertical="center"/>
    </xf>
    <xf numFmtId="0" fontId="2" fillId="16" borderId="3" xfId="0" applyFont="1" applyFill="1" applyBorder="1" applyAlignment="1" applyProtection="1">
      <alignment horizontal="center" vertical="center" wrapText="1"/>
      <protection locked="0"/>
    </xf>
    <xf numFmtId="0" fontId="2" fillId="16" borderId="3" xfId="0" applyFont="1" applyFill="1" applyBorder="1" applyAlignment="1" applyProtection="1">
      <alignment horizontal="left" vertical="top" wrapText="1"/>
      <protection locked="0"/>
    </xf>
    <xf numFmtId="0" fontId="2" fillId="16" borderId="3" xfId="0" applyFont="1" applyFill="1" applyBorder="1" applyAlignment="1" applyProtection="1">
      <protection locked="0"/>
    </xf>
    <xf numFmtId="0" fontId="2" fillId="19" borderId="12" xfId="0" applyFont="1" applyFill="1" applyBorder="1" applyAlignment="1" applyProtection="1">
      <alignment vertical="center" wrapText="1"/>
    </xf>
    <xf numFmtId="0" fontId="2" fillId="24" borderId="0"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xf>
    <xf numFmtId="0" fontId="2" fillId="19" borderId="8" xfId="0" applyFont="1" applyFill="1" applyBorder="1" applyAlignment="1" applyProtection="1">
      <alignment horizontal="left" vertical="top" wrapText="1"/>
    </xf>
    <xf numFmtId="0" fontId="2" fillId="12" borderId="0" xfId="0" applyFont="1" applyFill="1" applyBorder="1" applyAlignment="1" applyProtection="1">
      <alignment vertical="top" wrapText="1"/>
    </xf>
    <xf numFmtId="0" fontId="2" fillId="24" borderId="7"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16" borderId="3"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xf>
    <xf numFmtId="0" fontId="2" fillId="0" borderId="1" xfId="0" applyFont="1" applyBorder="1" applyAlignment="1" applyProtection="1">
      <alignment horizontal="left" vertical="top" wrapText="1"/>
    </xf>
    <xf numFmtId="0" fontId="2" fillId="19" borderId="12" xfId="0" applyFont="1" applyFill="1" applyBorder="1" applyAlignment="1" applyProtection="1">
      <alignment vertical="top" wrapText="1"/>
    </xf>
    <xf numFmtId="164" fontId="2" fillId="14" borderId="14" xfId="0" applyNumberFormat="1" applyFont="1" applyFill="1" applyBorder="1" applyAlignment="1" applyProtection="1">
      <alignment horizontal="center" vertical="center" wrapText="1"/>
      <protection locked="0"/>
    </xf>
    <xf numFmtId="0" fontId="2" fillId="13" borderId="3" xfId="0" applyFont="1" applyFill="1" applyBorder="1" applyAlignment="1" applyProtection="1">
      <alignment vertical="top" wrapText="1"/>
    </xf>
    <xf numFmtId="0" fontId="2" fillId="13" borderId="4" xfId="0" applyFont="1" applyFill="1" applyBorder="1" applyAlignment="1" applyProtection="1">
      <alignment vertical="top" wrapText="1"/>
    </xf>
    <xf numFmtId="0" fontId="2" fillId="19" borderId="7" xfId="0" applyFont="1" applyFill="1" applyBorder="1" applyAlignment="1" applyProtection="1">
      <alignment wrapText="1"/>
    </xf>
    <xf numFmtId="0" fontId="2" fillId="24" borderId="7" xfId="0" applyFont="1" applyFill="1" applyBorder="1" applyAlignment="1" applyProtection="1">
      <alignment wrapText="1"/>
    </xf>
    <xf numFmtId="0" fontId="2" fillId="19" borderId="8" xfId="0" applyFont="1" applyFill="1" applyBorder="1" applyAlignment="1" applyProtection="1">
      <alignment wrapText="1"/>
    </xf>
    <xf numFmtId="0" fontId="2" fillId="24" borderId="8" xfId="0" applyFont="1" applyFill="1" applyBorder="1" applyAlignment="1" applyProtection="1">
      <alignment wrapText="1"/>
    </xf>
    <xf numFmtId="0" fontId="2" fillId="19" borderId="12" xfId="0" applyFont="1" applyFill="1" applyBorder="1" applyProtection="1"/>
    <xf numFmtId="0" fontId="2" fillId="26" borderId="12" xfId="0" applyFont="1" applyFill="1" applyBorder="1" applyProtection="1"/>
    <xf numFmtId="0" fontId="2" fillId="16" borderId="3" xfId="0" applyFont="1" applyFill="1" applyBorder="1" applyAlignment="1" applyProtection="1">
      <alignment vertical="top" wrapText="1"/>
    </xf>
    <xf numFmtId="0" fontId="2" fillId="16" borderId="3" xfId="0" applyFont="1" applyFill="1" applyBorder="1" applyAlignment="1" applyProtection="1">
      <alignment vertical="top" wrapText="1"/>
      <protection locked="0"/>
    </xf>
    <xf numFmtId="0" fontId="2" fillId="26" borderId="28" xfId="0" applyFont="1" applyFill="1" applyBorder="1" applyAlignment="1" applyProtection="1">
      <alignment vertical="top" wrapText="1"/>
    </xf>
    <xf numFmtId="0" fontId="2" fillId="26" borderId="27" xfId="0" applyFont="1" applyFill="1" applyBorder="1" applyAlignment="1" applyProtection="1">
      <alignment vertical="top" wrapText="1"/>
    </xf>
    <xf numFmtId="0" fontId="2" fillId="26" borderId="13" xfId="0" applyFont="1" applyFill="1" applyBorder="1" applyAlignment="1" applyProtection="1">
      <alignment vertical="top" wrapText="1"/>
    </xf>
    <xf numFmtId="0" fontId="2" fillId="16" borderId="8" xfId="0" applyFont="1" applyFill="1" applyBorder="1" applyAlignment="1" applyProtection="1">
      <alignment horizontal="center" vertical="center" wrapText="1"/>
    </xf>
    <xf numFmtId="0" fontId="3" fillId="25" borderId="13" xfId="0" applyFont="1" applyFill="1" applyBorder="1" applyProtection="1"/>
    <xf numFmtId="0" fontId="0" fillId="25" borderId="1" xfId="0" applyFill="1" applyBorder="1" applyAlignment="1" applyProtection="1">
      <alignment horizontal="center" vertical="center"/>
    </xf>
    <xf numFmtId="0" fontId="6" fillId="16" borderId="6" xfId="0" applyFont="1" applyFill="1" applyBorder="1" applyAlignment="1" applyProtection="1">
      <alignment vertical="top" wrapText="1"/>
    </xf>
    <xf numFmtId="0" fontId="13" fillId="16" borderId="9" xfId="0" applyFont="1" applyFill="1" applyBorder="1" applyAlignment="1" applyProtection="1">
      <alignment horizontal="center" vertical="center"/>
    </xf>
    <xf numFmtId="0" fontId="13" fillId="16" borderId="9" xfId="0" applyFont="1" applyFill="1" applyBorder="1" applyAlignment="1" applyProtection="1">
      <alignment horizontal="center" vertical="center" wrapText="1"/>
    </xf>
    <xf numFmtId="0" fontId="2" fillId="24" borderId="0" xfId="0" applyFont="1" applyFill="1" applyBorder="1" applyAlignment="1" applyProtection="1">
      <alignment vertical="top" wrapText="1"/>
    </xf>
    <xf numFmtId="0" fontId="2" fillId="26" borderId="12" xfId="0" applyFont="1" applyFill="1" applyBorder="1" applyAlignment="1" applyProtection="1">
      <alignment horizontal="center" vertical="center"/>
    </xf>
    <xf numFmtId="0" fontId="0" fillId="10" borderId="1" xfId="0" applyFill="1" applyBorder="1" applyAlignment="1" applyProtection="1">
      <alignment horizontal="center" vertical="center"/>
    </xf>
    <xf numFmtId="0" fontId="2" fillId="3" borderId="0" xfId="0" applyFont="1" applyFill="1" applyBorder="1" applyProtection="1">
      <protection locked="0"/>
    </xf>
    <xf numFmtId="0" fontId="2" fillId="3" borderId="0" xfId="0" applyFont="1" applyFill="1" applyBorder="1" applyAlignment="1" applyProtection="1">
      <alignment horizontal="center" vertical="center"/>
    </xf>
    <xf numFmtId="0" fontId="2" fillId="3" borderId="0" xfId="0" applyFont="1" applyFill="1" applyBorder="1" applyProtection="1"/>
    <xf numFmtId="0" fontId="2" fillId="3" borderId="0" xfId="0" applyFont="1" applyFill="1" applyBorder="1" applyAlignment="1" applyProtection="1">
      <alignment vertical="top" wrapText="1"/>
    </xf>
    <xf numFmtId="0" fontId="2" fillId="3" borderId="0" xfId="0" applyFont="1" applyFill="1" applyBorder="1" applyAlignment="1" applyProtection="1">
      <alignment vertical="top" wrapText="1"/>
      <protection locked="0"/>
    </xf>
    <xf numFmtId="0" fontId="14" fillId="3" borderId="0" xfId="0" applyFont="1" applyFill="1" applyBorder="1" applyAlignment="1" applyProtection="1">
      <alignment vertical="top" wrapText="1"/>
    </xf>
    <xf numFmtId="0" fontId="2" fillId="3" borderId="28" xfId="0" applyFont="1" applyFill="1" applyBorder="1" applyProtection="1"/>
    <xf numFmtId="0" fontId="4" fillId="16" borderId="3" xfId="0" applyFont="1" applyFill="1" applyBorder="1" applyAlignment="1" applyProtection="1">
      <alignment vertical="center" wrapText="1"/>
      <protection locked="0"/>
    </xf>
    <xf numFmtId="0" fontId="14" fillId="16" borderId="4" xfId="0" applyFont="1" applyFill="1" applyBorder="1" applyProtection="1"/>
    <xf numFmtId="0" fontId="2" fillId="3" borderId="3" xfId="0" applyFont="1" applyFill="1" applyBorder="1" applyProtection="1">
      <protection locked="0"/>
    </xf>
    <xf numFmtId="0" fontId="2" fillId="3" borderId="3" xfId="0" applyFont="1" applyFill="1" applyBorder="1" applyProtection="1"/>
    <xf numFmtId="0" fontId="2" fillId="3" borderId="6" xfId="0" applyFont="1" applyFill="1" applyBorder="1" applyAlignment="1" applyProtection="1">
      <alignment vertical="center"/>
    </xf>
    <xf numFmtId="0" fontId="2" fillId="3" borderId="6" xfId="0" applyFont="1" applyFill="1" applyBorder="1" applyAlignment="1" applyProtection="1">
      <alignment vertical="center"/>
      <protection locked="0"/>
    </xf>
    <xf numFmtId="0" fontId="2" fillId="3" borderId="6" xfId="0" applyFont="1" applyFill="1" applyBorder="1" applyProtection="1"/>
    <xf numFmtId="0" fontId="2" fillId="3" borderId="4" xfId="0" applyFont="1" applyFill="1" applyBorder="1" applyProtection="1"/>
    <xf numFmtId="0" fontId="2" fillId="16" borderId="3" xfId="0" applyFont="1" applyFill="1" applyBorder="1" applyProtection="1">
      <protection locked="0"/>
    </xf>
    <xf numFmtId="0" fontId="2" fillId="16" borderId="3" xfId="0" applyFont="1" applyFill="1" applyBorder="1" applyAlignment="1" applyProtection="1">
      <alignment vertical="center"/>
    </xf>
    <xf numFmtId="0" fontId="2" fillId="16" borderId="3" xfId="0" applyFont="1" applyFill="1" applyBorder="1" applyAlignment="1" applyProtection="1">
      <alignment vertical="center"/>
      <protection locked="0"/>
    </xf>
    <xf numFmtId="0" fontId="2" fillId="16" borderId="4" xfId="0" applyFont="1" applyFill="1" applyBorder="1" applyProtection="1"/>
    <xf numFmtId="0" fontId="2" fillId="16" borderId="6" xfId="0" applyFont="1" applyFill="1" applyBorder="1" applyProtection="1"/>
    <xf numFmtId="0" fontId="4" fillId="16" borderId="3" xfId="0" applyFont="1" applyFill="1" applyBorder="1" applyAlignment="1" applyProtection="1">
      <alignment vertical="center"/>
      <protection locked="0"/>
    </xf>
    <xf numFmtId="0" fontId="4" fillId="16" borderId="3" xfId="0" applyFont="1" applyFill="1" applyBorder="1" applyAlignment="1" applyProtection="1">
      <alignment vertical="top"/>
      <protection locked="0"/>
    </xf>
    <xf numFmtId="0" fontId="14" fillId="16" borderId="3" xfId="0" applyFont="1" applyFill="1" applyBorder="1" applyAlignment="1" applyProtection="1"/>
    <xf numFmtId="0" fontId="2" fillId="3" borderId="6" xfId="0" applyFont="1" applyFill="1" applyBorder="1" applyProtection="1">
      <protection locked="0"/>
    </xf>
    <xf numFmtId="0" fontId="2" fillId="3" borderId="6" xfId="0" applyFont="1" applyFill="1" applyBorder="1" applyAlignment="1" applyProtection="1">
      <alignment horizontal="center" vertical="center"/>
    </xf>
    <xf numFmtId="0" fontId="2" fillId="3" borderId="6" xfId="0" applyFont="1" applyFill="1" applyBorder="1" applyAlignment="1" applyProtection="1">
      <alignment vertical="top" wrapText="1"/>
    </xf>
    <xf numFmtId="0" fontId="2" fillId="3" borderId="6" xfId="0" applyFont="1" applyFill="1" applyBorder="1" applyAlignment="1" applyProtection="1">
      <alignment vertical="top" wrapText="1"/>
      <protection locked="0"/>
    </xf>
    <xf numFmtId="0" fontId="14" fillId="3" borderId="6" xfId="0" applyFont="1" applyFill="1" applyBorder="1" applyAlignment="1" applyProtection="1">
      <alignment vertical="top" wrapText="1"/>
    </xf>
    <xf numFmtId="0" fontId="4" fillId="16" borderId="6" xfId="0" applyFont="1" applyFill="1" applyBorder="1" applyAlignment="1" applyProtection="1">
      <alignment vertical="top"/>
      <protection locked="0"/>
    </xf>
    <xf numFmtId="0" fontId="14" fillId="16" borderId="6" xfId="0" applyFont="1" applyFill="1" applyBorder="1" applyProtection="1"/>
    <xf numFmtId="0" fontId="2" fillId="16" borderId="0" xfId="0" applyFont="1" applyFill="1" applyBorder="1" applyAlignment="1" applyProtection="1"/>
    <xf numFmtId="0" fontId="2" fillId="16" borderId="0" xfId="0" applyFont="1" applyFill="1" applyBorder="1" applyAlignment="1" applyProtection="1">
      <protection locked="0"/>
    </xf>
    <xf numFmtId="0" fontId="14" fillId="16" borderId="0" xfId="0" applyFont="1" applyFill="1" applyBorder="1" applyAlignment="1" applyProtection="1"/>
    <xf numFmtId="0" fontId="14" fillId="16" borderId="0" xfId="0" applyFont="1" applyFill="1" applyBorder="1" applyProtection="1"/>
    <xf numFmtId="0" fontId="14" fillId="16" borderId="13" xfId="0" applyFont="1" applyFill="1" applyBorder="1" applyAlignment="1" applyProtection="1">
      <alignment horizontal="left" vertical="top" wrapText="1"/>
    </xf>
    <xf numFmtId="0" fontId="14" fillId="16" borderId="3" xfId="0" applyFont="1" applyFill="1" applyBorder="1" applyProtection="1">
      <protection locked="0"/>
    </xf>
    <xf numFmtId="0" fontId="14" fillId="16" borderId="4" xfId="0" applyFont="1" applyFill="1" applyBorder="1" applyAlignment="1" applyProtection="1">
      <alignment horizontal="left" vertical="top" wrapText="1"/>
    </xf>
    <xf numFmtId="0" fontId="2" fillId="3" borderId="3" xfId="0" applyFont="1" applyFill="1" applyBorder="1" applyAlignment="1" applyProtection="1">
      <alignment vertical="center"/>
    </xf>
    <xf numFmtId="0" fontId="2" fillId="3" borderId="3" xfId="0" applyFont="1" applyFill="1" applyBorder="1" applyAlignment="1" applyProtection="1">
      <alignment vertical="center"/>
      <protection locked="0"/>
    </xf>
    <xf numFmtId="0" fontId="4" fillId="16" borderId="3" xfId="0" applyFont="1" applyFill="1" applyBorder="1" applyAlignment="1" applyProtection="1">
      <alignment vertical="top"/>
    </xf>
    <xf numFmtId="0" fontId="2" fillId="3" borderId="0" xfId="0" applyFont="1" applyFill="1" applyBorder="1" applyAlignment="1" applyProtection="1">
      <alignment wrapText="1"/>
      <protection locked="0"/>
    </xf>
    <xf numFmtId="0" fontId="4" fillId="16" borderId="3" xfId="0" applyFont="1" applyFill="1" applyBorder="1" applyAlignment="1" applyProtection="1">
      <alignment vertical="center"/>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7" borderId="23" xfId="0" applyFont="1" applyFill="1" applyBorder="1" applyAlignment="1" applyProtection="1">
      <alignment horizontal="center" vertical="center" wrapText="1"/>
    </xf>
    <xf numFmtId="0" fontId="9" fillId="27" borderId="24" xfId="0" applyFont="1" applyFill="1" applyBorder="1" applyAlignment="1" applyProtection="1">
      <alignment horizontal="center" vertical="center" wrapText="1"/>
    </xf>
    <xf numFmtId="0" fontId="9" fillId="27" borderId="25" xfId="0" applyFont="1" applyFill="1" applyBorder="1" applyAlignment="1" applyProtection="1">
      <alignment horizontal="center" vertical="center" wrapText="1"/>
    </xf>
    <xf numFmtId="0" fontId="1" fillId="14" borderId="23" xfId="0" applyFont="1" applyFill="1" applyBorder="1" applyAlignment="1" applyProtection="1">
      <alignment horizontal="center" vertical="center"/>
    </xf>
    <xf numFmtId="0" fontId="1" fillId="14" borderId="24" xfId="0" applyFont="1" applyFill="1" applyBorder="1" applyAlignment="1" applyProtection="1">
      <alignment horizontal="center" vertical="center"/>
    </xf>
    <xf numFmtId="0" fontId="1" fillId="14"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xf>
    <xf numFmtId="0" fontId="2" fillId="7" borderId="1" xfId="0" applyFont="1" applyFill="1" applyBorder="1" applyAlignment="1" applyProtection="1">
      <alignment horizontal="left" vertical="center"/>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xf>
    <xf numFmtId="0" fontId="2" fillId="12" borderId="1" xfId="0" applyFont="1" applyFill="1" applyBorder="1" applyAlignment="1" applyProtection="1">
      <alignment horizontal="left" vertical="top"/>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0" fillId="25" borderId="6" xfId="0" applyFill="1" applyBorder="1" applyAlignment="1" applyProtection="1">
      <alignment horizontal="center"/>
    </xf>
    <xf numFmtId="0" fontId="2" fillId="10" borderId="7"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2" fillId="10" borderId="9" xfId="0" applyFont="1" applyFill="1" applyBorder="1" applyAlignment="1" applyProtection="1">
      <alignment horizontal="center" vertical="center"/>
    </xf>
    <xf numFmtId="0" fontId="1" fillId="10" borderId="7"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2" fillId="13" borderId="3" xfId="0" applyFont="1" applyFill="1" applyBorder="1" applyAlignment="1" applyProtection="1">
      <alignment horizontal="left" vertical="top" wrapText="1"/>
    </xf>
    <xf numFmtId="0" fontId="2" fillId="12" borderId="5" xfId="0" applyFont="1" applyFill="1" applyBorder="1" applyAlignment="1" applyProtection="1">
      <alignment horizontal="left" vertical="top" wrapText="1"/>
    </xf>
    <xf numFmtId="0" fontId="2" fillId="24" borderId="7" xfId="0" applyFont="1" applyFill="1" applyBorder="1" applyAlignment="1" applyProtection="1">
      <alignment horizontal="left" vertical="top" wrapText="1"/>
    </xf>
    <xf numFmtId="0" fontId="2" fillId="24" borderId="8" xfId="0" applyFont="1" applyFill="1" applyBorder="1" applyAlignment="1" applyProtection="1">
      <alignment horizontal="left" vertical="top" wrapText="1"/>
    </xf>
    <xf numFmtId="0" fontId="2" fillId="24" borderId="9"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xf>
    <xf numFmtId="0" fontId="2" fillId="19" borderId="8" xfId="0" applyFont="1" applyFill="1" applyBorder="1" applyAlignment="1" applyProtection="1">
      <alignment horizontal="left" vertical="top" wrapText="1"/>
    </xf>
    <xf numFmtId="0" fontId="2" fillId="19" borderId="12" xfId="0" applyFont="1" applyFill="1" applyBorder="1" applyAlignment="1" applyProtection="1">
      <alignment vertical="top" wrapText="1"/>
    </xf>
    <xf numFmtId="0" fontId="2" fillId="26" borderId="12" xfId="0" applyFont="1" applyFill="1" applyBorder="1" applyAlignment="1" applyProtection="1">
      <alignment vertical="top" wrapText="1"/>
    </xf>
    <xf numFmtId="0" fontId="2" fillId="26" borderId="8" xfId="0" applyFont="1" applyFill="1" applyBorder="1" applyAlignment="1" applyProtection="1">
      <alignment horizontal="left" vertical="top" wrapText="1"/>
    </xf>
    <xf numFmtId="0" fontId="1" fillId="10" borderId="7" xfId="0" applyFont="1" applyFill="1" applyBorder="1" applyAlignment="1" applyProtection="1">
      <alignment horizontal="center" vertical="center" wrapText="1"/>
    </xf>
    <xf numFmtId="0" fontId="1" fillId="10" borderId="8"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wrapText="1"/>
    </xf>
    <xf numFmtId="0" fontId="2" fillId="24" borderId="8" xfId="0" applyFont="1" applyFill="1" applyBorder="1" applyAlignment="1" applyProtection="1">
      <alignment horizontal="center" vertical="top" wrapText="1"/>
    </xf>
    <xf numFmtId="0" fontId="2" fillId="24" borderId="9" xfId="0" applyFont="1" applyFill="1" applyBorder="1" applyAlignment="1" applyProtection="1">
      <alignment horizontal="center" vertical="top" wrapText="1"/>
    </xf>
    <xf numFmtId="0" fontId="2" fillId="16" borderId="2"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wrapText="1"/>
    </xf>
    <xf numFmtId="0" fontId="2" fillId="26" borderId="7" xfId="0" applyFont="1" applyFill="1" applyBorder="1" applyAlignment="1" applyProtection="1">
      <alignment horizontal="left" vertical="top" wrapText="1"/>
    </xf>
    <xf numFmtId="0" fontId="2" fillId="26" borderId="9" xfId="0" applyFont="1" applyFill="1" applyBorder="1" applyAlignment="1" applyProtection="1">
      <alignment horizontal="left" vertical="top" wrapText="1"/>
    </xf>
    <xf numFmtId="0" fontId="14" fillId="10" borderId="7" xfId="0" applyFont="1" applyFill="1" applyBorder="1" applyAlignment="1" applyProtection="1">
      <alignment horizontal="center" vertical="center" wrapText="1"/>
    </xf>
    <xf numFmtId="0" fontId="14" fillId="10" borderId="8" xfId="0" applyFont="1" applyFill="1" applyBorder="1" applyAlignment="1" applyProtection="1">
      <alignment horizontal="center" vertical="center" wrapText="1"/>
    </xf>
    <xf numFmtId="0" fontId="14" fillId="10" borderId="9" xfId="0" applyFont="1" applyFill="1" applyBorder="1" applyAlignment="1" applyProtection="1">
      <alignment horizontal="center" vertical="center" wrapText="1"/>
    </xf>
    <xf numFmtId="0" fontId="1" fillId="10" borderId="7" xfId="0" applyFont="1" applyFill="1" applyBorder="1" applyAlignment="1" applyProtection="1">
      <alignment horizontal="left" vertical="top" wrapText="1"/>
    </xf>
    <xf numFmtId="0" fontId="1" fillId="10" borderId="8" xfId="0" applyFont="1" applyFill="1" applyBorder="1" applyAlignment="1" applyProtection="1">
      <alignment horizontal="left" vertical="top" wrapText="1"/>
    </xf>
    <xf numFmtId="0" fontId="0" fillId="3" borderId="1" xfId="0" applyFill="1" applyBorder="1" applyAlignment="1" applyProtection="1">
      <alignment horizontal="center"/>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21" borderId="2" xfId="0" applyFont="1" applyFill="1" applyBorder="1" applyAlignment="1" applyProtection="1">
      <alignment vertical="top" wrapText="1"/>
    </xf>
    <xf numFmtId="0" fontId="2" fillId="21" borderId="4" xfId="0" applyFont="1" applyFill="1" applyBorder="1" applyAlignment="1" applyProtection="1">
      <alignment vertical="top" wrapText="1"/>
    </xf>
    <xf numFmtId="0" fontId="2" fillId="18" borderId="2" xfId="0" applyFont="1" applyFill="1" applyBorder="1" applyAlignment="1" applyProtection="1">
      <alignment horizontal="left" vertical="top" wrapText="1"/>
    </xf>
    <xf numFmtId="0" fontId="2" fillId="1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16" borderId="3" xfId="0" applyFont="1" applyFill="1" applyBorder="1" applyAlignment="1" applyProtection="1">
      <alignment horizontal="center" vertical="center" wrapText="1"/>
    </xf>
    <xf numFmtId="0" fontId="13" fillId="11" borderId="6" xfId="0" applyFont="1" applyFill="1" applyBorder="1" applyAlignment="1" applyProtection="1">
      <alignment vertical="center" wrapText="1"/>
    </xf>
    <xf numFmtId="0" fontId="0" fillId="3" borderId="6" xfId="0" applyFill="1" applyBorder="1" applyProtection="1"/>
    <xf numFmtId="0" fontId="2" fillId="16" borderId="10"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2" fillId="16" borderId="28" xfId="0" applyFont="1" applyFill="1" applyBorder="1" applyAlignment="1" applyProtection="1">
      <alignment horizontal="center" vertical="center" wrapText="1"/>
    </xf>
    <xf numFmtId="0" fontId="2" fillId="12" borderId="0" xfId="0" applyFont="1" applyFill="1" applyBorder="1" applyAlignment="1" applyProtection="1">
      <alignment horizontal="left" vertical="top" wrapText="1"/>
    </xf>
    <xf numFmtId="0" fontId="0" fillId="7" borderId="2" xfId="0" applyFill="1" applyBorder="1" applyProtection="1"/>
    <xf numFmtId="0" fontId="0" fillId="7" borderId="3" xfId="0" applyFill="1" applyBorder="1" applyProtection="1"/>
    <xf numFmtId="0" fontId="0" fillId="7" borderId="4" xfId="0" applyFill="1" applyBorder="1" applyProtection="1"/>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0" borderId="0" xfId="0" applyAlignment="1" applyProtection="1">
      <alignment horizontal="left" vertical="top" wrapText="1"/>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17" sqref="A17:XFD17"/>
    </sheetView>
  </sheetViews>
  <sheetFormatPr defaultRowHeight="15" x14ac:dyDescent="0.25"/>
  <cols>
    <col min="1" max="4" width="40.7109375" customWidth="1"/>
  </cols>
  <sheetData>
    <row r="1" spans="1:4" ht="80.25" customHeight="1" thickBot="1" x14ac:dyDescent="0.3">
      <c r="A1" s="25"/>
      <c r="B1" s="394" t="s">
        <v>321</v>
      </c>
      <c r="C1" s="395"/>
      <c r="D1" s="396"/>
    </row>
    <row r="2" spans="1:4" ht="48" customHeight="1" thickBot="1" x14ac:dyDescent="0.3">
      <c r="A2" s="397" t="s">
        <v>67</v>
      </c>
      <c r="B2" s="398"/>
      <c r="C2" s="398"/>
      <c r="D2" s="399"/>
    </row>
    <row r="3" spans="1:4" ht="63.75" customHeight="1" thickBot="1" x14ac:dyDescent="0.3">
      <c r="A3" s="26" t="s">
        <v>66</v>
      </c>
      <c r="B3" s="2"/>
      <c r="C3" s="27" t="s">
        <v>46</v>
      </c>
      <c r="D3" s="3"/>
    </row>
    <row r="4" spans="1:4" ht="16.5" thickBot="1" x14ac:dyDescent="0.3">
      <c r="A4" s="28" t="s">
        <v>47</v>
      </c>
      <c r="B4" s="2"/>
      <c r="C4" s="27" t="s">
        <v>48</v>
      </c>
      <c r="D4" s="325"/>
    </row>
    <row r="5" spans="1:4" ht="16.5" thickBot="1" x14ac:dyDescent="0.3">
      <c r="A5" s="26" t="s">
        <v>49</v>
      </c>
      <c r="B5" s="2"/>
      <c r="C5" s="27" t="s">
        <v>50</v>
      </c>
      <c r="D5" s="325"/>
    </row>
    <row r="6" spans="1:4" ht="16.5" thickBot="1" x14ac:dyDescent="0.3">
      <c r="A6" s="26" t="s">
        <v>51</v>
      </c>
      <c r="B6" s="2"/>
      <c r="C6" s="29" t="s">
        <v>52</v>
      </c>
      <c r="D6" s="325"/>
    </row>
    <row r="7" spans="1:4" ht="16.5" customHeight="1" thickBot="1" x14ac:dyDescent="0.3">
      <c r="A7" s="400" t="s">
        <v>53</v>
      </c>
      <c r="B7" s="401"/>
      <c r="C7" s="401"/>
      <c r="D7" s="402"/>
    </row>
    <row r="8" spans="1:4" ht="16.5" thickBot="1" x14ac:dyDescent="0.3">
      <c r="A8" s="4" t="s">
        <v>54</v>
      </c>
      <c r="B8" s="5"/>
      <c r="C8" s="6" t="s">
        <v>55</v>
      </c>
      <c r="D8" s="7"/>
    </row>
    <row r="9" spans="1:4" ht="16.5" thickBot="1" x14ac:dyDescent="0.3">
      <c r="A9" s="8" t="s">
        <v>56</v>
      </c>
      <c r="B9" s="9" t="s">
        <v>57</v>
      </c>
      <c r="C9" s="9" t="s">
        <v>58</v>
      </c>
      <c r="D9" s="9" t="s">
        <v>59</v>
      </c>
    </row>
    <row r="10" spans="1:4" ht="16.5" thickBot="1" x14ac:dyDescent="0.3">
      <c r="A10" s="10" t="s">
        <v>79</v>
      </c>
      <c r="B10" s="11" t="e">
        <f>'All Content Review'!$I$59</f>
        <v>#VALUE!</v>
      </c>
      <c r="C10" s="9">
        <v>160</v>
      </c>
      <c r="D10" s="9"/>
    </row>
    <row r="11" spans="1:4" ht="16.5" thickBot="1" x14ac:dyDescent="0.3">
      <c r="A11" s="10" t="s">
        <v>80</v>
      </c>
      <c r="B11" s="12" t="e">
        <f>'Math Content Review'!$I$18</f>
        <v>#VALUE!</v>
      </c>
      <c r="C11" s="9">
        <v>28</v>
      </c>
      <c r="D11" s="9"/>
    </row>
    <row r="12" spans="1:4" ht="16.5" thickBot="1" x14ac:dyDescent="0.3">
      <c r="A12" s="10" t="s">
        <v>81</v>
      </c>
      <c r="B12" s="12" t="e">
        <f>'Integ. Math 1 Standards Review'!$J$119</f>
        <v>#VALUE!</v>
      </c>
      <c r="C12" s="9">
        <v>412</v>
      </c>
      <c r="D12" s="9"/>
    </row>
    <row r="13" spans="1:4" ht="16.5" thickBot="1" x14ac:dyDescent="0.3">
      <c r="A13" s="10" t="s">
        <v>60</v>
      </c>
      <c r="B13" s="13" t="e">
        <f>SUM(B10:B12)</f>
        <v>#VALUE!</v>
      </c>
      <c r="C13" s="14">
        <v>600</v>
      </c>
      <c r="D13" s="14"/>
    </row>
    <row r="14" spans="1:4" ht="16.5" thickBot="1" x14ac:dyDescent="0.3">
      <c r="A14" s="10" t="s">
        <v>61</v>
      </c>
      <c r="B14" s="15" t="e">
        <f>B13/600</f>
        <v>#VALUE!</v>
      </c>
      <c r="C14" s="16"/>
      <c r="D14" s="17"/>
    </row>
    <row r="15" spans="1:4" ht="16.5" customHeight="1" thickBot="1" x14ac:dyDescent="0.3">
      <c r="A15" s="403" t="s">
        <v>62</v>
      </c>
      <c r="B15" s="404"/>
      <c r="C15" s="404"/>
      <c r="D15" s="405"/>
    </row>
    <row r="16" spans="1:4" ht="16.5" thickBot="1" x14ac:dyDescent="0.3">
      <c r="A16" s="18" t="s">
        <v>63</v>
      </c>
      <c r="B16" s="19"/>
      <c r="C16" s="406" t="s">
        <v>64</v>
      </c>
      <c r="D16" s="407"/>
    </row>
    <row r="17" spans="1:4" ht="16.5" thickBot="1" x14ac:dyDescent="0.3">
      <c r="A17" s="20" t="s">
        <v>131</v>
      </c>
      <c r="B17" s="19"/>
      <c r="C17" s="390"/>
      <c r="D17" s="391"/>
    </row>
    <row r="18" spans="1:4" ht="16.5" thickBot="1" x14ac:dyDescent="0.3">
      <c r="A18" s="20" t="s">
        <v>132</v>
      </c>
      <c r="B18" s="19"/>
      <c r="C18" s="390"/>
      <c r="D18" s="391"/>
    </row>
    <row r="19" spans="1:4" ht="16.5" thickBot="1" x14ac:dyDescent="0.3">
      <c r="A19" s="18" t="s">
        <v>65</v>
      </c>
      <c r="B19" s="21"/>
      <c r="C19" s="392"/>
      <c r="D19" s="393"/>
    </row>
  </sheetData>
  <mergeCells count="6">
    <mergeCell ref="C17:D19"/>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B17:B18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77" zoomScaleNormal="77" workbookViewId="0">
      <selection activeCell="B1" sqref="B1:I1"/>
    </sheetView>
  </sheetViews>
  <sheetFormatPr defaultRowHeight="15" x14ac:dyDescent="0.25"/>
  <cols>
    <col min="1" max="1" width="16" customWidth="1"/>
    <col min="2" max="2" width="64.140625" customWidth="1"/>
    <col min="3" max="3" width="27.85546875" customWidth="1"/>
    <col min="4" max="4" width="11.5703125" customWidth="1"/>
    <col min="5" max="5" width="45.5703125" customWidth="1"/>
    <col min="6" max="6" width="27.28515625" customWidth="1"/>
    <col min="7" max="7" width="11.5703125" customWidth="1"/>
    <col min="8" max="8" width="35" customWidth="1"/>
    <col min="9" max="9" width="27.5703125" customWidth="1"/>
    <col min="10" max="10" width="18" hidden="1" customWidth="1"/>
  </cols>
  <sheetData>
    <row r="1" spans="1:10" x14ac:dyDescent="0.25">
      <c r="A1" s="30"/>
      <c r="B1" s="408" t="s">
        <v>88</v>
      </c>
      <c r="C1" s="409"/>
      <c r="D1" s="409"/>
      <c r="E1" s="409"/>
      <c r="F1" s="409"/>
      <c r="G1" s="409"/>
      <c r="H1" s="409"/>
      <c r="I1" s="409"/>
      <c r="J1" s="31"/>
    </row>
    <row r="2" spans="1:10" ht="93" customHeight="1" x14ac:dyDescent="0.25">
      <c r="A2" s="30"/>
      <c r="B2" s="410" t="s">
        <v>297</v>
      </c>
      <c r="C2" s="411"/>
      <c r="D2" s="411"/>
      <c r="E2" s="411"/>
      <c r="F2" s="411"/>
      <c r="G2" s="411"/>
      <c r="H2" s="411"/>
      <c r="I2" s="411"/>
      <c r="J2" s="31"/>
    </row>
    <row r="3" spans="1:10" ht="166.5" customHeight="1" x14ac:dyDescent="0.25">
      <c r="A3" s="30"/>
      <c r="B3" s="412" t="s">
        <v>144</v>
      </c>
      <c r="C3" s="413"/>
      <c r="D3" s="413"/>
      <c r="E3" s="413"/>
      <c r="F3" s="413"/>
      <c r="G3" s="413"/>
      <c r="H3" s="413"/>
      <c r="I3" s="413"/>
      <c r="J3" s="31"/>
    </row>
    <row r="4" spans="1:10" ht="15.75" x14ac:dyDescent="0.25">
      <c r="A4" s="32"/>
      <c r="B4" s="33"/>
      <c r="C4" s="34"/>
      <c r="D4" s="35"/>
      <c r="E4" s="34"/>
      <c r="F4" s="34"/>
      <c r="G4" s="35"/>
      <c r="H4" s="34"/>
      <c r="I4" s="34"/>
      <c r="J4" s="31"/>
    </row>
    <row r="5" spans="1:10" ht="30" x14ac:dyDescent="0.25">
      <c r="A5" s="36" t="s">
        <v>0</v>
      </c>
      <c r="B5" s="37" t="s">
        <v>101</v>
      </c>
      <c r="C5" s="38" t="s">
        <v>102</v>
      </c>
      <c r="D5" s="39" t="s">
        <v>72</v>
      </c>
      <c r="E5" s="38" t="s">
        <v>82</v>
      </c>
      <c r="F5" s="38" t="s">
        <v>97</v>
      </c>
      <c r="G5" s="39" t="s">
        <v>72</v>
      </c>
      <c r="H5" s="38" t="s">
        <v>82</v>
      </c>
      <c r="I5" s="40" t="s">
        <v>78</v>
      </c>
      <c r="J5" s="31"/>
    </row>
    <row r="6" spans="1:10" ht="20.25" x14ac:dyDescent="0.25">
      <c r="A6" s="41"/>
      <c r="B6" s="42"/>
      <c r="C6" s="43"/>
      <c r="D6" s="44"/>
      <c r="E6" s="43"/>
      <c r="F6" s="43"/>
      <c r="G6" s="44"/>
      <c r="H6" s="43"/>
      <c r="I6" s="43"/>
      <c r="J6" s="31"/>
    </row>
    <row r="7" spans="1:10" ht="20.25" x14ac:dyDescent="0.25">
      <c r="A7" s="45"/>
      <c r="B7" s="46"/>
      <c r="C7" s="47"/>
      <c r="D7" s="48"/>
      <c r="E7" s="47"/>
      <c r="F7" s="49"/>
      <c r="G7" s="48"/>
      <c r="H7" s="49"/>
      <c r="I7" s="50"/>
      <c r="J7" s="31"/>
    </row>
    <row r="8" spans="1:10" ht="47.25" x14ac:dyDescent="0.25">
      <c r="A8" s="51"/>
      <c r="B8" s="52" t="s">
        <v>103</v>
      </c>
      <c r="C8" s="53"/>
      <c r="D8" s="54"/>
      <c r="E8" s="53"/>
      <c r="F8" s="55"/>
      <c r="G8" s="54"/>
      <c r="H8" s="55"/>
      <c r="I8" s="56"/>
      <c r="J8" s="31"/>
    </row>
    <row r="9" spans="1:10" ht="30" x14ac:dyDescent="0.25">
      <c r="A9" s="57">
        <v>1</v>
      </c>
      <c r="B9" s="58" t="s">
        <v>104</v>
      </c>
      <c r="C9" s="99"/>
      <c r="D9" s="60"/>
      <c r="E9" s="59"/>
      <c r="F9" s="61"/>
      <c r="G9" s="62"/>
      <c r="H9" s="61"/>
      <c r="I9" s="58"/>
      <c r="J9" s="31" t="e">
        <f t="shared" ref="J9:J15" si="0">CONCATENATE(IF(AND(D9="M",G9="M"),4,),IF(AND(D9="P",G9="P"),2,),IF(AND(D9="D",G9="D"),0,),IF(AND(D9="M",G9="P"),3,),IF(AND(D9="M",G9="D"),2,),IF(AND(D9="P",G9="M"),3,),IF(AND(D9="P",G9="D"),1,),IF(AND(D9="D",G9="M"),2,),IF(AND(D9="D",G9="P"),1,))+0</f>
        <v>#VALUE!</v>
      </c>
    </row>
    <row r="10" spans="1:10" ht="45" x14ac:dyDescent="0.25">
      <c r="A10" s="63">
        <v>2</v>
      </c>
      <c r="B10" s="64" t="s">
        <v>105</v>
      </c>
      <c r="C10" s="100"/>
      <c r="D10" s="62"/>
      <c r="E10" s="65"/>
      <c r="F10" s="66"/>
      <c r="G10" s="62"/>
      <c r="H10" s="66"/>
      <c r="I10" s="204"/>
      <c r="J10" s="31" t="e">
        <f t="shared" si="0"/>
        <v>#VALUE!</v>
      </c>
    </row>
    <row r="11" spans="1:10" ht="60" x14ac:dyDescent="0.25">
      <c r="A11" s="67">
        <v>3</v>
      </c>
      <c r="B11" s="64" t="s">
        <v>106</v>
      </c>
      <c r="C11" s="100"/>
      <c r="D11" s="62"/>
      <c r="E11" s="65"/>
      <c r="F11" s="66"/>
      <c r="G11" s="62"/>
      <c r="H11" s="66"/>
      <c r="I11" s="64"/>
      <c r="J11" s="31" t="e">
        <f t="shared" si="0"/>
        <v>#VALUE!</v>
      </c>
    </row>
    <row r="12" spans="1:10" ht="30" x14ac:dyDescent="0.25">
      <c r="A12" s="63">
        <v>4</v>
      </c>
      <c r="B12" s="64" t="s">
        <v>107</v>
      </c>
      <c r="C12" s="100"/>
      <c r="D12" s="62"/>
      <c r="E12" s="65"/>
      <c r="F12" s="66"/>
      <c r="G12" s="62"/>
      <c r="H12" s="66"/>
      <c r="I12" s="64"/>
      <c r="J12" s="31" t="e">
        <f t="shared" si="0"/>
        <v>#VALUE!</v>
      </c>
    </row>
    <row r="13" spans="1:10" ht="30" x14ac:dyDescent="0.25">
      <c r="A13" s="67">
        <v>5</v>
      </c>
      <c r="B13" s="64" t="s">
        <v>108</v>
      </c>
      <c r="C13" s="100"/>
      <c r="D13" s="62"/>
      <c r="E13" s="65"/>
      <c r="F13" s="66"/>
      <c r="G13" s="62"/>
      <c r="H13" s="66"/>
      <c r="I13" s="64"/>
      <c r="J13" s="31" t="e">
        <f t="shared" si="0"/>
        <v>#VALUE!</v>
      </c>
    </row>
    <row r="14" spans="1:10" ht="45" x14ac:dyDescent="0.25">
      <c r="A14" s="63">
        <v>6</v>
      </c>
      <c r="B14" s="64" t="s">
        <v>109</v>
      </c>
      <c r="C14" s="100"/>
      <c r="D14" s="62"/>
      <c r="E14" s="65"/>
      <c r="F14" s="66"/>
      <c r="G14" s="62"/>
      <c r="H14" s="66"/>
      <c r="I14" s="64"/>
      <c r="J14" s="31" t="e">
        <f t="shared" si="0"/>
        <v>#VALUE!</v>
      </c>
    </row>
    <row r="15" spans="1:10" ht="30" x14ac:dyDescent="0.25">
      <c r="A15" s="68">
        <v>7</v>
      </c>
      <c r="B15" s="69" t="s">
        <v>110</v>
      </c>
      <c r="C15" s="101"/>
      <c r="D15" s="71"/>
      <c r="E15" s="70"/>
      <c r="F15" s="72"/>
      <c r="G15" s="62"/>
      <c r="H15" s="72"/>
      <c r="I15" s="73"/>
      <c r="J15" s="31" t="e">
        <f t="shared" si="0"/>
        <v>#VALUE!</v>
      </c>
    </row>
    <row r="16" spans="1:10" ht="31.5" x14ac:dyDescent="0.25">
      <c r="A16" s="51"/>
      <c r="B16" s="74" t="s">
        <v>6</v>
      </c>
      <c r="C16" s="75"/>
      <c r="D16" s="76"/>
      <c r="E16" s="75"/>
      <c r="F16" s="75"/>
      <c r="G16" s="76"/>
      <c r="H16" s="75"/>
      <c r="I16" s="77"/>
      <c r="J16" s="31"/>
    </row>
    <row r="17" spans="1:10" ht="30" x14ac:dyDescent="0.25">
      <c r="A17" s="78">
        <v>8</v>
      </c>
      <c r="B17" s="58" t="s">
        <v>111</v>
      </c>
      <c r="C17" s="99"/>
      <c r="D17" s="62"/>
      <c r="E17" s="59"/>
      <c r="F17" s="61"/>
      <c r="G17" s="62"/>
      <c r="H17" s="61"/>
      <c r="I17" s="79"/>
      <c r="J17" s="31" t="e">
        <f t="shared" ref="J17:J20" si="1">CONCATENATE(IF(AND(D17="M",G17="M"),4,),IF(AND(D17="P",G17="P"),2,),IF(AND(D17="D",G17="D"),0,),IF(AND(D17="M",G17="P"),3,),IF(AND(D17="M",G17="D"),2,),IF(AND(D17="P",G17="M"),3,),IF(AND(D17="P",G17="D"),1,),IF(AND(D17="D",G17="M"),2,),IF(AND(D17="D",G17="P"),1,))+0</f>
        <v>#VALUE!</v>
      </c>
    </row>
    <row r="18" spans="1:10" ht="30" x14ac:dyDescent="0.25">
      <c r="A18" s="63">
        <v>9</v>
      </c>
      <c r="B18" s="64" t="s">
        <v>37</v>
      </c>
      <c r="C18" s="100"/>
      <c r="D18" s="62"/>
      <c r="E18" s="65"/>
      <c r="F18" s="66"/>
      <c r="G18" s="62"/>
      <c r="H18" s="66"/>
      <c r="I18" s="64"/>
      <c r="J18" s="31" t="e">
        <f t="shared" si="1"/>
        <v>#VALUE!</v>
      </c>
    </row>
    <row r="19" spans="1:10" ht="45" x14ac:dyDescent="0.25">
      <c r="A19" s="63">
        <v>10</v>
      </c>
      <c r="B19" s="64" t="s">
        <v>17</v>
      </c>
      <c r="C19" s="100"/>
      <c r="D19" s="62"/>
      <c r="E19" s="65"/>
      <c r="F19" s="66"/>
      <c r="G19" s="62"/>
      <c r="H19" s="66"/>
      <c r="I19" s="64"/>
      <c r="J19" s="31" t="e">
        <f t="shared" si="1"/>
        <v>#VALUE!</v>
      </c>
    </row>
    <row r="20" spans="1:10" ht="45" x14ac:dyDescent="0.25">
      <c r="A20" s="80">
        <v>11</v>
      </c>
      <c r="B20" s="73" t="s">
        <v>18</v>
      </c>
      <c r="C20" s="101"/>
      <c r="D20" s="62"/>
      <c r="E20" s="70"/>
      <c r="F20" s="72"/>
      <c r="G20" s="62"/>
      <c r="H20" s="72"/>
      <c r="I20" s="73"/>
      <c r="J20" s="31" t="e">
        <f t="shared" si="1"/>
        <v>#VALUE!</v>
      </c>
    </row>
    <row r="21" spans="1:10" ht="31.5" x14ac:dyDescent="0.25">
      <c r="A21" s="51"/>
      <c r="B21" s="74" t="s">
        <v>7</v>
      </c>
      <c r="C21" s="75"/>
      <c r="D21" s="76"/>
      <c r="E21" s="75"/>
      <c r="F21" s="75"/>
      <c r="G21" s="76"/>
      <c r="H21" s="75"/>
      <c r="I21" s="77"/>
      <c r="J21" s="31"/>
    </row>
    <row r="22" spans="1:10" ht="75" x14ac:dyDescent="0.25">
      <c r="A22" s="78">
        <v>12</v>
      </c>
      <c r="B22" s="79" t="s">
        <v>38</v>
      </c>
      <c r="C22" s="99"/>
      <c r="D22" s="62"/>
      <c r="E22" s="59"/>
      <c r="F22" s="61"/>
      <c r="G22" s="62"/>
      <c r="H22" s="61"/>
      <c r="I22" s="79"/>
      <c r="J22" s="31" t="e">
        <f t="shared" ref="J22:J26" si="2">CONCATENATE(IF(AND(D22="M",G22="M"),4,),IF(AND(D22="P",G22="P"),2,),IF(AND(D22="D",G22="D"),0,),IF(AND(D22="M",G22="P"),3,),IF(AND(D22="M",G22="D"),2,),IF(AND(D22="P",G22="M"),3,),IF(AND(D22="P",G22="D"),1,),IF(AND(D22="D",G22="M"),2,),IF(AND(D22="D",G22="P"),1,))+0</f>
        <v>#VALUE!</v>
      </c>
    </row>
    <row r="23" spans="1:10" ht="90" x14ac:dyDescent="0.25">
      <c r="A23" s="63">
        <v>13</v>
      </c>
      <c r="B23" s="64" t="s">
        <v>112</v>
      </c>
      <c r="C23" s="100"/>
      <c r="D23" s="62"/>
      <c r="E23" s="65"/>
      <c r="F23" s="66"/>
      <c r="G23" s="62"/>
      <c r="H23" s="66"/>
      <c r="I23" s="64"/>
      <c r="J23" s="31" t="e">
        <f t="shared" si="2"/>
        <v>#VALUE!</v>
      </c>
    </row>
    <row r="24" spans="1:10" ht="30" x14ac:dyDescent="0.25">
      <c r="A24" s="63">
        <v>14</v>
      </c>
      <c r="B24" s="81" t="s">
        <v>113</v>
      </c>
      <c r="C24" s="100"/>
      <c r="D24" s="62"/>
      <c r="E24" s="65"/>
      <c r="F24" s="66"/>
      <c r="G24" s="62"/>
      <c r="H24" s="66"/>
      <c r="I24" s="81"/>
      <c r="J24" s="31" t="e">
        <f t="shared" si="2"/>
        <v>#VALUE!</v>
      </c>
    </row>
    <row r="25" spans="1:10" ht="75" x14ac:dyDescent="0.25">
      <c r="A25" s="63">
        <v>15</v>
      </c>
      <c r="B25" s="81" t="s">
        <v>19</v>
      </c>
      <c r="C25" s="100"/>
      <c r="D25" s="62"/>
      <c r="E25" s="65"/>
      <c r="F25" s="66"/>
      <c r="G25" s="62"/>
      <c r="H25" s="66"/>
      <c r="I25" s="64"/>
      <c r="J25" s="31" t="e">
        <f t="shared" si="2"/>
        <v>#VALUE!</v>
      </c>
    </row>
    <row r="26" spans="1:10" ht="45" x14ac:dyDescent="0.25">
      <c r="A26" s="80">
        <v>16</v>
      </c>
      <c r="B26" s="73" t="s">
        <v>20</v>
      </c>
      <c r="C26" s="101"/>
      <c r="D26" s="62"/>
      <c r="E26" s="70"/>
      <c r="F26" s="72"/>
      <c r="G26" s="62"/>
      <c r="H26" s="72"/>
      <c r="I26" s="73"/>
      <c r="J26" s="31" t="e">
        <f t="shared" si="2"/>
        <v>#VALUE!</v>
      </c>
    </row>
    <row r="27" spans="1:10" ht="31.5" x14ac:dyDescent="0.25">
      <c r="A27" s="51"/>
      <c r="B27" s="74" t="s">
        <v>11</v>
      </c>
      <c r="C27" s="75"/>
      <c r="D27" s="76"/>
      <c r="E27" s="75"/>
      <c r="F27" s="75"/>
      <c r="G27" s="76"/>
      <c r="H27" s="75"/>
      <c r="I27" s="77"/>
      <c r="J27" s="31"/>
    </row>
    <row r="28" spans="1:10" ht="45" x14ac:dyDescent="0.25">
      <c r="A28" s="78">
        <v>17</v>
      </c>
      <c r="B28" s="79" t="s">
        <v>114</v>
      </c>
      <c r="C28" s="99"/>
      <c r="D28" s="62"/>
      <c r="E28" s="59"/>
      <c r="F28" s="61"/>
      <c r="G28" s="62"/>
      <c r="H28" s="61"/>
      <c r="I28" s="79"/>
      <c r="J28" s="31" t="e">
        <f t="shared" ref="J28:J34" si="3">CONCATENATE(IF(AND(D28="M",G28="M"),4,),IF(AND(D28="P",G28="P"),2,),IF(AND(D28="D",G28="D"),0,),IF(AND(D28="M",G28="P"),3,),IF(AND(D28="M",G28="D"),2,),IF(AND(D28="P",G28="M"),3,),IF(AND(D28="P",G28="D"),1,),IF(AND(D28="D",G28="M"),2,),IF(AND(D28="D",G28="P"),1,))+0</f>
        <v>#VALUE!</v>
      </c>
    </row>
    <row r="29" spans="1:10" ht="30" x14ac:dyDescent="0.25">
      <c r="A29" s="63">
        <v>18</v>
      </c>
      <c r="B29" s="64" t="s">
        <v>21</v>
      </c>
      <c r="C29" s="100"/>
      <c r="D29" s="62"/>
      <c r="E29" s="65"/>
      <c r="F29" s="66"/>
      <c r="G29" s="62"/>
      <c r="H29" s="66"/>
      <c r="I29" s="64"/>
      <c r="J29" s="31" t="e">
        <f t="shared" si="3"/>
        <v>#VALUE!</v>
      </c>
    </row>
    <row r="30" spans="1:10" ht="45" x14ac:dyDescent="0.25">
      <c r="A30" s="63">
        <v>19</v>
      </c>
      <c r="B30" s="69" t="s">
        <v>22</v>
      </c>
      <c r="C30" s="101"/>
      <c r="D30" s="62"/>
      <c r="E30" s="70"/>
      <c r="F30" s="66"/>
      <c r="G30" s="62"/>
      <c r="H30" s="66"/>
      <c r="I30" s="73"/>
      <c r="J30" s="31" t="e">
        <f t="shared" si="3"/>
        <v>#VALUE!</v>
      </c>
    </row>
    <row r="31" spans="1:10" ht="30" x14ac:dyDescent="0.25">
      <c r="A31" s="63">
        <v>20</v>
      </c>
      <c r="B31" s="81" t="s">
        <v>23</v>
      </c>
      <c r="C31" s="100"/>
      <c r="D31" s="62"/>
      <c r="E31" s="65"/>
      <c r="F31" s="66"/>
      <c r="G31" s="62"/>
      <c r="H31" s="66"/>
      <c r="I31" s="81"/>
      <c r="J31" s="31" t="e">
        <f t="shared" si="3"/>
        <v>#VALUE!</v>
      </c>
    </row>
    <row r="32" spans="1:10" ht="45" x14ac:dyDescent="0.25">
      <c r="A32" s="63">
        <v>21</v>
      </c>
      <c r="B32" s="64" t="s">
        <v>39</v>
      </c>
      <c r="C32" s="100"/>
      <c r="D32" s="62"/>
      <c r="E32" s="65"/>
      <c r="F32" s="66"/>
      <c r="G32" s="62"/>
      <c r="H32" s="66"/>
      <c r="I32" s="81"/>
      <c r="J32" s="31" t="e">
        <f t="shared" si="3"/>
        <v>#VALUE!</v>
      </c>
    </row>
    <row r="33" spans="1:10" ht="60" x14ac:dyDescent="0.25">
      <c r="A33" s="63">
        <v>22</v>
      </c>
      <c r="B33" s="82" t="s">
        <v>24</v>
      </c>
      <c r="C33" s="100"/>
      <c r="D33" s="62"/>
      <c r="E33" s="65"/>
      <c r="F33" s="66"/>
      <c r="G33" s="62"/>
      <c r="H33" s="66"/>
      <c r="I33" s="64"/>
      <c r="J33" s="31" t="e">
        <f t="shared" si="3"/>
        <v>#VALUE!</v>
      </c>
    </row>
    <row r="34" spans="1:10" ht="15.75" x14ac:dyDescent="0.25">
      <c r="A34" s="80">
        <v>23</v>
      </c>
      <c r="B34" s="73" t="s">
        <v>35</v>
      </c>
      <c r="C34" s="101"/>
      <c r="D34" s="62"/>
      <c r="E34" s="70"/>
      <c r="F34" s="72"/>
      <c r="G34" s="62"/>
      <c r="H34" s="72"/>
      <c r="I34" s="73"/>
      <c r="J34" s="31" t="e">
        <f t="shared" si="3"/>
        <v>#VALUE!</v>
      </c>
    </row>
    <row r="35" spans="1:10" ht="31.5" x14ac:dyDescent="0.25">
      <c r="A35" s="51"/>
      <c r="B35" s="74" t="s">
        <v>12</v>
      </c>
      <c r="C35" s="75"/>
      <c r="D35" s="76"/>
      <c r="E35" s="75"/>
      <c r="F35" s="75"/>
      <c r="G35" s="76"/>
      <c r="H35" s="75"/>
      <c r="I35" s="77"/>
      <c r="J35" s="31"/>
    </row>
    <row r="36" spans="1:10" ht="45" x14ac:dyDescent="0.25">
      <c r="A36" s="78">
        <v>24</v>
      </c>
      <c r="B36" s="79" t="s">
        <v>25</v>
      </c>
      <c r="C36" s="99"/>
      <c r="D36" s="62"/>
      <c r="E36" s="59"/>
      <c r="F36" s="61"/>
      <c r="G36" s="62"/>
      <c r="H36" s="61"/>
      <c r="I36" s="79"/>
      <c r="J36" s="31" t="e">
        <f t="shared" ref="J36:J41" si="4">CONCATENATE(IF(AND(D36="M",G36="M"),4,),IF(AND(D36="P",G36="P"),2,),IF(AND(D36="D",G36="D"),0,),IF(AND(D36="M",G36="P"),3,),IF(AND(D36="M",G36="D"),2,),IF(AND(D36="P",G36="M"),3,),IF(AND(D36="P",G36="D"),1,),IF(AND(D36="D",G36="M"),2,),IF(AND(D36="D",G36="P"),1,))+0</f>
        <v>#VALUE!</v>
      </c>
    </row>
    <row r="37" spans="1:10" ht="30" x14ac:dyDescent="0.25">
      <c r="A37" s="63">
        <v>25</v>
      </c>
      <c r="B37" s="64" t="s">
        <v>26</v>
      </c>
      <c r="C37" s="100"/>
      <c r="D37" s="62"/>
      <c r="E37" s="65"/>
      <c r="F37" s="66"/>
      <c r="G37" s="62"/>
      <c r="H37" s="66"/>
      <c r="I37" s="64"/>
      <c r="J37" s="31" t="e">
        <f t="shared" si="4"/>
        <v>#VALUE!</v>
      </c>
    </row>
    <row r="38" spans="1:10" ht="60" x14ac:dyDescent="0.25">
      <c r="A38" s="78">
        <v>26</v>
      </c>
      <c r="B38" s="64" t="s">
        <v>115</v>
      </c>
      <c r="C38" s="100"/>
      <c r="D38" s="62"/>
      <c r="E38" s="65"/>
      <c r="F38" s="66"/>
      <c r="G38" s="62"/>
      <c r="H38" s="66"/>
      <c r="I38" s="64"/>
      <c r="J38" s="31" t="e">
        <f t="shared" si="4"/>
        <v>#VALUE!</v>
      </c>
    </row>
    <row r="39" spans="1:10" ht="30" x14ac:dyDescent="0.25">
      <c r="A39" s="63">
        <v>27</v>
      </c>
      <c r="B39" s="64" t="s">
        <v>36</v>
      </c>
      <c r="C39" s="100"/>
      <c r="D39" s="62"/>
      <c r="E39" s="65"/>
      <c r="F39" s="66"/>
      <c r="G39" s="62"/>
      <c r="H39" s="66"/>
      <c r="I39" s="64"/>
      <c r="J39" s="31" t="e">
        <f t="shared" si="4"/>
        <v>#VALUE!</v>
      </c>
    </row>
    <row r="40" spans="1:10" ht="30" x14ac:dyDescent="0.25">
      <c r="A40" s="78">
        <v>28</v>
      </c>
      <c r="B40" s="64" t="s">
        <v>27</v>
      </c>
      <c r="C40" s="100"/>
      <c r="D40" s="62"/>
      <c r="E40" s="65"/>
      <c r="F40" s="66"/>
      <c r="G40" s="62"/>
      <c r="H40" s="66"/>
      <c r="I40" s="64"/>
      <c r="J40" s="31" t="e">
        <f t="shared" si="4"/>
        <v>#VALUE!</v>
      </c>
    </row>
    <row r="41" spans="1:10" ht="30" x14ac:dyDescent="0.25">
      <c r="A41" s="80">
        <v>29</v>
      </c>
      <c r="B41" s="73" t="s">
        <v>28</v>
      </c>
      <c r="C41" s="101"/>
      <c r="D41" s="62"/>
      <c r="E41" s="70"/>
      <c r="F41" s="72"/>
      <c r="G41" s="62"/>
      <c r="H41" s="72"/>
      <c r="I41" s="73"/>
      <c r="J41" s="31" t="e">
        <f t="shared" si="4"/>
        <v>#VALUE!</v>
      </c>
    </row>
    <row r="42" spans="1:10" ht="47.25" x14ac:dyDescent="0.25">
      <c r="A42" s="51"/>
      <c r="B42" s="74" t="s">
        <v>13</v>
      </c>
      <c r="C42" s="75"/>
      <c r="D42" s="76"/>
      <c r="E42" s="75"/>
      <c r="F42" s="75"/>
      <c r="G42" s="76"/>
      <c r="H42" s="75"/>
      <c r="I42" s="77"/>
      <c r="J42" s="31"/>
    </row>
    <row r="43" spans="1:10" ht="120" x14ac:dyDescent="0.25">
      <c r="A43" s="78">
        <v>30</v>
      </c>
      <c r="B43" s="79" t="s">
        <v>116</v>
      </c>
      <c r="C43" s="99"/>
      <c r="D43" s="62"/>
      <c r="E43" s="59"/>
      <c r="F43" s="61"/>
      <c r="G43" s="62"/>
      <c r="H43" s="61"/>
      <c r="I43" s="79"/>
      <c r="J43" s="31" t="e">
        <f t="shared" ref="J43:J45" si="5">CONCATENATE(IF(AND(D43="M",G43="M"),4,),IF(AND(D43="P",G43="P"),2,),IF(AND(D43="D",G43="D"),0,),IF(AND(D43="M",G43="P"),3,),IF(AND(D43="M",G43="D"),2,),IF(AND(D43="P",G43="M"),3,),IF(AND(D43="P",G43="D"),1,),IF(AND(D43="D",G43="M"),2,),IF(AND(D43="D",G43="P"),1,))+0</f>
        <v>#VALUE!</v>
      </c>
    </row>
    <row r="44" spans="1:10" ht="45" x14ac:dyDescent="0.25">
      <c r="A44" s="80">
        <v>31</v>
      </c>
      <c r="B44" s="73" t="s">
        <v>29</v>
      </c>
      <c r="C44" s="102"/>
      <c r="D44" s="62"/>
      <c r="E44" s="83"/>
      <c r="F44" s="66"/>
      <c r="G44" s="62"/>
      <c r="H44" s="66"/>
      <c r="I44" s="84"/>
      <c r="J44" s="31" t="e">
        <f t="shared" si="5"/>
        <v>#VALUE!</v>
      </c>
    </row>
    <row r="45" spans="1:10" ht="30" x14ac:dyDescent="0.25">
      <c r="A45" s="80">
        <v>32</v>
      </c>
      <c r="B45" s="73" t="s">
        <v>16</v>
      </c>
      <c r="C45" s="101"/>
      <c r="D45" s="62"/>
      <c r="E45" s="70"/>
      <c r="F45" s="72"/>
      <c r="G45" s="62"/>
      <c r="H45" s="72"/>
      <c r="I45" s="73"/>
      <c r="J45" s="31" t="e">
        <f t="shared" si="5"/>
        <v>#VALUE!</v>
      </c>
    </row>
    <row r="46" spans="1:10" ht="31.5" x14ac:dyDescent="0.25">
      <c r="A46" s="51"/>
      <c r="B46" s="74" t="s">
        <v>14</v>
      </c>
      <c r="C46" s="75"/>
      <c r="D46" s="76"/>
      <c r="E46" s="75"/>
      <c r="F46" s="75"/>
      <c r="G46" s="76"/>
      <c r="H46" s="75"/>
      <c r="I46" s="77"/>
      <c r="J46" s="31"/>
    </row>
    <row r="47" spans="1:10" ht="45" x14ac:dyDescent="0.25">
      <c r="A47" s="78">
        <v>33</v>
      </c>
      <c r="B47" s="79" t="s">
        <v>30</v>
      </c>
      <c r="C47" s="99"/>
      <c r="D47" s="62"/>
      <c r="E47" s="59"/>
      <c r="F47" s="61"/>
      <c r="G47" s="62"/>
      <c r="H47" s="61"/>
      <c r="I47" s="79"/>
      <c r="J47" s="31" t="e">
        <f t="shared" ref="J47:J49" si="6">CONCATENATE(IF(AND(D47="M",G47="M"),4,),IF(AND(D47="P",G47="P"),2,),IF(AND(D47="D",G47="D"),0,),IF(AND(D47="M",G47="P"),3,),IF(AND(D47="M",G47="D"),2,),IF(AND(D47="P",G47="M"),3,),IF(AND(D47="P",G47="D"),1,),IF(AND(D47="D",G47="M"),2,),IF(AND(D47="D",G47="P"),1,))+0</f>
        <v>#VALUE!</v>
      </c>
    </row>
    <row r="48" spans="1:10" ht="45" x14ac:dyDescent="0.25">
      <c r="A48" s="63">
        <v>34</v>
      </c>
      <c r="B48" s="64" t="s">
        <v>31</v>
      </c>
      <c r="C48" s="100"/>
      <c r="D48" s="62"/>
      <c r="E48" s="65"/>
      <c r="F48" s="66"/>
      <c r="G48" s="62"/>
      <c r="H48" s="66"/>
      <c r="I48" s="64"/>
      <c r="J48" s="31" t="e">
        <f t="shared" si="6"/>
        <v>#VALUE!</v>
      </c>
    </row>
    <row r="49" spans="1:10" ht="45" x14ac:dyDescent="0.25">
      <c r="A49" s="80">
        <v>35</v>
      </c>
      <c r="B49" s="73" t="s">
        <v>32</v>
      </c>
      <c r="C49" s="101"/>
      <c r="D49" s="62"/>
      <c r="E49" s="70"/>
      <c r="F49" s="72"/>
      <c r="G49" s="62"/>
      <c r="H49" s="72"/>
      <c r="I49" s="73"/>
      <c r="J49" s="31" t="e">
        <f t="shared" si="6"/>
        <v>#VALUE!</v>
      </c>
    </row>
    <row r="50" spans="1:10" ht="15.75" x14ac:dyDescent="0.25">
      <c r="A50" s="51"/>
      <c r="B50" s="74" t="s">
        <v>43</v>
      </c>
      <c r="C50" s="75"/>
      <c r="D50" s="76"/>
      <c r="E50" s="75"/>
      <c r="F50" s="75"/>
      <c r="G50" s="76"/>
      <c r="H50" s="75"/>
      <c r="I50" s="77"/>
      <c r="J50" s="31"/>
    </row>
    <row r="51" spans="1:10" ht="30" x14ac:dyDescent="0.25">
      <c r="A51" s="57">
        <v>36</v>
      </c>
      <c r="B51" s="58" t="s">
        <v>68</v>
      </c>
      <c r="C51" s="99"/>
      <c r="D51" s="62"/>
      <c r="E51" s="59"/>
      <c r="F51" s="61"/>
      <c r="G51" s="62"/>
      <c r="H51" s="61"/>
      <c r="I51" s="58"/>
      <c r="J51" s="31" t="e">
        <f t="shared" ref="J51:J55" si="7">CONCATENATE(IF(AND(D51="M",G51="M"),4,),IF(AND(D51="P",G51="P"),2,),IF(AND(D51="D",G51="D"),0,),IF(AND(D51="M",G51="P"),3,),IF(AND(D51="M",G51="D"),2,),IF(AND(D51="P",G51="M"),3,),IF(AND(D51="P",G51="D"),1,),IF(AND(D51="D",G51="M"),2,),IF(AND(D51="D",G51="P"),1,))+0</f>
        <v>#VALUE!</v>
      </c>
    </row>
    <row r="52" spans="1:10" ht="30" x14ac:dyDescent="0.25">
      <c r="A52" s="63">
        <v>37</v>
      </c>
      <c r="B52" s="81" t="s">
        <v>69</v>
      </c>
      <c r="C52" s="100"/>
      <c r="D52" s="62"/>
      <c r="E52" s="65"/>
      <c r="F52" s="66"/>
      <c r="G52" s="62"/>
      <c r="H52" s="66"/>
      <c r="I52" s="64"/>
      <c r="J52" s="31" t="e">
        <f t="shared" si="7"/>
        <v>#VALUE!</v>
      </c>
    </row>
    <row r="53" spans="1:10" ht="30" x14ac:dyDescent="0.25">
      <c r="A53" s="57">
        <v>38</v>
      </c>
      <c r="B53" s="81" t="s">
        <v>44</v>
      </c>
      <c r="C53" s="100"/>
      <c r="D53" s="62"/>
      <c r="E53" s="65"/>
      <c r="F53" s="66"/>
      <c r="G53" s="62"/>
      <c r="H53" s="66"/>
      <c r="I53" s="64"/>
      <c r="J53" s="31" t="e">
        <f t="shared" si="7"/>
        <v>#VALUE!</v>
      </c>
    </row>
    <row r="54" spans="1:10" ht="30" x14ac:dyDescent="0.25">
      <c r="A54" s="63">
        <v>39</v>
      </c>
      <c r="B54" s="81" t="s">
        <v>45</v>
      </c>
      <c r="C54" s="100"/>
      <c r="D54" s="62"/>
      <c r="E54" s="65"/>
      <c r="F54" s="66"/>
      <c r="G54" s="62"/>
      <c r="H54" s="66"/>
      <c r="I54" s="64"/>
      <c r="J54" s="31" t="e">
        <f t="shared" si="7"/>
        <v>#VALUE!</v>
      </c>
    </row>
    <row r="55" spans="1:10" ht="15.75" x14ac:dyDescent="0.25">
      <c r="A55" s="57">
        <v>40</v>
      </c>
      <c r="B55" s="69" t="s">
        <v>70</v>
      </c>
      <c r="C55" s="101"/>
      <c r="D55" s="62"/>
      <c r="E55" s="70"/>
      <c r="F55" s="72"/>
      <c r="G55" s="62"/>
      <c r="H55" s="72"/>
      <c r="I55" s="73"/>
      <c r="J55" s="31" t="e">
        <f t="shared" si="7"/>
        <v>#VALUE!</v>
      </c>
    </row>
    <row r="56" spans="1:10" ht="15.75" customHeight="1" x14ac:dyDescent="0.25">
      <c r="A56" s="85"/>
      <c r="B56" s="86"/>
      <c r="C56" s="86"/>
      <c r="D56" s="86"/>
      <c r="E56" s="86"/>
      <c r="F56" s="86"/>
      <c r="G56" s="86"/>
      <c r="H56" s="86"/>
      <c r="I56" s="87"/>
      <c r="J56" s="31"/>
    </row>
    <row r="57" spans="1:10" ht="15.75" x14ac:dyDescent="0.25">
      <c r="A57" s="88"/>
      <c r="B57" s="89"/>
      <c r="C57" s="90"/>
      <c r="D57" s="90"/>
      <c r="E57" s="90"/>
      <c r="F57" s="91"/>
      <c r="G57" s="91"/>
      <c r="H57" s="91"/>
      <c r="I57" s="92"/>
      <c r="J57" s="31"/>
    </row>
    <row r="58" spans="1:10" ht="15.75" x14ac:dyDescent="0.25">
      <c r="A58" s="88"/>
      <c r="B58" s="89"/>
      <c r="C58" s="90"/>
      <c r="D58" s="90"/>
      <c r="E58" s="90"/>
      <c r="F58" s="91"/>
      <c r="G58" s="91"/>
      <c r="H58" s="91"/>
      <c r="I58" s="92"/>
      <c r="J58" s="31"/>
    </row>
    <row r="59" spans="1:10" ht="15.75" hidden="1" x14ac:dyDescent="0.25">
      <c r="A59" s="93"/>
      <c r="B59" s="94"/>
      <c r="C59" s="55"/>
      <c r="D59" s="55"/>
      <c r="E59" s="55"/>
      <c r="F59" s="95"/>
      <c r="G59" s="96"/>
      <c r="H59" s="97" t="s">
        <v>126</v>
      </c>
      <c r="I59" s="98" t="e">
        <f>SUM(J7:J55)</f>
        <v>#VALUE!</v>
      </c>
      <c r="J59" s="31"/>
    </row>
  </sheetData>
  <mergeCells count="3">
    <mergeCell ref="B1:I1"/>
    <mergeCell ref="B2:I2"/>
    <mergeCell ref="B3:I3"/>
  </mergeCells>
  <dataValidations count="1">
    <dataValidation type="list" allowBlank="1" showInputMessage="1" showErrorMessage="1" sqref="C10">
      <formula1>List</formula1>
    </dataValidation>
  </dataValidation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Material\2019 Adoption\Rubrics_2019\Math\Math Drafts\[MathRubricHS_Geometry_draft_2018.xlsx]Scores'!#REF!</xm:f>
          </x14:formula1>
          <xm:sqref>D8 G8</xm:sqref>
        </x14:dataValidation>
        <x14:dataValidation type="list" allowBlank="1" showInputMessage="1" showErrorMessage="1">
          <x14:formula1>
            <xm:f>Scores!$A$1:$A$3</xm:f>
          </x14:formula1>
          <xm:sqref>D9:D15 D17:D20 D22:D26 D28:D34 D36:D41 D43:D45 D47:D49 D51:D55 G51:G55 G47:G49 G43:G45 G36:G41 G28:G34 G22:G26 G17:G20 G9:G15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3"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4.28515625" hidden="1" customWidth="1"/>
  </cols>
  <sheetData>
    <row r="1" spans="1:10" ht="19.5" customHeight="1" x14ac:dyDescent="0.25">
      <c r="A1" s="103"/>
      <c r="B1" s="414" t="s">
        <v>87</v>
      </c>
      <c r="C1" s="415"/>
      <c r="D1" s="415"/>
      <c r="E1" s="415"/>
      <c r="F1" s="415"/>
      <c r="G1" s="415"/>
      <c r="H1" s="415"/>
      <c r="I1" s="415"/>
      <c r="J1" s="31"/>
    </row>
    <row r="2" spans="1:10" ht="100.5" customHeight="1" x14ac:dyDescent="0.25">
      <c r="A2" s="103"/>
      <c r="B2" s="410" t="s">
        <v>297</v>
      </c>
      <c r="C2" s="411"/>
      <c r="D2" s="411"/>
      <c r="E2" s="411"/>
      <c r="F2" s="411"/>
      <c r="G2" s="411"/>
      <c r="H2" s="411"/>
      <c r="I2" s="411"/>
      <c r="J2" s="31"/>
    </row>
    <row r="3" spans="1:10" ht="163.5" customHeight="1" x14ac:dyDescent="0.25">
      <c r="A3" s="103"/>
      <c r="B3" s="412" t="s">
        <v>145</v>
      </c>
      <c r="C3" s="413"/>
      <c r="D3" s="413"/>
      <c r="E3" s="413"/>
      <c r="F3" s="413"/>
      <c r="G3" s="413"/>
      <c r="H3" s="413"/>
      <c r="I3" s="413"/>
      <c r="J3" s="31"/>
    </row>
    <row r="4" spans="1:10" ht="15.75" x14ac:dyDescent="0.25">
      <c r="A4" s="104"/>
      <c r="B4" s="105"/>
      <c r="C4" s="30"/>
      <c r="D4" s="30"/>
      <c r="E4" s="30"/>
      <c r="F4" s="30"/>
      <c r="G4" s="30"/>
      <c r="H4" s="30"/>
      <c r="I4" s="30"/>
      <c r="J4" s="31"/>
    </row>
    <row r="5" spans="1:10" ht="40.5" x14ac:dyDescent="0.25">
      <c r="A5" s="36" t="s">
        <v>0</v>
      </c>
      <c r="B5" s="37" t="s">
        <v>117</v>
      </c>
      <c r="C5" s="39" t="s">
        <v>75</v>
      </c>
      <c r="D5" s="39" t="s">
        <v>72</v>
      </c>
      <c r="E5" s="38" t="s">
        <v>82</v>
      </c>
      <c r="F5" s="39" t="s">
        <v>76</v>
      </c>
      <c r="G5" s="39" t="s">
        <v>72</v>
      </c>
      <c r="H5" s="38" t="s">
        <v>82</v>
      </c>
      <c r="I5" s="40" t="s">
        <v>78</v>
      </c>
      <c r="J5" s="31"/>
    </row>
    <row r="6" spans="1:10" ht="20.25" x14ac:dyDescent="0.25">
      <c r="A6" s="106"/>
      <c r="B6" s="42"/>
      <c r="C6" s="43"/>
      <c r="D6" s="44"/>
      <c r="E6" s="43"/>
      <c r="F6" s="43"/>
      <c r="G6" s="43"/>
      <c r="H6" s="43"/>
      <c r="I6" s="43"/>
      <c r="J6" s="31"/>
    </row>
    <row r="7" spans="1:10" ht="20.25" x14ac:dyDescent="0.25">
      <c r="A7" s="107"/>
      <c r="B7" s="46"/>
      <c r="C7" s="108"/>
      <c r="D7" s="109"/>
      <c r="E7" s="108"/>
      <c r="F7" s="108"/>
      <c r="G7" s="108"/>
      <c r="H7" s="108"/>
      <c r="I7" s="110"/>
      <c r="J7" s="31"/>
    </row>
    <row r="8" spans="1:10" ht="75" x14ac:dyDescent="0.25">
      <c r="A8" s="63">
        <v>1</v>
      </c>
      <c r="B8" s="64" t="s">
        <v>71</v>
      </c>
      <c r="C8" s="100"/>
      <c r="D8" s="62"/>
      <c r="E8" s="222"/>
      <c r="F8" s="66"/>
      <c r="G8" s="62"/>
      <c r="H8" s="223"/>
      <c r="I8" s="111"/>
      <c r="J8" s="31" t="e">
        <f t="shared" ref="J8:J14" si="0">CONCATENATE(IF(AND(D8="M",G8="M"),4,),IF(AND(D8="P",G8="P"),2,),IF(AND(D8="D",G8="D"),0,),IF(AND(D8="M",G8="P"),3,),IF(AND(D8="M",G8="D"),2,),IF(AND(D8="P",G8="M"),3,),IF(AND(D8="P",G8="D"),1,),IF(AND(D8="D",G8="M"),2,),IF(AND(D8="D",G8="P"),1,))+0</f>
        <v>#VALUE!</v>
      </c>
    </row>
    <row r="9" spans="1:10" ht="45" x14ac:dyDescent="0.25">
      <c r="A9" s="63">
        <v>2</v>
      </c>
      <c r="B9" s="64" t="s">
        <v>33</v>
      </c>
      <c r="C9" s="116"/>
      <c r="D9" s="62"/>
      <c r="E9" s="65"/>
      <c r="F9" s="66"/>
      <c r="G9" s="62"/>
      <c r="H9" s="66"/>
      <c r="I9" s="64"/>
      <c r="J9" s="31" t="e">
        <f t="shared" si="0"/>
        <v>#VALUE!</v>
      </c>
    </row>
    <row r="10" spans="1:10" ht="90" x14ac:dyDescent="0.25">
      <c r="A10" s="63">
        <v>3</v>
      </c>
      <c r="B10" s="64" t="s">
        <v>8</v>
      </c>
      <c r="C10" s="100"/>
      <c r="D10" s="62"/>
      <c r="E10" s="65"/>
      <c r="F10" s="66"/>
      <c r="G10" s="62"/>
      <c r="H10" s="66"/>
      <c r="I10" s="64"/>
      <c r="J10" s="31" t="e">
        <f t="shared" si="0"/>
        <v>#VALUE!</v>
      </c>
    </row>
    <row r="11" spans="1:10" ht="60" x14ac:dyDescent="0.25">
      <c r="A11" s="63">
        <v>4</v>
      </c>
      <c r="B11" s="64" t="s">
        <v>3</v>
      </c>
      <c r="C11" s="100"/>
      <c r="D11" s="62"/>
      <c r="E11" s="65"/>
      <c r="F11" s="66"/>
      <c r="G11" s="62"/>
      <c r="H11" s="66"/>
      <c r="I11" s="64"/>
      <c r="J11" s="31" t="e">
        <f t="shared" si="0"/>
        <v>#VALUE!</v>
      </c>
    </row>
    <row r="12" spans="1:10" ht="45" x14ac:dyDescent="0.25">
      <c r="A12" s="63">
        <v>5</v>
      </c>
      <c r="B12" s="64" t="s">
        <v>9</v>
      </c>
      <c r="C12" s="100"/>
      <c r="D12" s="62"/>
      <c r="E12" s="65"/>
      <c r="F12" s="66"/>
      <c r="G12" s="62"/>
      <c r="H12" s="66"/>
      <c r="I12" s="64"/>
      <c r="J12" s="31" t="e">
        <f t="shared" si="0"/>
        <v>#VALUE!</v>
      </c>
    </row>
    <row r="13" spans="1:10" ht="30" x14ac:dyDescent="0.25">
      <c r="A13" s="63">
        <v>6</v>
      </c>
      <c r="B13" s="64" t="s">
        <v>34</v>
      </c>
      <c r="C13" s="100"/>
      <c r="D13" s="62"/>
      <c r="E13" s="65"/>
      <c r="F13" s="66"/>
      <c r="G13" s="62"/>
      <c r="H13" s="66"/>
      <c r="I13" s="64"/>
      <c r="J13" s="31" t="e">
        <f t="shared" si="0"/>
        <v>#VALUE!</v>
      </c>
    </row>
    <row r="14" spans="1:10" ht="60" x14ac:dyDescent="0.25">
      <c r="A14" s="80">
        <v>7</v>
      </c>
      <c r="B14" s="73" t="s">
        <v>10</v>
      </c>
      <c r="C14" s="101"/>
      <c r="D14" s="62"/>
      <c r="E14" s="70"/>
      <c r="F14" s="72"/>
      <c r="G14" s="62"/>
      <c r="H14" s="72"/>
      <c r="I14" s="73"/>
      <c r="J14" s="31" t="e">
        <f t="shared" si="0"/>
        <v>#VALUE!</v>
      </c>
    </row>
    <row r="15" spans="1:10" x14ac:dyDescent="0.25">
      <c r="A15" s="112"/>
      <c r="B15" s="113"/>
      <c r="C15" s="113"/>
      <c r="D15" s="114"/>
      <c r="E15" s="55"/>
      <c r="F15" s="55"/>
      <c r="G15" s="55"/>
      <c r="H15" s="55"/>
      <c r="I15" s="56"/>
      <c r="J15" s="31"/>
    </row>
    <row r="16" spans="1:10" x14ac:dyDescent="0.25">
      <c r="A16" s="115"/>
      <c r="B16" s="89"/>
      <c r="C16" s="90"/>
      <c r="D16" s="90"/>
      <c r="E16" s="90"/>
      <c r="F16" s="90"/>
      <c r="G16" s="90"/>
      <c r="H16" s="90"/>
      <c r="I16" s="90"/>
      <c r="J16" s="31"/>
    </row>
    <row r="17" spans="1:10" x14ac:dyDescent="0.25">
      <c r="A17" s="115"/>
      <c r="B17" s="90"/>
      <c r="C17" s="90"/>
      <c r="D17" s="90"/>
      <c r="E17" s="90"/>
      <c r="F17" s="90"/>
      <c r="G17" s="90"/>
      <c r="H17" s="90"/>
      <c r="I17" s="90"/>
      <c r="J17" s="31"/>
    </row>
    <row r="18" spans="1:10" ht="15.75" hidden="1" x14ac:dyDescent="0.25">
      <c r="A18" s="93"/>
      <c r="B18" s="94"/>
      <c r="C18" s="55"/>
      <c r="D18" s="55"/>
      <c r="E18" s="55"/>
      <c r="F18" s="416"/>
      <c r="G18" s="417"/>
      <c r="H18" s="97" t="s">
        <v>125</v>
      </c>
      <c r="I18" s="98" t="e">
        <f>SUM(J8:J14)</f>
        <v>#VALUE!</v>
      </c>
      <c r="J18" s="31"/>
    </row>
  </sheetData>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9"/>
  <sheetViews>
    <sheetView zoomScaleNormal="100" workbookViewId="0">
      <selection activeCell="C2" sqref="C2:K2"/>
    </sheetView>
  </sheetViews>
  <sheetFormatPr defaultRowHeight="15.75" x14ac:dyDescent="0.25"/>
  <cols>
    <col min="1" max="1" width="14.140625" style="195" customWidth="1"/>
    <col min="2" max="2" width="12.7109375" style="195" customWidth="1"/>
    <col min="3" max="3" width="90.7109375" style="196" customWidth="1"/>
    <col min="4" max="4" width="26.85546875" style="31" customWidth="1"/>
    <col min="5" max="5" width="18.28515625" style="31" customWidth="1"/>
    <col min="6" max="6" width="41.5703125" style="31" customWidth="1"/>
    <col min="7" max="7" width="30.28515625" style="31" customWidth="1"/>
    <col min="8" max="8" width="16.42578125" style="31" customWidth="1"/>
    <col min="9" max="9" width="39.5703125" style="31" customWidth="1"/>
    <col min="10" max="10" width="14.7109375" style="31" customWidth="1"/>
    <col min="11" max="11" width="19.7109375" style="31" customWidth="1"/>
    <col min="12" max="12" width="17" style="31" customWidth="1"/>
    <col min="13" max="13" width="28.5703125" style="31" customWidth="1"/>
    <col min="14" max="16" width="20.140625" style="31" customWidth="1"/>
    <col min="17" max="17" width="28.7109375" style="31" customWidth="1"/>
    <col min="18" max="20" width="17.28515625" style="31" customWidth="1"/>
    <col min="21" max="21" width="15.5703125" style="31" customWidth="1"/>
    <col min="22" max="22" width="36.7109375" style="31" customWidth="1"/>
    <col min="23" max="23" width="25" style="31" hidden="1" customWidth="1"/>
    <col min="24" max="24" width="19.140625" style="31" hidden="1" customWidth="1"/>
    <col min="25" max="25" width="9.140625" style="31" hidden="1" customWidth="1"/>
    <col min="26" max="31" width="16.42578125" style="31" hidden="1" customWidth="1"/>
    <col min="32" max="32" width="0" style="31" hidden="1" customWidth="1"/>
    <col min="33" max="16384" width="9.140625" style="31"/>
  </cols>
  <sheetData>
    <row r="1" spans="1:31" ht="15.75" customHeight="1" x14ac:dyDescent="0.25">
      <c r="A1" s="117"/>
      <c r="B1" s="117"/>
      <c r="C1" s="464" t="s">
        <v>86</v>
      </c>
      <c r="D1" s="464"/>
      <c r="E1" s="464"/>
      <c r="F1" s="464"/>
      <c r="G1" s="464"/>
      <c r="H1" s="219"/>
      <c r="I1" s="118"/>
      <c r="J1" s="118"/>
      <c r="K1" s="118"/>
      <c r="L1" s="118"/>
      <c r="M1" s="118"/>
      <c r="N1" s="118"/>
      <c r="O1" s="118"/>
      <c r="P1" s="118"/>
      <c r="Q1" s="118"/>
      <c r="R1" s="118"/>
      <c r="S1" s="118"/>
      <c r="T1" s="118"/>
      <c r="U1" s="118"/>
      <c r="V1" s="119"/>
    </row>
    <row r="2" spans="1:31" ht="126.75" customHeight="1" x14ac:dyDescent="0.25">
      <c r="A2" s="117"/>
      <c r="B2" s="117"/>
      <c r="C2" s="425" t="s">
        <v>298</v>
      </c>
      <c r="D2" s="425"/>
      <c r="E2" s="425"/>
      <c r="F2" s="425"/>
      <c r="G2" s="425"/>
      <c r="H2" s="425"/>
      <c r="I2" s="425"/>
      <c r="J2" s="425"/>
      <c r="K2" s="425"/>
      <c r="L2" s="326"/>
      <c r="M2" s="326"/>
      <c r="N2" s="326"/>
      <c r="O2" s="326"/>
      <c r="P2" s="326"/>
      <c r="Q2" s="326"/>
      <c r="R2" s="326"/>
      <c r="S2" s="326"/>
      <c r="T2" s="326"/>
      <c r="U2" s="326"/>
      <c r="V2" s="327"/>
    </row>
    <row r="3" spans="1:31" ht="185.25" customHeight="1" x14ac:dyDescent="0.25">
      <c r="A3" s="117"/>
      <c r="B3" s="117"/>
      <c r="C3" s="426" t="s">
        <v>299</v>
      </c>
      <c r="D3" s="426"/>
      <c r="E3" s="426"/>
      <c r="F3" s="426"/>
      <c r="G3" s="426"/>
      <c r="H3" s="426"/>
      <c r="I3" s="426"/>
      <c r="J3" s="426"/>
      <c r="K3" s="426"/>
      <c r="L3" s="426"/>
      <c r="M3" s="426"/>
      <c r="N3" s="426"/>
      <c r="O3" s="426"/>
      <c r="P3" s="426"/>
      <c r="Q3" s="426"/>
      <c r="R3" s="426"/>
      <c r="S3" s="426"/>
      <c r="T3" s="426"/>
      <c r="U3" s="120"/>
      <c r="V3" s="121"/>
    </row>
    <row r="4" spans="1:31" ht="291.75" customHeight="1" x14ac:dyDescent="0.25">
      <c r="A4" s="117"/>
      <c r="B4" s="117"/>
      <c r="C4" s="469" t="s">
        <v>147</v>
      </c>
      <c r="D4" s="469"/>
      <c r="E4" s="469"/>
      <c r="F4" s="469"/>
      <c r="G4" s="469"/>
      <c r="H4" s="469"/>
      <c r="I4" s="469"/>
      <c r="J4" s="469"/>
      <c r="K4" s="469"/>
      <c r="L4" s="318"/>
      <c r="M4" s="318"/>
      <c r="N4" s="318"/>
      <c r="O4" s="318"/>
      <c r="P4" s="318"/>
      <c r="Q4" s="318"/>
      <c r="R4" s="318"/>
      <c r="S4" s="318"/>
      <c r="T4" s="318"/>
      <c r="U4" s="318"/>
      <c r="V4" s="122"/>
    </row>
    <row r="5" spans="1:31" x14ac:dyDescent="0.25">
      <c r="A5" s="32"/>
      <c r="B5" s="32"/>
      <c r="C5" s="33"/>
      <c r="D5" s="220"/>
      <c r="E5" s="35"/>
      <c r="F5" s="220"/>
      <c r="G5" s="35"/>
      <c r="H5" s="35"/>
      <c r="I5" s="35"/>
      <c r="J5" s="465"/>
      <c r="K5" s="465"/>
      <c r="L5" s="465"/>
      <c r="M5" s="465"/>
      <c r="N5" s="465"/>
      <c r="O5" s="465"/>
      <c r="P5" s="465"/>
      <c r="Q5" s="465"/>
      <c r="R5" s="465"/>
      <c r="S5" s="220"/>
      <c r="T5" s="220"/>
      <c r="U5" s="220"/>
      <c r="V5" s="220"/>
    </row>
    <row r="6" spans="1:31" ht="45" x14ac:dyDescent="0.25">
      <c r="A6" s="123" t="s">
        <v>5</v>
      </c>
      <c r="B6" s="123" t="s">
        <v>1</v>
      </c>
      <c r="C6" s="124" t="s">
        <v>321</v>
      </c>
      <c r="D6" s="218" t="s">
        <v>77</v>
      </c>
      <c r="E6" s="125" t="s">
        <v>72</v>
      </c>
      <c r="F6" s="126" t="s">
        <v>82</v>
      </c>
      <c r="G6" s="126" t="s">
        <v>97</v>
      </c>
      <c r="H6" s="125" t="s">
        <v>72</v>
      </c>
      <c r="I6" s="126" t="s">
        <v>82</v>
      </c>
      <c r="J6" s="466" t="s">
        <v>4</v>
      </c>
      <c r="K6" s="467"/>
      <c r="L6" s="467"/>
      <c r="M6" s="467"/>
      <c r="N6" s="467"/>
      <c r="O6" s="467"/>
      <c r="P6" s="467"/>
      <c r="Q6" s="468"/>
      <c r="R6" s="466" t="s">
        <v>98</v>
      </c>
      <c r="S6" s="467"/>
      <c r="T6" s="467"/>
      <c r="U6" s="468"/>
      <c r="V6" s="40" t="s">
        <v>78</v>
      </c>
      <c r="W6" s="127" t="s">
        <v>127</v>
      </c>
      <c r="X6" s="127" t="s">
        <v>128</v>
      </c>
    </row>
    <row r="7" spans="1:31" ht="20.25" x14ac:dyDescent="0.25">
      <c r="A7" s="128" t="s">
        <v>118</v>
      </c>
      <c r="B7" s="32"/>
      <c r="C7" s="129"/>
      <c r="D7" s="220"/>
      <c r="E7" s="35"/>
      <c r="F7" s="220"/>
      <c r="G7" s="35"/>
      <c r="H7" s="35"/>
      <c r="I7" s="35"/>
      <c r="J7" s="130"/>
      <c r="K7" s="130"/>
      <c r="L7" s="130"/>
      <c r="M7" s="130"/>
      <c r="N7" s="130"/>
      <c r="O7" s="130"/>
      <c r="P7" s="130"/>
      <c r="Q7" s="130"/>
      <c r="R7" s="130"/>
      <c r="S7" s="220"/>
      <c r="T7" s="220"/>
      <c r="U7" s="220"/>
      <c r="V7" s="220"/>
      <c r="W7" s="131"/>
      <c r="X7" s="131"/>
      <c r="Z7" s="418" t="s">
        <v>312</v>
      </c>
      <c r="AA7" s="418"/>
      <c r="AB7" s="418"/>
      <c r="AC7" s="418"/>
      <c r="AD7" s="418"/>
      <c r="AE7" s="418"/>
    </row>
    <row r="8" spans="1:31" customFormat="1" ht="47.25" customHeight="1" x14ac:dyDescent="0.25">
      <c r="A8" s="132"/>
      <c r="B8" s="133"/>
      <c r="C8" s="342" t="s">
        <v>311</v>
      </c>
      <c r="D8" s="108"/>
      <c r="E8" s="109"/>
      <c r="F8" s="108"/>
      <c r="G8" s="48"/>
      <c r="H8" s="109"/>
      <c r="I8" s="48"/>
      <c r="J8" s="343" t="s">
        <v>300</v>
      </c>
      <c r="K8" s="125" t="s">
        <v>301</v>
      </c>
      <c r="L8" s="125" t="s">
        <v>72</v>
      </c>
      <c r="M8" s="344" t="s">
        <v>302</v>
      </c>
      <c r="N8" s="343" t="s">
        <v>300</v>
      </c>
      <c r="O8" s="125" t="s">
        <v>301</v>
      </c>
      <c r="P8" s="125" t="s">
        <v>72</v>
      </c>
      <c r="Q8" s="344" t="s">
        <v>302</v>
      </c>
      <c r="R8" s="339" t="s">
        <v>303</v>
      </c>
      <c r="S8" s="339" t="s">
        <v>304</v>
      </c>
      <c r="T8" s="339" t="s">
        <v>305</v>
      </c>
      <c r="U8" s="339" t="s">
        <v>306</v>
      </c>
      <c r="V8" s="110"/>
      <c r="W8" s="340"/>
      <c r="X8" s="340"/>
      <c r="Y8" s="31"/>
      <c r="Z8" s="341" t="s">
        <v>307</v>
      </c>
      <c r="AA8" s="341" t="s">
        <v>308</v>
      </c>
      <c r="AB8" s="341" t="s">
        <v>309</v>
      </c>
      <c r="AC8" s="341" t="s">
        <v>310</v>
      </c>
      <c r="AD8" s="341" t="s">
        <v>308</v>
      </c>
      <c r="AE8" s="341" t="s">
        <v>309</v>
      </c>
    </row>
    <row r="9" spans="1:31" ht="45" x14ac:dyDescent="0.25">
      <c r="A9" s="63">
        <v>1</v>
      </c>
      <c r="B9" s="144" t="s">
        <v>119</v>
      </c>
      <c r="C9" s="135" t="s">
        <v>120</v>
      </c>
      <c r="D9" s="100"/>
      <c r="E9" s="62"/>
      <c r="F9" s="136"/>
      <c r="G9" s="137"/>
      <c r="H9" s="62"/>
      <c r="I9" s="138"/>
      <c r="J9" s="328"/>
      <c r="K9" s="205"/>
      <c r="L9" s="139"/>
      <c r="M9" s="430"/>
      <c r="N9" s="329"/>
      <c r="O9" s="427"/>
      <c r="P9" s="139"/>
      <c r="Q9" s="427"/>
      <c r="R9" s="153"/>
      <c r="S9" s="141"/>
      <c r="T9" s="151"/>
      <c r="U9" s="419"/>
      <c r="V9" s="142"/>
      <c r="W9" s="143" t="e">
        <f>CONCATENATE(IF(AND(E9="M",H9="M"),2.619,),IF(AND(E9="P",H9="P"),1.3095,),IF(AND(E9="D",H9="D"),0,),IF(AND(E9="M",H9="P"),1.9643,),IF(AND(E9="M",H9="D"),1.3095,),IF(AND(E9="P",H9="M"),1.9643,),IF(AND(E9="P",H9="D"),0.6548,),IF(AND(E9="D",H9="M"),1.3095,),IF(AND(E9="D",H9="P"),0.6548,))+0</f>
        <v>#VALUE!</v>
      </c>
      <c r="Z9" s="347" t="s">
        <v>313</v>
      </c>
      <c r="AA9" s="347">
        <f>COUNTIFS(J9:J100,1,L9:L100,"M")</f>
        <v>0</v>
      </c>
      <c r="AB9" s="347">
        <f>IF(AA9&gt;=1,1,0)</f>
        <v>0</v>
      </c>
      <c r="AC9" s="347" t="s">
        <v>313</v>
      </c>
      <c r="AD9" s="347">
        <f>COUNTIFS(N9:N100,1,P9:P100,"M")</f>
        <v>0</v>
      </c>
      <c r="AE9" s="347">
        <f>IF(AD9&gt;=1,1,0)</f>
        <v>0</v>
      </c>
    </row>
    <row r="10" spans="1:31" x14ac:dyDescent="0.25">
      <c r="A10" s="63">
        <v>2</v>
      </c>
      <c r="B10" s="144" t="s">
        <v>121</v>
      </c>
      <c r="C10" s="135" t="s">
        <v>122</v>
      </c>
      <c r="D10" s="100"/>
      <c r="E10" s="62"/>
      <c r="F10" s="136"/>
      <c r="G10" s="137"/>
      <c r="H10" s="62"/>
      <c r="I10" s="138"/>
      <c r="J10" s="330"/>
      <c r="K10" s="207"/>
      <c r="L10" s="154"/>
      <c r="M10" s="432"/>
      <c r="N10" s="331"/>
      <c r="O10" s="428"/>
      <c r="P10" s="154"/>
      <c r="Q10" s="428"/>
      <c r="R10" s="153"/>
      <c r="S10" s="141"/>
      <c r="T10" s="151"/>
      <c r="U10" s="420"/>
      <c r="V10" s="142"/>
      <c r="W10" s="143" t="e">
        <f t="shared" ref="W10:W11" si="0">CONCATENATE(IF(AND(E10="M",H10="M"),2.619,),IF(AND(E10="P",H10="P"),1.3095,),IF(AND(E10="D",H10="D"),0,),IF(AND(E10="M",H10="P"),1.9643,),IF(AND(E10="M",H10="D"),1.3095,),IF(AND(E10="P",H10="M"),1.9643,),IF(AND(E10="P",H10="D"),0.6548,),IF(AND(E10="D",H10="M"),1.3095,),IF(AND(E10="D",H10="P"),0.6548,))+0</f>
        <v>#VALUE!</v>
      </c>
      <c r="Z10" s="347" t="s">
        <v>314</v>
      </c>
      <c r="AA10" s="347">
        <f>COUNTIFS(J9:J100,2,L9:L100,"M")</f>
        <v>0</v>
      </c>
      <c r="AB10" s="347">
        <f t="shared" ref="AB10:AB16" si="1">IF(AA10&gt;=1,1,0)</f>
        <v>0</v>
      </c>
      <c r="AC10" s="347" t="s">
        <v>314</v>
      </c>
      <c r="AD10" s="347">
        <f>COUNTIFS(N9:N100,2,P9:P100,"M")</f>
        <v>0</v>
      </c>
      <c r="AE10" s="347">
        <f t="shared" ref="AE10:AE16" si="2">IF(AD10&gt;=1,1,0)</f>
        <v>0</v>
      </c>
    </row>
    <row r="11" spans="1:31" ht="30" x14ac:dyDescent="0.25">
      <c r="A11" s="63">
        <v>3</v>
      </c>
      <c r="B11" s="144" t="s">
        <v>123</v>
      </c>
      <c r="C11" s="135" t="s">
        <v>124</v>
      </c>
      <c r="D11" s="100"/>
      <c r="E11" s="62"/>
      <c r="F11" s="136"/>
      <c r="G11" s="137"/>
      <c r="H11" s="62"/>
      <c r="I11" s="138"/>
      <c r="J11" s="199"/>
      <c r="K11" s="206"/>
      <c r="L11" s="146"/>
      <c r="M11" s="431"/>
      <c r="N11" s="147"/>
      <c r="O11" s="429"/>
      <c r="P11" s="146"/>
      <c r="Q11" s="429"/>
      <c r="R11" s="153"/>
      <c r="S11" s="141"/>
      <c r="T11" s="151"/>
      <c r="U11" s="421"/>
      <c r="V11" s="142"/>
      <c r="W11" s="143" t="e">
        <f t="shared" si="0"/>
        <v>#VALUE!</v>
      </c>
      <c r="Z11" s="347" t="s">
        <v>315</v>
      </c>
      <c r="AA11" s="347">
        <f>COUNTIFS(J9:J100,3,L9:L100,"M")</f>
        <v>0</v>
      </c>
      <c r="AB11" s="347">
        <f t="shared" si="1"/>
        <v>0</v>
      </c>
      <c r="AC11" s="347" t="s">
        <v>315</v>
      </c>
      <c r="AD11" s="347">
        <f>COUNTIFS(N9:N100,3,P9:P100,"M")</f>
        <v>0</v>
      </c>
      <c r="AE11" s="347">
        <f t="shared" si="2"/>
        <v>0</v>
      </c>
    </row>
    <row r="12" spans="1:31" ht="20.25" x14ac:dyDescent="0.25">
      <c r="A12" s="230" t="s">
        <v>148</v>
      </c>
      <c r="B12" s="231"/>
      <c r="C12" s="232"/>
      <c r="D12" s="348"/>
      <c r="E12" s="349"/>
      <c r="F12" s="350"/>
      <c r="G12" s="349"/>
      <c r="H12" s="349"/>
      <c r="I12" s="349"/>
      <c r="J12" s="351"/>
      <c r="K12" s="352"/>
      <c r="L12" s="351"/>
      <c r="M12" s="351"/>
      <c r="N12" s="351"/>
      <c r="O12" s="351"/>
      <c r="P12" s="351"/>
      <c r="Q12" s="351"/>
      <c r="R12" s="353"/>
      <c r="S12" s="350"/>
      <c r="T12" s="350"/>
      <c r="U12" s="350"/>
      <c r="V12" s="354"/>
      <c r="W12" s="90"/>
      <c r="X12" s="90"/>
      <c r="Z12" s="347" t="s">
        <v>316</v>
      </c>
      <c r="AA12" s="347">
        <f>COUNTIFS(J9:J100,4,L9:L100,"M")</f>
        <v>0</v>
      </c>
      <c r="AB12" s="347">
        <f t="shared" si="1"/>
        <v>0</v>
      </c>
      <c r="AC12" s="347" t="s">
        <v>316</v>
      </c>
      <c r="AD12" s="347">
        <f>COUNTIFS(N9:N100,4,P9:P100,"M")</f>
        <v>0</v>
      </c>
      <c r="AE12" s="347">
        <f t="shared" si="2"/>
        <v>0</v>
      </c>
    </row>
    <row r="13" spans="1:31" ht="20.25" x14ac:dyDescent="0.25">
      <c r="A13" s="235"/>
      <c r="B13" s="149"/>
      <c r="C13" s="236" t="s">
        <v>149</v>
      </c>
      <c r="D13" s="355"/>
      <c r="E13" s="260"/>
      <c r="F13" s="302"/>
      <c r="G13" s="260"/>
      <c r="H13" s="260"/>
      <c r="I13" s="260"/>
      <c r="J13" s="237"/>
      <c r="K13" s="311"/>
      <c r="L13" s="321"/>
      <c r="M13" s="321"/>
      <c r="N13" s="237"/>
      <c r="O13" s="321"/>
      <c r="P13" s="321"/>
      <c r="Q13" s="321"/>
      <c r="R13" s="321"/>
      <c r="S13" s="237"/>
      <c r="T13" s="237"/>
      <c r="U13" s="310"/>
      <c r="V13" s="356"/>
      <c r="W13" s="303"/>
      <c r="X13" s="303"/>
      <c r="Z13" s="347" t="s">
        <v>317</v>
      </c>
      <c r="AA13" s="347">
        <f>COUNTIFS(J9:J100,5,L9:L100,"M")</f>
        <v>0</v>
      </c>
      <c r="AB13" s="347">
        <f t="shared" si="1"/>
        <v>0</v>
      </c>
      <c r="AC13" s="347" t="s">
        <v>317</v>
      </c>
      <c r="AD13" s="347">
        <f>COUNTIFS(N9:N100,5,P9:P100,"M")</f>
        <v>0</v>
      </c>
      <c r="AE13" s="347">
        <f t="shared" si="2"/>
        <v>0</v>
      </c>
    </row>
    <row r="14" spans="1:31" ht="31.5" x14ac:dyDescent="0.25">
      <c r="A14" s="134">
        <v>4</v>
      </c>
      <c r="B14" s="134" t="s">
        <v>150</v>
      </c>
      <c r="C14" s="79" t="s">
        <v>151</v>
      </c>
      <c r="D14" s="99"/>
      <c r="E14" s="62"/>
      <c r="F14" s="165"/>
      <c r="G14" s="150"/>
      <c r="H14" s="62"/>
      <c r="I14" s="150"/>
      <c r="J14" s="324"/>
      <c r="K14" s="207"/>
      <c r="L14" s="288"/>
      <c r="M14" s="430"/>
      <c r="N14" s="345"/>
      <c r="O14" s="209"/>
      <c r="P14" s="288"/>
      <c r="Q14" s="427"/>
      <c r="R14" s="233"/>
      <c r="S14" s="234"/>
      <c r="T14" s="309"/>
      <c r="U14" s="419"/>
      <c r="V14" s="167"/>
      <c r="W14" s="143" t="e">
        <f t="shared" ref="W14:W16" si="3">CONCATENATE(IF(AND(E14="M",H14="M"),2.619,),IF(AND(E14="P",H14="P"),1.3095,),IF(AND(E14="D",H14="D"),0,),IF(AND(E14="M",H14="P"),1.9643,),IF(AND(E14="M",H14="D"),1.3095,),IF(AND(E14="P",H14="M"),1.9643,),IF(AND(E14="P",H14="D"),0.6548,),IF(AND(E14="D",H14="M"),1.3095,),IF(AND(E14="D",H14="P"),0.6548,))+0</f>
        <v>#VALUE!</v>
      </c>
      <c r="Z14" s="347" t="s">
        <v>318</v>
      </c>
      <c r="AA14" s="347">
        <f>COUNTIFS(J9:J100,6,L9:L100,"M")</f>
        <v>0</v>
      </c>
      <c r="AB14" s="347">
        <f t="shared" si="1"/>
        <v>0</v>
      </c>
      <c r="AC14" s="347" t="s">
        <v>318</v>
      </c>
      <c r="AD14" s="347">
        <f>COUNTIFS(N9:N100,6,P9:P100,"M")</f>
        <v>0</v>
      </c>
      <c r="AE14" s="347">
        <f t="shared" si="2"/>
        <v>0</v>
      </c>
    </row>
    <row r="15" spans="1:31" ht="31.5" x14ac:dyDescent="0.25">
      <c r="A15" s="63">
        <v>5</v>
      </c>
      <c r="B15" s="144" t="s">
        <v>152</v>
      </c>
      <c r="C15" s="135" t="s">
        <v>153</v>
      </c>
      <c r="D15" s="100"/>
      <c r="E15" s="62"/>
      <c r="F15" s="136"/>
      <c r="G15" s="137"/>
      <c r="H15" s="62"/>
      <c r="I15" s="138"/>
      <c r="J15" s="324"/>
      <c r="K15" s="207"/>
      <c r="L15" s="288"/>
      <c r="M15" s="432"/>
      <c r="N15" s="345"/>
      <c r="O15" s="209"/>
      <c r="P15" s="288"/>
      <c r="Q15" s="428"/>
      <c r="R15" s="226"/>
      <c r="S15" s="227"/>
      <c r="T15" s="301"/>
      <c r="U15" s="420"/>
      <c r="V15" s="142"/>
      <c r="W15" s="143" t="e">
        <f t="shared" si="3"/>
        <v>#VALUE!</v>
      </c>
      <c r="Z15" s="347" t="s">
        <v>319</v>
      </c>
      <c r="AA15" s="347">
        <f>COUNTIFS(J9:J100,7,L9:L100,"M")</f>
        <v>0</v>
      </c>
      <c r="AB15" s="347">
        <f t="shared" si="1"/>
        <v>0</v>
      </c>
      <c r="AC15" s="347" t="s">
        <v>319</v>
      </c>
      <c r="AD15" s="347">
        <f>COUNTIFS(N9:N100,7,P9:P100,"M")</f>
        <v>0</v>
      </c>
      <c r="AE15" s="347">
        <f t="shared" si="2"/>
        <v>0</v>
      </c>
    </row>
    <row r="16" spans="1:31" ht="48" x14ac:dyDescent="0.25">
      <c r="A16" s="63">
        <v>6</v>
      </c>
      <c r="B16" s="144" t="s">
        <v>154</v>
      </c>
      <c r="C16" s="228" t="s">
        <v>155</v>
      </c>
      <c r="D16" s="100"/>
      <c r="E16" s="62"/>
      <c r="F16" s="136"/>
      <c r="G16" s="137"/>
      <c r="H16" s="62"/>
      <c r="I16" s="138"/>
      <c r="J16" s="199"/>
      <c r="K16" s="207"/>
      <c r="L16" s="146"/>
      <c r="M16" s="431"/>
      <c r="N16" s="147"/>
      <c r="O16" s="209"/>
      <c r="P16" s="146"/>
      <c r="Q16" s="429"/>
      <c r="R16" s="226"/>
      <c r="S16" s="229"/>
      <c r="T16" s="301"/>
      <c r="U16" s="421"/>
      <c r="V16" s="142"/>
      <c r="W16" s="143" t="e">
        <f t="shared" si="3"/>
        <v>#VALUE!</v>
      </c>
      <c r="Z16" s="347" t="s">
        <v>320</v>
      </c>
      <c r="AA16" s="347">
        <f>COUNTIFS(J9:J100,8,L9:L100,"M")</f>
        <v>0</v>
      </c>
      <c r="AB16" s="347">
        <f t="shared" si="1"/>
        <v>0</v>
      </c>
      <c r="AC16" s="347" t="s">
        <v>320</v>
      </c>
      <c r="AD16" s="347">
        <f>COUNTIFS(N9:N100,8,P9:P100,"M")</f>
        <v>0</v>
      </c>
      <c r="AE16" s="347">
        <f t="shared" si="2"/>
        <v>0</v>
      </c>
    </row>
    <row r="17" spans="1:23" ht="23.25" x14ac:dyDescent="0.25">
      <c r="A17" s="163" t="s">
        <v>156</v>
      </c>
      <c r="B17" s="164"/>
      <c r="C17" s="42"/>
      <c r="D17" s="357"/>
      <c r="E17" s="264"/>
      <c r="F17" s="358"/>
      <c r="G17" s="358"/>
      <c r="H17" s="264"/>
      <c r="I17" s="358"/>
      <c r="J17" s="359"/>
      <c r="K17" s="360"/>
      <c r="L17" s="359"/>
      <c r="M17" s="359"/>
      <c r="N17" s="359"/>
      <c r="O17" s="359"/>
      <c r="P17" s="359"/>
      <c r="Q17" s="359"/>
      <c r="R17" s="359"/>
      <c r="S17" s="361"/>
      <c r="T17" s="361"/>
      <c r="U17" s="361"/>
      <c r="V17" s="362"/>
    </row>
    <row r="18" spans="1:23" ht="20.25" x14ac:dyDescent="0.25">
      <c r="A18" s="148"/>
      <c r="B18" s="161"/>
      <c r="C18" s="162" t="s">
        <v>157</v>
      </c>
      <c r="D18" s="363"/>
      <c r="E18" s="237"/>
      <c r="F18" s="295"/>
      <c r="G18" s="295"/>
      <c r="H18" s="237"/>
      <c r="I18" s="295"/>
      <c r="J18" s="364"/>
      <c r="K18" s="365"/>
      <c r="L18" s="364"/>
      <c r="M18" s="364"/>
      <c r="N18" s="364"/>
      <c r="O18" s="364"/>
      <c r="P18" s="364"/>
      <c r="Q18" s="364"/>
      <c r="R18" s="364"/>
      <c r="S18" s="295"/>
      <c r="T18" s="295"/>
      <c r="U18" s="295"/>
      <c r="V18" s="366"/>
    </row>
    <row r="19" spans="1:23" ht="45" x14ac:dyDescent="0.25">
      <c r="A19" s="78">
        <v>7</v>
      </c>
      <c r="B19" s="134" t="s">
        <v>158</v>
      </c>
      <c r="C19" s="239" t="s">
        <v>159</v>
      </c>
      <c r="D19" s="99"/>
      <c r="E19" s="62"/>
      <c r="F19" s="165"/>
      <c r="G19" s="166"/>
      <c r="H19" s="62"/>
      <c r="I19" s="150"/>
      <c r="J19" s="317"/>
      <c r="K19" s="205"/>
      <c r="L19" s="154"/>
      <c r="M19" s="430"/>
      <c r="N19" s="320"/>
      <c r="O19" s="208"/>
      <c r="P19" s="154"/>
      <c r="Q19" s="427"/>
      <c r="R19" s="233"/>
      <c r="S19" s="227"/>
      <c r="T19" s="227"/>
      <c r="U19" s="422"/>
      <c r="V19" s="167"/>
      <c r="W19" s="143" t="e">
        <f t="shared" ref="W19:W22" si="4">CONCATENATE(IF(AND(E19="M",H19="M"),2.619,),IF(AND(E19="P",H19="P"),1.3095,),IF(AND(E19="D",H19="D"),0,),IF(AND(E19="M",H19="P"),1.9643,),IF(AND(E19="M",H19="D"),1.3095,),IF(AND(E19="P",H19="M"),1.9643,),IF(AND(E19="P",H19="D"),0.6548,),IF(AND(E19="D",H19="M"),1.3095,),IF(AND(E19="D",H19="P"),0.6548,))+0</f>
        <v>#VALUE!</v>
      </c>
    </row>
    <row r="20" spans="1:23" ht="31.5" x14ac:dyDescent="0.25">
      <c r="A20" s="63">
        <v>8</v>
      </c>
      <c r="B20" s="134" t="s">
        <v>160</v>
      </c>
      <c r="C20" s="240" t="s">
        <v>161</v>
      </c>
      <c r="D20" s="100"/>
      <c r="E20" s="62"/>
      <c r="F20" s="136"/>
      <c r="G20" s="137"/>
      <c r="H20" s="62"/>
      <c r="I20" s="138"/>
      <c r="J20" s="317"/>
      <c r="K20" s="207"/>
      <c r="L20" s="154"/>
      <c r="M20" s="432"/>
      <c r="N20" s="320"/>
      <c r="O20" s="209"/>
      <c r="P20" s="154"/>
      <c r="Q20" s="428"/>
      <c r="R20" s="226"/>
      <c r="S20" s="227"/>
      <c r="T20" s="227"/>
      <c r="U20" s="424"/>
      <c r="V20" s="142"/>
      <c r="W20" s="143" t="e">
        <f t="shared" si="4"/>
        <v>#VALUE!</v>
      </c>
    </row>
    <row r="21" spans="1:23" ht="60" x14ac:dyDescent="0.25">
      <c r="A21" s="78">
        <v>9</v>
      </c>
      <c r="B21" s="134" t="s">
        <v>162</v>
      </c>
      <c r="C21" s="241" t="s">
        <v>163</v>
      </c>
      <c r="D21" s="99"/>
      <c r="E21" s="62"/>
      <c r="F21" s="165"/>
      <c r="G21" s="166"/>
      <c r="H21" s="62"/>
      <c r="I21" s="150"/>
      <c r="J21" s="317"/>
      <c r="K21" s="207"/>
      <c r="L21" s="154"/>
      <c r="M21" s="432"/>
      <c r="N21" s="320"/>
      <c r="O21" s="209"/>
      <c r="P21" s="154"/>
      <c r="Q21" s="428"/>
      <c r="R21" s="226"/>
      <c r="S21" s="227"/>
      <c r="T21" s="227"/>
      <c r="U21" s="424"/>
      <c r="V21" s="167"/>
      <c r="W21" s="143" t="e">
        <f t="shared" si="4"/>
        <v>#VALUE!</v>
      </c>
    </row>
    <row r="22" spans="1:23" ht="31.5" x14ac:dyDescent="0.25">
      <c r="A22" s="63">
        <v>10</v>
      </c>
      <c r="B22" s="134" t="s">
        <v>164</v>
      </c>
      <c r="C22" s="239" t="s">
        <v>165</v>
      </c>
      <c r="D22" s="99"/>
      <c r="E22" s="62"/>
      <c r="F22" s="165"/>
      <c r="G22" s="166"/>
      <c r="H22" s="62"/>
      <c r="I22" s="150"/>
      <c r="J22" s="199"/>
      <c r="K22" s="207"/>
      <c r="L22" s="146"/>
      <c r="M22" s="432"/>
      <c r="N22" s="147"/>
      <c r="O22" s="209"/>
      <c r="P22" s="146"/>
      <c r="Q22" s="428"/>
      <c r="R22" s="226"/>
      <c r="S22" s="227"/>
      <c r="T22" s="227"/>
      <c r="U22" s="423"/>
      <c r="V22" s="167"/>
      <c r="W22" s="143" t="e">
        <f t="shared" si="4"/>
        <v>#VALUE!</v>
      </c>
    </row>
    <row r="23" spans="1:23" ht="20.25" x14ac:dyDescent="0.25">
      <c r="A23" s="163" t="s">
        <v>166</v>
      </c>
      <c r="B23" s="164"/>
      <c r="C23" s="42"/>
      <c r="D23" s="357"/>
      <c r="E23" s="264"/>
      <c r="F23" s="358"/>
      <c r="G23" s="358"/>
      <c r="H23" s="264"/>
      <c r="I23" s="358"/>
      <c r="J23" s="359"/>
      <c r="K23" s="360"/>
      <c r="L23" s="359"/>
      <c r="M23" s="359"/>
      <c r="N23" s="359"/>
      <c r="O23" s="359"/>
      <c r="P23" s="359"/>
      <c r="Q23" s="359"/>
      <c r="R23" s="359"/>
      <c r="S23" s="361"/>
      <c r="T23" s="361"/>
      <c r="U23" s="361"/>
      <c r="V23" s="362"/>
    </row>
    <row r="24" spans="1:23" ht="20.25" x14ac:dyDescent="0.25">
      <c r="A24" s="160"/>
      <c r="B24" s="161"/>
      <c r="C24" s="162" t="s">
        <v>167</v>
      </c>
      <c r="D24" s="363"/>
      <c r="E24" s="237"/>
      <c r="F24" s="295"/>
      <c r="G24" s="295"/>
      <c r="H24" s="237"/>
      <c r="I24" s="295"/>
      <c r="J24" s="294"/>
      <c r="K24" s="313"/>
      <c r="L24" s="294"/>
      <c r="M24" s="294"/>
      <c r="N24" s="294"/>
      <c r="O24" s="294"/>
      <c r="P24" s="294"/>
      <c r="Q24" s="294"/>
      <c r="R24" s="294"/>
      <c r="S24" s="295"/>
      <c r="T24" s="295"/>
      <c r="U24" s="295"/>
      <c r="V24" s="366"/>
    </row>
    <row r="25" spans="1:23" ht="45" x14ac:dyDescent="0.25">
      <c r="A25" s="78">
        <v>11</v>
      </c>
      <c r="B25" s="134" t="s">
        <v>168</v>
      </c>
      <c r="C25" s="251" t="s">
        <v>169</v>
      </c>
      <c r="D25" s="99"/>
      <c r="E25" s="62"/>
      <c r="F25" s="165"/>
      <c r="G25" s="307"/>
      <c r="H25" s="62"/>
      <c r="I25" s="308"/>
      <c r="J25" s="199"/>
      <c r="K25" s="207"/>
      <c r="L25" s="146"/>
      <c r="M25" s="238"/>
      <c r="N25" s="147"/>
      <c r="O25" s="209"/>
      <c r="P25" s="146"/>
      <c r="Q25" s="315"/>
      <c r="R25" s="322"/>
      <c r="S25" s="234"/>
      <c r="T25" s="234"/>
      <c r="U25" s="322"/>
      <c r="V25" s="167"/>
      <c r="W25" s="143" t="e">
        <f t="shared" ref="W25" si="5">CONCATENATE(IF(AND(E25="M",H25="M"),2.619,),IF(AND(E25="P",H25="P"),1.3095,),IF(AND(E25="D",H25="D"),0,),IF(AND(E25="M",H25="P"),1.9643,),IF(AND(E25="M",H25="D"),1.3095,),IF(AND(E25="P",H25="M"),1.9643,),IF(AND(E25="P",H25="D"),0.6548,),IF(AND(E25="D",H25="M"),1.3095,),IF(AND(E25="D",H25="P"),0.6548,))+0</f>
        <v>#VALUE!</v>
      </c>
    </row>
    <row r="26" spans="1:23" ht="20.25" x14ac:dyDescent="0.25">
      <c r="A26" s="160"/>
      <c r="B26" s="161"/>
      <c r="C26" s="162" t="s">
        <v>170</v>
      </c>
      <c r="D26" s="363"/>
      <c r="E26" s="237"/>
      <c r="F26" s="295"/>
      <c r="G26" s="295"/>
      <c r="H26" s="237"/>
      <c r="I26" s="295"/>
      <c r="J26" s="294"/>
      <c r="K26" s="313"/>
      <c r="L26" s="294"/>
      <c r="M26" s="294"/>
      <c r="N26" s="294"/>
      <c r="O26" s="294"/>
      <c r="P26" s="294"/>
      <c r="Q26" s="294"/>
      <c r="R26" s="294"/>
      <c r="S26" s="295"/>
      <c r="T26" s="295"/>
      <c r="U26" s="295"/>
      <c r="V26" s="366"/>
    </row>
    <row r="27" spans="1:23" ht="31.5" x14ac:dyDescent="0.25">
      <c r="A27" s="63">
        <v>12</v>
      </c>
      <c r="B27" s="144" t="s">
        <v>171</v>
      </c>
      <c r="C27" s="135" t="s">
        <v>172</v>
      </c>
      <c r="D27" s="100"/>
      <c r="E27" s="62"/>
      <c r="F27" s="136"/>
      <c r="G27" s="137"/>
      <c r="H27" s="62"/>
      <c r="I27" s="138"/>
      <c r="J27" s="199"/>
      <c r="K27" s="205"/>
      <c r="L27" s="146"/>
      <c r="M27" s="238"/>
      <c r="N27" s="147"/>
      <c r="O27" s="208"/>
      <c r="P27" s="146"/>
      <c r="Q27" s="315"/>
      <c r="R27" s="234"/>
      <c r="S27" s="227"/>
      <c r="T27" s="227"/>
      <c r="U27" s="229"/>
      <c r="V27" s="142"/>
      <c r="W27" s="143" t="e">
        <f t="shared" ref="W27" si="6">CONCATENATE(IF(AND(E27="M",H27="M"),2.619,),IF(AND(E27="P",H27="P"),1.3095,),IF(AND(E27="D",H27="D"),0,),IF(AND(E27="M",H27="P"),1.9643,),IF(AND(E27="M",H27="D"),1.3095,),IF(AND(E27="P",H27="M"),1.9643,),IF(AND(E27="P",H27="D"),0.6548,),IF(AND(E27="D",H27="M"),1.3095,),IF(AND(E27="D",H27="P"),0.6548,))+0</f>
        <v>#VALUE!</v>
      </c>
    </row>
    <row r="28" spans="1:23" ht="20.25" x14ac:dyDescent="0.25">
      <c r="A28" s="160"/>
      <c r="B28" s="161"/>
      <c r="C28" s="162" t="s">
        <v>173</v>
      </c>
      <c r="D28" s="363"/>
      <c r="E28" s="237"/>
      <c r="F28" s="295"/>
      <c r="G28" s="295"/>
      <c r="H28" s="237"/>
      <c r="I28" s="295"/>
      <c r="J28" s="294"/>
      <c r="K28" s="313"/>
      <c r="L28" s="294"/>
      <c r="M28" s="294"/>
      <c r="N28" s="294"/>
      <c r="O28" s="294"/>
      <c r="P28" s="294"/>
      <c r="Q28" s="294"/>
      <c r="R28" s="294"/>
      <c r="S28" s="295"/>
      <c r="T28" s="295"/>
      <c r="U28" s="295"/>
      <c r="V28" s="366"/>
    </row>
    <row r="29" spans="1:23" ht="45" x14ac:dyDescent="0.25">
      <c r="A29" s="63">
        <v>13</v>
      </c>
      <c r="B29" s="144" t="s">
        <v>174</v>
      </c>
      <c r="C29" s="157" t="s">
        <v>175</v>
      </c>
      <c r="D29" s="100"/>
      <c r="E29" s="62"/>
      <c r="F29" s="136"/>
      <c r="G29" s="137"/>
      <c r="H29" s="62"/>
      <c r="I29" s="138"/>
      <c r="J29" s="242"/>
      <c r="K29" s="205"/>
      <c r="L29" s="243"/>
      <c r="M29" s="430"/>
      <c r="N29" s="208"/>
      <c r="O29" s="208"/>
      <c r="P29" s="243"/>
      <c r="Q29" s="427"/>
      <c r="R29" s="234"/>
      <c r="S29" s="227"/>
      <c r="T29" s="301"/>
      <c r="U29" s="422"/>
      <c r="V29" s="142"/>
      <c r="W29" s="143" t="e">
        <f t="shared" ref="W29:W30" si="7">CONCATENATE(IF(AND(E29="M",H29="M"),2.619,),IF(AND(E29="P",H29="P"),1.3095,),IF(AND(E29="D",H29="D"),0,),IF(AND(E29="M",H29="P"),1.9643,),IF(AND(E29="M",H29="D"),1.3095,),IF(AND(E29="P",H29="M"),1.9643,),IF(AND(E29="P",H29="D"),0.6548,),IF(AND(E29="D",H29="M"),1.3095,),IF(AND(E29="D",H29="P"),0.6548,))+0</f>
        <v>#VALUE!</v>
      </c>
    </row>
    <row r="30" spans="1:23" ht="31.5" x14ac:dyDescent="0.25">
      <c r="A30" s="80">
        <v>14</v>
      </c>
      <c r="B30" s="304" t="s">
        <v>176</v>
      </c>
      <c r="C30" s="305" t="s">
        <v>177</v>
      </c>
      <c r="D30" s="101"/>
      <c r="E30" s="62"/>
      <c r="F30" s="290"/>
      <c r="G30" s="291"/>
      <c r="H30" s="62"/>
      <c r="I30" s="145"/>
      <c r="J30" s="199"/>
      <c r="K30" s="207"/>
      <c r="L30" s="146"/>
      <c r="M30" s="431"/>
      <c r="N30" s="147"/>
      <c r="O30" s="209"/>
      <c r="P30" s="146"/>
      <c r="Q30" s="429"/>
      <c r="R30" s="280"/>
      <c r="S30" s="280"/>
      <c r="T30" s="306"/>
      <c r="U30" s="423"/>
      <c r="V30" s="281"/>
      <c r="W30" s="143" t="e">
        <f t="shared" si="7"/>
        <v>#VALUE!</v>
      </c>
    </row>
    <row r="31" spans="1:23" ht="20.25" x14ac:dyDescent="0.25">
      <c r="A31" s="160"/>
      <c r="B31" s="161"/>
      <c r="C31" s="162" t="s">
        <v>178</v>
      </c>
      <c r="D31" s="363"/>
      <c r="E31" s="237"/>
      <c r="F31" s="295"/>
      <c r="G31" s="295"/>
      <c r="H31" s="237"/>
      <c r="I31" s="295"/>
      <c r="J31" s="364"/>
      <c r="K31" s="365"/>
      <c r="L31" s="364"/>
      <c r="M31" s="364"/>
      <c r="N31" s="364"/>
      <c r="O31" s="364"/>
      <c r="P31" s="364"/>
      <c r="Q31" s="364"/>
      <c r="R31" s="364"/>
      <c r="S31" s="295"/>
      <c r="T31" s="295"/>
      <c r="U31" s="367"/>
      <c r="V31" s="366"/>
    </row>
    <row r="32" spans="1:23" ht="31.5" x14ac:dyDescent="0.25">
      <c r="A32" s="63">
        <v>15</v>
      </c>
      <c r="B32" s="144" t="s">
        <v>179</v>
      </c>
      <c r="C32" s="157" t="s">
        <v>180</v>
      </c>
      <c r="D32" s="100"/>
      <c r="E32" s="62"/>
      <c r="F32" s="136"/>
      <c r="G32" s="137"/>
      <c r="H32" s="62"/>
      <c r="I32" s="138"/>
      <c r="J32" s="242"/>
      <c r="K32" s="205"/>
      <c r="L32" s="243"/>
      <c r="M32" s="430"/>
      <c r="N32" s="208"/>
      <c r="O32" s="208"/>
      <c r="P32" s="243"/>
      <c r="Q32" s="427"/>
      <c r="R32" s="246"/>
      <c r="S32" s="247"/>
      <c r="T32" s="247"/>
      <c r="U32" s="436"/>
      <c r="V32" s="142"/>
      <c r="W32" s="143" t="e">
        <f t="shared" ref="W32:W34" si="8">CONCATENATE(IF(AND(E32="M",H32="M"),2.619,),IF(AND(E32="P",H32="P"),1.3095,),IF(AND(E32="D",H32="D"),0,),IF(AND(E32="M",H32="P"),1.9643,),IF(AND(E32="M",H32="D"),1.3095,),IF(AND(E32="P",H32="M"),1.9643,),IF(AND(E32="P",H32="D"),0.6548,),IF(AND(E32="D",H32="M"),1.3095,),IF(AND(E32="D",H32="P"),0.6548,))+0</f>
        <v>#VALUE!</v>
      </c>
    </row>
    <row r="33" spans="1:24" ht="78" x14ac:dyDescent="0.25">
      <c r="A33" s="63">
        <v>16</v>
      </c>
      <c r="B33" s="144" t="s">
        <v>181</v>
      </c>
      <c r="C33" s="157" t="s">
        <v>182</v>
      </c>
      <c r="D33" s="100"/>
      <c r="E33" s="62"/>
      <c r="F33" s="136"/>
      <c r="G33" s="137"/>
      <c r="H33" s="62"/>
      <c r="I33" s="138"/>
      <c r="J33" s="244"/>
      <c r="K33" s="207"/>
      <c r="L33" s="245"/>
      <c r="M33" s="432"/>
      <c r="N33" s="209"/>
      <c r="O33" s="209"/>
      <c r="P33" s="245"/>
      <c r="Q33" s="428"/>
      <c r="R33" s="246"/>
      <c r="S33" s="247"/>
      <c r="T33" s="246"/>
      <c r="U33" s="437"/>
      <c r="V33" s="142"/>
      <c r="W33" s="143" t="e">
        <f t="shared" si="8"/>
        <v>#VALUE!</v>
      </c>
    </row>
    <row r="34" spans="1:24" ht="45" x14ac:dyDescent="0.25">
      <c r="A34" s="63">
        <v>17</v>
      </c>
      <c r="B34" s="144" t="s">
        <v>183</v>
      </c>
      <c r="C34" s="157" t="s">
        <v>184</v>
      </c>
      <c r="D34" s="100"/>
      <c r="E34" s="62"/>
      <c r="F34" s="136"/>
      <c r="G34" s="137"/>
      <c r="H34" s="62"/>
      <c r="I34" s="138"/>
      <c r="J34" s="199"/>
      <c r="K34" s="206"/>
      <c r="L34" s="146"/>
      <c r="M34" s="431"/>
      <c r="N34" s="147"/>
      <c r="O34" s="210"/>
      <c r="P34" s="146"/>
      <c r="Q34" s="429"/>
      <c r="R34" s="247"/>
      <c r="S34" s="247"/>
      <c r="T34" s="247"/>
      <c r="U34" s="438"/>
      <c r="V34" s="142"/>
      <c r="W34" s="143" t="e">
        <f t="shared" si="8"/>
        <v>#VALUE!</v>
      </c>
    </row>
    <row r="35" spans="1:24" ht="20.25" x14ac:dyDescent="0.25">
      <c r="A35" s="230" t="s">
        <v>185</v>
      </c>
      <c r="B35" s="231"/>
      <c r="C35" s="232"/>
      <c r="D35" s="348"/>
      <c r="E35" s="349"/>
      <c r="F35" s="350"/>
      <c r="G35" s="349"/>
      <c r="H35" s="349"/>
      <c r="I35" s="349"/>
      <c r="J35" s="351"/>
      <c r="K35" s="352"/>
      <c r="L35" s="351"/>
      <c r="M35" s="351"/>
      <c r="N35" s="351"/>
      <c r="O35" s="351"/>
      <c r="P35" s="351"/>
      <c r="Q35" s="351"/>
      <c r="R35" s="353"/>
      <c r="S35" s="350"/>
      <c r="T35" s="350"/>
      <c r="U35" s="350"/>
      <c r="V35" s="350"/>
      <c r="W35" s="90"/>
      <c r="X35" s="90"/>
    </row>
    <row r="36" spans="1:24" ht="20.25" x14ac:dyDescent="0.25">
      <c r="A36" s="235"/>
      <c r="B36" s="149"/>
      <c r="C36" s="236" t="s">
        <v>186</v>
      </c>
      <c r="D36" s="368"/>
      <c r="E36" s="260"/>
      <c r="F36" s="302"/>
      <c r="G36" s="260"/>
      <c r="H36" s="260"/>
      <c r="I36" s="260"/>
      <c r="J36" s="237"/>
      <c r="K36" s="311"/>
      <c r="L36" s="321"/>
      <c r="M36" s="321"/>
      <c r="N36" s="237"/>
      <c r="O36" s="321"/>
      <c r="P36" s="321"/>
      <c r="Q36" s="321"/>
      <c r="R36" s="321"/>
      <c r="S36" s="321"/>
      <c r="T36" s="321"/>
      <c r="U36" s="321"/>
      <c r="V36" s="302"/>
      <c r="W36" s="303"/>
      <c r="X36" s="303"/>
    </row>
    <row r="37" spans="1:24" ht="60" x14ac:dyDescent="0.25">
      <c r="A37" s="134">
        <v>18</v>
      </c>
      <c r="B37" s="134" t="s">
        <v>187</v>
      </c>
      <c r="C37" s="251" t="s">
        <v>188</v>
      </c>
      <c r="D37" s="99"/>
      <c r="E37" s="62"/>
      <c r="F37" s="165"/>
      <c r="G37" s="150"/>
      <c r="H37" s="62"/>
      <c r="I37" s="150"/>
      <c r="J37" s="324"/>
      <c r="K37" s="207"/>
      <c r="L37" s="146"/>
      <c r="M37" s="432"/>
      <c r="N37" s="140"/>
      <c r="O37" s="209"/>
      <c r="P37" s="146"/>
      <c r="Q37" s="439"/>
      <c r="R37" s="252"/>
      <c r="S37" s="234"/>
      <c r="T37" s="234"/>
      <c r="U37" s="424"/>
      <c r="V37" s="167"/>
      <c r="W37" s="143" t="e">
        <f t="shared" ref="W37:W39" si="9">CONCATENATE(IF(AND(E37="M",H37="M"),2.619,),IF(AND(E37="P",H37="P"),1.3095,),IF(AND(E37="D",H37="D"),0,),IF(AND(E37="M",H37="P"),1.9643,),IF(AND(E37="M",H37="D"),1.3095,),IF(AND(E37="P",H37="M"),1.9643,),IF(AND(E37="P",H37="D"),0.6548,),IF(AND(E37="D",H37="M"),1.3095,),IF(AND(E37="D",H37="P"),0.6548,))+0</f>
        <v>#VALUE!</v>
      </c>
    </row>
    <row r="38" spans="1:24" ht="30" x14ac:dyDescent="0.25">
      <c r="A38" s="63">
        <v>19</v>
      </c>
      <c r="B38" s="134" t="s">
        <v>189</v>
      </c>
      <c r="C38" s="135" t="s">
        <v>190</v>
      </c>
      <c r="D38" s="100"/>
      <c r="E38" s="62"/>
      <c r="F38" s="136"/>
      <c r="G38" s="137"/>
      <c r="H38" s="62"/>
      <c r="I38" s="138"/>
      <c r="J38" s="324"/>
      <c r="K38" s="207"/>
      <c r="L38" s="146"/>
      <c r="M38" s="432"/>
      <c r="N38" s="140"/>
      <c r="O38" s="209"/>
      <c r="P38" s="146"/>
      <c r="Q38" s="439"/>
      <c r="R38" s="248"/>
      <c r="S38" s="227"/>
      <c r="T38" s="227"/>
      <c r="U38" s="424"/>
      <c r="V38" s="142"/>
      <c r="W38" s="143" t="e">
        <f t="shared" si="9"/>
        <v>#VALUE!</v>
      </c>
    </row>
    <row r="39" spans="1:24" ht="45.75" x14ac:dyDescent="0.25">
      <c r="A39" s="63">
        <v>20</v>
      </c>
      <c r="B39" s="134" t="s">
        <v>191</v>
      </c>
      <c r="C39" s="249" t="s">
        <v>192</v>
      </c>
      <c r="D39" s="100"/>
      <c r="E39" s="62"/>
      <c r="F39" s="136"/>
      <c r="G39" s="137"/>
      <c r="H39" s="62"/>
      <c r="I39" s="138"/>
      <c r="J39" s="199"/>
      <c r="K39" s="206"/>
      <c r="L39" s="146"/>
      <c r="M39" s="431"/>
      <c r="N39" s="147"/>
      <c r="O39" s="210"/>
      <c r="P39" s="146"/>
      <c r="Q39" s="440"/>
      <c r="R39" s="248"/>
      <c r="S39" s="227"/>
      <c r="T39" s="227"/>
      <c r="U39" s="423"/>
      <c r="V39" s="142"/>
      <c r="W39" s="143" t="e">
        <f t="shared" si="9"/>
        <v>#VALUE!</v>
      </c>
    </row>
    <row r="40" spans="1:24" ht="20.25" x14ac:dyDescent="0.25">
      <c r="A40" s="148"/>
      <c r="B40" s="149"/>
      <c r="C40" s="162" t="s">
        <v>193</v>
      </c>
      <c r="D40" s="369"/>
      <c r="E40" s="260"/>
      <c r="F40" s="302"/>
      <c r="G40" s="302"/>
      <c r="H40" s="260"/>
      <c r="I40" s="302"/>
      <c r="J40" s="294"/>
      <c r="K40" s="313"/>
      <c r="L40" s="294"/>
      <c r="M40" s="294"/>
      <c r="N40" s="294"/>
      <c r="O40" s="294"/>
      <c r="P40" s="294"/>
      <c r="Q40" s="294"/>
      <c r="R40" s="370"/>
      <c r="S40" s="302"/>
      <c r="T40" s="302"/>
      <c r="U40" s="302"/>
      <c r="V40" s="356"/>
    </row>
    <row r="41" spans="1:24" ht="77.25" x14ac:dyDescent="0.25">
      <c r="A41" s="63">
        <v>21</v>
      </c>
      <c r="B41" s="134" t="s">
        <v>194</v>
      </c>
      <c r="C41" s="135" t="s">
        <v>195</v>
      </c>
      <c r="D41" s="100"/>
      <c r="E41" s="62"/>
      <c r="F41" s="65"/>
      <c r="G41" s="137"/>
      <c r="H41" s="62"/>
      <c r="I41" s="137"/>
      <c r="J41" s="253"/>
      <c r="K41" s="205"/>
      <c r="L41" s="71"/>
      <c r="M41" s="430"/>
      <c r="N41" s="254"/>
      <c r="O41" s="208"/>
      <c r="P41" s="71"/>
      <c r="Q41" s="427"/>
      <c r="R41" s="226"/>
      <c r="S41" s="227"/>
      <c r="T41" s="227"/>
      <c r="U41" s="422"/>
      <c r="V41" s="323"/>
      <c r="W41" s="143" t="e">
        <f t="shared" ref="W41:W43" si="10">CONCATENATE(IF(AND(E41="M",H41="M"),2.619,),IF(AND(E41="P",H41="P"),1.3095,),IF(AND(E41="D",H41="D"),0,),IF(AND(E41="M",H41="P"),1.9643,),IF(AND(E41="M",H41="D"),1.3095,),IF(AND(E41="P",H41="M"),1.9643,),IF(AND(E41="P",H41="D"),0.6548,),IF(AND(E41="D",H41="M"),1.3095,),IF(AND(E41="D",H41="P"),0.6548,))+0</f>
        <v>#VALUE!</v>
      </c>
    </row>
    <row r="42" spans="1:24" ht="62.25" x14ac:dyDescent="0.25">
      <c r="A42" s="63">
        <v>22</v>
      </c>
      <c r="B42" s="134" t="s">
        <v>196</v>
      </c>
      <c r="C42" s="135" t="s">
        <v>197</v>
      </c>
      <c r="D42" s="100"/>
      <c r="E42" s="62"/>
      <c r="F42" s="65"/>
      <c r="G42" s="137"/>
      <c r="H42" s="62"/>
      <c r="I42" s="137"/>
      <c r="J42" s="255"/>
      <c r="K42" s="207"/>
      <c r="L42" s="146"/>
      <c r="M42" s="432"/>
      <c r="N42" s="256"/>
      <c r="O42" s="209"/>
      <c r="P42" s="146"/>
      <c r="Q42" s="428"/>
      <c r="R42" s="226"/>
      <c r="S42" s="227"/>
      <c r="T42" s="227"/>
      <c r="U42" s="424"/>
      <c r="V42" s="323"/>
      <c r="W42" s="143" t="e">
        <f t="shared" si="10"/>
        <v>#VALUE!</v>
      </c>
    </row>
    <row r="43" spans="1:24" ht="33" x14ac:dyDescent="0.25">
      <c r="A43" s="63">
        <v>23</v>
      </c>
      <c r="B43" s="134" t="s">
        <v>198</v>
      </c>
      <c r="C43" s="135" t="s">
        <v>199</v>
      </c>
      <c r="D43" s="100"/>
      <c r="E43" s="62"/>
      <c r="F43" s="65"/>
      <c r="G43" s="137"/>
      <c r="H43" s="62"/>
      <c r="I43" s="137"/>
      <c r="J43" s="199"/>
      <c r="K43" s="206"/>
      <c r="L43" s="146"/>
      <c r="M43" s="431"/>
      <c r="N43" s="147"/>
      <c r="O43" s="210"/>
      <c r="P43" s="146"/>
      <c r="Q43" s="429"/>
      <c r="R43" s="226"/>
      <c r="S43" s="227"/>
      <c r="T43" s="227"/>
      <c r="U43" s="423"/>
      <c r="V43" s="323"/>
      <c r="W43" s="143" t="e">
        <f t="shared" si="10"/>
        <v>#VALUE!</v>
      </c>
    </row>
    <row r="44" spans="1:24" ht="20.25" x14ac:dyDescent="0.25">
      <c r="A44" s="148"/>
      <c r="B44" s="149"/>
      <c r="C44" s="162" t="s">
        <v>200</v>
      </c>
      <c r="D44" s="369"/>
      <c r="E44" s="260"/>
      <c r="F44" s="302"/>
      <c r="G44" s="302"/>
      <c r="H44" s="260"/>
      <c r="I44" s="302"/>
      <c r="J44" s="294"/>
      <c r="K44" s="313"/>
      <c r="L44" s="294"/>
      <c r="M44" s="294"/>
      <c r="N44" s="294"/>
      <c r="O44" s="294"/>
      <c r="P44" s="294"/>
      <c r="Q44" s="294"/>
      <c r="R44" s="370"/>
      <c r="S44" s="302"/>
      <c r="T44" s="302"/>
      <c r="U44" s="302"/>
      <c r="V44" s="356"/>
    </row>
    <row r="45" spans="1:24" ht="33" x14ac:dyDescent="0.25">
      <c r="A45" s="63">
        <v>24</v>
      </c>
      <c r="B45" s="134" t="s">
        <v>201</v>
      </c>
      <c r="C45" s="217" t="s">
        <v>202</v>
      </c>
      <c r="D45" s="100"/>
      <c r="E45" s="62"/>
      <c r="F45" s="65"/>
      <c r="G45" s="137"/>
      <c r="H45" s="62"/>
      <c r="I45" s="137"/>
      <c r="J45" s="253"/>
      <c r="K45" s="205"/>
      <c r="L45" s="284"/>
      <c r="M45" s="430"/>
      <c r="N45" s="286"/>
      <c r="O45" s="208"/>
      <c r="P45" s="284"/>
      <c r="Q45" s="427"/>
      <c r="R45" s="226"/>
      <c r="S45" s="227"/>
      <c r="T45" s="300"/>
      <c r="U45" s="422"/>
      <c r="V45" s="142"/>
      <c r="W45" s="143" t="e">
        <f t="shared" ref="W45:W48" si="11">CONCATENATE(IF(AND(E45="M",H45="M"),2.619,),IF(AND(E45="P",H45="P"),1.3095,),IF(AND(E45="D",H45="D"),0,),IF(AND(E45="M",H45="P"),1.9643,),IF(AND(E45="M",H45="D"),1.3095,),IF(AND(E45="P",H45="M"),1.9643,),IF(AND(E45="P",H45="D"),0.6548,),IF(AND(E45="D",H45="M"),1.3095,),IF(AND(E45="D",H45="P"),0.6548,))+0</f>
        <v>#VALUE!</v>
      </c>
    </row>
    <row r="46" spans="1:24" ht="31.5" x14ac:dyDescent="0.25">
      <c r="A46" s="63">
        <v>25</v>
      </c>
      <c r="B46" s="134" t="s">
        <v>203</v>
      </c>
      <c r="C46" s="217" t="s">
        <v>204</v>
      </c>
      <c r="D46" s="100"/>
      <c r="E46" s="62"/>
      <c r="F46" s="65"/>
      <c r="G46" s="137"/>
      <c r="H46" s="62"/>
      <c r="I46" s="137"/>
      <c r="J46" s="255"/>
      <c r="K46" s="207"/>
      <c r="L46" s="285"/>
      <c r="M46" s="432"/>
      <c r="N46" s="287"/>
      <c r="O46" s="209"/>
      <c r="P46" s="285"/>
      <c r="Q46" s="428"/>
      <c r="R46" s="226"/>
      <c r="S46" s="227"/>
      <c r="T46" s="300"/>
      <c r="U46" s="424"/>
      <c r="V46" s="142"/>
      <c r="W46" s="143" t="e">
        <f t="shared" si="11"/>
        <v>#VALUE!</v>
      </c>
    </row>
    <row r="47" spans="1:24" ht="31.5" x14ac:dyDescent="0.25">
      <c r="A47" s="63">
        <v>26</v>
      </c>
      <c r="B47" s="134" t="s">
        <v>205</v>
      </c>
      <c r="C47" s="135" t="s">
        <v>206</v>
      </c>
      <c r="D47" s="100"/>
      <c r="E47" s="62"/>
      <c r="F47" s="65"/>
      <c r="G47" s="137"/>
      <c r="H47" s="62"/>
      <c r="I47" s="137"/>
      <c r="J47" s="255"/>
      <c r="K47" s="207"/>
      <c r="L47" s="285"/>
      <c r="M47" s="432"/>
      <c r="N47" s="287"/>
      <c r="O47" s="209"/>
      <c r="P47" s="285"/>
      <c r="Q47" s="428"/>
      <c r="R47" s="226"/>
      <c r="S47" s="227"/>
      <c r="T47" s="300"/>
      <c r="U47" s="424"/>
      <c r="V47" s="142"/>
      <c r="W47" s="143" t="e">
        <f t="shared" si="11"/>
        <v>#VALUE!</v>
      </c>
    </row>
    <row r="48" spans="1:24" ht="60" x14ac:dyDescent="0.25">
      <c r="A48" s="63">
        <v>27</v>
      </c>
      <c r="B48" s="134" t="s">
        <v>207</v>
      </c>
      <c r="C48" s="217" t="s">
        <v>208</v>
      </c>
      <c r="D48" s="100"/>
      <c r="E48" s="62"/>
      <c r="F48" s="136"/>
      <c r="G48" s="137"/>
      <c r="H48" s="62"/>
      <c r="I48" s="138"/>
      <c r="J48" s="199"/>
      <c r="K48" s="207"/>
      <c r="L48" s="146"/>
      <c r="M48" s="431"/>
      <c r="N48" s="147"/>
      <c r="O48" s="209"/>
      <c r="P48" s="146"/>
      <c r="Q48" s="429"/>
      <c r="R48" s="226"/>
      <c r="S48" s="227"/>
      <c r="T48" s="301"/>
      <c r="U48" s="423"/>
      <c r="V48" s="142"/>
      <c r="W48" s="143" t="e">
        <f t="shared" si="11"/>
        <v>#VALUE!</v>
      </c>
    </row>
    <row r="49" spans="1:23" ht="20.25" x14ac:dyDescent="0.25">
      <c r="A49" s="128" t="s">
        <v>209</v>
      </c>
      <c r="B49" s="32"/>
      <c r="C49" s="129"/>
      <c r="D49" s="371"/>
      <c r="E49" s="372"/>
      <c r="F49" s="361"/>
      <c r="G49" s="372"/>
      <c r="H49" s="372"/>
      <c r="I49" s="372"/>
      <c r="J49" s="373"/>
      <c r="K49" s="374"/>
      <c r="L49" s="373"/>
      <c r="M49" s="373"/>
      <c r="N49" s="373"/>
      <c r="O49" s="373"/>
      <c r="P49" s="373"/>
      <c r="Q49" s="373"/>
      <c r="R49" s="375"/>
      <c r="S49" s="361"/>
      <c r="T49" s="361"/>
      <c r="U49" s="361"/>
      <c r="V49" s="361"/>
    </row>
    <row r="50" spans="1:23" s="259" customFormat="1" ht="20.25" x14ac:dyDescent="0.25">
      <c r="A50" s="152"/>
      <c r="B50" s="133"/>
      <c r="C50" s="132" t="s">
        <v>210</v>
      </c>
      <c r="D50" s="376"/>
      <c r="E50" s="257"/>
      <c r="F50" s="377"/>
      <c r="G50" s="258"/>
      <c r="H50" s="257"/>
      <c r="I50" s="258"/>
      <c r="J50" s="378"/>
      <c r="K50" s="379"/>
      <c r="L50" s="378"/>
      <c r="M50" s="378"/>
      <c r="N50" s="378"/>
      <c r="O50" s="378"/>
      <c r="P50" s="378"/>
      <c r="Q50" s="378"/>
      <c r="R50" s="380"/>
      <c r="S50" s="381"/>
      <c r="T50" s="381"/>
      <c r="U50" s="381"/>
      <c r="V50" s="382"/>
    </row>
    <row r="51" spans="1:23" ht="31.5" x14ac:dyDescent="0.25">
      <c r="A51" s="63">
        <v>28</v>
      </c>
      <c r="B51" s="134" t="s">
        <v>211</v>
      </c>
      <c r="C51" s="217" t="s">
        <v>212</v>
      </c>
      <c r="D51" s="100"/>
      <c r="E51" s="62"/>
      <c r="F51" s="65"/>
      <c r="G51" s="137"/>
      <c r="H51" s="62"/>
      <c r="I51" s="137"/>
      <c r="J51" s="253"/>
      <c r="K51" s="205"/>
      <c r="L51" s="71"/>
      <c r="M51" s="430"/>
      <c r="N51" s="254"/>
      <c r="O51" s="208"/>
      <c r="P51" s="71"/>
      <c r="Q51" s="427"/>
      <c r="R51" s="226"/>
      <c r="S51" s="227"/>
      <c r="T51" s="229"/>
      <c r="U51" s="422"/>
      <c r="V51" s="323"/>
      <c r="W51" s="143" t="e">
        <f t="shared" ref="W51:W54" si="12">CONCATENATE(IF(AND(E51="M",H51="M"),2.619,),IF(AND(E51="P",H51="P"),1.3095,),IF(AND(E51="D",H51="D"),0,),IF(AND(E51="M",H51="P"),1.9643,),IF(AND(E51="M",H51="D"),1.3095,),IF(AND(E51="P",H51="M"),1.9643,),IF(AND(E51="P",H51="D"),0.6548,),IF(AND(E51="D",H51="M"),1.3095,),IF(AND(E51="D",H51="P"),0.6548,))+0</f>
        <v>#VALUE!</v>
      </c>
    </row>
    <row r="52" spans="1:23" ht="31.5" x14ac:dyDescent="0.25">
      <c r="A52" s="63">
        <v>29</v>
      </c>
      <c r="B52" s="134" t="s">
        <v>213</v>
      </c>
      <c r="C52" s="217" t="s">
        <v>214</v>
      </c>
      <c r="D52" s="100"/>
      <c r="E52" s="62"/>
      <c r="F52" s="65"/>
      <c r="G52" s="137"/>
      <c r="H52" s="62"/>
      <c r="I52" s="137"/>
      <c r="J52" s="255"/>
      <c r="K52" s="207"/>
      <c r="L52" s="146"/>
      <c r="M52" s="432"/>
      <c r="N52" s="256"/>
      <c r="O52" s="209"/>
      <c r="P52" s="146"/>
      <c r="Q52" s="428"/>
      <c r="R52" s="226"/>
      <c r="S52" s="227"/>
      <c r="T52" s="229"/>
      <c r="U52" s="424"/>
      <c r="V52" s="323"/>
      <c r="W52" s="143" t="e">
        <f t="shared" si="12"/>
        <v>#VALUE!</v>
      </c>
    </row>
    <row r="53" spans="1:23" ht="45" x14ac:dyDescent="0.25">
      <c r="A53" s="63">
        <v>30</v>
      </c>
      <c r="B53" s="134" t="s">
        <v>215</v>
      </c>
      <c r="C53" s="217" t="s">
        <v>216</v>
      </c>
      <c r="D53" s="100"/>
      <c r="E53" s="62"/>
      <c r="F53" s="65"/>
      <c r="G53" s="137"/>
      <c r="H53" s="62"/>
      <c r="I53" s="137"/>
      <c r="J53" s="255"/>
      <c r="K53" s="207"/>
      <c r="L53" s="146"/>
      <c r="M53" s="432"/>
      <c r="N53" s="256"/>
      <c r="O53" s="209"/>
      <c r="P53" s="146"/>
      <c r="Q53" s="428"/>
      <c r="R53" s="226"/>
      <c r="S53" s="227"/>
      <c r="T53" s="229"/>
      <c r="U53" s="424"/>
      <c r="V53" s="323"/>
      <c r="W53" s="143" t="e">
        <f t="shared" si="12"/>
        <v>#VALUE!</v>
      </c>
    </row>
    <row r="54" spans="1:23" ht="33" x14ac:dyDescent="0.25">
      <c r="A54" s="63">
        <v>31</v>
      </c>
      <c r="B54" s="134" t="s">
        <v>217</v>
      </c>
      <c r="C54" s="217" t="s">
        <v>218</v>
      </c>
      <c r="D54" s="100"/>
      <c r="E54" s="62"/>
      <c r="F54" s="65"/>
      <c r="G54" s="137"/>
      <c r="H54" s="62"/>
      <c r="I54" s="137"/>
      <c r="J54" s="199"/>
      <c r="K54" s="206"/>
      <c r="L54" s="146"/>
      <c r="M54" s="431"/>
      <c r="N54" s="147"/>
      <c r="O54" s="210"/>
      <c r="P54" s="146"/>
      <c r="Q54" s="429"/>
      <c r="R54" s="226"/>
      <c r="S54" s="227"/>
      <c r="T54" s="227"/>
      <c r="U54" s="423"/>
      <c r="V54" s="323"/>
      <c r="W54" s="143" t="e">
        <f t="shared" si="12"/>
        <v>#VALUE!</v>
      </c>
    </row>
    <row r="55" spans="1:23" ht="20.25" x14ac:dyDescent="0.25">
      <c r="A55" s="158" t="s">
        <v>99</v>
      </c>
      <c r="B55" s="149"/>
      <c r="C55" s="221" t="s">
        <v>219</v>
      </c>
      <c r="D55" s="383"/>
      <c r="E55" s="260"/>
      <c r="F55" s="302"/>
      <c r="G55" s="261"/>
      <c r="H55" s="260"/>
      <c r="I55" s="261"/>
      <c r="J55" s="294"/>
      <c r="K55" s="313"/>
      <c r="L55" s="294"/>
      <c r="M55" s="294"/>
      <c r="N55" s="294"/>
      <c r="O55" s="294"/>
      <c r="P55" s="294"/>
      <c r="Q55" s="294"/>
      <c r="R55" s="370"/>
      <c r="S55" s="302"/>
      <c r="T55" s="302"/>
      <c r="U55" s="302"/>
      <c r="V55" s="384"/>
    </row>
    <row r="56" spans="1:23" ht="75" x14ac:dyDescent="0.25">
      <c r="A56" s="78">
        <v>32</v>
      </c>
      <c r="B56" s="134" t="s">
        <v>220</v>
      </c>
      <c r="C56" s="262" t="s">
        <v>221</v>
      </c>
      <c r="D56" s="99"/>
      <c r="E56" s="62"/>
      <c r="F56" s="59"/>
      <c r="G56" s="166"/>
      <c r="H56" s="62"/>
      <c r="I56" s="150"/>
      <c r="J56" s="199"/>
      <c r="K56" s="207"/>
      <c r="L56" s="146"/>
      <c r="M56" s="224"/>
      <c r="N56" s="147"/>
      <c r="O56" s="209"/>
      <c r="P56" s="146"/>
      <c r="Q56" s="225"/>
      <c r="R56" s="234"/>
      <c r="S56" s="322"/>
      <c r="T56" s="234"/>
      <c r="U56" s="229"/>
      <c r="V56" s="167"/>
      <c r="W56" s="143" t="e">
        <f t="shared" ref="W56" si="13">CONCATENATE(IF(AND(E56="M",H56="M"),2.619,),IF(AND(E56="P",H56="P"),1.3095,),IF(AND(E56="D",H56="D"),0,),IF(AND(E56="M",H56="P"),1.9643,),IF(AND(E56="M",H56="D"),1.3095,),IF(AND(E56="P",H56="M"),1.9643,),IF(AND(E56="P",H56="D"),0.6548,),IF(AND(E56="D",H56="M"),1.3095,),IF(AND(E56="D",H56="P"),0.6548,))+0</f>
        <v>#VALUE!</v>
      </c>
    </row>
    <row r="57" spans="1:23" ht="20.25" x14ac:dyDescent="0.25">
      <c r="A57" s="163" t="s">
        <v>222</v>
      </c>
      <c r="B57" s="164"/>
      <c r="C57" s="42"/>
      <c r="D57" s="357"/>
      <c r="E57" s="264"/>
      <c r="F57" s="358"/>
      <c r="G57" s="265"/>
      <c r="H57" s="264"/>
      <c r="I57" s="265"/>
      <c r="J57" s="385"/>
      <c r="K57" s="386"/>
      <c r="L57" s="385"/>
      <c r="M57" s="385"/>
      <c r="N57" s="385"/>
      <c r="O57" s="385"/>
      <c r="P57" s="385"/>
      <c r="Q57" s="385"/>
      <c r="R57" s="385"/>
      <c r="S57" s="358"/>
      <c r="T57" s="358"/>
      <c r="U57" s="358"/>
      <c r="V57" s="275"/>
    </row>
    <row r="58" spans="1:23" ht="20.25" x14ac:dyDescent="0.25">
      <c r="A58" s="148"/>
      <c r="B58" s="161"/>
      <c r="C58" s="162" t="s">
        <v>223</v>
      </c>
      <c r="D58" s="369"/>
      <c r="E58" s="237"/>
      <c r="F58" s="387"/>
      <c r="G58" s="267"/>
      <c r="H58" s="237"/>
      <c r="I58" s="267"/>
      <c r="J58" s="364"/>
      <c r="K58" s="365"/>
      <c r="L58" s="364"/>
      <c r="M58" s="364"/>
      <c r="N58" s="364"/>
      <c r="O58" s="364"/>
      <c r="P58" s="364"/>
      <c r="Q58" s="364"/>
      <c r="R58" s="364"/>
      <c r="S58" s="295"/>
      <c r="T58" s="295"/>
      <c r="U58" s="295"/>
      <c r="V58" s="276"/>
    </row>
    <row r="59" spans="1:23" ht="31.5" x14ac:dyDescent="0.25">
      <c r="A59" s="78">
        <v>33</v>
      </c>
      <c r="B59" s="134" t="s">
        <v>224</v>
      </c>
      <c r="C59" s="79" t="s">
        <v>225</v>
      </c>
      <c r="D59" s="99"/>
      <c r="E59" s="62"/>
      <c r="F59" s="165"/>
      <c r="G59" s="166"/>
      <c r="H59" s="62"/>
      <c r="I59" s="150"/>
      <c r="J59" s="255"/>
      <c r="K59" s="207"/>
      <c r="L59" s="285"/>
      <c r="M59" s="430"/>
      <c r="N59" s="287"/>
      <c r="O59" s="209"/>
      <c r="P59" s="285"/>
      <c r="Q59" s="427"/>
      <c r="R59" s="252"/>
      <c r="S59" s="234"/>
      <c r="T59" s="234"/>
      <c r="U59" s="422"/>
      <c r="V59" s="167"/>
      <c r="W59" s="143" t="e">
        <f t="shared" ref="W59:W64" si="14">CONCATENATE(IF(AND(E59="M",H59="M"),2.619,),IF(AND(E59="P",H59="P"),1.3095,),IF(AND(E59="D",H59="D"),0,),IF(AND(E59="M",H59="P"),1.9643,),IF(AND(E59="M",H59="D"),1.3095,),IF(AND(E59="P",H59="M"),1.9643,),IF(AND(E59="P",H59="D"),0.6548,),IF(AND(E59="D",H59="M"),1.3095,),IF(AND(E59="D",H59="P"),0.6548,))+0</f>
        <v>#VALUE!</v>
      </c>
    </row>
    <row r="60" spans="1:23" ht="31.5" x14ac:dyDescent="0.25">
      <c r="A60" s="63">
        <v>34</v>
      </c>
      <c r="B60" s="134" t="s">
        <v>226</v>
      </c>
      <c r="C60" s="217" t="s">
        <v>227</v>
      </c>
      <c r="D60" s="100"/>
      <c r="E60" s="62"/>
      <c r="F60" s="136"/>
      <c r="G60" s="137"/>
      <c r="H60" s="62"/>
      <c r="I60" s="138"/>
      <c r="J60" s="255"/>
      <c r="K60" s="207"/>
      <c r="L60" s="285"/>
      <c r="M60" s="432"/>
      <c r="N60" s="287"/>
      <c r="O60" s="209"/>
      <c r="P60" s="285"/>
      <c r="Q60" s="428"/>
      <c r="R60" s="248"/>
      <c r="S60" s="227"/>
      <c r="T60" s="227"/>
      <c r="U60" s="424"/>
      <c r="V60" s="142"/>
      <c r="W60" s="143" t="e">
        <f t="shared" si="14"/>
        <v>#VALUE!</v>
      </c>
    </row>
    <row r="61" spans="1:23" s="266" customFormat="1" ht="31.5" x14ac:dyDescent="0.2">
      <c r="A61" s="78">
        <v>35</v>
      </c>
      <c r="B61" s="134" t="s">
        <v>228</v>
      </c>
      <c r="C61" s="79" t="s">
        <v>229</v>
      </c>
      <c r="D61" s="99"/>
      <c r="E61" s="62"/>
      <c r="F61" s="165"/>
      <c r="G61" s="166"/>
      <c r="H61" s="62"/>
      <c r="I61" s="150"/>
      <c r="J61" s="255"/>
      <c r="K61" s="207"/>
      <c r="L61" s="285"/>
      <c r="M61" s="432"/>
      <c r="N61" s="287"/>
      <c r="O61" s="209"/>
      <c r="P61" s="285"/>
      <c r="Q61" s="428"/>
      <c r="R61" s="248"/>
      <c r="S61" s="227"/>
      <c r="T61" s="227"/>
      <c r="U61" s="424"/>
      <c r="V61" s="167"/>
      <c r="W61" s="143" t="e">
        <f t="shared" si="14"/>
        <v>#VALUE!</v>
      </c>
    </row>
    <row r="62" spans="1:23" ht="31.5" x14ac:dyDescent="0.25">
      <c r="A62" s="63">
        <v>36</v>
      </c>
      <c r="B62" s="134" t="s">
        <v>230</v>
      </c>
      <c r="C62" s="79" t="s">
        <v>231</v>
      </c>
      <c r="D62" s="99"/>
      <c r="E62" s="62"/>
      <c r="F62" s="165"/>
      <c r="G62" s="166"/>
      <c r="H62" s="62"/>
      <c r="I62" s="150"/>
      <c r="J62" s="255"/>
      <c r="K62" s="207"/>
      <c r="L62" s="285"/>
      <c r="M62" s="432"/>
      <c r="N62" s="287"/>
      <c r="O62" s="209"/>
      <c r="P62" s="285"/>
      <c r="Q62" s="428"/>
      <c r="R62" s="248"/>
      <c r="S62" s="227"/>
      <c r="T62" s="227"/>
      <c r="U62" s="424"/>
      <c r="V62" s="167"/>
      <c r="W62" s="143" t="e">
        <f t="shared" si="14"/>
        <v>#VALUE!</v>
      </c>
    </row>
    <row r="63" spans="1:23" ht="45" x14ac:dyDescent="0.25">
      <c r="A63" s="78">
        <v>37</v>
      </c>
      <c r="B63" s="134" t="s">
        <v>232</v>
      </c>
      <c r="C63" s="79" t="s">
        <v>233</v>
      </c>
      <c r="D63" s="99"/>
      <c r="E63" s="62"/>
      <c r="F63" s="165"/>
      <c r="G63" s="166"/>
      <c r="H63" s="62"/>
      <c r="I63" s="150"/>
      <c r="J63" s="255"/>
      <c r="K63" s="207"/>
      <c r="L63" s="285"/>
      <c r="M63" s="432"/>
      <c r="N63" s="287"/>
      <c r="O63" s="209"/>
      <c r="P63" s="285"/>
      <c r="Q63" s="428"/>
      <c r="R63" s="226"/>
      <c r="S63" s="227"/>
      <c r="T63" s="227"/>
      <c r="U63" s="424"/>
      <c r="V63" s="167"/>
      <c r="W63" s="143" t="e">
        <f t="shared" si="14"/>
        <v>#VALUE!</v>
      </c>
    </row>
    <row r="64" spans="1:23" ht="45" x14ac:dyDescent="0.25">
      <c r="A64" s="80">
        <v>38</v>
      </c>
      <c r="B64" s="289" t="s">
        <v>234</v>
      </c>
      <c r="C64" s="84" t="s">
        <v>235</v>
      </c>
      <c r="D64" s="102"/>
      <c r="E64" s="62"/>
      <c r="F64" s="296"/>
      <c r="G64" s="297"/>
      <c r="H64" s="62"/>
      <c r="I64" s="298"/>
      <c r="J64" s="199"/>
      <c r="K64" s="207"/>
      <c r="L64" s="146"/>
      <c r="M64" s="431"/>
      <c r="N64" s="147"/>
      <c r="O64" s="209"/>
      <c r="P64" s="146"/>
      <c r="Q64" s="429"/>
      <c r="R64" s="292"/>
      <c r="S64" s="280"/>
      <c r="T64" s="280"/>
      <c r="U64" s="423"/>
      <c r="V64" s="299"/>
      <c r="W64" s="143" t="e">
        <f t="shared" si="14"/>
        <v>#VALUE!</v>
      </c>
    </row>
    <row r="65" spans="1:24" ht="20.25" x14ac:dyDescent="0.25">
      <c r="A65" s="160"/>
      <c r="B65" s="161"/>
      <c r="C65" s="162" t="s">
        <v>236</v>
      </c>
      <c r="D65" s="369"/>
      <c r="E65" s="237"/>
      <c r="F65" s="387"/>
      <c r="G65" s="267"/>
      <c r="H65" s="237"/>
      <c r="I65" s="267"/>
      <c r="J65" s="294"/>
      <c r="K65" s="313"/>
      <c r="L65" s="294"/>
      <c r="M65" s="294"/>
      <c r="N65" s="294"/>
      <c r="O65" s="294"/>
      <c r="P65" s="294"/>
      <c r="Q65" s="294"/>
      <c r="R65" s="294"/>
      <c r="S65" s="295"/>
      <c r="T65" s="295"/>
      <c r="U65" s="295"/>
      <c r="V65" s="276"/>
    </row>
    <row r="66" spans="1:24" ht="31.5" x14ac:dyDescent="0.25">
      <c r="A66" s="63">
        <v>39</v>
      </c>
      <c r="B66" s="134" t="s">
        <v>237</v>
      </c>
      <c r="C66" s="217" t="s">
        <v>238</v>
      </c>
      <c r="D66" s="100"/>
      <c r="E66" s="62"/>
      <c r="F66" s="136"/>
      <c r="G66" s="137"/>
      <c r="H66" s="62"/>
      <c r="I66" s="138"/>
      <c r="J66" s="199"/>
      <c r="K66" s="268"/>
      <c r="L66" s="146"/>
      <c r="M66" s="316"/>
      <c r="N66" s="147"/>
      <c r="O66" s="319"/>
      <c r="P66" s="146"/>
      <c r="Q66" s="319"/>
      <c r="R66" s="227"/>
      <c r="S66" s="227"/>
      <c r="T66" s="227"/>
      <c r="U66" s="229"/>
      <c r="V66" s="142"/>
      <c r="W66" s="143" t="e">
        <f t="shared" ref="W66" si="15">CONCATENATE(IF(AND(E66="M",H66="M"),2.619,),IF(AND(E66="P",H66="P"),1.3095,),IF(AND(E66="D",H66="D"),0,),IF(AND(E66="M",H66="P"),1.9643,),IF(AND(E66="M",H66="D"),1.3095,),IF(AND(E66="P",H66="M"),1.9643,),IF(AND(E66="P",H66="D"),0.6548,),IF(AND(E66="D",H66="M"),1.3095,),IF(AND(E66="D",H66="P"),0.6548,))+0</f>
        <v>#VALUE!</v>
      </c>
    </row>
    <row r="67" spans="1:24" ht="20.25" x14ac:dyDescent="0.25">
      <c r="A67" s="230" t="s">
        <v>239</v>
      </c>
      <c r="B67" s="231"/>
      <c r="C67" s="232"/>
      <c r="D67" s="388"/>
      <c r="E67" s="349"/>
      <c r="F67" s="350"/>
      <c r="G67" s="349"/>
      <c r="H67" s="349"/>
      <c r="I67" s="349"/>
      <c r="J67" s="351"/>
      <c r="K67" s="352"/>
      <c r="L67" s="351"/>
      <c r="M67" s="351"/>
      <c r="N67" s="351"/>
      <c r="O67" s="351"/>
      <c r="P67" s="351"/>
      <c r="Q67" s="351"/>
      <c r="R67" s="353"/>
      <c r="S67" s="350"/>
      <c r="T67" s="350"/>
      <c r="U67" s="350"/>
      <c r="V67" s="350"/>
      <c r="W67" s="90"/>
      <c r="X67" s="90"/>
    </row>
    <row r="68" spans="1:24" ht="20.25" x14ac:dyDescent="0.25">
      <c r="A68" s="235"/>
      <c r="B68" s="149"/>
      <c r="C68" s="221" t="s">
        <v>240</v>
      </c>
      <c r="D68" s="383"/>
      <c r="E68" s="260"/>
      <c r="F68" s="302"/>
      <c r="G68" s="260"/>
      <c r="H68" s="260"/>
      <c r="I68" s="260"/>
      <c r="J68" s="237"/>
      <c r="K68" s="311"/>
      <c r="L68" s="321"/>
      <c r="M68" s="321"/>
      <c r="N68" s="237"/>
      <c r="O68" s="321"/>
      <c r="P68" s="321"/>
      <c r="Q68" s="321"/>
      <c r="R68" s="321"/>
      <c r="S68" s="321"/>
      <c r="T68" s="321"/>
      <c r="U68" s="321"/>
      <c r="V68" s="302"/>
      <c r="W68" s="303"/>
      <c r="X68" s="303"/>
    </row>
    <row r="69" spans="1:24" ht="60" x14ac:dyDescent="0.25">
      <c r="A69" s="134">
        <v>40</v>
      </c>
      <c r="B69" s="134" t="s">
        <v>241</v>
      </c>
      <c r="C69" s="79" t="s">
        <v>242</v>
      </c>
      <c r="D69" s="99"/>
      <c r="E69" s="62"/>
      <c r="F69" s="165"/>
      <c r="G69" s="166"/>
      <c r="H69" s="62"/>
      <c r="I69" s="150"/>
      <c r="J69" s="433"/>
      <c r="K69" s="207"/>
      <c r="L69" s="154"/>
      <c r="M69" s="432"/>
      <c r="N69" s="434"/>
      <c r="O69" s="270"/>
      <c r="P69" s="154"/>
      <c r="Q69" s="435"/>
      <c r="R69" s="233"/>
      <c r="S69" s="234"/>
      <c r="T69" s="234"/>
      <c r="U69" s="424"/>
      <c r="V69" s="167"/>
      <c r="W69" s="143" t="e">
        <f t="shared" ref="W69:W73" si="16">CONCATENATE(IF(AND(E69="M",H69="M"),2.619,),IF(AND(E69="P",H69="P"),1.3095,),IF(AND(E69="D",H69="D"),0,),IF(AND(E69="M",H69="P"),1.9643,),IF(AND(E69="M",H69="D"),1.3095,),IF(AND(E69="P",H69="M"),1.9643,),IF(AND(E69="P",H69="D"),0.6548,),IF(AND(E69="D",H69="M"),1.3095,),IF(AND(E69="D",H69="P"),0.6548,))+0</f>
        <v>#VALUE!</v>
      </c>
    </row>
    <row r="70" spans="1:24" ht="60" x14ac:dyDescent="0.25">
      <c r="A70" s="63">
        <v>41</v>
      </c>
      <c r="B70" s="144" t="s">
        <v>243</v>
      </c>
      <c r="C70" s="217" t="s">
        <v>244</v>
      </c>
      <c r="D70" s="100"/>
      <c r="E70" s="62"/>
      <c r="F70" s="136"/>
      <c r="G70" s="137"/>
      <c r="H70" s="62"/>
      <c r="I70" s="138"/>
      <c r="J70" s="433"/>
      <c r="K70" s="207"/>
      <c r="L70" s="154"/>
      <c r="M70" s="432"/>
      <c r="N70" s="434"/>
      <c r="O70" s="270"/>
      <c r="P70" s="154"/>
      <c r="Q70" s="435"/>
      <c r="R70" s="226"/>
      <c r="S70" s="227"/>
      <c r="T70" s="227"/>
      <c r="U70" s="424"/>
      <c r="V70" s="142"/>
      <c r="W70" s="143" t="e">
        <f t="shared" si="16"/>
        <v>#VALUE!</v>
      </c>
    </row>
    <row r="71" spans="1:24" ht="31.5" x14ac:dyDescent="0.25">
      <c r="A71" s="63">
        <v>42</v>
      </c>
      <c r="B71" s="144" t="s">
        <v>245</v>
      </c>
      <c r="C71" s="217" t="s">
        <v>246</v>
      </c>
      <c r="D71" s="100"/>
      <c r="E71" s="62"/>
      <c r="F71" s="136"/>
      <c r="G71" s="137"/>
      <c r="H71" s="62"/>
      <c r="I71" s="138"/>
      <c r="J71" s="433"/>
      <c r="K71" s="207"/>
      <c r="L71" s="154"/>
      <c r="M71" s="432"/>
      <c r="N71" s="434"/>
      <c r="O71" s="270"/>
      <c r="P71" s="154"/>
      <c r="Q71" s="435"/>
      <c r="R71" s="226"/>
      <c r="S71" s="227"/>
      <c r="T71" s="227"/>
      <c r="U71" s="424"/>
      <c r="V71" s="142"/>
      <c r="W71" s="143" t="e">
        <f t="shared" si="16"/>
        <v>#VALUE!</v>
      </c>
    </row>
    <row r="72" spans="1:24" ht="31.5" x14ac:dyDescent="0.25">
      <c r="A72" s="63">
        <v>43</v>
      </c>
      <c r="B72" s="144" t="s">
        <v>247</v>
      </c>
      <c r="C72" s="217" t="s">
        <v>248</v>
      </c>
      <c r="D72" s="100"/>
      <c r="E72" s="62"/>
      <c r="F72" s="136"/>
      <c r="G72" s="137"/>
      <c r="H72" s="62"/>
      <c r="I72" s="138"/>
      <c r="J72" s="332"/>
      <c r="K72" s="207"/>
      <c r="L72" s="154"/>
      <c r="M72" s="432"/>
      <c r="N72" s="333"/>
      <c r="O72" s="270"/>
      <c r="P72" s="154"/>
      <c r="Q72" s="435"/>
      <c r="R72" s="226"/>
      <c r="S72" s="227"/>
      <c r="T72" s="227"/>
      <c r="U72" s="424"/>
      <c r="V72" s="142"/>
      <c r="W72" s="143" t="e">
        <f t="shared" si="16"/>
        <v>#VALUE!</v>
      </c>
    </row>
    <row r="73" spans="1:24" ht="45" x14ac:dyDescent="0.25">
      <c r="A73" s="63">
        <v>44</v>
      </c>
      <c r="B73" s="144" t="s">
        <v>249</v>
      </c>
      <c r="C73" s="217" t="s">
        <v>250</v>
      </c>
      <c r="D73" s="100"/>
      <c r="E73" s="62"/>
      <c r="F73" s="136"/>
      <c r="G73" s="137"/>
      <c r="H73" s="62"/>
      <c r="I73" s="145"/>
      <c r="J73" s="199"/>
      <c r="K73" s="207"/>
      <c r="L73" s="146"/>
      <c r="M73" s="432"/>
      <c r="N73" s="147"/>
      <c r="O73" s="270"/>
      <c r="P73" s="146"/>
      <c r="Q73" s="435"/>
      <c r="R73" s="292"/>
      <c r="S73" s="280"/>
      <c r="T73" s="280"/>
      <c r="U73" s="423"/>
      <c r="V73" s="142"/>
      <c r="W73" s="143" t="e">
        <f t="shared" si="16"/>
        <v>#VALUE!</v>
      </c>
    </row>
    <row r="74" spans="1:24" ht="20.25" x14ac:dyDescent="0.25">
      <c r="A74" s="148"/>
      <c r="B74" s="149"/>
      <c r="C74" s="221" t="s">
        <v>251</v>
      </c>
      <c r="D74" s="383"/>
      <c r="E74" s="260"/>
      <c r="F74" s="302"/>
      <c r="G74" s="261"/>
      <c r="H74" s="260"/>
      <c r="I74" s="261"/>
      <c r="J74" s="294"/>
      <c r="K74" s="313"/>
      <c r="L74" s="294"/>
      <c r="M74" s="294"/>
      <c r="N74" s="294"/>
      <c r="O74" s="294"/>
      <c r="P74" s="294"/>
      <c r="Q74" s="294"/>
      <c r="R74" s="370"/>
      <c r="S74" s="302"/>
      <c r="T74" s="302"/>
      <c r="U74" s="381"/>
      <c r="V74" s="384"/>
    </row>
    <row r="75" spans="1:24" ht="45" x14ac:dyDescent="0.25">
      <c r="A75" s="63">
        <v>45</v>
      </c>
      <c r="B75" s="144" t="s">
        <v>252</v>
      </c>
      <c r="C75" s="217" t="s">
        <v>253</v>
      </c>
      <c r="D75" s="100"/>
      <c r="E75" s="62"/>
      <c r="F75" s="65"/>
      <c r="G75" s="137"/>
      <c r="H75" s="62"/>
      <c r="I75" s="137"/>
      <c r="J75" s="155"/>
      <c r="K75" s="205"/>
      <c r="L75" s="139"/>
      <c r="M75" s="430"/>
      <c r="N75" s="272"/>
      <c r="O75" s="269"/>
      <c r="P75" s="139"/>
      <c r="Q75" s="444"/>
      <c r="R75" s="226"/>
      <c r="S75" s="227"/>
      <c r="T75" s="227"/>
      <c r="U75" s="422"/>
      <c r="V75" s="323"/>
      <c r="W75" s="143" t="e">
        <f t="shared" ref="W75:W77" si="17">CONCATENATE(IF(AND(E75="M",H75="M"),2.619,),IF(AND(E75="P",H75="P"),1.3095,),IF(AND(E75="D",H75="D"),0,),IF(AND(E75="M",H75="P"),1.9643,),IF(AND(E75="M",H75="D"),1.3095,),IF(AND(E75="P",H75="M"),1.9643,),IF(AND(E75="P",H75="D"),0.6548,),IF(AND(E75="D",H75="M"),1.3095,),IF(AND(E75="D",H75="P"),0.6548,))+0</f>
        <v>#VALUE!</v>
      </c>
    </row>
    <row r="76" spans="1:24" ht="45" x14ac:dyDescent="0.25">
      <c r="A76" s="63">
        <v>46</v>
      </c>
      <c r="B76" s="144" t="s">
        <v>254</v>
      </c>
      <c r="C76" s="217" t="s">
        <v>255</v>
      </c>
      <c r="D76" s="100"/>
      <c r="E76" s="62"/>
      <c r="F76" s="65"/>
      <c r="G76" s="137"/>
      <c r="H76" s="62"/>
      <c r="I76" s="137"/>
      <c r="J76" s="156"/>
      <c r="K76" s="207"/>
      <c r="L76" s="154"/>
      <c r="M76" s="432"/>
      <c r="N76" s="273"/>
      <c r="O76" s="270"/>
      <c r="P76" s="154"/>
      <c r="Q76" s="435"/>
      <c r="R76" s="226"/>
      <c r="S76" s="227"/>
      <c r="T76" s="227"/>
      <c r="U76" s="424"/>
      <c r="V76" s="323"/>
      <c r="W76" s="143" t="e">
        <f t="shared" si="17"/>
        <v>#VALUE!</v>
      </c>
    </row>
    <row r="77" spans="1:24" ht="31.5" x14ac:dyDescent="0.25">
      <c r="A77" s="63">
        <v>47</v>
      </c>
      <c r="B77" s="144" t="s">
        <v>256</v>
      </c>
      <c r="C77" s="217" t="s">
        <v>257</v>
      </c>
      <c r="D77" s="100"/>
      <c r="E77" s="62"/>
      <c r="F77" s="65"/>
      <c r="G77" s="137"/>
      <c r="H77" s="62"/>
      <c r="I77" s="291"/>
      <c r="J77" s="199"/>
      <c r="K77" s="207"/>
      <c r="L77" s="146"/>
      <c r="M77" s="432"/>
      <c r="N77" s="147"/>
      <c r="O77" s="270"/>
      <c r="P77" s="146"/>
      <c r="Q77" s="435"/>
      <c r="R77" s="292"/>
      <c r="S77" s="280"/>
      <c r="T77" s="280"/>
      <c r="U77" s="424"/>
      <c r="V77" s="323"/>
      <c r="W77" s="143" t="e">
        <f t="shared" si="17"/>
        <v>#VALUE!</v>
      </c>
    </row>
    <row r="78" spans="1:24" ht="20.25" x14ac:dyDescent="0.25">
      <c r="A78" s="160"/>
      <c r="B78" s="161"/>
      <c r="C78" s="162" t="s">
        <v>258</v>
      </c>
      <c r="D78" s="363"/>
      <c r="E78" s="237"/>
      <c r="F78" s="295"/>
      <c r="G78" s="267"/>
      <c r="H78" s="237"/>
      <c r="I78" s="267"/>
      <c r="J78" s="294"/>
      <c r="K78" s="313"/>
      <c r="L78" s="294"/>
      <c r="M78" s="294"/>
      <c r="N78" s="294"/>
      <c r="O78" s="294"/>
      <c r="P78" s="294"/>
      <c r="Q78" s="294"/>
      <c r="R78" s="294"/>
      <c r="S78" s="295"/>
      <c r="T78" s="295"/>
      <c r="U78" s="295"/>
      <c r="V78" s="276"/>
    </row>
    <row r="79" spans="1:24" ht="90" x14ac:dyDescent="0.25">
      <c r="A79" s="63">
        <v>48</v>
      </c>
      <c r="B79" s="144" t="s">
        <v>259</v>
      </c>
      <c r="C79" s="217" t="s">
        <v>260</v>
      </c>
      <c r="D79" s="100"/>
      <c r="E79" s="62"/>
      <c r="F79" s="136"/>
      <c r="G79" s="137"/>
      <c r="H79" s="62"/>
      <c r="I79" s="138"/>
      <c r="J79" s="159"/>
      <c r="K79" s="205"/>
      <c r="L79" s="139"/>
      <c r="M79" s="430"/>
      <c r="N79" s="274"/>
      <c r="O79" s="269"/>
      <c r="P79" s="139"/>
      <c r="Q79" s="444"/>
      <c r="R79" s="227"/>
      <c r="S79" s="227"/>
      <c r="T79" s="227"/>
      <c r="U79" s="422"/>
      <c r="V79" s="142"/>
      <c r="W79" s="143" t="e">
        <f t="shared" ref="W79:W80" si="18">CONCATENATE(IF(AND(E79="M",H79="M"),2.619,),IF(AND(E79="P",H79="P"),1.3095,),IF(AND(E79="D",H79="D"),0,),IF(AND(E79="M",H79="P"),1.9643,),IF(AND(E79="M",H79="D"),1.3095,),IF(AND(E79="P",H79="M"),1.9643,),IF(AND(E79="P",H79="D"),0.6548,),IF(AND(E79="D",H79="M"),1.3095,),IF(AND(E79="D",H79="P"),0.6548,))+0</f>
        <v>#VALUE!</v>
      </c>
    </row>
    <row r="80" spans="1:24" ht="31.5" x14ac:dyDescent="0.25">
      <c r="A80" s="63">
        <v>49</v>
      </c>
      <c r="B80" s="144" t="s">
        <v>261</v>
      </c>
      <c r="C80" s="217" t="s">
        <v>262</v>
      </c>
      <c r="D80" s="100"/>
      <c r="E80" s="62"/>
      <c r="F80" s="136"/>
      <c r="G80" s="137"/>
      <c r="H80" s="62"/>
      <c r="I80" s="138"/>
      <c r="J80" s="199"/>
      <c r="K80" s="206"/>
      <c r="L80" s="146"/>
      <c r="M80" s="431"/>
      <c r="N80" s="147"/>
      <c r="O80" s="271"/>
      <c r="P80" s="146"/>
      <c r="Q80" s="445"/>
      <c r="R80" s="227"/>
      <c r="S80" s="227"/>
      <c r="T80" s="227"/>
      <c r="U80" s="423"/>
      <c r="V80" s="142"/>
      <c r="W80" s="143" t="e">
        <f t="shared" si="18"/>
        <v>#VALUE!</v>
      </c>
    </row>
    <row r="81" spans="1:24" ht="20.25" x14ac:dyDescent="0.25">
      <c r="A81" s="163" t="s">
        <v>263</v>
      </c>
      <c r="B81" s="164"/>
      <c r="C81" s="42"/>
      <c r="D81" s="357"/>
      <c r="E81" s="264"/>
      <c r="F81" s="358"/>
      <c r="G81" s="265"/>
      <c r="H81" s="264"/>
      <c r="I81" s="265"/>
      <c r="J81" s="373"/>
      <c r="K81" s="374"/>
      <c r="L81" s="373"/>
      <c r="M81" s="373"/>
      <c r="N81" s="373"/>
      <c r="O81" s="373"/>
      <c r="P81" s="373"/>
      <c r="Q81" s="373"/>
      <c r="R81" s="375"/>
      <c r="S81" s="361"/>
      <c r="T81" s="361"/>
      <c r="U81" s="361"/>
      <c r="V81" s="275"/>
    </row>
    <row r="82" spans="1:24" ht="20.25" x14ac:dyDescent="0.25">
      <c r="A82" s="160"/>
      <c r="B82" s="161"/>
      <c r="C82" s="162" t="s">
        <v>264</v>
      </c>
      <c r="D82" s="312"/>
      <c r="E82" s="237"/>
      <c r="F82" s="267"/>
      <c r="G82" s="267"/>
      <c r="H82" s="237"/>
      <c r="I82" s="267"/>
      <c r="J82" s="294"/>
      <c r="K82" s="313"/>
      <c r="L82" s="294"/>
      <c r="M82" s="294"/>
      <c r="N82" s="294"/>
      <c r="O82" s="294"/>
      <c r="P82" s="294"/>
      <c r="Q82" s="294"/>
      <c r="R82" s="294"/>
      <c r="S82" s="295"/>
      <c r="T82" s="295"/>
      <c r="U82" s="295"/>
      <c r="V82" s="276"/>
    </row>
    <row r="83" spans="1:24" ht="60" x14ac:dyDescent="0.25">
      <c r="A83" s="78">
        <v>50</v>
      </c>
      <c r="B83" s="134" t="s">
        <v>265</v>
      </c>
      <c r="C83" s="79" t="s">
        <v>266</v>
      </c>
      <c r="D83" s="99"/>
      <c r="E83" s="62"/>
      <c r="F83" s="59"/>
      <c r="G83" s="166"/>
      <c r="H83" s="62"/>
      <c r="I83" s="166"/>
      <c r="J83" s="156"/>
      <c r="K83" s="207"/>
      <c r="L83" s="154"/>
      <c r="M83" s="430"/>
      <c r="N83" s="273"/>
      <c r="O83" s="270"/>
      <c r="P83" s="154"/>
      <c r="Q83" s="427"/>
      <c r="R83" s="233"/>
      <c r="S83" s="293"/>
      <c r="T83" s="234"/>
      <c r="U83" s="419"/>
      <c r="V83" s="79"/>
      <c r="W83" s="143" t="e">
        <f t="shared" ref="W83:W85" si="19">CONCATENATE(IF(AND(E83="M",H83="M"),2.619,),IF(AND(E83="P",H83="P"),1.3095,),IF(AND(E83="D",H83="D"),0,),IF(AND(E83="M",H83="P"),1.9643,),IF(AND(E83="M",H83="D"),1.3095,),IF(AND(E83="P",H83="M"),1.9643,),IF(AND(E83="P",H83="D"),0.6548,),IF(AND(E83="D",H83="M"),1.3095,),IF(AND(E83="D",H83="P"),0.6548,))+0</f>
        <v>#VALUE!</v>
      </c>
    </row>
    <row r="84" spans="1:24" ht="45" x14ac:dyDescent="0.25">
      <c r="A84" s="63">
        <v>51</v>
      </c>
      <c r="B84" s="144" t="s">
        <v>267</v>
      </c>
      <c r="C84" s="217" t="s">
        <v>268</v>
      </c>
      <c r="D84" s="100"/>
      <c r="E84" s="62"/>
      <c r="F84" s="65"/>
      <c r="G84" s="137"/>
      <c r="H84" s="62"/>
      <c r="I84" s="137"/>
      <c r="J84" s="156"/>
      <c r="K84" s="207"/>
      <c r="L84" s="154"/>
      <c r="M84" s="432"/>
      <c r="N84" s="273"/>
      <c r="O84" s="270"/>
      <c r="P84" s="154"/>
      <c r="Q84" s="428"/>
      <c r="R84" s="226"/>
      <c r="S84" s="229"/>
      <c r="T84" s="227"/>
      <c r="U84" s="420"/>
      <c r="V84" s="323"/>
      <c r="W84" s="143" t="e">
        <f t="shared" si="19"/>
        <v>#VALUE!</v>
      </c>
    </row>
    <row r="85" spans="1:24" ht="33" x14ac:dyDescent="0.25">
      <c r="A85" s="63">
        <v>52</v>
      </c>
      <c r="B85" s="144" t="s">
        <v>295</v>
      </c>
      <c r="C85" s="81" t="s">
        <v>296</v>
      </c>
      <c r="D85" s="100"/>
      <c r="E85" s="62"/>
      <c r="F85" s="65"/>
      <c r="G85" s="137"/>
      <c r="H85" s="62"/>
      <c r="I85" s="137"/>
      <c r="J85" s="199"/>
      <c r="K85" s="206"/>
      <c r="L85" s="146"/>
      <c r="M85" s="432"/>
      <c r="N85" s="147"/>
      <c r="O85" s="271"/>
      <c r="P85" s="146"/>
      <c r="Q85" s="428"/>
      <c r="R85" s="226"/>
      <c r="S85" s="229"/>
      <c r="T85" s="227"/>
      <c r="U85" s="420"/>
      <c r="V85" s="323"/>
      <c r="W85" s="143" t="e">
        <f t="shared" si="19"/>
        <v>#VALUE!</v>
      </c>
    </row>
    <row r="86" spans="1:24" ht="20.25" x14ac:dyDescent="0.25">
      <c r="A86" s="230" t="s">
        <v>269</v>
      </c>
      <c r="B86" s="231"/>
      <c r="C86" s="232"/>
      <c r="D86" s="348"/>
      <c r="E86" s="349"/>
      <c r="F86" s="350"/>
      <c r="G86" s="349"/>
      <c r="H86" s="349"/>
      <c r="I86" s="349"/>
      <c r="J86" s="351"/>
      <c r="K86" s="352"/>
      <c r="L86" s="351"/>
      <c r="M86" s="351"/>
      <c r="N86" s="351"/>
      <c r="O86" s="351"/>
      <c r="P86" s="351"/>
      <c r="Q86" s="351"/>
      <c r="R86" s="353"/>
      <c r="S86" s="350"/>
      <c r="T86" s="350"/>
      <c r="U86" s="350"/>
      <c r="V86" s="350"/>
      <c r="W86" s="90"/>
      <c r="X86" s="90"/>
    </row>
    <row r="87" spans="1:24" ht="20.25" x14ac:dyDescent="0.25">
      <c r="A87" s="235"/>
      <c r="B87" s="149"/>
      <c r="C87" s="236" t="s">
        <v>270</v>
      </c>
      <c r="D87" s="368"/>
      <c r="E87" s="260"/>
      <c r="F87" s="389"/>
      <c r="G87" s="260"/>
      <c r="H87" s="260"/>
      <c r="I87" s="260"/>
      <c r="J87" s="237"/>
      <c r="K87" s="311"/>
      <c r="L87" s="321"/>
      <c r="M87" s="321"/>
      <c r="N87" s="237"/>
      <c r="O87" s="321"/>
      <c r="P87" s="321"/>
      <c r="Q87" s="321"/>
      <c r="R87" s="321"/>
      <c r="S87" s="321"/>
      <c r="T87" s="321"/>
      <c r="U87" s="321"/>
      <c r="V87" s="302"/>
      <c r="W87" s="303"/>
      <c r="X87" s="303"/>
    </row>
    <row r="88" spans="1:24" ht="31.5" x14ac:dyDescent="0.25">
      <c r="A88" s="134">
        <v>53</v>
      </c>
      <c r="B88" s="134" t="s">
        <v>271</v>
      </c>
      <c r="C88" s="79" t="s">
        <v>272</v>
      </c>
      <c r="D88" s="99"/>
      <c r="E88" s="62"/>
      <c r="F88" s="165"/>
      <c r="G88" s="166"/>
      <c r="H88" s="62"/>
      <c r="I88" s="150"/>
      <c r="J88" s="314"/>
      <c r="K88" s="207"/>
      <c r="L88" s="154"/>
      <c r="M88" s="430"/>
      <c r="N88" s="346"/>
      <c r="O88" s="270"/>
      <c r="P88" s="154"/>
      <c r="Q88" s="427"/>
      <c r="R88" s="233"/>
      <c r="S88" s="234"/>
      <c r="T88" s="234"/>
      <c r="U88" s="419"/>
      <c r="V88" s="167"/>
      <c r="W88" s="143" t="e">
        <f t="shared" ref="W88:W90" si="20">CONCATENATE(IF(AND(E88="M",H88="M"),2.619,),IF(AND(E88="P",H88="P"),1.3095,),IF(AND(E88="D",H88="D"),0,),IF(AND(E88="M",H88="P"),1.9643,),IF(AND(E88="M",H88="D"),1.3095,),IF(AND(E88="P",H88="M"),1.9643,),IF(AND(E88="P",H88="D"),0.6548,),IF(AND(E88="D",H88="M"),1.3095,),IF(AND(E88="D",H88="P"),0.6548,))+0</f>
        <v>#VALUE!</v>
      </c>
    </row>
    <row r="89" spans="1:24" ht="45" x14ac:dyDescent="0.25">
      <c r="A89" s="63">
        <v>54</v>
      </c>
      <c r="B89" s="134" t="s">
        <v>273</v>
      </c>
      <c r="C89" s="217" t="s">
        <v>274</v>
      </c>
      <c r="D89" s="100"/>
      <c r="E89" s="62"/>
      <c r="F89" s="136"/>
      <c r="G89" s="137"/>
      <c r="H89" s="62"/>
      <c r="I89" s="138"/>
      <c r="J89" s="314"/>
      <c r="K89" s="207"/>
      <c r="L89" s="154"/>
      <c r="M89" s="432"/>
      <c r="N89" s="346"/>
      <c r="O89" s="270"/>
      <c r="P89" s="154"/>
      <c r="Q89" s="428"/>
      <c r="R89" s="226"/>
      <c r="S89" s="227"/>
      <c r="T89" s="229"/>
      <c r="U89" s="420"/>
      <c r="V89" s="142"/>
      <c r="W89" s="143" t="e">
        <f t="shared" si="20"/>
        <v>#VALUE!</v>
      </c>
    </row>
    <row r="90" spans="1:24" ht="31.5" x14ac:dyDescent="0.25">
      <c r="A90" s="80">
        <v>55</v>
      </c>
      <c r="B90" s="289" t="s">
        <v>275</v>
      </c>
      <c r="C90" s="73" t="s">
        <v>276</v>
      </c>
      <c r="D90" s="101"/>
      <c r="E90" s="62"/>
      <c r="F90" s="290"/>
      <c r="G90" s="291"/>
      <c r="H90" s="62"/>
      <c r="I90" s="145"/>
      <c r="J90" s="199"/>
      <c r="K90" s="207"/>
      <c r="L90" s="146"/>
      <c r="M90" s="431"/>
      <c r="N90" s="147"/>
      <c r="O90" s="270"/>
      <c r="P90" s="146"/>
      <c r="Q90" s="429"/>
      <c r="R90" s="292"/>
      <c r="S90" s="280"/>
      <c r="T90" s="280"/>
      <c r="U90" s="421"/>
      <c r="V90" s="281"/>
      <c r="W90" s="143" t="e">
        <f t="shared" si="20"/>
        <v>#VALUE!</v>
      </c>
    </row>
    <row r="91" spans="1:24" ht="20.25" x14ac:dyDescent="0.25">
      <c r="A91" s="148"/>
      <c r="B91" s="149"/>
      <c r="C91" s="162" t="s">
        <v>277</v>
      </c>
      <c r="D91" s="369"/>
      <c r="E91" s="260"/>
      <c r="F91" s="387"/>
      <c r="G91" s="261"/>
      <c r="H91" s="260"/>
      <c r="I91" s="261"/>
      <c r="J91" s="237"/>
      <c r="K91" s="313"/>
      <c r="L91" s="294"/>
      <c r="M91" s="294"/>
      <c r="N91" s="237"/>
      <c r="O91" s="294"/>
      <c r="P91" s="294"/>
      <c r="Q91" s="294"/>
      <c r="R91" s="370"/>
      <c r="S91" s="302"/>
      <c r="T91" s="302"/>
      <c r="U91" s="302"/>
      <c r="V91" s="384"/>
    </row>
    <row r="92" spans="1:24" ht="45" x14ac:dyDescent="0.25">
      <c r="A92" s="63">
        <v>56</v>
      </c>
      <c r="B92" s="134" t="s">
        <v>278</v>
      </c>
      <c r="C92" s="217" t="s">
        <v>279</v>
      </c>
      <c r="D92" s="100"/>
      <c r="E92" s="62"/>
      <c r="F92" s="65"/>
      <c r="G92" s="137"/>
      <c r="H92" s="62"/>
      <c r="I92" s="137"/>
      <c r="J92" s="263"/>
      <c r="K92" s="205"/>
      <c r="L92" s="243"/>
      <c r="M92" s="430"/>
      <c r="N92" s="277"/>
      <c r="O92" s="269"/>
      <c r="P92" s="243"/>
      <c r="Q92" s="444"/>
      <c r="R92" s="226"/>
      <c r="S92" s="227"/>
      <c r="T92" s="227"/>
      <c r="U92" s="449"/>
      <c r="V92" s="323"/>
      <c r="W92" s="143" t="e">
        <f t="shared" ref="W92:W96" si="21">CONCATENATE(IF(AND(E92="M",H92="M"),2.619,),IF(AND(E92="P",H92="P"),1.3095,),IF(AND(E92="D",H92="D"),0,),IF(AND(E92="M",H92="P"),1.9643,),IF(AND(E92="M",H92="D"),1.3095,),IF(AND(E92="P",H92="M"),1.9643,),IF(AND(E92="P",H92="D"),0.6548,),IF(AND(E92="D",H92="M"),1.3095,),IF(AND(E92="D",H92="P"),0.6548,))+0</f>
        <v>#VALUE!</v>
      </c>
    </row>
    <row r="93" spans="1:24" ht="31.5" x14ac:dyDescent="0.25">
      <c r="A93" s="63">
        <v>57</v>
      </c>
      <c r="B93" s="134" t="s">
        <v>280</v>
      </c>
      <c r="C93" s="217" t="s">
        <v>281</v>
      </c>
      <c r="D93" s="100"/>
      <c r="E93" s="62"/>
      <c r="F93" s="65"/>
      <c r="G93" s="137"/>
      <c r="H93" s="62"/>
      <c r="I93" s="137"/>
      <c r="J93" s="278"/>
      <c r="K93" s="207"/>
      <c r="L93" s="245"/>
      <c r="M93" s="432"/>
      <c r="N93" s="279"/>
      <c r="O93" s="270"/>
      <c r="P93" s="245"/>
      <c r="Q93" s="435"/>
      <c r="R93" s="226"/>
      <c r="S93" s="227"/>
      <c r="T93" s="227"/>
      <c r="U93" s="450"/>
      <c r="V93" s="323"/>
      <c r="W93" s="143" t="e">
        <f t="shared" si="21"/>
        <v>#VALUE!</v>
      </c>
    </row>
    <row r="94" spans="1:24" ht="45" x14ac:dyDescent="0.25">
      <c r="A94" s="63">
        <v>58</v>
      </c>
      <c r="B94" s="134" t="s">
        <v>282</v>
      </c>
      <c r="C94" s="217" t="s">
        <v>283</v>
      </c>
      <c r="D94" s="100"/>
      <c r="E94" s="62"/>
      <c r="F94" s="65"/>
      <c r="G94" s="137"/>
      <c r="H94" s="62"/>
      <c r="I94" s="137"/>
      <c r="J94" s="278"/>
      <c r="K94" s="207"/>
      <c r="L94" s="245"/>
      <c r="M94" s="432"/>
      <c r="N94" s="279"/>
      <c r="O94" s="270"/>
      <c r="P94" s="245"/>
      <c r="Q94" s="435"/>
      <c r="R94" s="226"/>
      <c r="S94" s="227"/>
      <c r="T94" s="227"/>
      <c r="U94" s="450"/>
      <c r="V94" s="323"/>
      <c r="W94" s="143" t="e">
        <f t="shared" si="21"/>
        <v>#VALUE!</v>
      </c>
    </row>
    <row r="95" spans="1:24" ht="31.5" x14ac:dyDescent="0.25">
      <c r="A95" s="63">
        <v>59</v>
      </c>
      <c r="B95" s="134" t="s">
        <v>284</v>
      </c>
      <c r="C95" s="217" t="s">
        <v>285</v>
      </c>
      <c r="D95" s="100"/>
      <c r="E95" s="62"/>
      <c r="F95" s="65"/>
      <c r="G95" s="137"/>
      <c r="H95" s="62"/>
      <c r="I95" s="138"/>
      <c r="J95" s="278"/>
      <c r="K95" s="207"/>
      <c r="L95" s="245"/>
      <c r="M95" s="432"/>
      <c r="N95" s="279"/>
      <c r="O95" s="270"/>
      <c r="P95" s="245"/>
      <c r="Q95" s="435"/>
      <c r="R95" s="227"/>
      <c r="S95" s="227"/>
      <c r="T95" s="227"/>
      <c r="U95" s="450"/>
      <c r="V95" s="142"/>
      <c r="W95" s="143" t="e">
        <f t="shared" si="21"/>
        <v>#VALUE!</v>
      </c>
    </row>
    <row r="96" spans="1:24" ht="31.5" x14ac:dyDescent="0.25">
      <c r="A96" s="63">
        <v>60</v>
      </c>
      <c r="B96" s="134" t="s">
        <v>286</v>
      </c>
      <c r="C96" s="217" t="s">
        <v>287</v>
      </c>
      <c r="D96" s="100"/>
      <c r="E96" s="62"/>
      <c r="F96" s="65"/>
      <c r="G96" s="137"/>
      <c r="H96" s="62"/>
      <c r="I96" s="145"/>
      <c r="J96" s="199"/>
      <c r="K96" s="207"/>
      <c r="L96" s="146"/>
      <c r="M96" s="432"/>
      <c r="N96" s="147"/>
      <c r="O96" s="270"/>
      <c r="P96" s="146"/>
      <c r="Q96" s="435"/>
      <c r="R96" s="280"/>
      <c r="S96" s="280"/>
      <c r="T96" s="280"/>
      <c r="U96" s="450"/>
      <c r="V96" s="281"/>
      <c r="W96" s="143" t="e">
        <f t="shared" si="21"/>
        <v>#VALUE!</v>
      </c>
    </row>
    <row r="97" spans="1:25" ht="20.25" x14ac:dyDescent="0.25">
      <c r="A97" s="148"/>
      <c r="B97" s="149"/>
      <c r="C97" s="162" t="s">
        <v>288</v>
      </c>
      <c r="D97" s="369"/>
      <c r="E97" s="260"/>
      <c r="F97" s="387"/>
      <c r="G97" s="261"/>
      <c r="H97" s="260"/>
      <c r="I97" s="282"/>
      <c r="J97" s="334"/>
      <c r="K97" s="335"/>
      <c r="L97" s="334"/>
      <c r="M97" s="334"/>
      <c r="N97" s="334"/>
      <c r="O97" s="334"/>
      <c r="P97" s="334"/>
      <c r="Q97" s="334"/>
      <c r="R97" s="282"/>
      <c r="S97" s="282"/>
      <c r="T97" s="282"/>
      <c r="U97" s="282"/>
      <c r="V97" s="283"/>
    </row>
    <row r="98" spans="1:25" ht="31.5" x14ac:dyDescent="0.25">
      <c r="A98" s="63">
        <v>61</v>
      </c>
      <c r="B98" s="134" t="s">
        <v>289</v>
      </c>
      <c r="C98" s="217" t="s">
        <v>290</v>
      </c>
      <c r="D98" s="100"/>
      <c r="E98" s="62"/>
      <c r="F98" s="136"/>
      <c r="G98" s="137"/>
      <c r="H98" s="62"/>
      <c r="I98" s="150"/>
      <c r="J98" s="278"/>
      <c r="K98" s="205"/>
      <c r="L98" s="245"/>
      <c r="M98" s="430"/>
      <c r="N98" s="269"/>
      <c r="O98" s="336"/>
      <c r="P98" s="245"/>
      <c r="Q98" s="444"/>
      <c r="R98" s="234"/>
      <c r="S98" s="234"/>
      <c r="T98" s="234"/>
      <c r="U98" s="446"/>
      <c r="V98" s="167"/>
      <c r="W98" s="143" t="e">
        <f t="shared" ref="W98:W100" si="22">CONCATENATE(IF(AND(E98="M",H98="M"),2.619,),IF(AND(E98="P",H98="P"),1.3095,),IF(AND(E98="D",H98="D"),0,),IF(AND(E98="M",H98="P"),1.9643,),IF(AND(E98="M",H98="D"),1.3095,),IF(AND(E98="P",H98="M"),1.9643,),IF(AND(E98="P",H98="D"),0.6548,),IF(AND(E98="D",H98="M"),1.3095,),IF(AND(E98="D",H98="P"),0.6548,))+0</f>
        <v>#VALUE!</v>
      </c>
    </row>
    <row r="99" spans="1:25" ht="31.5" x14ac:dyDescent="0.25">
      <c r="A99" s="63">
        <v>62</v>
      </c>
      <c r="B99" s="134" t="s">
        <v>291</v>
      </c>
      <c r="C99" s="217" t="s">
        <v>292</v>
      </c>
      <c r="D99" s="100"/>
      <c r="E99" s="62"/>
      <c r="F99" s="136"/>
      <c r="G99" s="137"/>
      <c r="H99" s="62"/>
      <c r="I99" s="150"/>
      <c r="J99" s="278"/>
      <c r="K99" s="207"/>
      <c r="L99" s="245"/>
      <c r="M99" s="432"/>
      <c r="N99" s="270"/>
      <c r="O99" s="337"/>
      <c r="P99" s="245"/>
      <c r="Q99" s="435"/>
      <c r="R99" s="234"/>
      <c r="S99" s="234"/>
      <c r="T99" s="234"/>
      <c r="U99" s="447"/>
      <c r="V99" s="167"/>
      <c r="W99" s="143" t="e">
        <f t="shared" si="22"/>
        <v>#VALUE!</v>
      </c>
    </row>
    <row r="100" spans="1:25" ht="31.5" x14ac:dyDescent="0.25">
      <c r="A100" s="63">
        <v>63</v>
      </c>
      <c r="B100" s="134" t="s">
        <v>293</v>
      </c>
      <c r="C100" s="217" t="s">
        <v>294</v>
      </c>
      <c r="D100" s="100"/>
      <c r="E100" s="62"/>
      <c r="F100" s="136"/>
      <c r="G100" s="137"/>
      <c r="H100" s="62"/>
      <c r="I100" s="138"/>
      <c r="J100" s="199"/>
      <c r="K100" s="206"/>
      <c r="L100" s="146"/>
      <c r="M100" s="431"/>
      <c r="N100" s="250"/>
      <c r="O100" s="338"/>
      <c r="P100" s="146"/>
      <c r="Q100" s="445"/>
      <c r="R100" s="227"/>
      <c r="S100" s="227"/>
      <c r="T100" s="227"/>
      <c r="U100" s="448"/>
      <c r="V100" s="142"/>
      <c r="W100" s="143" t="e">
        <f t="shared" si="22"/>
        <v>#VALUE!</v>
      </c>
    </row>
    <row r="101" spans="1:25" x14ac:dyDescent="0.25">
      <c r="A101" s="85"/>
      <c r="B101" s="86"/>
      <c r="C101" s="86"/>
      <c r="D101" s="86"/>
      <c r="E101" s="86"/>
      <c r="F101" s="86"/>
      <c r="G101" s="86"/>
      <c r="H101" s="86"/>
      <c r="I101" s="86"/>
      <c r="J101" s="86"/>
      <c r="K101" s="86"/>
      <c r="L101" s="86"/>
      <c r="M101" s="86"/>
      <c r="N101" s="86"/>
      <c r="O101" s="86"/>
      <c r="P101" s="86"/>
      <c r="Q101" s="86"/>
      <c r="R101" s="86"/>
      <c r="S101" s="86"/>
      <c r="T101" s="86"/>
      <c r="U101" s="86"/>
      <c r="V101" s="87"/>
      <c r="W101" s="143"/>
      <c r="X101" s="98">
        <f>SUM(AB9:AB16,AE9:AE16)</f>
        <v>0</v>
      </c>
      <c r="Y101" s="168" t="s">
        <v>146</v>
      </c>
    </row>
    <row r="102" spans="1:25" x14ac:dyDescent="0.25">
      <c r="A102" s="85"/>
      <c r="B102" s="86"/>
      <c r="C102" s="86"/>
      <c r="D102" s="86"/>
      <c r="E102" s="86"/>
      <c r="F102" s="86"/>
      <c r="G102" s="86"/>
      <c r="H102" s="86"/>
      <c r="I102" s="86"/>
      <c r="J102" s="86"/>
      <c r="K102" s="86"/>
      <c r="L102" s="86"/>
      <c r="M102" s="86"/>
      <c r="N102" s="86"/>
      <c r="O102" s="86"/>
      <c r="P102" s="86"/>
      <c r="Q102" s="86"/>
      <c r="R102" s="86"/>
      <c r="S102" s="86"/>
      <c r="T102" s="86"/>
      <c r="U102" s="86"/>
      <c r="V102" s="87"/>
      <c r="W102" s="143" t="e">
        <f>SUM(W9:W100)</f>
        <v>#VALUE!</v>
      </c>
      <c r="X102" s="98">
        <f>X101*10.3125</f>
        <v>0</v>
      </c>
      <c r="Y102" s="170" t="s">
        <v>128</v>
      </c>
    </row>
    <row r="103" spans="1:25" ht="76.5" customHeight="1" x14ac:dyDescent="0.25">
      <c r="A103" s="171"/>
      <c r="B103" s="171"/>
      <c r="C103" s="172"/>
      <c r="D103" s="90"/>
      <c r="E103" s="90"/>
      <c r="F103" s="90"/>
      <c r="G103" s="90"/>
      <c r="H103" s="90"/>
      <c r="I103" s="90"/>
      <c r="J103" s="90"/>
      <c r="R103" s="90"/>
      <c r="S103" s="90"/>
      <c r="T103" s="90"/>
      <c r="U103" s="90"/>
      <c r="V103" s="90"/>
    </row>
    <row r="104" spans="1:25" ht="66" customHeight="1" x14ac:dyDescent="0.25">
      <c r="A104" s="173" t="s">
        <v>15</v>
      </c>
      <c r="B104" s="174"/>
      <c r="C104" s="174"/>
      <c r="D104" s="174"/>
      <c r="E104" s="174"/>
      <c r="F104" s="174"/>
      <c r="G104" s="174"/>
      <c r="H104" s="174"/>
      <c r="I104" s="174"/>
      <c r="J104" s="174"/>
      <c r="K104" s="174"/>
      <c r="L104" s="174"/>
      <c r="M104" s="174"/>
      <c r="N104" s="174"/>
      <c r="O104" s="174"/>
      <c r="P104" s="174"/>
      <c r="Q104" s="174"/>
      <c r="R104" s="174"/>
      <c r="S104" s="175"/>
      <c r="T104" s="175"/>
    </row>
    <row r="105" spans="1:25" ht="40.5" customHeight="1" x14ac:dyDescent="0.25">
      <c r="A105" s="36" t="s">
        <v>5</v>
      </c>
      <c r="B105" s="36"/>
      <c r="C105" s="37" t="s">
        <v>42</v>
      </c>
      <c r="D105" s="218" t="s">
        <v>89</v>
      </c>
      <c r="E105" s="441" t="s">
        <v>90</v>
      </c>
      <c r="F105" s="442"/>
      <c r="G105" s="218" t="s">
        <v>91</v>
      </c>
      <c r="H105" s="441" t="s">
        <v>92</v>
      </c>
      <c r="I105" s="442"/>
      <c r="J105" s="441" t="s">
        <v>93</v>
      </c>
      <c r="K105" s="442"/>
      <c r="L105" s="463" t="s">
        <v>94</v>
      </c>
      <c r="M105" s="442"/>
      <c r="N105" s="441" t="s">
        <v>95</v>
      </c>
      <c r="O105" s="442"/>
      <c r="P105" s="441" t="s">
        <v>96</v>
      </c>
      <c r="Q105" s="442"/>
      <c r="R105" s="218" t="s">
        <v>40</v>
      </c>
      <c r="S105" s="443" t="s">
        <v>78</v>
      </c>
      <c r="T105" s="443"/>
    </row>
    <row r="106" spans="1:25" ht="45.75" x14ac:dyDescent="0.25">
      <c r="A106" s="63">
        <v>64</v>
      </c>
      <c r="B106" s="176"/>
      <c r="C106" s="135" t="s">
        <v>41</v>
      </c>
      <c r="D106" s="177"/>
      <c r="E106" s="459"/>
      <c r="F106" s="460"/>
      <c r="G106" s="66"/>
      <c r="H106" s="461"/>
      <c r="I106" s="462"/>
      <c r="J106" s="452"/>
      <c r="K106" s="453"/>
      <c r="L106" s="452"/>
      <c r="M106" s="453"/>
      <c r="N106" s="454"/>
      <c r="O106" s="455"/>
      <c r="P106" s="454"/>
      <c r="Q106" s="455"/>
      <c r="R106" s="62"/>
      <c r="S106" s="456"/>
      <c r="T106" s="456"/>
      <c r="X106" s="31" t="b">
        <f>IF(R106="M",20.5,IF(R106="P",10.25,IF(R106="D",0)))</f>
        <v>0</v>
      </c>
    </row>
    <row r="107" spans="1:25" ht="30.75" x14ac:dyDescent="0.25">
      <c r="A107" s="63">
        <v>65</v>
      </c>
      <c r="B107" s="176"/>
      <c r="C107" s="135" t="s">
        <v>100</v>
      </c>
      <c r="D107" s="177"/>
      <c r="E107" s="459"/>
      <c r="F107" s="460"/>
      <c r="G107" s="66"/>
      <c r="H107" s="461"/>
      <c r="I107" s="462"/>
      <c r="J107" s="452"/>
      <c r="K107" s="453"/>
      <c r="L107" s="452"/>
      <c r="M107" s="453"/>
      <c r="N107" s="457"/>
      <c r="O107" s="458"/>
      <c r="P107" s="454"/>
      <c r="Q107" s="455"/>
      <c r="R107" s="62"/>
      <c r="S107" s="456"/>
      <c r="T107" s="456"/>
      <c r="X107" s="31" t="b">
        <f t="shared" ref="X107:X109" si="23">IF(R107="M",20.5,IF(R107="P",10.25,IF(R107="D",0)))</f>
        <v>0</v>
      </c>
    </row>
    <row r="108" spans="1:25" ht="45.75" x14ac:dyDescent="0.25">
      <c r="A108" s="63">
        <v>66</v>
      </c>
      <c r="B108" s="176"/>
      <c r="C108" s="135" t="s">
        <v>2</v>
      </c>
      <c r="D108" s="177"/>
      <c r="E108" s="459"/>
      <c r="F108" s="460"/>
      <c r="G108" s="66"/>
      <c r="H108" s="461"/>
      <c r="I108" s="462"/>
      <c r="J108" s="452"/>
      <c r="K108" s="453"/>
      <c r="L108" s="452"/>
      <c r="M108" s="453"/>
      <c r="N108" s="454"/>
      <c r="O108" s="455"/>
      <c r="P108" s="454"/>
      <c r="Q108" s="455"/>
      <c r="R108" s="62"/>
      <c r="S108" s="456"/>
      <c r="T108" s="456"/>
      <c r="X108" s="31" t="b">
        <f t="shared" si="23"/>
        <v>0</v>
      </c>
    </row>
    <row r="109" spans="1:25" ht="30.75" x14ac:dyDescent="0.25">
      <c r="A109" s="63">
        <v>67</v>
      </c>
      <c r="B109" s="176"/>
      <c r="C109" s="135" t="s">
        <v>73</v>
      </c>
      <c r="D109" s="177"/>
      <c r="E109" s="459"/>
      <c r="F109" s="460"/>
      <c r="G109" s="66"/>
      <c r="H109" s="461"/>
      <c r="I109" s="462"/>
      <c r="J109" s="452"/>
      <c r="K109" s="453"/>
      <c r="L109" s="452"/>
      <c r="M109" s="453"/>
      <c r="N109" s="454"/>
      <c r="O109" s="455"/>
      <c r="P109" s="454"/>
      <c r="Q109" s="455"/>
      <c r="R109" s="62"/>
      <c r="S109" s="456"/>
      <c r="T109" s="456"/>
      <c r="X109" s="31" t="b">
        <f t="shared" si="23"/>
        <v>0</v>
      </c>
    </row>
    <row r="110" spans="1:25" ht="51" customHeight="1" x14ac:dyDescent="0.25">
      <c r="A110" s="178"/>
      <c r="B110" s="179"/>
      <c r="C110" s="180"/>
      <c r="D110" s="131"/>
      <c r="E110" s="131"/>
      <c r="F110" s="181"/>
      <c r="G110" s="131"/>
      <c r="H110" s="131"/>
      <c r="I110" s="131"/>
      <c r="J110" s="182"/>
      <c r="K110" s="182"/>
      <c r="L110" s="182"/>
      <c r="M110" s="182"/>
      <c r="N110" s="182"/>
      <c r="O110" s="182"/>
      <c r="P110" s="182"/>
      <c r="Q110" s="182"/>
      <c r="R110" s="131"/>
      <c r="S110" s="451"/>
      <c r="T110" s="451"/>
    </row>
    <row r="111" spans="1:25" x14ac:dyDescent="0.25">
      <c r="A111" s="183"/>
      <c r="B111" s="183"/>
      <c r="C111" s="184"/>
      <c r="D111" s="473"/>
      <c r="E111" s="474"/>
      <c r="F111" s="475"/>
      <c r="G111" s="470"/>
      <c r="H111" s="471"/>
      <c r="I111" s="472"/>
      <c r="J111" s="168"/>
      <c r="K111" s="185"/>
      <c r="L111" s="185"/>
      <c r="M111" s="169"/>
      <c r="N111" s="185"/>
      <c r="O111" s="185"/>
      <c r="P111" s="185"/>
      <c r="Q111" s="185"/>
      <c r="R111" s="186"/>
      <c r="S111" s="187"/>
      <c r="T111" s="188"/>
      <c r="X111" s="189" t="s">
        <v>129</v>
      </c>
      <c r="Y111" s="189"/>
    </row>
    <row r="112" spans="1:25" x14ac:dyDescent="0.25">
      <c r="A112" s="183"/>
      <c r="B112" s="183"/>
      <c r="C112" s="190"/>
      <c r="D112" s="470"/>
      <c r="E112" s="471"/>
      <c r="F112" s="472"/>
      <c r="G112" s="470"/>
      <c r="H112" s="471"/>
      <c r="I112" s="472"/>
      <c r="J112" s="211"/>
      <c r="K112" s="212"/>
      <c r="L112" s="212"/>
      <c r="M112" s="213"/>
      <c r="N112" s="212"/>
      <c r="O112" s="212"/>
      <c r="P112" s="212"/>
      <c r="Q112" s="212"/>
      <c r="R112" s="191"/>
      <c r="S112" s="192"/>
      <c r="T112" s="193"/>
      <c r="X112" s="194">
        <f>SUM(X106:X109)</f>
        <v>0</v>
      </c>
    </row>
    <row r="116" spans="1:10" hidden="1" x14ac:dyDescent="0.25">
      <c r="A116" s="214"/>
      <c r="B116" s="94"/>
      <c r="C116" s="215"/>
      <c r="D116" s="215"/>
      <c r="E116" s="215"/>
      <c r="F116" s="216"/>
      <c r="G116" s="216"/>
      <c r="H116" s="197"/>
      <c r="I116" s="97" t="s">
        <v>127</v>
      </c>
      <c r="J116" s="198" t="e">
        <f>W102</f>
        <v>#VALUE!</v>
      </c>
    </row>
    <row r="117" spans="1:10" hidden="1" x14ac:dyDescent="0.25">
      <c r="A117" s="214"/>
      <c r="B117" s="94"/>
      <c r="C117" s="215"/>
      <c r="D117" s="215"/>
      <c r="E117" s="215"/>
      <c r="F117" s="216"/>
      <c r="G117" s="216"/>
      <c r="H117" s="197"/>
      <c r="I117" s="97" t="s">
        <v>128</v>
      </c>
      <c r="J117" s="198">
        <f>X102</f>
        <v>0</v>
      </c>
    </row>
    <row r="118" spans="1:10" hidden="1" x14ac:dyDescent="0.25">
      <c r="A118" s="214"/>
      <c r="B118" s="94"/>
      <c r="C118" s="215"/>
      <c r="D118" s="215"/>
      <c r="E118" s="215"/>
      <c r="F118" s="216"/>
      <c r="G118" s="216"/>
      <c r="H118" s="197"/>
      <c r="I118" s="97" t="s">
        <v>129</v>
      </c>
      <c r="J118" s="198">
        <f>X112</f>
        <v>0</v>
      </c>
    </row>
    <row r="119" spans="1:10" hidden="1" x14ac:dyDescent="0.25">
      <c r="A119" s="214"/>
      <c r="B119" s="94"/>
      <c r="C119" s="215"/>
      <c r="D119" s="215"/>
      <c r="E119" s="215"/>
      <c r="F119" s="216"/>
      <c r="G119" s="216"/>
      <c r="H119" s="197"/>
      <c r="I119" s="97" t="s">
        <v>130</v>
      </c>
      <c r="J119" s="198" t="e">
        <f>SUM(J116:J118)</f>
        <v>#VALUE!</v>
      </c>
    </row>
  </sheetData>
  <mergeCells count="103">
    <mergeCell ref="D112:F112"/>
    <mergeCell ref="G112:I112"/>
    <mergeCell ref="E106:F106"/>
    <mergeCell ref="H106:I106"/>
    <mergeCell ref="J106:K106"/>
    <mergeCell ref="E107:F107"/>
    <mergeCell ref="H107:I107"/>
    <mergeCell ref="J107:K107"/>
    <mergeCell ref="H108:I108"/>
    <mergeCell ref="J108:K108"/>
    <mergeCell ref="D111:F111"/>
    <mergeCell ref="G111:I111"/>
    <mergeCell ref="C1:G1"/>
    <mergeCell ref="J5:R5"/>
    <mergeCell ref="R6:U6"/>
    <mergeCell ref="J6:Q6"/>
    <mergeCell ref="O9:O11"/>
    <mergeCell ref="Q9:Q11"/>
    <mergeCell ref="M9:M11"/>
    <mergeCell ref="M19:M22"/>
    <mergeCell ref="Q19:Q22"/>
    <mergeCell ref="U19:U22"/>
    <mergeCell ref="C4:K4"/>
    <mergeCell ref="U9:U11"/>
    <mergeCell ref="U75:U77"/>
    <mergeCell ref="P108:Q108"/>
    <mergeCell ref="S108:T108"/>
    <mergeCell ref="E109:F109"/>
    <mergeCell ref="H109:I109"/>
    <mergeCell ref="J109:K109"/>
    <mergeCell ref="L109:M109"/>
    <mergeCell ref="N109:O109"/>
    <mergeCell ref="P109:Q109"/>
    <mergeCell ref="S109:T109"/>
    <mergeCell ref="E108:F108"/>
    <mergeCell ref="E105:F105"/>
    <mergeCell ref="H105:I105"/>
    <mergeCell ref="J105:K105"/>
    <mergeCell ref="L105:M105"/>
    <mergeCell ref="N105:O105"/>
    <mergeCell ref="M75:M77"/>
    <mergeCell ref="M79:M80"/>
    <mergeCell ref="Q79:Q80"/>
    <mergeCell ref="U88:U90"/>
    <mergeCell ref="S110:T110"/>
    <mergeCell ref="L108:M108"/>
    <mergeCell ref="N108:O108"/>
    <mergeCell ref="S106:T106"/>
    <mergeCell ref="P107:Q107"/>
    <mergeCell ref="S107:T107"/>
    <mergeCell ref="L106:M106"/>
    <mergeCell ref="N106:O106"/>
    <mergeCell ref="P106:Q106"/>
    <mergeCell ref="L107:M107"/>
    <mergeCell ref="N107:O107"/>
    <mergeCell ref="U37:U39"/>
    <mergeCell ref="M41:M43"/>
    <mergeCell ref="Q41:Q43"/>
    <mergeCell ref="U41:U43"/>
    <mergeCell ref="P105:Q105"/>
    <mergeCell ref="S105:T105"/>
    <mergeCell ref="Q75:Q77"/>
    <mergeCell ref="M32:M34"/>
    <mergeCell ref="Q32:Q34"/>
    <mergeCell ref="M51:M54"/>
    <mergeCell ref="Q51:Q54"/>
    <mergeCell ref="Q98:Q100"/>
    <mergeCell ref="Q45:Q48"/>
    <mergeCell ref="M45:M48"/>
    <mergeCell ref="U98:U100"/>
    <mergeCell ref="U79:U80"/>
    <mergeCell ref="M92:M96"/>
    <mergeCell ref="Q92:Q96"/>
    <mergeCell ref="U92:U96"/>
    <mergeCell ref="Q83:Q85"/>
    <mergeCell ref="Q88:Q90"/>
    <mergeCell ref="M98:M100"/>
    <mergeCell ref="M88:M90"/>
    <mergeCell ref="M83:M85"/>
    <mergeCell ref="Z7:AE7"/>
    <mergeCell ref="U14:U16"/>
    <mergeCell ref="U29:U30"/>
    <mergeCell ref="U45:U48"/>
    <mergeCell ref="U59:U64"/>
    <mergeCell ref="U83:U85"/>
    <mergeCell ref="C2:K2"/>
    <mergeCell ref="C3:K3"/>
    <mergeCell ref="L3:T3"/>
    <mergeCell ref="Q14:Q16"/>
    <mergeCell ref="Q29:Q30"/>
    <mergeCell ref="M29:M30"/>
    <mergeCell ref="M14:M16"/>
    <mergeCell ref="U51:U54"/>
    <mergeCell ref="J69:J71"/>
    <mergeCell ref="M69:M73"/>
    <mergeCell ref="N69:N71"/>
    <mergeCell ref="Q69:Q73"/>
    <mergeCell ref="U69:U73"/>
    <mergeCell ref="Q59:Q64"/>
    <mergeCell ref="M59:M64"/>
    <mergeCell ref="U32:U34"/>
    <mergeCell ref="M37:M39"/>
    <mergeCell ref="Q37:Q39"/>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H14:H16 R106:R109 F110 E9:E11 E14:E16 E19:E22 E25 E27 E29:E30 E32:E34 E37:E39 E41:E43 E45:E48 E51:E54 E56 E59:E64 E66 E69:E73 E75:E77 E79:E80 E83:E85 E88:E90 E92:E96 E98:E100 H98:H100 H92:H96 H88:H90 H83:H85 H79:H80 H75:H77 H69:H73 H66 H59:H64 H56 H51:H54 H45:H48 H41:H43 H37:H39 H32:H34 H29:H30 H27 H25 H19:H22 H9:H11</xm:sqref>
        </x14:dataValidation>
        <x14:dataValidation type="list" allowBlank="1" showInputMessage="1" showErrorMessage="1">
          <x14:formula1>
            <xm:f>Scores!$G$1:$G$8</xm:f>
          </x14:formula1>
          <xm:sqref>N11 J11 N100 N16 N22 N25 N27 N30 N34 N39 N43 N48 N54 N56 N64 N66 N73 N77 N80 N85 N90 N96 J16 J22 J25 J27 J30 J34 J39 J43 J48 J54 J56 J64 J66 J73 J77 J80 J85 J90 J96 J100</xm:sqref>
        </x14:dataValidation>
        <x14:dataValidation type="list" allowBlank="1" showInputMessage="1" showErrorMessage="1">
          <x14:formula1>
            <xm:f>Scores!$D$1:$D$2</xm:f>
          </x14:formula1>
          <xm:sqref>P16 L11 L16 L22 L25 L27 L30 L34 L39 L43 L48 L54 L56 L64 L66 L73 L77 L80 L85 L90 L96 L100 P100 P96 P90 P85 P80 P77 P73 P66 P64 P56 P54 P48 P43 P39 P34 P30 P27 P25 P22 P11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K12" sqref="A1:K12"/>
    </sheetView>
  </sheetViews>
  <sheetFormatPr defaultRowHeight="15" x14ac:dyDescent="0.25"/>
  <sheetData>
    <row r="1" spans="1:11" ht="20.25" x14ac:dyDescent="0.25">
      <c r="A1" s="200" t="s">
        <v>133</v>
      </c>
      <c r="B1" s="31"/>
      <c r="C1" s="31"/>
      <c r="D1" s="31"/>
      <c r="E1" s="31"/>
      <c r="F1" s="31"/>
      <c r="G1" s="31"/>
      <c r="H1" s="31"/>
      <c r="I1" s="31"/>
      <c r="J1" s="31"/>
      <c r="K1" s="31"/>
    </row>
    <row r="2" spans="1:11" ht="18" x14ac:dyDescent="0.25">
      <c r="A2" s="201">
        <v>1</v>
      </c>
      <c r="B2" s="202" t="s">
        <v>134</v>
      </c>
      <c r="C2" s="203"/>
      <c r="D2" s="203"/>
      <c r="E2" s="203"/>
      <c r="F2" s="203"/>
      <c r="G2" s="203"/>
      <c r="H2" s="203"/>
      <c r="I2" s="203"/>
      <c r="J2" s="31"/>
      <c r="K2" s="31"/>
    </row>
    <row r="3" spans="1:11" ht="18" x14ac:dyDescent="0.25">
      <c r="A3" s="201">
        <v>2</v>
      </c>
      <c r="B3" s="202" t="s">
        <v>135</v>
      </c>
      <c r="C3" s="203"/>
      <c r="D3" s="203"/>
      <c r="E3" s="203"/>
      <c r="F3" s="203"/>
      <c r="G3" s="203"/>
      <c r="H3" s="203"/>
      <c r="I3" s="203"/>
      <c r="J3" s="31"/>
      <c r="K3" s="31"/>
    </row>
    <row r="4" spans="1:11" ht="18" x14ac:dyDescent="0.25">
      <c r="A4" s="201">
        <v>3</v>
      </c>
      <c r="B4" s="202" t="s">
        <v>136</v>
      </c>
      <c r="C4" s="203"/>
      <c r="D4" s="203"/>
      <c r="E4" s="203"/>
      <c r="F4" s="203"/>
      <c r="G4" s="203"/>
      <c r="H4" s="203"/>
      <c r="I4" s="203"/>
      <c r="J4" s="31"/>
      <c r="K4" s="31"/>
    </row>
    <row r="5" spans="1:11" ht="18" x14ac:dyDescent="0.25">
      <c r="A5" s="201">
        <v>4</v>
      </c>
      <c r="B5" s="202" t="s">
        <v>137</v>
      </c>
      <c r="C5" s="203"/>
      <c r="D5" s="203"/>
      <c r="E5" s="203"/>
      <c r="F5" s="203"/>
      <c r="G5" s="203"/>
      <c r="H5" s="203"/>
      <c r="I5" s="203"/>
      <c r="J5" s="31"/>
      <c r="K5" s="31"/>
    </row>
    <row r="6" spans="1:11" ht="18" x14ac:dyDescent="0.25">
      <c r="A6" s="201">
        <v>5</v>
      </c>
      <c r="B6" s="202" t="s">
        <v>138</v>
      </c>
      <c r="C6" s="203"/>
      <c r="D6" s="203"/>
      <c r="E6" s="203"/>
      <c r="F6" s="203"/>
      <c r="G6" s="203"/>
      <c r="H6" s="203"/>
      <c r="I6" s="203"/>
      <c r="J6" s="31"/>
      <c r="K6" s="31"/>
    </row>
    <row r="7" spans="1:11" ht="18" x14ac:dyDescent="0.25">
      <c r="A7" s="201">
        <v>6</v>
      </c>
      <c r="B7" s="202" t="s">
        <v>139</v>
      </c>
      <c r="C7" s="203"/>
      <c r="D7" s="203"/>
      <c r="E7" s="203"/>
      <c r="F7" s="203"/>
      <c r="G7" s="203"/>
      <c r="H7" s="203"/>
      <c r="I7" s="203"/>
      <c r="J7" s="31"/>
      <c r="K7" s="31"/>
    </row>
    <row r="8" spans="1:11" ht="18" x14ac:dyDescent="0.25">
      <c r="A8" s="201">
        <v>7</v>
      </c>
      <c r="B8" s="202" t="s">
        <v>140</v>
      </c>
      <c r="C8" s="203"/>
      <c r="D8" s="203"/>
      <c r="E8" s="203"/>
      <c r="F8" s="203"/>
      <c r="G8" s="203"/>
      <c r="H8" s="203"/>
      <c r="I8" s="203"/>
      <c r="J8" s="31"/>
      <c r="K8" s="31"/>
    </row>
    <row r="9" spans="1:11" ht="18" x14ac:dyDescent="0.25">
      <c r="A9" s="201">
        <v>8</v>
      </c>
      <c r="B9" s="202" t="s">
        <v>141</v>
      </c>
      <c r="C9" s="203"/>
      <c r="D9" s="203"/>
      <c r="E9" s="203"/>
      <c r="F9" s="203"/>
      <c r="G9" s="203"/>
      <c r="H9" s="203"/>
      <c r="I9" s="203"/>
      <c r="J9" s="31"/>
      <c r="K9" s="31"/>
    </row>
    <row r="10" spans="1:11" x14ac:dyDescent="0.25">
      <c r="A10" s="31"/>
      <c r="B10" s="31"/>
      <c r="C10" s="31"/>
      <c r="D10" s="31"/>
      <c r="E10" s="31"/>
      <c r="F10" s="31"/>
      <c r="G10" s="31"/>
      <c r="H10" s="31"/>
      <c r="I10" s="31"/>
      <c r="J10" s="31"/>
      <c r="K10" s="31"/>
    </row>
    <row r="11" spans="1:11" x14ac:dyDescent="0.25">
      <c r="A11" s="31"/>
      <c r="B11" s="31"/>
      <c r="C11" s="31"/>
      <c r="D11" s="31"/>
      <c r="E11" s="31"/>
      <c r="F11" s="31"/>
      <c r="G11" s="31"/>
      <c r="H11" s="31"/>
      <c r="I11" s="31"/>
      <c r="J11" s="31"/>
      <c r="K11" s="31"/>
    </row>
    <row r="12" spans="1:11" x14ac:dyDescent="0.25">
      <c r="A12" s="31"/>
      <c r="B12" s="31"/>
      <c r="C12" s="31"/>
      <c r="D12" s="31"/>
      <c r="E12" s="31"/>
      <c r="F12" s="31"/>
      <c r="G12" s="31"/>
      <c r="H12" s="31"/>
      <c r="I12" s="31"/>
      <c r="J12" s="31"/>
      <c r="K12" s="31"/>
    </row>
  </sheetData>
  <sheetProtection algorithmName="SHA-512" hashValue="ZXkOccOLQvc2mR0c6zP9CSxzAZMBOKCoS15546va8absGi52KMQHYN4NiHwgVC4kjwVDKFwEnrXDayAyNgFnZw==" saltValue="SBD+Kis18y31Fd4Zf3AJh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I9"/>
    </sheetView>
  </sheetViews>
  <sheetFormatPr defaultRowHeight="15" x14ac:dyDescent="0.25"/>
  <cols>
    <col min="8" max="8" width="17.5703125" customWidth="1"/>
    <col min="10" max="12" width="34.28515625" customWidth="1"/>
  </cols>
  <sheetData>
    <row r="1" spans="1:12" ht="15" customHeight="1" x14ac:dyDescent="0.25">
      <c r="A1" s="31" t="s">
        <v>83</v>
      </c>
      <c r="B1" s="31" t="s">
        <v>142</v>
      </c>
      <c r="C1" s="31"/>
      <c r="D1" s="31" t="s">
        <v>83</v>
      </c>
      <c r="E1" s="31"/>
      <c r="F1" s="31"/>
      <c r="G1" s="31">
        <v>1</v>
      </c>
      <c r="H1" s="476" t="s">
        <v>74</v>
      </c>
      <c r="I1" s="92"/>
      <c r="J1" s="477"/>
      <c r="K1" s="477"/>
      <c r="L1" s="477"/>
    </row>
    <row r="2" spans="1:12" x14ac:dyDescent="0.25">
      <c r="A2" s="31" t="s">
        <v>84</v>
      </c>
      <c r="B2" s="31" t="s">
        <v>143</v>
      </c>
      <c r="C2" s="31"/>
      <c r="D2" s="31" t="s">
        <v>85</v>
      </c>
      <c r="E2" s="31"/>
      <c r="F2" s="31"/>
      <c r="G2" s="31">
        <v>2</v>
      </c>
      <c r="H2" s="476"/>
      <c r="I2" s="92"/>
      <c r="J2" s="24"/>
      <c r="K2" s="24"/>
      <c r="L2" s="24"/>
    </row>
    <row r="3" spans="1:12" x14ac:dyDescent="0.25">
      <c r="A3" s="31" t="s">
        <v>85</v>
      </c>
      <c r="B3" s="31"/>
      <c r="C3" s="31"/>
      <c r="D3" s="31"/>
      <c r="E3" s="31"/>
      <c r="F3" s="31"/>
      <c r="G3" s="31">
        <v>3</v>
      </c>
      <c r="H3" s="476"/>
      <c r="I3" s="92"/>
      <c r="J3" s="24"/>
      <c r="K3" s="24"/>
      <c r="L3" s="24"/>
    </row>
    <row r="4" spans="1:12" x14ac:dyDescent="0.25">
      <c r="A4" s="31"/>
      <c r="B4" s="31"/>
      <c r="C4" s="31"/>
      <c r="D4" s="31"/>
      <c r="E4" s="31"/>
      <c r="F4" s="31"/>
      <c r="G4" s="31">
        <v>4</v>
      </c>
      <c r="H4" s="476"/>
      <c r="I4" s="92"/>
      <c r="J4" s="24"/>
      <c r="K4" s="24"/>
      <c r="L4" s="24"/>
    </row>
    <row r="5" spans="1:12" x14ac:dyDescent="0.25">
      <c r="A5" s="31"/>
      <c r="B5" s="31"/>
      <c r="C5" s="31"/>
      <c r="D5" s="31"/>
      <c r="E5" s="31"/>
      <c r="F5" s="31"/>
      <c r="G5" s="31">
        <v>5</v>
      </c>
      <c r="H5" s="476"/>
      <c r="I5" s="31"/>
      <c r="J5" s="22"/>
      <c r="L5" s="1"/>
    </row>
    <row r="6" spans="1:12" x14ac:dyDescent="0.25">
      <c r="A6" s="31"/>
      <c r="B6" s="31"/>
      <c r="C6" s="31"/>
      <c r="D6" s="31"/>
      <c r="E6" s="31"/>
      <c r="F6" s="31"/>
      <c r="G6" s="31">
        <v>6</v>
      </c>
      <c r="H6" s="476"/>
      <c r="I6" s="31"/>
      <c r="J6" s="22"/>
      <c r="L6" s="1"/>
    </row>
    <row r="7" spans="1:12" x14ac:dyDescent="0.25">
      <c r="A7" s="31"/>
      <c r="B7" s="31"/>
      <c r="C7" s="31"/>
      <c r="D7" s="31"/>
      <c r="E7" s="31"/>
      <c r="F7" s="31"/>
      <c r="G7" s="31">
        <v>7</v>
      </c>
      <c r="H7" s="476"/>
      <c r="I7" s="31"/>
      <c r="J7" s="22"/>
      <c r="L7" s="1"/>
    </row>
    <row r="8" spans="1:12" x14ac:dyDescent="0.25">
      <c r="A8" s="31"/>
      <c r="B8" s="31"/>
      <c r="C8" s="31"/>
      <c r="D8" s="31"/>
      <c r="E8" s="31"/>
      <c r="F8" s="31"/>
      <c r="G8" s="31">
        <v>8</v>
      </c>
      <c r="H8" s="476"/>
      <c r="I8" s="31"/>
      <c r="J8" s="22"/>
      <c r="L8" s="1"/>
    </row>
    <row r="9" spans="1:12" x14ac:dyDescent="0.25">
      <c r="A9" s="31"/>
      <c r="B9" s="31"/>
      <c r="C9" s="31"/>
      <c r="D9" s="31"/>
      <c r="E9" s="31"/>
      <c r="F9" s="31"/>
      <c r="G9" s="31"/>
      <c r="H9" s="31"/>
      <c r="I9" s="31"/>
      <c r="J9" s="22"/>
    </row>
    <row r="10" spans="1:12" x14ac:dyDescent="0.25">
      <c r="J10" s="22"/>
    </row>
    <row r="11" spans="1:12" x14ac:dyDescent="0.25">
      <c r="J11" s="22"/>
    </row>
    <row r="12" spans="1:12" x14ac:dyDescent="0.25">
      <c r="J12" s="22"/>
    </row>
    <row r="13" spans="1:12" x14ac:dyDescent="0.25">
      <c r="J13" s="22"/>
    </row>
    <row r="14" spans="1:12" x14ac:dyDescent="0.25">
      <c r="J14" s="22"/>
    </row>
    <row r="15" spans="1:12" x14ac:dyDescent="0.25">
      <c r="J15" s="22"/>
    </row>
    <row r="16" spans="1:12" x14ac:dyDescent="0.25">
      <c r="J16" s="22"/>
    </row>
    <row r="17" spans="10:10" x14ac:dyDescent="0.25">
      <c r="J17" s="22"/>
    </row>
    <row r="18" spans="10:10" x14ac:dyDescent="0.25">
      <c r="J18" s="22"/>
    </row>
    <row r="19" spans="10:10" x14ac:dyDescent="0.25">
      <c r="J19" s="22"/>
    </row>
    <row r="20" spans="10:10" x14ac:dyDescent="0.25">
      <c r="J20" s="22"/>
    </row>
    <row r="21" spans="10:10" x14ac:dyDescent="0.25">
      <c r="J21" s="22"/>
    </row>
    <row r="22" spans="10:10" x14ac:dyDescent="0.25">
      <c r="J22" s="22"/>
    </row>
    <row r="23" spans="10:10" x14ac:dyDescent="0.25">
      <c r="J23" s="22"/>
    </row>
    <row r="24" spans="10:10" x14ac:dyDescent="0.25">
      <c r="J24" s="22"/>
    </row>
    <row r="25" spans="10:10" x14ac:dyDescent="0.25">
      <c r="J25" s="22"/>
    </row>
    <row r="26" spans="10:10" x14ac:dyDescent="0.25">
      <c r="J26" s="22"/>
    </row>
    <row r="27" spans="10:10" x14ac:dyDescent="0.25">
      <c r="J27" s="22"/>
    </row>
    <row r="28" spans="10:10" x14ac:dyDescent="0.25">
      <c r="J28" s="22"/>
    </row>
    <row r="29" spans="10:10" x14ac:dyDescent="0.25">
      <c r="J29" s="22"/>
    </row>
    <row r="30" spans="10:10" x14ac:dyDescent="0.25">
      <c r="J30" s="22"/>
    </row>
    <row r="31" spans="10:10" x14ac:dyDescent="0.25">
      <c r="J31" s="22"/>
    </row>
    <row r="32" spans="10:10" x14ac:dyDescent="0.25">
      <c r="J32" s="22"/>
    </row>
    <row r="33" spans="10:10" x14ac:dyDescent="0.25">
      <c r="J33" s="22"/>
    </row>
  </sheetData>
  <sheetProtection algorithmName="SHA-512" hashValue="NTprFvp4eduWMsYd3NmVy25WHY+dg9UkoK/1ehqmz14hlDNx24TbrlcynILU2Vt3xvUV47sA4mEjLgamyVDjVg==" saltValue="C+ZUxGhGoeIduJLyvdojDA=="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Integ. Math 1 Standards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2019-10-15T20:26:44Z</dcterms:modified>
</cp:coreProperties>
</file>