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R:\Instructional Material\2019 Adoption K-12 Math &amp; CTE\Rubrics_2019\Math\Math Drafts\Math Unlocked\"/>
    </mc:Choice>
  </mc:AlternateContent>
  <bookViews>
    <workbookView xWindow="0" yWindow="0" windowWidth="28800" windowHeight="12285"/>
  </bookViews>
  <sheets>
    <sheet name="Cover" sheetId="5" r:id="rId1"/>
    <sheet name="All Content Review" sheetId="11" r:id="rId2"/>
    <sheet name="Math Content Review" sheetId="10" r:id="rId3"/>
    <sheet name="Integ. Math 2 Standards Review" sheetId="9" r:id="rId4"/>
    <sheet name="SMP Chart" sheetId="12" r:id="rId5"/>
    <sheet name="Scores" sheetId="2" state="hidden" r:id="rId6"/>
  </sheets>
  <externalReferences>
    <externalReference r:id="rId7"/>
    <externalReference r:id="rId8"/>
  </externalReferences>
  <definedNames>
    <definedName name="List">[1]Sheet2!$C$1:$C$4</definedName>
    <definedName name="OLE_LINK1" localSheetId="3">'Integ. Math 2 Standards Review'!$C$9</definedName>
    <definedName name="_xlnm.Print_Area" localSheetId="1">'All Content Review'!$A$4:$I$56</definedName>
    <definedName name="_xlnm.Print_Area" localSheetId="2">'Math Content Review'!$A$1:$I$18</definedName>
    <definedName name="Scores">[1]Sheet2!$A$1:$A$4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26" i="9" l="1"/>
  <c r="W125" i="9"/>
  <c r="W122" i="9"/>
  <c r="W121" i="9"/>
  <c r="W120" i="9"/>
  <c r="W119" i="9"/>
  <c r="W117" i="9"/>
  <c r="W116" i="9"/>
  <c r="W115" i="9"/>
  <c r="W114" i="9"/>
  <c r="W113" i="9"/>
  <c r="W110" i="9"/>
  <c r="W109" i="9"/>
  <c r="W106" i="9"/>
  <c r="W105" i="9"/>
  <c r="W103" i="9"/>
  <c r="W102" i="9"/>
  <c r="W99" i="9"/>
  <c r="W97" i="9"/>
  <c r="W96" i="9"/>
  <c r="W95" i="9"/>
  <c r="W94" i="9"/>
  <c r="W91" i="9"/>
  <c r="W90" i="9"/>
  <c r="W89" i="9"/>
  <c r="W87" i="9"/>
  <c r="W86" i="9"/>
  <c r="W84" i="9"/>
  <c r="W83" i="9"/>
  <c r="W82" i="9"/>
  <c r="W81" i="9"/>
  <c r="W80" i="9"/>
  <c r="W77" i="9"/>
  <c r="W76" i="9"/>
  <c r="W75" i="9"/>
  <c r="W72" i="9"/>
  <c r="W69" i="9"/>
  <c r="W66" i="9"/>
  <c r="W65" i="9"/>
  <c r="W64" i="9"/>
  <c r="W62" i="9"/>
  <c r="W61" i="9"/>
  <c r="W60" i="9"/>
  <c r="W57" i="9"/>
  <c r="W56" i="9"/>
  <c r="W55" i="9"/>
  <c r="W54" i="9"/>
  <c r="W53" i="9"/>
  <c r="W52" i="9"/>
  <c r="W51" i="9"/>
  <c r="W49" i="9"/>
  <c r="W48" i="9"/>
  <c r="W47" i="9"/>
  <c r="W44" i="9"/>
  <c r="W43" i="9"/>
  <c r="W42" i="9"/>
  <c r="W39" i="9"/>
  <c r="W38" i="9"/>
  <c r="W37" i="9"/>
  <c r="W34" i="9"/>
  <c r="W31" i="9"/>
  <c r="W30" i="9"/>
  <c r="W29" i="9"/>
  <c r="W28" i="9"/>
  <c r="W26" i="9"/>
  <c r="W25" i="9"/>
  <c r="W24" i="9"/>
  <c r="W23" i="9"/>
  <c r="W20" i="9"/>
  <c r="W19" i="9"/>
  <c r="W18" i="9"/>
  <c r="W16" i="9"/>
  <c r="W15" i="9"/>
  <c r="W12" i="9"/>
  <c r="W10" i="9"/>
  <c r="W9" i="9"/>
  <c r="W128" i="9" s="1"/>
  <c r="AD9" i="9"/>
  <c r="AE9" i="9" s="1"/>
  <c r="AD10" i="9"/>
  <c r="AE10" i="9" s="1"/>
  <c r="AD11" i="9"/>
  <c r="AE11" i="9" s="1"/>
  <c r="AD12" i="9"/>
  <c r="AE12" i="9" s="1"/>
  <c r="AD13" i="9"/>
  <c r="AE13" i="9" s="1"/>
  <c r="AD14" i="9"/>
  <c r="AE14" i="9" s="1"/>
  <c r="AD15" i="9"/>
  <c r="AE15" i="9" s="1"/>
  <c r="AD16" i="9"/>
  <c r="AE16" i="9" s="1"/>
  <c r="AA16" i="9"/>
  <c r="AB16" i="9" s="1"/>
  <c r="AA15" i="9"/>
  <c r="AB15" i="9" s="1"/>
  <c r="AA14" i="9"/>
  <c r="AB14" i="9" s="1"/>
  <c r="AA13" i="9"/>
  <c r="AB13" i="9" s="1"/>
  <c r="AA12" i="9"/>
  <c r="AB12" i="9" s="1"/>
  <c r="AA11" i="9"/>
  <c r="AB11" i="9" s="1"/>
  <c r="AA10" i="9"/>
  <c r="AB10" i="9" s="1"/>
  <c r="AA9" i="9"/>
  <c r="AB9" i="9" s="1"/>
  <c r="X127" i="9" s="1"/>
  <c r="X128" i="9" s="1"/>
  <c r="X135" i="9" l="1"/>
  <c r="X134" i="9"/>
  <c r="X133" i="9"/>
  <c r="X132" i="9"/>
  <c r="J142" i="9"/>
  <c r="X138" i="9" l="1"/>
  <c r="J144" i="9" s="1"/>
  <c r="J143" i="9" l="1"/>
  <c r="J145" i="9" s="1"/>
  <c r="B12" i="5" s="1"/>
  <c r="J55" i="11"/>
  <c r="J54" i="11"/>
  <c r="J53" i="11"/>
  <c r="J52" i="11"/>
  <c r="J51" i="11"/>
  <c r="J49" i="11"/>
  <c r="J48" i="11"/>
  <c r="J47" i="11"/>
  <c r="J45" i="11"/>
  <c r="J44" i="11"/>
  <c r="J43" i="11"/>
  <c r="J41" i="11"/>
  <c r="J40" i="11"/>
  <c r="J39" i="11"/>
  <c r="J38" i="11"/>
  <c r="J37" i="11"/>
  <c r="J36" i="11"/>
  <c r="J34" i="11"/>
  <c r="J33" i="11"/>
  <c r="J32" i="11"/>
  <c r="J31" i="11"/>
  <c r="J30" i="11"/>
  <c r="J29" i="11"/>
  <c r="J28" i="11"/>
  <c r="J26" i="11"/>
  <c r="J25" i="11"/>
  <c r="J24" i="11"/>
  <c r="J23" i="11"/>
  <c r="J22" i="11"/>
  <c r="J20" i="11"/>
  <c r="J19" i="11"/>
  <c r="J18" i="11"/>
  <c r="J17" i="11"/>
  <c r="J15" i="11"/>
  <c r="J14" i="11"/>
  <c r="J13" i="11"/>
  <c r="J12" i="11"/>
  <c r="J11" i="11"/>
  <c r="J10" i="11"/>
  <c r="J9" i="11"/>
  <c r="I59" i="11" s="1"/>
  <c r="B10" i="5" s="1"/>
  <c r="J8" i="10"/>
  <c r="I18" i="10" s="1"/>
  <c r="B11" i="5" s="1"/>
  <c r="J9" i="10"/>
  <c r="J10" i="10"/>
  <c r="J11" i="10"/>
  <c r="J12" i="10"/>
  <c r="J13" i="10"/>
  <c r="J14" i="10"/>
  <c r="B13" i="5" l="1"/>
  <c r="B14" i="5" s="1"/>
</calcChain>
</file>

<file path=xl/sharedStrings.xml><?xml version="1.0" encoding="utf-8"?>
<sst xmlns="http://schemas.openxmlformats.org/spreadsheetml/2006/main" count="402" uniqueCount="361">
  <si>
    <t>Criteria</t>
  </si>
  <si>
    <t>Standard</t>
  </si>
  <si>
    <r>
      <rPr>
        <b/>
        <sz val="12"/>
        <color theme="1"/>
        <rFont val="Arial"/>
        <family val="2"/>
      </rPr>
      <t>Attention to Applications:</t>
    </r>
    <r>
      <rPr>
        <sz val="12"/>
        <color theme="1"/>
        <rFont val="Arial"/>
        <family val="2"/>
      </rPr>
      <t xml:space="preserve"> Materials are designed so that teachers and students spend sufficient time working with engaging applications of the mathematics, without losing focus on the major work of each grade.</t>
    </r>
  </si>
  <si>
    <t>Teacher materials contain supports that explain the role of the mathematical focus of each lesson within the specific grade-level and how it relates to the coherence of the mathematical learning progressions for kindergarten through grade twelve.</t>
  </si>
  <si>
    <t>Standards for Mathematical Practice</t>
  </si>
  <si>
    <t>Criteria #</t>
  </si>
  <si>
    <t>Materials are well designed and take into account effective lesson structure and pacing.</t>
  </si>
  <si>
    <t>Materials support teacher planning, learning, and understanding of the standards.</t>
  </si>
  <si>
    <t>Teacher materials contain full, adult-level explanations and examples of the more advanced mathematics concepts in the lessons so teachers can improve their own knowledge of the subject. Materials are in print or clearly distinguished/accessible as a teacher’s edition in digital materials.</t>
  </si>
  <si>
    <t>Teacher materials provide insight into student ways of thinking with respect to important mathematical concepts - especially anticipating a variety of student responses.</t>
  </si>
  <si>
    <t>Materials contain strategies for informing parents or caregivers about the mathematics program and suggestions for how they can help support student progress and achievement.</t>
  </si>
  <si>
    <t>Materials offer teachers resources and tools to collect ongoing data about student progress on the standards.</t>
  </si>
  <si>
    <t>Materials give all students extensive opportunities and support to explore key concepts.</t>
  </si>
  <si>
    <t>Materials support effective use of technology to enhance student learning. Digital materials are accessible and available in multiple platforms.</t>
  </si>
  <si>
    <t>Materials can be easily customized for individual learners.</t>
  </si>
  <si>
    <t>Rigor and Balance</t>
  </si>
  <si>
    <t>Materials integrate opportunities for digital learning into the text.</t>
  </si>
  <si>
    <t>The visual design (whether in print or digital) is not distracting or chaotic but supports students in engaging thoughtfully with the subject.</t>
  </si>
  <si>
    <t>The material incorporates a glossary, footnotes, recording, pictures, and/or other features that aid students and teachers in using the material effectively.</t>
  </si>
  <si>
    <t>Materials provide a list of lessons in the teacher's edition (in print or clearly distinguished/accessible as a teacher's edition in digital materials), cross-referencing the standards addressed and providing an estimated instructional time for each lesson, chapter and unit (i.e., pacing guide).</t>
  </si>
  <si>
    <t>The materials contain explanations of the instructional approaches of the program and identification of the research-based strategies.</t>
  </si>
  <si>
    <t>Materials provide strategies for teachers to identify and address  common student errors and misconceptions.</t>
  </si>
  <si>
    <t>Materials provide opportunities for ongoing review and practice, with feedback, for students in learning both concepts and skills.</t>
  </si>
  <si>
    <t>Assessments clearly denote which standards are being emphasized.</t>
  </si>
  <si>
    <t>Multiple types of formative and summative assessments (performance-based tasks, questions, research, investigations, and projects) are embedded into the content materials and assess the learning targets.</t>
  </si>
  <si>
    <t xml:space="preserve">Materials provide strategies to help teachers sequence or scaffold lessons so that the content is accessible to all learners. </t>
  </si>
  <si>
    <t>Materials provide teachers with strategies for meeting the needs of a range of learners.</t>
  </si>
  <si>
    <t xml:space="preserve">Materials provide a balanced portrayal of various demographic and personal characteristics. </t>
  </si>
  <si>
    <t>Materials encourage teachers to draw upon home language and culture to facilitate learning.</t>
  </si>
  <si>
    <t>Materials include opportunities to assess student understandings and knowledge of procedural skills using technology.</t>
  </si>
  <si>
    <t>Digital materials include opportunities for teachers to personalize learning for all students, using adaptive or other technological innovations.</t>
  </si>
  <si>
    <t>Materials can be easily customized for local use. For example, materials may provide a range of lessons to draw from on a topic.</t>
  </si>
  <si>
    <t>Materials include or reference technology that provides opportunities for teachers and/or students to collaborate with each other (e.g. websites, discussion groups, webinars, etc.).</t>
  </si>
  <si>
    <t>Conceptual Understanding</t>
  </si>
  <si>
    <t>Balance</t>
  </si>
  <si>
    <t>Applications</t>
  </si>
  <si>
    <t xml:space="preserve">Materials provide supports to create structures for grade appropriate arguments and explanations, diagrams, mathematical models, etc. to strengthen student learning. </t>
  </si>
  <si>
    <t>Materials provide strategies to elicit mathematical discourse among students.</t>
  </si>
  <si>
    <t>Materials encourage students to monitor their own progress.</t>
  </si>
  <si>
    <t>Materials provide opportunities for students to investigate content beyond what is expected in the unit or lesson.</t>
  </si>
  <si>
    <t>There are a variety of ways students are asked to show their understanding.</t>
  </si>
  <si>
    <t>Materials support teachers in planning and implementing effective learning experiences by providing instructional strategies (such as quality questioning, grouping strategies, and discourse between teacher and students) to help guide students' academic development.</t>
  </si>
  <si>
    <t>Assessments include aligned rubrics that provide sufficient guidance to teachers for interpreting student performance and suggestions for follow-up.</t>
  </si>
  <si>
    <t>Rigor Score</t>
  </si>
  <si>
    <r>
      <rPr>
        <b/>
        <sz val="12"/>
        <color theme="1"/>
        <rFont val="Arial"/>
        <family val="2"/>
      </rPr>
      <t>Attention to Conceptual Understanding:</t>
    </r>
    <r>
      <rPr>
        <sz val="12"/>
        <color theme="1"/>
        <rFont val="Arial"/>
        <family val="2"/>
      </rPr>
      <t xml:space="preserve"> Materials develop conceptual understanding of key mathematical concepts, especially where called for in specific content standards or cluster headings.</t>
    </r>
  </si>
  <si>
    <t>Indicators for Rigor and Balance</t>
  </si>
  <si>
    <t>Practice 1-8</t>
  </si>
  <si>
    <t>Reviewer Evidence</t>
  </si>
  <si>
    <t>Materials take into account cultural perspectives.</t>
  </si>
  <si>
    <t>Materials reflect the cultures, languages, and lived experiences of a multicultural society.</t>
  </si>
  <si>
    <t>Materials address multiple ethnic description, interpretations, or perspectives of events and experiences.</t>
  </si>
  <si>
    <t>Grade(s):</t>
  </si>
  <si>
    <t>Title of Student Edition:</t>
  </si>
  <si>
    <t>Student Edition ISBN:</t>
  </si>
  <si>
    <t>Title of Teacher Edition:</t>
  </si>
  <si>
    <t>Teacher Edition ISBN:</t>
  </si>
  <si>
    <t>Title of SE Workbook:</t>
  </si>
  <si>
    <t>SE Workbook ISBN:</t>
  </si>
  <si>
    <t>SCORING (TO BE COMPLETED BY REVIEWER AND FACILITATOR)</t>
  </si>
  <si>
    <t>Reviewer Number:</t>
  </si>
  <si>
    <t>Date:</t>
  </si>
  <si>
    <t>SECTION</t>
  </si>
  <si>
    <t>REVIEWER TOTAL</t>
  </si>
  <si>
    <t>MAXIMUM POINTS</t>
  </si>
  <si>
    <t>FACILITATOR VERIFIED</t>
  </si>
  <si>
    <t>TOTAL SCORE</t>
  </si>
  <si>
    <t>Percent Score</t>
  </si>
  <si>
    <t>FINAL SCORE VERIFICATION (TO BE COMPLETED BY FACILITATOR)</t>
  </si>
  <si>
    <t>Verified 90% or Higher (Y/N)</t>
  </si>
  <si>
    <t>Facilitator Notes:    (enter comments below)</t>
  </si>
  <si>
    <t>Facilitator Name:</t>
  </si>
  <si>
    <t>Provider/Publisher / Imprint:</t>
  </si>
  <si>
    <t>PROVIDER/PUBLISHER   / MATERIAL INFORMATION (TO BE COMPLETED BY PROVIDER/PUBLISHER)</t>
  </si>
  <si>
    <t>Provider/ Publisher Citation</t>
  </si>
  <si>
    <t>Materials inform culturally and linguistically responsive pedagogy.</t>
  </si>
  <si>
    <t>Materials reflect the cultural diversity represented within the community, state, and nation.</t>
  </si>
  <si>
    <t>Materials encourage critical pedagogy.</t>
  </si>
  <si>
    <t>Materials support using and encouraging precise and accurate mathematics, academic language, terminology, and concrete or abstract representations (e.g. pictures, symbols, expressions, equations, graphics, models) in grade appropriate math.</t>
  </si>
  <si>
    <t>Score</t>
  </si>
  <si>
    <r>
      <rPr>
        <b/>
        <sz val="12"/>
        <color theme="1"/>
        <rFont val="Arial"/>
        <family val="2"/>
      </rPr>
      <t>Balance:</t>
    </r>
    <r>
      <rPr>
        <sz val="12"/>
        <color theme="1"/>
        <rFont val="Arial"/>
        <family val="2"/>
      </rPr>
      <t xml:space="preserve"> The three aspects of rigor are not always treated together and are not always treated separately. There is a balance of the 3 aspects of rigor within the grade.</t>
    </r>
  </si>
  <si>
    <t xml:space="preserve">Standards for Mathematical Practice </t>
  </si>
  <si>
    <t xml:space="preserve">Provider/Publisher Citation </t>
  </si>
  <si>
    <r>
      <t>Reviewer Citation</t>
    </r>
    <r>
      <rPr>
        <b/>
        <sz val="12"/>
        <color rgb="FFFF0000"/>
        <rFont val="Arial"/>
        <family val="2"/>
      </rPr>
      <t xml:space="preserve"> </t>
    </r>
  </si>
  <si>
    <r>
      <t>Provider/Publisher Citation</t>
    </r>
    <r>
      <rPr>
        <sz val="12"/>
        <rFont val="Arial"/>
        <family val="2"/>
      </rPr>
      <t xml:space="preserve"> from Teacher Edition</t>
    </r>
  </si>
  <si>
    <t>Comments, other citations, or feedback</t>
  </si>
  <si>
    <t>All Content Review</t>
  </si>
  <si>
    <t>Math Content Review</t>
  </si>
  <si>
    <t>Standards Review</t>
  </si>
  <si>
    <t>Reviewer's Evidence</t>
  </si>
  <si>
    <t>M</t>
  </si>
  <si>
    <t>P</t>
  </si>
  <si>
    <t>D</t>
  </si>
  <si>
    <t>Section 1: STANDARDS REVIEW: CONTENT STANDARDS, STANDARDS FOR MATHEMATICAL PRACTICE, RIGOR AND BALANCE</t>
  </si>
  <si>
    <t>Section 2: MATH CONTENT REVIEW</t>
  </si>
  <si>
    <t>Section 2: ALL CONTENT REVIEW</t>
  </si>
  <si>
    <t xml:space="preserve">Reviewer Citation from first quarter of materials </t>
  </si>
  <si>
    <t>Reviewer Evidence from first quarter of materials</t>
  </si>
  <si>
    <t>Reviewer Citation from second quarter of materials</t>
  </si>
  <si>
    <t>Reviewer Evidence from second quarter of materials</t>
  </si>
  <si>
    <t>Reviewer Citation from third quarter of materials</t>
  </si>
  <si>
    <t>Reviewer Evidence from third quarter of materials</t>
  </si>
  <si>
    <t>Reviewer Citation from fourth quarter of materials</t>
  </si>
  <si>
    <t>Reviewer Evidence from fourth quarter of materials</t>
  </si>
  <si>
    <t>Reviewer Citation</t>
  </si>
  <si>
    <t>Aspects of Rigor</t>
  </si>
  <si>
    <t>Procedural Skill</t>
  </si>
  <si>
    <t xml:space="preserve"> </t>
  </si>
  <si>
    <r>
      <rPr>
        <b/>
        <sz val="12"/>
        <color theme="1"/>
        <rFont val="Arial"/>
        <family val="2"/>
      </rPr>
      <t xml:space="preserve">Attention to Procedural Skill: </t>
    </r>
    <r>
      <rPr>
        <sz val="12"/>
        <color theme="1"/>
        <rFont val="Arial"/>
        <family val="2"/>
      </rPr>
      <t xml:space="preserve">Materials give attention throughout the year to individual standards that set an expectation of procedural skill </t>
    </r>
    <r>
      <rPr>
        <sz val="12"/>
        <rFont val="Arial"/>
        <family val="2"/>
      </rPr>
      <t>and fluency.</t>
    </r>
  </si>
  <si>
    <t>Provider/Publisher Criteria for all Content</t>
  </si>
  <si>
    <t>Provider/Publisher Citation</t>
  </si>
  <si>
    <t>Materials are coherent and consistent with the high school standards which all students should study in order to be college and career ready.</t>
  </si>
  <si>
    <t>The materials attend to the full intent of the content contained in the high school standards for all students.</t>
  </si>
  <si>
    <t>The materials provide students with opportunities to work with all high school standards and do not distract students with prerequisite or additional topics.</t>
  </si>
  <si>
    <t>The materials, when used as designed, allow students to spend the majority of their time on the content from standards widely applicable as prerequisites for a range of college majors, postsecondary programs, and careers.</t>
  </si>
  <si>
    <t>The materials, when used as designed, allow student to fully learn each standard.</t>
  </si>
  <si>
    <t>The materials require students to engage in content at a level of sophistication appropriate to high school.</t>
  </si>
  <si>
    <t>The materials are coherent and make meaningful connections in a single course and throughout the series, where appropriate and where required by the standards.</t>
  </si>
  <si>
    <t>The materials explicitly identify and build on knowledge from grades 6-8 to the High School Standards.</t>
  </si>
  <si>
    <t>The design of the assignments is not haphazard: tasks are given in intentional sequences.</t>
  </si>
  <si>
    <t>Materials contain a teacher's edition with ample and useful annotations and suggestions on how to present the content in the student edition and in the ancillary material.  Where applicable, materials include teacher guidance for the use of embedded technology to support and enhance student learning.</t>
  </si>
  <si>
    <t>Materials contain a teacher's edition that explains the role of the specific standards in the context of the overall series.</t>
  </si>
  <si>
    <t>Materials provide strategies for gathering information on students' prior knowledge within and across grade levels and courses.</t>
  </si>
  <si>
    <t>Materials provide support, accommodations, and modifications for English Language Learners and other special populations that will support their regular and active participation in learning content (e.g., modifying vocabulary).</t>
  </si>
  <si>
    <t>Digital materials (either included as part of the core materials or as part of a digital curriculum) are web-based and compatible with multiple internet browsers (e.g., Internet Explorer, Firefox, Google Chrome, etc.). In addition, materials are “platform neutral” (i.e., are compatible with multiple operating systems such as Windows and Apple and are not proprietary to any single platform) and allow the use of tablets and mobile devices.</t>
  </si>
  <si>
    <t>Provider/Publisher Criteria High School Math Content</t>
  </si>
  <si>
    <t>HS.N-RN  The Real Number System</t>
  </si>
  <si>
    <t>Extend the properties of exponents to rational exponents.</t>
  </si>
  <si>
    <t>HS.NRN.A.1</t>
  </si>
  <si>
    <r>
      <t>Explain how the definition of the meaning of rational exponents follows from extending the properties of integer exponents to those values, allowing for a notation for radicals in terms of rational exponents.</t>
    </r>
    <r>
      <rPr>
        <sz val="12"/>
        <color rgb="FFFF0000"/>
        <rFont val="Arial"/>
        <family val="2"/>
      </rPr>
      <t xml:space="preserve"> </t>
    </r>
    <r>
      <rPr>
        <i/>
        <sz val="12"/>
        <rFont val="Arial"/>
        <family val="2"/>
      </rPr>
      <t>For example, we define 5</t>
    </r>
    <r>
      <rPr>
        <i/>
        <vertAlign val="superscript"/>
        <sz val="12"/>
        <rFont val="Arial"/>
        <family val="2"/>
      </rPr>
      <t>1/3</t>
    </r>
    <r>
      <rPr>
        <i/>
        <sz val="12"/>
        <rFont val="Arial"/>
        <family val="2"/>
      </rPr>
      <t xml:space="preserve"> to be the cube root of 5 because we want (5</t>
    </r>
    <r>
      <rPr>
        <i/>
        <vertAlign val="superscript"/>
        <sz val="12"/>
        <rFont val="Arial"/>
        <family val="2"/>
      </rPr>
      <t>1/3</t>
    </r>
    <r>
      <rPr>
        <i/>
        <sz val="12"/>
        <rFont val="Arial"/>
        <family val="2"/>
      </rPr>
      <t>)</t>
    </r>
    <r>
      <rPr>
        <i/>
        <vertAlign val="superscript"/>
        <sz val="12"/>
        <rFont val="Arial"/>
        <family val="2"/>
      </rPr>
      <t>3</t>
    </r>
    <r>
      <rPr>
        <i/>
        <sz val="12"/>
        <rFont val="Arial"/>
        <family val="2"/>
      </rPr>
      <t xml:space="preserve"> = 5</t>
    </r>
    <r>
      <rPr>
        <i/>
        <vertAlign val="superscript"/>
        <sz val="12"/>
        <rFont val="Arial"/>
        <family val="2"/>
      </rPr>
      <t>(1/3)3</t>
    </r>
    <r>
      <rPr>
        <i/>
        <sz val="12"/>
        <rFont val="Arial"/>
        <family val="2"/>
      </rPr>
      <t xml:space="preserve"> to hold, so (5</t>
    </r>
    <r>
      <rPr>
        <i/>
        <vertAlign val="superscript"/>
        <sz val="12"/>
        <rFont val="Arial"/>
        <family val="2"/>
      </rPr>
      <t>1/3</t>
    </r>
    <r>
      <rPr>
        <i/>
        <sz val="12"/>
        <rFont val="Arial"/>
        <family val="2"/>
      </rPr>
      <t>)</t>
    </r>
    <r>
      <rPr>
        <i/>
        <vertAlign val="superscript"/>
        <sz val="12"/>
        <rFont val="Arial"/>
        <family val="2"/>
      </rPr>
      <t>3</t>
    </r>
    <r>
      <rPr>
        <i/>
        <sz val="12"/>
        <rFont val="Arial"/>
        <family val="2"/>
      </rPr>
      <t xml:space="preserve"> must equal 5.</t>
    </r>
  </si>
  <si>
    <t>HS.NRN.A.2</t>
  </si>
  <si>
    <t>Rewrite expressions involving radicals and rational exponents using the properties of exponents.</t>
  </si>
  <si>
    <t>Use properties of rational and irrational numbers.</t>
  </si>
  <si>
    <t>HS.NRN.B.3</t>
  </si>
  <si>
    <t>Explain why the sum or product of two rational numbers is rational; that the sum of a rational number and an irrational number is irrational; and that the product of a nonzero rational number and an irrational number is irrational.</t>
  </si>
  <si>
    <t>HS.N-CN  The Complex Number System</t>
  </si>
  <si>
    <t>Perform arithmetic operations with complex numbers.</t>
  </si>
  <si>
    <t>HS.NCN.A.1</t>
  </si>
  <si>
    <r>
      <t xml:space="preserve">Know there is a complex number </t>
    </r>
    <r>
      <rPr>
        <i/>
        <sz val="12"/>
        <color theme="1"/>
        <rFont val="Arial"/>
        <family val="2"/>
      </rPr>
      <t>i</t>
    </r>
    <r>
      <rPr>
        <sz val="12"/>
        <color theme="1"/>
        <rFont val="Arial"/>
        <family val="2"/>
      </rPr>
      <t xml:space="preserve"> such that </t>
    </r>
    <r>
      <rPr>
        <i/>
        <sz val="12"/>
        <color theme="1"/>
        <rFont val="Arial"/>
        <family val="2"/>
      </rPr>
      <t>i</t>
    </r>
    <r>
      <rPr>
        <vertAlign val="superscript"/>
        <sz val="12"/>
        <color theme="1"/>
        <rFont val="Arial"/>
        <family val="2"/>
      </rPr>
      <t>2</t>
    </r>
    <r>
      <rPr>
        <sz val="12"/>
        <color theme="1"/>
        <rFont val="Arial"/>
        <family val="2"/>
      </rPr>
      <t xml:space="preserve"> = –1, and every complex number has the form </t>
    </r>
    <r>
      <rPr>
        <i/>
        <sz val="12"/>
        <color theme="1"/>
        <rFont val="Arial"/>
        <family val="2"/>
      </rPr>
      <t>a + bi</t>
    </r>
    <r>
      <rPr>
        <sz val="12"/>
        <color theme="1"/>
        <rFont val="Arial"/>
        <family val="2"/>
      </rPr>
      <t xml:space="preserve"> with </t>
    </r>
    <r>
      <rPr>
        <i/>
        <sz val="12"/>
        <color theme="1"/>
        <rFont val="Arial"/>
        <family val="2"/>
      </rPr>
      <t>a</t>
    </r>
    <r>
      <rPr>
        <sz val="12"/>
        <color theme="1"/>
        <rFont val="Arial"/>
        <family val="2"/>
      </rPr>
      <t xml:space="preserve"> and </t>
    </r>
    <r>
      <rPr>
        <i/>
        <sz val="12"/>
        <color theme="1"/>
        <rFont val="Arial"/>
        <family val="2"/>
      </rPr>
      <t>b</t>
    </r>
    <r>
      <rPr>
        <sz val="12"/>
        <color theme="1"/>
        <rFont val="Arial"/>
        <family val="2"/>
      </rPr>
      <t xml:space="preserve"> real.</t>
    </r>
  </si>
  <si>
    <t>HS.NCN.A.2</t>
  </si>
  <si>
    <r>
      <t>Use the relation</t>
    </r>
    <r>
      <rPr>
        <i/>
        <sz val="12"/>
        <color theme="1"/>
        <rFont val="Arial"/>
        <family val="2"/>
      </rPr>
      <t xml:space="preserve"> i</t>
    </r>
    <r>
      <rPr>
        <i/>
        <vertAlign val="superscript"/>
        <sz val="12"/>
        <color theme="1"/>
        <rFont val="Arial"/>
        <family val="2"/>
      </rPr>
      <t>2</t>
    </r>
    <r>
      <rPr>
        <i/>
        <sz val="12"/>
        <color theme="1"/>
        <rFont val="Arial"/>
        <family val="2"/>
      </rPr>
      <t xml:space="preserve"> </t>
    </r>
    <r>
      <rPr>
        <sz val="12"/>
        <color theme="1"/>
        <rFont val="Arial"/>
        <family val="2"/>
      </rPr>
      <t>= –1 and the commutative, associative, and distributive properties to add, subtract, and multiply complex numbers.</t>
    </r>
  </si>
  <si>
    <t>Use complex numbers in polynomial identities and equations.</t>
  </si>
  <si>
    <t>HS.NCN.C.7</t>
  </si>
  <si>
    <t>Solve quadratic equations with real coefficients that have complex solutions.</t>
  </si>
  <si>
    <t>HS.NCN.C.8</t>
  </si>
  <si>
    <r>
      <t>(+) Extend polynomial identities to the complex numbers.</t>
    </r>
    <r>
      <rPr>
        <i/>
        <sz val="12"/>
        <color theme="1"/>
        <rFont val="Arial"/>
        <family val="2"/>
      </rPr>
      <t xml:space="preserve"> For example, rewrite x</t>
    </r>
    <r>
      <rPr>
        <i/>
        <vertAlign val="superscript"/>
        <sz val="12"/>
        <color theme="1"/>
        <rFont val="Arial"/>
        <family val="2"/>
      </rPr>
      <t>2</t>
    </r>
    <r>
      <rPr>
        <i/>
        <sz val="12"/>
        <color theme="1"/>
        <rFont val="Arial"/>
        <family val="2"/>
      </rPr>
      <t xml:space="preserve"> + 4 as (x + 2i)(x – 2i).</t>
    </r>
  </si>
  <si>
    <t>HS.NCN.C.9</t>
  </si>
  <si>
    <t>(+) Know the Fundamental Theorem of Algebra; show that it is true for quadratic polynomials.</t>
  </si>
  <si>
    <t>Math Content Review Score</t>
  </si>
  <si>
    <t>All Content Review Score</t>
  </si>
  <si>
    <t>Standards Score</t>
  </si>
  <si>
    <t>SMP Score</t>
  </si>
  <si>
    <t>Rigor and Balance Score</t>
  </si>
  <si>
    <t>Math Standards Review Score</t>
  </si>
  <si>
    <t>Verified 80%-89%  (Y/N)</t>
  </si>
  <si>
    <t>Verified 79% or Lower  (Y/N)</t>
  </si>
  <si>
    <r>
      <t xml:space="preserve">          </t>
    </r>
    <r>
      <rPr>
        <b/>
        <u/>
        <sz val="16"/>
        <color theme="1"/>
        <rFont val="Arial"/>
        <family val="2"/>
      </rPr>
      <t>Standards for Mathematical Practice</t>
    </r>
  </si>
  <si>
    <t xml:space="preserve">Make sense of problems and persevere in solving them. </t>
  </si>
  <si>
    <t>Reason abstractly and quantitatively.</t>
  </si>
  <si>
    <t>Construct viable arguments and critique the reasoning of others.</t>
  </si>
  <si>
    <t>Model with mathematics.</t>
  </si>
  <si>
    <t>Use appropriate tools strategically.</t>
  </si>
  <si>
    <t>Attend to precision.</t>
  </si>
  <si>
    <t>Look for and make use of structure.</t>
  </si>
  <si>
    <t>Look for and express regularity in repeated reasoning.</t>
  </si>
  <si>
    <t>Y</t>
  </si>
  <si>
    <t>N</t>
  </si>
  <si>
    <t xml:space="preserve">REVIEWER INSTRUCTIONS:
• Use the Student Edition, Teacher Edition, or Student Workbook (Review Set) to conduct this portion of the review.
• Columns C-E: The provider/publisher will enter a citation for the criterion.  You will review the cited material, score the material by determining the degree to which the standard is addressed, and provide evidence to support your determination: 
     o M = “Meets expectations,” 
     o P = “Partially meets expectations,”  
     o D = “Does not meet expectations.”
• Columns F-H: Using any of the materials in the Review Set, list a different citation for the same criterion.  You will review the cited material, score the material by determining the degree to which the standard is addressed, and provide evidence to support your determination:
     o M = “Meets expectations,” 
     o P = “Partially meets expectations,”  
     o D = “Does not meet expectations.”
</t>
  </si>
  <si>
    <t xml:space="preserve">REVIEWER INSTRUCTIONS:
• Use the Student Edition, Teacher Edition, or Student Workbook (Review Set) to conduct this portion of the review.
• Columns C-E: The provider/publisher will enter a citation for the criterion.  You will review the cited material, score the material by determining the degree to which the standard is addressed, and provide evidence to support your determination:
     o M = “Meets expectations,” 
     o P = “Partially meets expectations,”  
     o D = “Does not meet expectations.”
• Columns F-H: Using any of the materials in the Review Set, list a different citation for the same criterion. You will review the cited material, score the material by determining the degree to which the standard is addressed, and provide evidence to support your determination: 
     o M = “Meets expectations,” 
     o P = “Partially meets expectations,”  
     o D = “Does not meet expectations.”
</t>
  </si>
  <si>
    <t>M occurrences</t>
  </si>
  <si>
    <t>Standards for Mathematical Practice
• Columns J-M: The provider/publisher will identify one of the Standards for Mathematical Practice and give a citation for that standard for each domain. Review the cited material, score the material by determining the degree to which they meet the intent of the practice standard, and provide evidence to support your determination:
     o M = Meets expectations of the practice standard
     o D = Does not meet expectations of the practice standard
• Columns N-Q: You will identify one of the Standards for Mathematical Practice and give a citation for that standard for each domain. Review the cited material, score the material by determining the degree to which they meet the intent of the practice standard, and provide evidence to support your determination:
     o M = Meets expectations of the practice standard
     o D = Does not meet expectations of the practice standard
Aspects of Rigor and Balance
• Columns R-U:  
     o As you review each standard, consider the aspects of rigor criteria listed in columns R-T.  Those shaded in green have been identified for that standard and should be easily found within the materials.  Those shaded in gray have not been identified but may still be found within the materials.  
     o Based on the evidence for the content standards and standards for mathematical practice, mark each aspect of rigor that is fully met in the materials with an X in the accompanying cell.  Provide the evidence found in the comments section.  
     o For column U, mark the cell for the domain if you find all aspects of rigor balanced within that domain.  Provide the evidence found in the comments section.
• Rigor and Balance: Refer to what is marked in columns R-U for this portion. You will provide one to four citations with evidence for each aspect of rigor.  Provide a citation and evidence for each aspect of rigor and balance from the first quarter of the materials, the second quarter of the materials, the third quarter of the materials, and the fourth quarter of the materials.  Use the citations and evidence already found that meet expectations for the standard, or find new citations and evidence that meet expectations for the aspect of rigor.  These indicators will be scored as follows:
     o M = Meets expectations for rigor and balance – 4 citations with supporting evidence
     o P = Partially meets expectations for rigor and balance – 3 citations with supporting evidence
     o D = Does not meet expectations for rigor and balance – 0-2 citations with supporting evidence</t>
  </si>
  <si>
    <t>HS.A-SSE  Seeing Structure in Expressions</t>
  </si>
  <si>
    <t>Interpret the structure of expressions.</t>
  </si>
  <si>
    <t>HS.ASSE.A.1</t>
  </si>
  <si>
    <r>
      <t>Interpret expressions that represent a quantity in terms of its context.</t>
    </r>
    <r>
      <rPr>
        <vertAlign val="superscript"/>
        <sz val="12"/>
        <color theme="1"/>
        <rFont val="Arial"/>
        <family val="2"/>
      </rPr>
      <t>★</t>
    </r>
  </si>
  <si>
    <t>HS.ASSE.A.1.a</t>
  </si>
  <si>
    <t>Interpret parts of an expression, such as terms, factors, and coefficients.</t>
  </si>
  <si>
    <t>HS.ASSE.A.1.b</t>
  </si>
  <si>
    <r>
      <rPr>
        <sz val="12"/>
        <color rgb="FF231F20"/>
        <rFont val="Arial"/>
        <family val="2"/>
      </rPr>
      <t xml:space="preserve">Interpret complicated expressions by viewing one or more of their parts as a single entity. </t>
    </r>
    <r>
      <rPr>
        <i/>
        <sz val="12"/>
        <color rgb="FF231F20"/>
        <rFont val="Arial"/>
        <family val="2"/>
      </rPr>
      <t>For example, interpret P</t>
    </r>
    <r>
      <rPr>
        <sz val="12"/>
        <color rgb="FF231F20"/>
        <rFont val="Arial"/>
        <family val="2"/>
      </rPr>
      <t>(1+</t>
    </r>
    <r>
      <rPr>
        <i/>
        <sz val="12"/>
        <color rgb="FF231F20"/>
        <rFont val="Arial"/>
        <family val="2"/>
      </rPr>
      <t>r</t>
    </r>
    <r>
      <rPr>
        <sz val="12"/>
        <color rgb="FF231F20"/>
        <rFont val="Arial"/>
        <family val="2"/>
      </rPr>
      <t>)</t>
    </r>
    <r>
      <rPr>
        <vertAlign val="superscript"/>
        <sz val="12"/>
        <color rgb="FF231F20"/>
        <rFont val="Arial"/>
        <family val="2"/>
      </rPr>
      <t>n</t>
    </r>
    <r>
      <rPr>
        <sz val="12"/>
        <color rgb="FF231F20"/>
        <rFont val="Arial"/>
        <family val="2"/>
      </rPr>
      <t xml:space="preserve"> </t>
    </r>
    <r>
      <rPr>
        <i/>
        <sz val="12"/>
        <color rgb="FF231F20"/>
        <rFont val="Arial"/>
        <family val="2"/>
      </rPr>
      <t>as the product of P and a factor not depending on P.</t>
    </r>
  </si>
  <si>
    <t>HS.ASSE.A.2</t>
  </si>
  <si>
    <r>
      <t xml:space="preserve">Use the structure of an expression to identify ways to rewrite it. </t>
    </r>
    <r>
      <rPr>
        <i/>
        <sz val="12"/>
        <color rgb="FF231F20"/>
        <rFont val="Arial"/>
        <family val="2"/>
      </rPr>
      <t>For example, see x</t>
    </r>
    <r>
      <rPr>
        <vertAlign val="superscript"/>
        <sz val="12"/>
        <color rgb="FF231F20"/>
        <rFont val="Arial"/>
        <family val="2"/>
      </rPr>
      <t>4</t>
    </r>
    <r>
      <rPr>
        <sz val="12"/>
        <color rgb="FF231F20"/>
        <rFont val="Arial"/>
        <family val="2"/>
      </rPr>
      <t xml:space="preserve"> – </t>
    </r>
    <r>
      <rPr>
        <i/>
        <sz val="12"/>
        <color rgb="FF231F20"/>
        <rFont val="Arial"/>
        <family val="2"/>
      </rPr>
      <t>y</t>
    </r>
    <r>
      <rPr>
        <vertAlign val="superscript"/>
        <sz val="12"/>
        <color rgb="FF231F20"/>
        <rFont val="Arial"/>
        <family val="2"/>
      </rPr>
      <t>4</t>
    </r>
    <r>
      <rPr>
        <sz val="12"/>
        <color rgb="FF231F20"/>
        <rFont val="Arial"/>
        <family val="2"/>
      </rPr>
      <t xml:space="preserve"> </t>
    </r>
    <r>
      <rPr>
        <i/>
        <sz val="12"/>
        <color rgb="FF231F20"/>
        <rFont val="Arial"/>
        <family val="2"/>
      </rPr>
      <t xml:space="preserve">as </t>
    </r>
    <r>
      <rPr>
        <sz val="12"/>
        <color rgb="FF231F20"/>
        <rFont val="Arial"/>
        <family val="2"/>
      </rPr>
      <t>(</t>
    </r>
    <r>
      <rPr>
        <i/>
        <sz val="12"/>
        <color rgb="FF231F20"/>
        <rFont val="Arial"/>
        <family val="2"/>
      </rPr>
      <t>x</t>
    </r>
    <r>
      <rPr>
        <vertAlign val="superscript"/>
        <sz val="12"/>
        <color rgb="FF231F20"/>
        <rFont val="Arial"/>
        <family val="2"/>
      </rPr>
      <t>2</t>
    </r>
    <r>
      <rPr>
        <sz val="12"/>
        <color rgb="FF231F20"/>
        <rFont val="Arial"/>
        <family val="2"/>
      </rPr>
      <t>)</t>
    </r>
    <r>
      <rPr>
        <vertAlign val="superscript"/>
        <sz val="12"/>
        <color rgb="FF231F20"/>
        <rFont val="Arial"/>
        <family val="2"/>
      </rPr>
      <t>2</t>
    </r>
    <r>
      <rPr>
        <sz val="12"/>
        <color rgb="FF231F20"/>
        <rFont val="Arial"/>
        <family val="2"/>
      </rPr>
      <t xml:space="preserve"> – (</t>
    </r>
    <r>
      <rPr>
        <i/>
        <sz val="12"/>
        <color rgb="FF231F20"/>
        <rFont val="Arial"/>
        <family val="2"/>
      </rPr>
      <t>y</t>
    </r>
    <r>
      <rPr>
        <vertAlign val="superscript"/>
        <sz val="12"/>
        <color rgb="FF231F20"/>
        <rFont val="Arial"/>
        <family val="2"/>
      </rPr>
      <t>2</t>
    </r>
    <r>
      <rPr>
        <sz val="12"/>
        <color rgb="FF231F20"/>
        <rFont val="Arial"/>
        <family val="2"/>
      </rPr>
      <t>)</t>
    </r>
    <r>
      <rPr>
        <vertAlign val="superscript"/>
        <sz val="12"/>
        <color rgb="FF231F20"/>
        <rFont val="Arial"/>
        <family val="2"/>
      </rPr>
      <t>2</t>
    </r>
    <r>
      <rPr>
        <sz val="12"/>
        <color rgb="FF231F20"/>
        <rFont val="Arial"/>
        <family val="2"/>
      </rPr>
      <t xml:space="preserve">, </t>
    </r>
    <r>
      <rPr>
        <i/>
        <sz val="12"/>
        <color rgb="FF231F20"/>
        <rFont val="Arial"/>
        <family val="2"/>
      </rPr>
      <t xml:space="preserve">thus recognizing it as a difference of squares that can be factored as </t>
    </r>
    <r>
      <rPr>
        <sz val="12"/>
        <color rgb="FF231F20"/>
        <rFont val="Arial"/>
        <family val="2"/>
      </rPr>
      <t>(</t>
    </r>
    <r>
      <rPr>
        <i/>
        <sz val="12"/>
        <color rgb="FF231F20"/>
        <rFont val="Arial"/>
        <family val="2"/>
      </rPr>
      <t>x</t>
    </r>
    <r>
      <rPr>
        <vertAlign val="superscript"/>
        <sz val="12"/>
        <color rgb="FF231F20"/>
        <rFont val="Arial"/>
        <family val="2"/>
      </rPr>
      <t>2</t>
    </r>
    <r>
      <rPr>
        <sz val="12"/>
        <color rgb="FF231F20"/>
        <rFont val="Arial"/>
        <family val="2"/>
      </rPr>
      <t xml:space="preserve"> – </t>
    </r>
    <r>
      <rPr>
        <i/>
        <sz val="12"/>
        <color rgb="FF231F20"/>
        <rFont val="Arial"/>
        <family val="2"/>
      </rPr>
      <t>y</t>
    </r>
    <r>
      <rPr>
        <vertAlign val="superscript"/>
        <sz val="12"/>
        <color rgb="FF231F20"/>
        <rFont val="Arial"/>
        <family val="2"/>
      </rPr>
      <t>2</t>
    </r>
    <r>
      <rPr>
        <sz val="12"/>
        <color rgb="FF231F20"/>
        <rFont val="Arial"/>
        <family val="2"/>
      </rPr>
      <t>)(</t>
    </r>
    <r>
      <rPr>
        <i/>
        <sz val="12"/>
        <color rgb="FF231F20"/>
        <rFont val="Arial"/>
        <family val="2"/>
      </rPr>
      <t>x</t>
    </r>
    <r>
      <rPr>
        <vertAlign val="superscript"/>
        <sz val="12"/>
        <color rgb="FF231F20"/>
        <rFont val="Arial"/>
        <family val="2"/>
      </rPr>
      <t>2</t>
    </r>
    <r>
      <rPr>
        <sz val="12"/>
        <color rgb="FF231F20"/>
        <rFont val="Arial"/>
        <family val="2"/>
      </rPr>
      <t xml:space="preserve"> + </t>
    </r>
    <r>
      <rPr>
        <i/>
        <sz val="12"/>
        <color rgb="FF231F20"/>
        <rFont val="Arial"/>
        <family val="2"/>
      </rPr>
      <t>y</t>
    </r>
    <r>
      <rPr>
        <vertAlign val="superscript"/>
        <sz val="12"/>
        <color rgb="FF231F20"/>
        <rFont val="Arial"/>
        <family val="2"/>
      </rPr>
      <t>2</t>
    </r>
    <r>
      <rPr>
        <sz val="12"/>
        <color rgb="FF231F20"/>
        <rFont val="Arial"/>
        <family val="2"/>
      </rPr>
      <t>).</t>
    </r>
  </si>
  <si>
    <t>Write expressions in equivalent forms to solve problems.</t>
  </si>
  <si>
    <t>HS.ASSE.B.3</t>
  </si>
  <si>
    <r>
      <t>Choose and produce an equivalent form of an expression to reveal and explain properties of the quantity represented by the expression.</t>
    </r>
    <r>
      <rPr>
        <vertAlign val="superscript"/>
        <sz val="12"/>
        <color theme="1"/>
        <rFont val="Arial"/>
        <family val="2"/>
      </rPr>
      <t>★</t>
    </r>
  </si>
  <si>
    <t>HS.ASSE.B.3.a</t>
  </si>
  <si>
    <t>Factor a quadratic expression to reveal the zeros of the function it defines.</t>
  </si>
  <si>
    <t>HS.ASSE.B.3.b</t>
  </si>
  <si>
    <t>Complete the square in a quadratic expression to reveal the maximum or minimum value of the function it defines.</t>
  </si>
  <si>
    <t>HS.ASSE.B.3.c</t>
  </si>
  <si>
    <r>
      <rPr>
        <sz val="12"/>
        <color rgb="FF231F20"/>
        <rFont val="Arial"/>
        <family val="2"/>
      </rPr>
      <t xml:space="preserve">Use the properties of exponents to transform expressions for exponential functions. </t>
    </r>
    <r>
      <rPr>
        <i/>
        <sz val="12"/>
        <color rgb="FF231F20"/>
        <rFont val="Arial"/>
        <family val="2"/>
      </rPr>
      <t xml:space="preserve">For example the expression </t>
    </r>
    <r>
      <rPr>
        <sz val="12"/>
        <color rgb="FF231F20"/>
        <rFont val="Arial"/>
        <family val="2"/>
      </rPr>
      <t xml:space="preserve">1.15t </t>
    </r>
    <r>
      <rPr>
        <i/>
        <sz val="12"/>
        <color rgb="FF231F20"/>
        <rFont val="Arial"/>
        <family val="2"/>
      </rPr>
      <t xml:space="preserve">can be rewritten as </t>
    </r>
    <r>
      <rPr>
        <sz val="12"/>
        <color rgb="FF231F20"/>
        <rFont val="Arial"/>
        <family val="2"/>
      </rPr>
      <t>(1.15</t>
    </r>
    <r>
      <rPr>
        <vertAlign val="superscript"/>
        <sz val="12"/>
        <color rgb="FF231F20"/>
        <rFont val="Arial"/>
        <family val="2"/>
      </rPr>
      <t>1/12</t>
    </r>
    <r>
      <rPr>
        <sz val="12"/>
        <color rgb="FF231F20"/>
        <rFont val="Arial"/>
        <family val="2"/>
      </rPr>
      <t>)</t>
    </r>
    <r>
      <rPr>
        <vertAlign val="superscript"/>
        <sz val="12"/>
        <color rgb="FF231F20"/>
        <rFont val="Arial"/>
        <family val="2"/>
      </rPr>
      <t>12</t>
    </r>
    <r>
      <rPr>
        <i/>
        <vertAlign val="superscript"/>
        <sz val="12"/>
        <color rgb="FF231F20"/>
        <rFont val="Arial"/>
        <family val="2"/>
      </rPr>
      <t xml:space="preserve">t </t>
    </r>
    <r>
      <rPr>
        <sz val="12"/>
        <color rgb="FF231F20"/>
        <rFont val="Arial"/>
        <family val="2"/>
      </rPr>
      <t>≈ 1.012</t>
    </r>
    <r>
      <rPr>
        <vertAlign val="superscript"/>
        <sz val="12"/>
        <color rgb="FF231F20"/>
        <rFont val="Arial"/>
        <family val="2"/>
      </rPr>
      <t>12t</t>
    </r>
    <r>
      <rPr>
        <sz val="12"/>
        <color rgb="FF231F20"/>
        <rFont val="Arial"/>
        <family val="2"/>
      </rPr>
      <t xml:space="preserve"> </t>
    </r>
    <r>
      <rPr>
        <i/>
        <sz val="12"/>
        <color rgb="FF231F20"/>
        <rFont val="Arial"/>
        <family val="2"/>
      </rPr>
      <t>to reveal the approximate equivalent monthly interest rate if the annual rate is 15%.</t>
    </r>
  </si>
  <si>
    <t>HS.A-APR  Arithmetic with Polynomials and Rational Expressions</t>
  </si>
  <si>
    <t>Perform arithmetic operations on polynomials.</t>
  </si>
  <si>
    <t>HS.AAPR.A.1</t>
  </si>
  <si>
    <t>Understand that polynomials form a system analogous to the integers, namely, they are closed under the operations of addition, subtraction, and multiplication; add, subtract, and multiply polynomials.</t>
  </si>
  <si>
    <r>
      <t>HS.A-CED  Creating Equations</t>
    </r>
    <r>
      <rPr>
        <b/>
        <vertAlign val="superscript"/>
        <sz val="16"/>
        <color theme="0"/>
        <rFont val="Arial"/>
        <family val="2"/>
      </rPr>
      <t>★</t>
    </r>
  </si>
  <si>
    <t>Create equations that describe numbers or relationships.</t>
  </si>
  <si>
    <t>HS.ACED.A.1</t>
  </si>
  <si>
    <r>
      <t xml:space="preserve">Create equations and inequalities in one variable and use them to solve problems. </t>
    </r>
    <r>
      <rPr>
        <i/>
        <sz val="12"/>
        <color rgb="FF231F20"/>
        <rFont val="Arial"/>
        <family val="2"/>
      </rPr>
      <t>Include equations arising from linear and quadratic functions, and simple rational and exponential functions.</t>
    </r>
  </si>
  <si>
    <t>HS.ACED.A.2</t>
  </si>
  <si>
    <t>Create equations in two or more variables to represent relationships between quantities; graph equations on coordinate axes with labels and scales.</t>
  </si>
  <si>
    <t>HS.ACED.A.4</t>
  </si>
  <si>
    <r>
      <t xml:space="preserve">Rearrange formulas to highlight a quantity of interest, using the same reasoning as in solving equations. </t>
    </r>
    <r>
      <rPr>
        <i/>
        <sz val="12"/>
        <color rgb="FF231F20"/>
        <rFont val="Arial"/>
        <family val="2"/>
      </rPr>
      <t>For example, rearrange Ohm’s law V = IR to highlight resistance R.</t>
    </r>
  </si>
  <si>
    <t>HS.A-REI  Reasoning with equations and inequalities</t>
  </si>
  <si>
    <t>Solve equations and inequalities in one variable.</t>
  </si>
  <si>
    <t>HS.AREI.B.4</t>
  </si>
  <si>
    <t>Solve quadratic equations in one variable.</t>
  </si>
  <si>
    <t>HS.AREI.B.4.a</t>
  </si>
  <si>
    <r>
      <t xml:space="preserve"> Use the method of completing the square to transform any quadratic equation in </t>
    </r>
    <r>
      <rPr>
        <i/>
        <sz val="12"/>
        <color rgb="FF231F20"/>
        <rFont val="Arial"/>
        <family val="2"/>
      </rPr>
      <t xml:space="preserve">x </t>
    </r>
    <r>
      <rPr>
        <sz val="12"/>
        <color rgb="FF231F20"/>
        <rFont val="Arial"/>
        <family val="2"/>
      </rPr>
      <t>into an equation of the form (</t>
    </r>
    <r>
      <rPr>
        <i/>
        <sz val="12"/>
        <color rgb="FF231F20"/>
        <rFont val="Arial"/>
        <family val="2"/>
      </rPr>
      <t xml:space="preserve">x </t>
    </r>
    <r>
      <rPr>
        <sz val="12"/>
        <color rgb="FF231F20"/>
        <rFont val="Arial"/>
        <family val="2"/>
      </rPr>
      <t xml:space="preserve">– </t>
    </r>
    <r>
      <rPr>
        <i/>
        <sz val="12"/>
        <color rgb="FF231F20"/>
        <rFont val="Arial"/>
        <family val="2"/>
      </rPr>
      <t>p</t>
    </r>
    <r>
      <rPr>
        <sz val="12"/>
        <color rgb="FF231F20"/>
        <rFont val="Arial"/>
        <family val="2"/>
      </rPr>
      <t>)</t>
    </r>
    <r>
      <rPr>
        <vertAlign val="superscript"/>
        <sz val="12"/>
        <color rgb="FF231F20"/>
        <rFont val="Arial"/>
        <family val="2"/>
      </rPr>
      <t>2</t>
    </r>
    <r>
      <rPr>
        <i/>
        <sz val="12"/>
        <color rgb="FF231F20"/>
        <rFont val="Arial"/>
        <family val="2"/>
      </rPr>
      <t xml:space="preserve"> = q</t>
    </r>
    <r>
      <rPr>
        <sz val="12"/>
        <color rgb="FF231F20"/>
        <rFont val="Arial"/>
        <family val="2"/>
      </rPr>
      <t xml:space="preserve"> that has the same solutions. Derive the quadratic formula from this form.</t>
    </r>
  </si>
  <si>
    <t>HS.AREI.B.4.b</t>
  </si>
  <si>
    <r>
      <t xml:space="preserve">Solve quadratic equations by inspection (e.g., for </t>
    </r>
    <r>
      <rPr>
        <i/>
        <sz val="12"/>
        <color rgb="FF231F20"/>
        <rFont val="Arial"/>
        <family val="2"/>
      </rPr>
      <t>x</t>
    </r>
    <r>
      <rPr>
        <i/>
        <vertAlign val="superscript"/>
        <sz val="12"/>
        <color rgb="FF231F20"/>
        <rFont val="Arial"/>
        <family val="2"/>
      </rPr>
      <t>2</t>
    </r>
    <r>
      <rPr>
        <sz val="12"/>
        <color rgb="FF231F20"/>
        <rFont val="Arial"/>
        <family val="2"/>
      </rPr>
      <t xml:space="preserve"> = 49), taking square roots, completing the square, the quadratic formula and factoring, as appropriate to the initial form of the equation. Recognize when the quadratic formula gives complex solutions and write them as </t>
    </r>
    <r>
      <rPr>
        <i/>
        <sz val="12"/>
        <color rgb="FF231F20"/>
        <rFont val="Arial"/>
        <family val="2"/>
      </rPr>
      <t xml:space="preserve">a </t>
    </r>
    <r>
      <rPr>
        <sz val="12"/>
        <color rgb="FF231F20"/>
        <rFont val="Arial"/>
        <family val="2"/>
      </rPr>
      <t xml:space="preserve">± </t>
    </r>
    <r>
      <rPr>
        <i/>
        <sz val="12"/>
        <color rgb="FF231F20"/>
        <rFont val="Arial"/>
        <family val="2"/>
      </rPr>
      <t xml:space="preserve">bi </t>
    </r>
    <r>
      <rPr>
        <sz val="12"/>
        <color rgb="FF231F20"/>
        <rFont val="Arial"/>
        <family val="2"/>
      </rPr>
      <t xml:space="preserve">for real numbers </t>
    </r>
    <r>
      <rPr>
        <i/>
        <sz val="12"/>
        <color rgb="FF231F20"/>
        <rFont val="Arial"/>
        <family val="2"/>
      </rPr>
      <t xml:space="preserve">a </t>
    </r>
    <r>
      <rPr>
        <sz val="12"/>
        <color rgb="FF231F20"/>
        <rFont val="Arial"/>
        <family val="2"/>
      </rPr>
      <t xml:space="preserve">and </t>
    </r>
    <r>
      <rPr>
        <i/>
        <sz val="12"/>
        <color rgb="FF231F20"/>
        <rFont val="Arial"/>
        <family val="2"/>
      </rPr>
      <t>b</t>
    </r>
    <r>
      <rPr>
        <sz val="12"/>
        <color rgb="FF231F20"/>
        <rFont val="Arial"/>
        <family val="2"/>
      </rPr>
      <t>.</t>
    </r>
  </si>
  <si>
    <t>HS.F-IF  Interpreting Functions</t>
  </si>
  <si>
    <t>Interpret functions that arise in applications in terms of the context.</t>
  </si>
  <si>
    <t>HS.FIF.B.4</t>
  </si>
  <si>
    <r>
      <t xml:space="preserve">For a function that models a relationship between two quantities, interpret key features of graphs and tables in terms of the quantities, and sketch graphs showing key features given a verbal description of the relationship. </t>
    </r>
    <r>
      <rPr>
        <i/>
        <sz val="12"/>
        <color theme="1"/>
        <rFont val="Arial"/>
        <family val="2"/>
      </rPr>
      <t>Key features include: intercepts; intervals where the function is increasing, decreasing, positive, or negative; relative maximums and minimums; symmetries; end behavior; and periodicity.</t>
    </r>
    <r>
      <rPr>
        <i/>
        <vertAlign val="superscript"/>
        <sz val="12"/>
        <color theme="1"/>
        <rFont val="Arial"/>
        <family val="2"/>
      </rPr>
      <t>★</t>
    </r>
  </si>
  <si>
    <t>HS.FIF.B.5</t>
  </si>
  <si>
    <r>
      <t xml:space="preserve">Relate the domain of a function to its graph and, where applicable, to the quantitative relationship it describes. </t>
    </r>
    <r>
      <rPr>
        <i/>
        <sz val="12"/>
        <color theme="1"/>
        <rFont val="Arial"/>
        <family val="2"/>
      </rPr>
      <t>For example, if the function h(n) gives the number of person-hours it takes to assemble n engines in a factory, then the positive integers would be an appropriate domain for the function.</t>
    </r>
    <r>
      <rPr>
        <i/>
        <vertAlign val="superscript"/>
        <sz val="12"/>
        <color theme="1"/>
        <rFont val="Arial"/>
        <family val="2"/>
      </rPr>
      <t>★</t>
    </r>
  </si>
  <si>
    <t>HS.FIF.B.6</t>
  </si>
  <si>
    <r>
      <t>Calculate and interpret the average rate of change of a function (presented symbolically or as a table) over a specified interval. Estimate the rate of change from a graph.</t>
    </r>
    <r>
      <rPr>
        <vertAlign val="superscript"/>
        <sz val="12"/>
        <color theme="1"/>
        <rFont val="Arial"/>
        <family val="2"/>
      </rPr>
      <t>★</t>
    </r>
  </si>
  <si>
    <t>Analyze functions using different representations.</t>
  </si>
  <si>
    <t>HS.FIF.C.7</t>
  </si>
  <si>
    <r>
      <t>Graph functions expressed symbolically and show key features of the graph, by hand in simple cases and using technology for more complicated cases.</t>
    </r>
    <r>
      <rPr>
        <vertAlign val="superscript"/>
        <sz val="12"/>
        <color theme="1"/>
        <rFont val="Arial"/>
        <family val="2"/>
      </rPr>
      <t>★</t>
    </r>
  </si>
  <si>
    <t>HS.FIF.C.7.a</t>
  </si>
  <si>
    <t>Graph linear and quadratic functions and show intercepts, maxima, and minima.</t>
  </si>
  <si>
    <t>HS.FIF.C.7.b</t>
  </si>
  <si>
    <t>Graph square root, cube root, and piecewise-defined functions, including step functions and absolute value functions.</t>
  </si>
  <si>
    <t>HS.FIF.C.8</t>
  </si>
  <si>
    <t>Write a function defined by an expression in different but equivalent forms to reveal and explain different properties of the function.</t>
  </si>
  <si>
    <t>HS.FIF.C.8.a</t>
  </si>
  <si>
    <t>Use the process of factoring and completing the square in a quadratic function to show zeros, extreme values, and symmetry of the graph, and interpret these in terms of a context.</t>
  </si>
  <si>
    <t>HS.FIF.C.8.b</t>
  </si>
  <si>
    <r>
      <rPr>
        <sz val="12"/>
        <color rgb="FF231F20"/>
        <rFont val="Arial"/>
        <family val="2"/>
      </rPr>
      <t xml:space="preserve">Use the properties of exponents to interpret expressions for exponential functions. </t>
    </r>
    <r>
      <rPr>
        <i/>
        <sz val="12"/>
        <color rgb="FF231F20"/>
        <rFont val="Arial"/>
        <family val="2"/>
      </rPr>
      <t>For example, identify percent rate of change in functions such as y = (1.02)</t>
    </r>
    <r>
      <rPr>
        <i/>
        <vertAlign val="superscript"/>
        <sz val="12"/>
        <color rgb="FF231F20"/>
        <rFont val="Arial"/>
        <family val="2"/>
      </rPr>
      <t>t</t>
    </r>
    <r>
      <rPr>
        <i/>
        <sz val="12"/>
        <color rgb="FF231F20"/>
        <rFont val="Arial"/>
        <family val="2"/>
      </rPr>
      <t>, y = (0.97)</t>
    </r>
    <r>
      <rPr>
        <i/>
        <vertAlign val="superscript"/>
        <sz val="12"/>
        <color rgb="FF231F20"/>
        <rFont val="Arial"/>
        <family val="2"/>
      </rPr>
      <t>t</t>
    </r>
    <r>
      <rPr>
        <i/>
        <sz val="12"/>
        <color rgb="FF231F20"/>
        <rFont val="Arial"/>
        <family val="2"/>
      </rPr>
      <t>, y = (1.01)</t>
    </r>
    <r>
      <rPr>
        <i/>
        <vertAlign val="superscript"/>
        <sz val="12"/>
        <color rgb="FF231F20"/>
        <rFont val="Arial"/>
        <family val="2"/>
      </rPr>
      <t>12t</t>
    </r>
    <r>
      <rPr>
        <i/>
        <sz val="12"/>
        <color rgb="FF231F20"/>
        <rFont val="Arial"/>
        <family val="2"/>
      </rPr>
      <t>, y = (1.2)</t>
    </r>
    <r>
      <rPr>
        <i/>
        <vertAlign val="superscript"/>
        <sz val="12"/>
        <color rgb="FF231F20"/>
        <rFont val="Arial"/>
        <family val="2"/>
      </rPr>
      <t>t/10</t>
    </r>
    <r>
      <rPr>
        <i/>
        <sz val="12"/>
        <color rgb="FF231F20"/>
        <rFont val="Arial"/>
        <family val="2"/>
      </rPr>
      <t>, and classify them as representing exponential growth or decay.</t>
    </r>
  </si>
  <si>
    <t>HS.FIF.C.9</t>
  </si>
  <si>
    <r>
      <t xml:space="preserve">Compare properties of two functions each represented in a different way (algebraically, graphically, numerically in tables, or by verbal descriptions). </t>
    </r>
    <r>
      <rPr>
        <i/>
        <sz val="12"/>
        <color theme="1"/>
        <rFont val="Arial"/>
        <family val="2"/>
      </rPr>
      <t>For example, given a graph of one quadratic function and an algebraic expression for another, say which has the larger maximum.</t>
    </r>
  </si>
  <si>
    <t>HS.F-BF  Building Functions</t>
  </si>
  <si>
    <t>Build a function that models a relationship between two quantities.</t>
  </si>
  <si>
    <t>HS.FBF.A.1</t>
  </si>
  <si>
    <r>
      <t xml:space="preserve">Write a function that describes a relationship between two quantities. </t>
    </r>
    <r>
      <rPr>
        <vertAlign val="superscript"/>
        <sz val="12"/>
        <color theme="1"/>
        <rFont val="Arial"/>
        <family val="2"/>
      </rPr>
      <t>★</t>
    </r>
  </si>
  <si>
    <t>HS.FBF.A.1.a</t>
  </si>
  <si>
    <t>Determine an explicit expression, a recursive process, or steps for calculation from a context.</t>
  </si>
  <si>
    <t>HS.FBF.A.1.b</t>
  </si>
  <si>
    <r>
      <t>Combine standard function types using arithmetic operations.</t>
    </r>
    <r>
      <rPr>
        <i/>
        <sz val="12"/>
        <color theme="1"/>
        <rFont val="Arial"/>
        <family val="2"/>
      </rPr>
      <t xml:space="preserve"> For example, build a function that models the temperature of a cooling body by adding a constant function to a decaying exponential, and relate these functions to the model.</t>
    </r>
  </si>
  <si>
    <t>Build new functions from existing functions.</t>
  </si>
  <si>
    <t>HS.FBF.B.3</t>
  </si>
  <si>
    <r>
      <rPr>
        <sz val="12"/>
        <color rgb="FF231F20"/>
        <rFont val="Arial"/>
        <family val="2"/>
      </rPr>
      <t xml:space="preserve">Identify the effect on the graph of replacing </t>
    </r>
    <r>
      <rPr>
        <i/>
        <sz val="12"/>
        <color rgb="FF231F20"/>
        <rFont val="Arial"/>
        <family val="2"/>
      </rPr>
      <t>f</t>
    </r>
    <r>
      <rPr>
        <sz val="12"/>
        <color rgb="FF231F20"/>
        <rFont val="Arial"/>
        <family val="2"/>
      </rPr>
      <t>(</t>
    </r>
    <r>
      <rPr>
        <i/>
        <sz val="12"/>
        <color rgb="FF231F20"/>
        <rFont val="Arial"/>
        <family val="2"/>
      </rPr>
      <t>x</t>
    </r>
    <r>
      <rPr>
        <sz val="12"/>
        <color rgb="FF231F20"/>
        <rFont val="Arial"/>
        <family val="2"/>
      </rPr>
      <t xml:space="preserve">) by  </t>
    </r>
    <r>
      <rPr>
        <i/>
        <sz val="12"/>
        <color rgb="FF231F20"/>
        <rFont val="Arial"/>
        <family val="2"/>
      </rPr>
      <t>f</t>
    </r>
    <r>
      <rPr>
        <sz val="12"/>
        <color rgb="FF231F20"/>
        <rFont val="Arial"/>
        <family val="2"/>
      </rPr>
      <t>(</t>
    </r>
    <r>
      <rPr>
        <i/>
        <sz val="12"/>
        <color rgb="FF231F20"/>
        <rFont val="Arial"/>
        <family val="2"/>
      </rPr>
      <t>x</t>
    </r>
    <r>
      <rPr>
        <sz val="12"/>
        <color rgb="FF231F20"/>
        <rFont val="Arial"/>
        <family val="2"/>
      </rPr>
      <t xml:space="preserve">) + </t>
    </r>
    <r>
      <rPr>
        <i/>
        <sz val="12"/>
        <color rgb="FF231F20"/>
        <rFont val="Arial"/>
        <family val="2"/>
      </rPr>
      <t>k</t>
    </r>
    <r>
      <rPr>
        <sz val="12"/>
        <color rgb="FF231F20"/>
        <rFont val="Arial"/>
        <family val="2"/>
      </rPr>
      <t xml:space="preserve">, </t>
    </r>
    <r>
      <rPr>
        <i/>
        <sz val="12"/>
        <color rgb="FF231F20"/>
        <rFont val="Arial"/>
        <family val="2"/>
      </rPr>
      <t>k f</t>
    </r>
    <r>
      <rPr>
        <sz val="12"/>
        <color rgb="FF231F20"/>
        <rFont val="Arial"/>
        <family val="2"/>
      </rPr>
      <t>(</t>
    </r>
    <r>
      <rPr>
        <i/>
        <sz val="12"/>
        <color rgb="FF231F20"/>
        <rFont val="Arial"/>
        <family val="2"/>
      </rPr>
      <t>x</t>
    </r>
    <r>
      <rPr>
        <sz val="12"/>
        <color rgb="FF231F20"/>
        <rFont val="Arial"/>
        <family val="2"/>
      </rPr>
      <t xml:space="preserve">), </t>
    </r>
    <r>
      <rPr>
        <i/>
        <sz val="12"/>
        <color rgb="FF231F20"/>
        <rFont val="Arial"/>
        <family val="2"/>
      </rPr>
      <t>f</t>
    </r>
    <r>
      <rPr>
        <sz val="12"/>
        <color rgb="FF231F20"/>
        <rFont val="Arial"/>
        <family val="2"/>
      </rPr>
      <t>(</t>
    </r>
    <r>
      <rPr>
        <i/>
        <sz val="12"/>
        <color rgb="FF231F20"/>
        <rFont val="Arial"/>
        <family val="2"/>
      </rPr>
      <t>kx</t>
    </r>
    <r>
      <rPr>
        <sz val="12"/>
        <color rgb="FF231F20"/>
        <rFont val="Arial"/>
        <family val="2"/>
      </rPr>
      <t xml:space="preserve">), and </t>
    </r>
    <r>
      <rPr>
        <i/>
        <sz val="12"/>
        <color rgb="FF231F20"/>
        <rFont val="Arial"/>
        <family val="2"/>
      </rPr>
      <t>f</t>
    </r>
    <r>
      <rPr>
        <sz val="12"/>
        <color rgb="FF231F20"/>
        <rFont val="Arial"/>
        <family val="2"/>
      </rPr>
      <t>(</t>
    </r>
    <r>
      <rPr>
        <i/>
        <sz val="12"/>
        <color rgb="FF231F20"/>
        <rFont val="Arial"/>
        <family val="2"/>
      </rPr>
      <t xml:space="preserve">x </t>
    </r>
    <r>
      <rPr>
        <sz val="12"/>
        <color rgb="FF231F20"/>
        <rFont val="Arial"/>
        <family val="2"/>
      </rPr>
      <t xml:space="preserve">+ </t>
    </r>
    <r>
      <rPr>
        <i/>
        <sz val="12"/>
        <color rgb="FF231F20"/>
        <rFont val="Arial"/>
        <family val="2"/>
      </rPr>
      <t>k</t>
    </r>
    <r>
      <rPr>
        <sz val="12"/>
        <color rgb="FF231F20"/>
        <rFont val="Arial"/>
        <family val="2"/>
      </rPr>
      <t xml:space="preserve">) for specific values of </t>
    </r>
    <r>
      <rPr>
        <i/>
        <sz val="12"/>
        <color rgb="FF231F20"/>
        <rFont val="Arial"/>
        <family val="2"/>
      </rPr>
      <t xml:space="preserve">k </t>
    </r>
    <r>
      <rPr>
        <sz val="12"/>
        <color rgb="FF231F20"/>
        <rFont val="Arial"/>
        <family val="2"/>
      </rPr>
      <t xml:space="preserve">(both positive and negative); find the value of </t>
    </r>
    <r>
      <rPr>
        <i/>
        <sz val="12"/>
        <color rgb="FF231F20"/>
        <rFont val="Arial"/>
        <family val="2"/>
      </rPr>
      <t xml:space="preserve">k </t>
    </r>
    <r>
      <rPr>
        <sz val="12"/>
        <color rgb="FF231F20"/>
        <rFont val="Arial"/>
        <family val="2"/>
      </rPr>
      <t xml:space="preserve">given the graphs. Experiment with cases and illustrate an explanation of the effects on the graph using technology. </t>
    </r>
    <r>
      <rPr>
        <i/>
        <sz val="12"/>
        <color rgb="FF231F20"/>
        <rFont val="Arial"/>
        <family val="2"/>
      </rPr>
      <t>Include recognizing even and odd functions from their graphs and algebraic expressions for them.</t>
    </r>
  </si>
  <si>
    <t>HS.FBF.B.4</t>
  </si>
  <si>
    <t>Find inverse functions.</t>
  </si>
  <si>
    <t>HS.FBF.B.4.a</t>
  </si>
  <si>
    <r>
      <rPr>
        <sz val="12"/>
        <color rgb="FF231F20"/>
        <rFont val="Arial"/>
        <family val="2"/>
      </rPr>
      <t xml:space="preserve">Solve an equation of the form f(x) = c for a simple function f that has an inverse and write an expression for the inverse. </t>
    </r>
    <r>
      <rPr>
        <i/>
        <sz val="12"/>
        <color rgb="FF231F20"/>
        <rFont val="Arial"/>
        <family val="2"/>
      </rPr>
      <t>For example, f(x) =2 x</t>
    </r>
    <r>
      <rPr>
        <i/>
        <vertAlign val="superscript"/>
        <sz val="12"/>
        <color rgb="FF231F20"/>
        <rFont val="Arial"/>
        <family val="2"/>
      </rPr>
      <t>3</t>
    </r>
    <r>
      <rPr>
        <i/>
        <sz val="12"/>
        <color rgb="FF231F20"/>
        <rFont val="Arial"/>
        <family val="2"/>
      </rPr>
      <t xml:space="preserve"> or f(x) = (x+1)/(x–1) for x </t>
    </r>
    <r>
      <rPr>
        <sz val="12"/>
        <color rgb="FF231F20"/>
        <rFont val="Calibri"/>
        <family val="2"/>
      </rPr>
      <t>≠</t>
    </r>
    <r>
      <rPr>
        <sz val="12"/>
        <color rgb="FF231F20"/>
        <rFont val="Arial"/>
        <family val="2"/>
      </rPr>
      <t xml:space="preserve"> </t>
    </r>
    <r>
      <rPr>
        <i/>
        <sz val="12"/>
        <color rgb="FF231F20"/>
        <rFont val="Arial"/>
        <family val="2"/>
      </rPr>
      <t>1.</t>
    </r>
  </si>
  <si>
    <t>HS.F-LE Linear, Quadratic, and Exponential Models ★</t>
  </si>
  <si>
    <t>Construct and compare linear, quadratic, and exponential models and solve problems.</t>
  </si>
  <si>
    <t>HS.FLE.A.3</t>
  </si>
  <si>
    <t>Observe using graphs and tables that a quantity increasing exponentially eventually exceeds a quantity increasing linearly, quadratically, or (more generally) as a polynomial function.</t>
  </si>
  <si>
    <t>HS.F-TF  Trigonometric Functions</t>
  </si>
  <si>
    <t>Prove and apply trigonometric identities.</t>
  </si>
  <si>
    <t>HS.FTF.C.8</t>
  </si>
  <si>
    <r>
      <t>Prove the Pythagorean identity sin</t>
    </r>
    <r>
      <rPr>
        <vertAlign val="superscript"/>
        <sz val="12"/>
        <color rgb="FF231F20"/>
        <rFont val="Arial"/>
        <family val="2"/>
      </rPr>
      <t>2</t>
    </r>
    <r>
      <rPr>
        <sz val="12"/>
        <color rgb="FF231F20"/>
        <rFont val="Arial"/>
        <family val="2"/>
      </rPr>
      <t>(θ) + cos</t>
    </r>
    <r>
      <rPr>
        <vertAlign val="superscript"/>
        <sz val="12"/>
        <color rgb="FF231F20"/>
        <rFont val="Arial"/>
        <family val="2"/>
      </rPr>
      <t>2</t>
    </r>
    <r>
      <rPr>
        <sz val="12"/>
        <color rgb="FF231F20"/>
        <rFont val="Arial"/>
        <family val="2"/>
      </rPr>
      <t>(θ) = 1 and use it to find sin(θ), cos(θ), or tan(θ) given sin(θ), cos(θ), or tan(θ) and the quadrant of the angle.</t>
    </r>
  </si>
  <si>
    <t>HS.G-Co - Congruence</t>
  </si>
  <si>
    <t>Prove geometric theorem.</t>
  </si>
  <si>
    <t>HS.GCO.C.9</t>
  </si>
  <si>
    <r>
      <t xml:space="preserve">Prove theorems about lines and angles. </t>
    </r>
    <r>
      <rPr>
        <i/>
        <sz val="12"/>
        <color theme="1"/>
        <rFont val="Arial"/>
        <family val="2"/>
      </rPr>
      <t>Theorems include: vertical angles are congruent; when a transversal crosses parallel lines, alternate interior angles are congruent and corresponding angles are congruent; points on a perpendicular bisector of a line segment are exactly those equidistant from the segment’s endpoints.</t>
    </r>
  </si>
  <si>
    <t>HS.GCO.C.10</t>
  </si>
  <si>
    <r>
      <t xml:space="preserve"> Prove theorems about triangles.</t>
    </r>
    <r>
      <rPr>
        <i/>
        <sz val="12"/>
        <color theme="1"/>
        <rFont val="Arial"/>
        <family val="2"/>
      </rPr>
      <t xml:space="preserve"> Theorems include: measures of interior angles of a triangle sum to 180°; base angles of isosceles triangles are congruent; the segment joining midpoints of two sides of a triangle is parallel to the third side and half the length; the medians of a triangle meet at a point.</t>
    </r>
  </si>
  <si>
    <t>HS.GCO.C.11</t>
  </si>
  <si>
    <r>
      <t xml:space="preserve">Prove theorems about  parallelograms. </t>
    </r>
    <r>
      <rPr>
        <i/>
        <sz val="12"/>
        <color theme="1"/>
        <rFont val="Arial"/>
        <family val="2"/>
      </rPr>
      <t>Theorems include: opposite sides are congruent, opposite angles are congruent, the diagonals  of a parallelogram bisect each other, and conversely, rectangles are parallelograms with congruent diagonals.</t>
    </r>
  </si>
  <si>
    <t>HS.G-SRT - Similarity, right triangles, and trigonometry</t>
  </si>
  <si>
    <t>Understand similarity in terms of similarity transformations.</t>
  </si>
  <si>
    <t>HS.GSRT.A.1</t>
  </si>
  <si>
    <t>Verify experimentally the properties of dilations given by a center and a scale factor:</t>
  </si>
  <si>
    <t>HS.GSRT.A.1a</t>
  </si>
  <si>
    <t>A dilation takes a line not passing through the center of the dilation to a parallel line, and leaves a line passing through the center unchanged.</t>
  </si>
  <si>
    <t>HS.GSRT.A.1b</t>
  </si>
  <si>
    <t>The dilation of a line segment is longer or shorter in the ratio given by the scale factor.</t>
  </si>
  <si>
    <t>HS.GSRT.A.2</t>
  </si>
  <si>
    <t>Given two figures, use the definition of similarity in terms of similarity transformations to decide if they are similar; explain using similarity transformations the meaning of similarity for triangles as the equality of all corresponding pairs of angles and the proportionality of all corresponding pairs of sides.</t>
  </si>
  <si>
    <t>HS.GSRT.A.3</t>
  </si>
  <si>
    <t>Use the properties of similarity transformations to establish the AA criterion for two triangles to be similar.</t>
  </si>
  <si>
    <t>Prove theorems involving similarity.</t>
  </si>
  <si>
    <t>HS.GRST.B.4</t>
  </si>
  <si>
    <r>
      <t xml:space="preserve">Prove theorems about triangles. </t>
    </r>
    <r>
      <rPr>
        <i/>
        <sz val="12"/>
        <color theme="1"/>
        <rFont val="Arial"/>
        <family val="2"/>
      </rPr>
      <t>Theorems include: a line parallel to one side of a triangle divides the other two proportionally, and conversely; the Pythagorean Theorem proved using triangle similarity.</t>
    </r>
  </si>
  <si>
    <t>HS.GRST.B.5</t>
  </si>
  <si>
    <t>Use congruence and similarity criteria for triangles to solve problems and to prove relationships in geometric figures.</t>
  </si>
  <si>
    <t>Define trigonometric ratios and solve problems involving right triangles.</t>
  </si>
  <si>
    <t>HS.GRST.C.6</t>
  </si>
  <si>
    <t>Understand that by similarity, side ratios in right triangles are properties of the angles in the triangle, leading to definitions of trigonometric ratios for acute angles.</t>
  </si>
  <si>
    <t>HS.GRST.C.7</t>
  </si>
  <si>
    <t xml:space="preserve">Explain and use the relationship between the sine and cosine of complementary angles.
</t>
  </si>
  <si>
    <t>HS.GRST.C.8</t>
  </si>
  <si>
    <r>
      <t>Use trigonometric ratios and the Pythagorean Theorem to solve right triangles in applied problems.</t>
    </r>
    <r>
      <rPr>
        <vertAlign val="superscript"/>
        <sz val="12"/>
        <color theme="1"/>
        <rFont val="Arial"/>
        <family val="2"/>
      </rPr>
      <t>★</t>
    </r>
  </si>
  <si>
    <t>HS.G-C - Circles</t>
  </si>
  <si>
    <t>Understand and apply theorems about circles.</t>
  </si>
  <si>
    <t>HS.GRC.A.1</t>
  </si>
  <si>
    <t>Prove that all circles are similar.</t>
  </si>
  <si>
    <t>HS.GRC.A.2</t>
  </si>
  <si>
    <r>
      <t>Identify and describe relationships among inscribed angles, radii, and chords.</t>
    </r>
    <r>
      <rPr>
        <i/>
        <sz val="12"/>
        <color theme="1"/>
        <rFont val="Arial"/>
        <family val="2"/>
      </rPr>
      <t xml:space="preserve"> Include the relationship between central, inscribed, and circumscribed angles; inscribed angles on a diameter are right angles; the radius of a circle is perpendicular to the tangent where the radius intersects the circle.</t>
    </r>
  </si>
  <si>
    <t>HS.GRC.A.3</t>
  </si>
  <si>
    <t>Construct the inscribed and circumscribed circles of a triangle, and prove properties of angles for a quadrilateral inscribed in a circle.</t>
  </si>
  <si>
    <t>HS.GRC.A.4</t>
  </si>
  <si>
    <t>Construct a tangent line from a point outside a given circle to the circle.</t>
  </si>
  <si>
    <t>Find arc lengths and areas of sectors of circles.</t>
  </si>
  <si>
    <t>HS.GRC.B.5</t>
  </si>
  <si>
    <t>Derive using similarity the fact that the length of the arc intercepted by an angle is proportional to the radius, and define the radian measure of the angle as the constant of proportionality; derive the formula for the area of a sector.</t>
  </si>
  <si>
    <t>HS.G-Gpe - Expressing geometric properties with equations</t>
  </si>
  <si>
    <t>Translate between the geometric description and the equation for a conic section.</t>
  </si>
  <si>
    <t>HS.GGPE.A.1</t>
  </si>
  <si>
    <t>Derive the equation of a circle of given center and radius using the Pythagorean Theorem; complete the square to find the center and radius of a circle given by an equation.</t>
  </si>
  <si>
    <t>HS.GGPE.A.2</t>
  </si>
  <si>
    <t>Derive the equation of a parabola given a focus and directrix.</t>
  </si>
  <si>
    <t>Use coordinates to prove simple geometric theorems algebraically.</t>
  </si>
  <si>
    <t>HS.GGPE.B.4</t>
  </si>
  <si>
    <r>
      <t xml:space="preserve">Use coordinates to prove simple geometric theorems algebraically. </t>
    </r>
    <r>
      <rPr>
        <i/>
        <sz val="12"/>
        <color theme="1"/>
        <rFont val="Arial"/>
        <family val="2"/>
      </rPr>
      <t>For example, prove or disprove that a figure defined by four given points in the coordinate plane is a rectangle; prove or disprove that the point (1, √3) lies on the circle centered at the origin and containing the point (0, 2).</t>
    </r>
  </si>
  <si>
    <t>HS.GGPE.B.6</t>
  </si>
  <si>
    <t>Find the point on a directed line segment between two given points that partitions the segment in a given ratio.</t>
  </si>
  <si>
    <t>HS.G-Gmd - Geometric measurement and dimension</t>
  </si>
  <si>
    <t>Explain volume formulas and use them to solve problems.</t>
  </si>
  <si>
    <t>HS.GGMD.A.1</t>
  </si>
  <si>
    <r>
      <t>Give an informal argument for the formulas for the circumference of a circle, area of a circle, volume of a cylinder, pyramid, and cone.</t>
    </r>
    <r>
      <rPr>
        <i/>
        <sz val="12"/>
        <color theme="1"/>
        <rFont val="Arial"/>
        <family val="2"/>
      </rPr>
      <t xml:space="preserve"> Use dissection arguments, Cavalieri’s principle, and informal limit arguments.</t>
    </r>
  </si>
  <si>
    <t>HS.GGMD.A.3</t>
  </si>
  <si>
    <r>
      <t xml:space="preserve">Use volume formulas for cylinders, pyramids, cones, and spheres to solve problems. </t>
    </r>
    <r>
      <rPr>
        <vertAlign val="superscript"/>
        <sz val="12"/>
        <color theme="1"/>
        <rFont val="Arial"/>
        <family val="2"/>
      </rPr>
      <t>★</t>
    </r>
  </si>
  <si>
    <t>HS.S-CP - Conditional Probability and the Rules of Probability</t>
  </si>
  <si>
    <t>Understand independence and conditional probability and use them to interpret data.</t>
  </si>
  <si>
    <t>HS.SCP.A.1</t>
  </si>
  <si>
    <t>Describe events as subsets of a sample space (the set of outcomes) using characteristics (or categories) of the outcomes, or as unions, intersections, or complements of other events (“or,” “and,” “not”).</t>
  </si>
  <si>
    <t>HS.SCP.A.2</t>
  </si>
  <si>
    <r>
      <t xml:space="preserve">Understand that two events </t>
    </r>
    <r>
      <rPr>
        <i/>
        <sz val="12"/>
        <color theme="1"/>
        <rFont val="Arial"/>
        <family val="2"/>
      </rPr>
      <t>A</t>
    </r>
    <r>
      <rPr>
        <sz val="12"/>
        <color theme="1"/>
        <rFont val="Arial"/>
        <family val="2"/>
      </rPr>
      <t xml:space="preserve"> and </t>
    </r>
    <r>
      <rPr>
        <i/>
        <sz val="12"/>
        <color theme="1"/>
        <rFont val="Arial"/>
        <family val="2"/>
      </rPr>
      <t>B</t>
    </r>
    <r>
      <rPr>
        <sz val="12"/>
        <color theme="1"/>
        <rFont val="Arial"/>
        <family val="2"/>
      </rPr>
      <t xml:space="preserve"> are independent if the probability of </t>
    </r>
    <r>
      <rPr>
        <i/>
        <sz val="12"/>
        <color theme="1"/>
        <rFont val="Arial"/>
        <family val="2"/>
      </rPr>
      <t>A</t>
    </r>
    <r>
      <rPr>
        <sz val="12"/>
        <color theme="1"/>
        <rFont val="Arial"/>
        <family val="2"/>
      </rPr>
      <t xml:space="preserve"> and </t>
    </r>
    <r>
      <rPr>
        <i/>
        <sz val="12"/>
        <color theme="1"/>
        <rFont val="Arial"/>
        <family val="2"/>
      </rPr>
      <t>B</t>
    </r>
    <r>
      <rPr>
        <sz val="12"/>
        <color theme="1"/>
        <rFont val="Arial"/>
        <family val="2"/>
      </rPr>
      <t xml:space="preserve"> occurring together is the product of their probabilities, and use this characterization to determine if they are independent.</t>
    </r>
  </si>
  <si>
    <t>HS.SCP.A.3</t>
  </si>
  <si>
    <r>
      <t xml:space="preserve">Understand the conditional probability of </t>
    </r>
    <r>
      <rPr>
        <i/>
        <sz val="12"/>
        <color rgb="FF231F20"/>
        <rFont val="Arial"/>
        <family val="2"/>
      </rPr>
      <t>A</t>
    </r>
    <r>
      <rPr>
        <sz val="12"/>
        <color rgb="FF231F20"/>
        <rFont val="Arial"/>
        <family val="2"/>
      </rPr>
      <t xml:space="preserve"> given </t>
    </r>
    <r>
      <rPr>
        <i/>
        <sz val="12"/>
        <color rgb="FF231F20"/>
        <rFont val="Arial"/>
        <family val="2"/>
      </rPr>
      <t>B</t>
    </r>
    <r>
      <rPr>
        <sz val="12"/>
        <color rgb="FF231F20"/>
        <rFont val="Arial"/>
        <family val="2"/>
      </rPr>
      <t xml:space="preserve">as </t>
    </r>
    <r>
      <rPr>
        <i/>
        <sz val="12"/>
        <color rgb="FF231F20"/>
        <rFont val="Arial"/>
        <family val="2"/>
      </rPr>
      <t>P</t>
    </r>
    <r>
      <rPr>
        <sz val="12"/>
        <color rgb="FF231F20"/>
        <rFont val="Arial"/>
        <family val="2"/>
      </rPr>
      <t>(</t>
    </r>
    <r>
      <rPr>
        <i/>
        <sz val="12"/>
        <color rgb="FF231F20"/>
        <rFont val="Arial"/>
        <family val="2"/>
      </rPr>
      <t>A</t>
    </r>
    <r>
      <rPr>
        <sz val="12"/>
        <color rgb="FF231F20"/>
        <rFont val="Arial"/>
        <family val="2"/>
      </rPr>
      <t xml:space="preserve"> and </t>
    </r>
    <r>
      <rPr>
        <i/>
        <sz val="12"/>
        <color rgb="FF231F20"/>
        <rFont val="Arial"/>
        <family val="2"/>
      </rPr>
      <t>B</t>
    </r>
    <r>
      <rPr>
        <sz val="12"/>
        <color rgb="FF231F20"/>
        <rFont val="Arial"/>
        <family val="2"/>
      </rPr>
      <t>)/P(</t>
    </r>
    <r>
      <rPr>
        <i/>
        <sz val="12"/>
        <color rgb="FF231F20"/>
        <rFont val="Arial"/>
        <family val="2"/>
      </rPr>
      <t>B</t>
    </r>
    <r>
      <rPr>
        <sz val="12"/>
        <color rgb="FF231F20"/>
        <rFont val="Arial"/>
        <family val="2"/>
      </rPr>
      <t xml:space="preserve">), and interpret independence of </t>
    </r>
    <r>
      <rPr>
        <i/>
        <sz val="12"/>
        <color rgb="FF231F20"/>
        <rFont val="Arial"/>
        <family val="2"/>
      </rPr>
      <t>A</t>
    </r>
    <r>
      <rPr>
        <sz val="12"/>
        <color rgb="FF231F20"/>
        <rFont val="Arial"/>
        <family val="2"/>
      </rPr>
      <t xml:space="preserve"> and </t>
    </r>
    <r>
      <rPr>
        <i/>
        <sz val="12"/>
        <color rgb="FF231F20"/>
        <rFont val="Arial"/>
        <family val="2"/>
      </rPr>
      <t>B</t>
    </r>
    <r>
      <rPr>
        <sz val="12"/>
        <color rgb="FF231F20"/>
        <rFont val="Arial"/>
        <family val="2"/>
      </rPr>
      <t xml:space="preserve">as saying that the conditional probability of </t>
    </r>
    <r>
      <rPr>
        <i/>
        <sz val="12"/>
        <color rgb="FF231F20"/>
        <rFont val="Arial"/>
        <family val="2"/>
      </rPr>
      <t>A</t>
    </r>
    <r>
      <rPr>
        <sz val="12"/>
        <color rgb="FF231F20"/>
        <rFont val="Arial"/>
        <family val="2"/>
      </rPr>
      <t xml:space="preserve"> given </t>
    </r>
    <r>
      <rPr>
        <i/>
        <sz val="12"/>
        <color rgb="FF231F20"/>
        <rFont val="Arial"/>
        <family val="2"/>
      </rPr>
      <t xml:space="preserve">B </t>
    </r>
    <r>
      <rPr>
        <sz val="12"/>
        <color rgb="FF231F20"/>
        <rFont val="Arial"/>
        <family val="2"/>
      </rPr>
      <t xml:space="preserve">is the same as the probability of </t>
    </r>
    <r>
      <rPr>
        <i/>
        <sz val="12"/>
        <color rgb="FF231F20"/>
        <rFont val="Arial"/>
        <family val="2"/>
      </rPr>
      <t>A</t>
    </r>
    <r>
      <rPr>
        <sz val="12"/>
        <color rgb="FF231F20"/>
        <rFont val="Arial"/>
        <family val="2"/>
      </rPr>
      <t xml:space="preserve">, and the conditional probability of </t>
    </r>
    <r>
      <rPr>
        <i/>
        <sz val="12"/>
        <color rgb="FF231F20"/>
        <rFont val="Arial"/>
        <family val="2"/>
      </rPr>
      <t xml:space="preserve">B </t>
    </r>
    <r>
      <rPr>
        <sz val="12"/>
        <color rgb="FF231F20"/>
        <rFont val="Arial"/>
        <family val="2"/>
      </rPr>
      <t xml:space="preserve">given </t>
    </r>
    <r>
      <rPr>
        <i/>
        <sz val="12"/>
        <color rgb="FF231F20"/>
        <rFont val="Arial"/>
        <family val="2"/>
      </rPr>
      <t>A</t>
    </r>
    <r>
      <rPr>
        <sz val="12"/>
        <color rgb="FF231F20"/>
        <rFont val="Arial"/>
        <family val="2"/>
      </rPr>
      <t xml:space="preserve"> is the same as the probability of </t>
    </r>
    <r>
      <rPr>
        <i/>
        <sz val="12"/>
        <color rgb="FF231F20"/>
        <rFont val="Arial"/>
        <family val="2"/>
      </rPr>
      <t>B</t>
    </r>
    <r>
      <rPr>
        <sz val="12"/>
        <color rgb="FF231F20"/>
        <rFont val="Arial"/>
        <family val="2"/>
      </rPr>
      <t>.</t>
    </r>
  </si>
  <si>
    <t>HS.SCP.A.4</t>
  </si>
  <si>
    <r>
      <rPr>
        <sz val="12"/>
        <color rgb="FF231F20"/>
        <rFont val="Arial"/>
        <family val="2"/>
      </rPr>
      <t xml:space="preserve">Construct and interpret two-way frequency tables of data when two categories are associated with each object being classified. Use the two-way table as a sample space to decide if events are independent and to approximate conditional probabilities. </t>
    </r>
    <r>
      <rPr>
        <i/>
        <sz val="12"/>
        <color rgb="FF231F20"/>
        <rFont val="Arial"/>
        <family val="2"/>
      </rPr>
      <t>For example, collect data from a random sample of students in your school on their favorite subject among math, science, and English. Estimate the probability that a randomly selected student from your school will favor science given that the student is in tenth grade. Do the same for other subjects and compare the results.</t>
    </r>
  </si>
  <si>
    <t>HS.SCP.A.5</t>
  </si>
  <si>
    <r>
      <t>Recognize and explain the concepts of conditional probability and independence in everyday language and everyday situations.</t>
    </r>
    <r>
      <rPr>
        <i/>
        <sz val="12"/>
        <color theme="1"/>
        <rFont val="Arial"/>
        <family val="2"/>
      </rPr>
      <t xml:space="preserve"> For example, compare the chance of having lung cancer if you are a smoker with the chance of being a smoker if you have lung cancer.</t>
    </r>
  </si>
  <si>
    <t>Use the rules of probability to compute probabilities of compound events in a uniform probability model.</t>
  </si>
  <si>
    <t>HS.SCP.B.6</t>
  </si>
  <si>
    <r>
      <t xml:space="preserve">Find the conditional probability of </t>
    </r>
    <r>
      <rPr>
        <i/>
        <sz val="12"/>
        <color theme="1"/>
        <rFont val="Arial"/>
        <family val="2"/>
      </rPr>
      <t>A</t>
    </r>
    <r>
      <rPr>
        <sz val="12"/>
        <color theme="1"/>
        <rFont val="Arial"/>
        <family val="2"/>
      </rPr>
      <t xml:space="preserve"> given </t>
    </r>
    <r>
      <rPr>
        <i/>
        <sz val="12"/>
        <color theme="1"/>
        <rFont val="Arial"/>
        <family val="2"/>
      </rPr>
      <t>B</t>
    </r>
    <r>
      <rPr>
        <sz val="12"/>
        <color theme="1"/>
        <rFont val="Arial"/>
        <family val="2"/>
      </rPr>
      <t xml:space="preserve"> as the fraction of </t>
    </r>
    <r>
      <rPr>
        <i/>
        <sz val="12"/>
        <color theme="1"/>
        <rFont val="Arial"/>
        <family val="2"/>
      </rPr>
      <t>B</t>
    </r>
    <r>
      <rPr>
        <sz val="12"/>
        <color theme="1"/>
        <rFont val="Arial"/>
        <family val="2"/>
      </rPr>
      <t xml:space="preserve">’s outcomes that also belong to </t>
    </r>
    <r>
      <rPr>
        <i/>
        <sz val="12"/>
        <color theme="1"/>
        <rFont val="Arial"/>
        <family val="2"/>
      </rPr>
      <t>A</t>
    </r>
    <r>
      <rPr>
        <sz val="12"/>
        <color theme="1"/>
        <rFont val="Arial"/>
        <family val="2"/>
      </rPr>
      <t>, and interpret the answer in terms of the model.</t>
    </r>
  </si>
  <si>
    <t>HS.SCP.B.7</t>
  </si>
  <si>
    <t>Apply the Addition Rule, P(A or B) = P(A) + P(B) – P(A and B), and interpret the answer in terms of the model.</t>
  </si>
  <si>
    <t>HS.SCP.B.8</t>
  </si>
  <si>
    <t>(+) Apply the general Multiplication Rule in a uniform probability model, P(A and B) = P(A)P(B|A) = P(B)P(A|B), and interpret the answer in terms of the model.</t>
  </si>
  <si>
    <t>HS.SCP.B.9</t>
  </si>
  <si>
    <t>(+) Use permutations and combinations to compute probabilities of compound events and solve problems.</t>
  </si>
  <si>
    <t>HS.S-MD - Using Probability to Make Decisions</t>
  </si>
  <si>
    <t>Use probability to evaluate outcomes of decisions.</t>
  </si>
  <si>
    <t>HS.SMD.B.6</t>
  </si>
  <si>
    <t>(+) Use probabilities to make fair decisions (e.g., drawing by lots, using a random number generator).</t>
  </si>
  <si>
    <t>HS.SMD.B.7</t>
  </si>
  <si>
    <t>(+) Analyze decisions and strategies using probability concepts (e.g., product testing, medical testing, pulling a hockey goalie at the end of a game).</t>
  </si>
  <si>
    <t xml:space="preserve">PROVIDER/PUBLISHER INSTRUCTIONS:
• Citations for this section will refer to the Student Edition, Teacher Edition, or Student Workbook (Review Set).
• For this section, you may enter one citation per criterion. (Column C)  
     o NOTE: You may not use a citation more than once across ALL sections of the rubric.  
• The Reviewer will be providing evidence based on the citation given.
• Each criterion will be scored as “Meets expectations,” “Partially meets expectations,” or “Does not meet expectations.”
</t>
  </si>
  <si>
    <r>
      <t xml:space="preserve">PROVIDER/PUBLISHER INSTRUCTIONS: 
•Citations for this section will refer to the Student Edition, Teacher Edition, or Student Workbook (Review Set).
•	Column D:  Enter one citation per standard from the Teacher Edition.  If necessary, you may enter multiple, </t>
    </r>
    <r>
      <rPr>
        <b/>
        <sz val="12"/>
        <color theme="1"/>
        <rFont val="Arial"/>
        <family val="2"/>
      </rPr>
      <t>targeted</t>
    </r>
    <r>
      <rPr>
        <sz val="12"/>
        <color theme="1"/>
        <rFont val="Arial"/>
        <family val="2"/>
      </rPr>
      <t xml:space="preserve"> citations in order to address standards with multiple components.  Use as few citations as needed to meet the full intent of the standard.  Your citations should be concise and should allow the reviewer to easily determine that the full intent and all components of the standard have been met.
     o 	NOTE: You may not use a citation more than once across ALL sections of the rubric.  
•	The Reviewer will be providing evidence based on the citation given.  Each standard will be scored as “Meets expectations,” “Partially meets expectations,” or “Does not meet expectations.” 
•	Columns J and K:  You will identify (Column J) and cite (Column K) Standards for Mathematical Practice (1-8), one per domain. Each mathematical practice within the domain will be scored as “Meets expectations” or “Does not meet expectations.” 
     o 	NOTE: Each Standard for Mathematical Practice should be identified at least once throughout this section.  </t>
    </r>
  </si>
  <si>
    <t xml:space="preserve">REVIEWER INSTRUCTIONS:
• Use the Student Edition, Teacher Edition, or Student Workbook (Review Set) to conduct this portion of the review.
Math Content Standards:
• Columns D-F: The provider/publisher will provide a citation or citations within the Teacher Edition for the standard. Review the cited material, score the material by determining the degree to which they meet the intent of the standard, and provide evidence to support your determination: 
     o M = Meets expectations of the standard
     o P = Partially meets expectations of the standard  
     o D = Does not meet expectations of the standard
• Columns G-I: Using the Student Edition, Student Workbook, or other student-facing materials, list a different citation or multiple citations for the same standard so that all components of the standard are addressed. Review the cited material, score the material by determining the degree to which they meet the intent of the standard, and provide evidence to support your determination: 
     o M = Meets expectations of the standard
     o P = Partially meets expectations of the standard
     o D = Does not meet expectations of the standard
</t>
  </si>
  <si>
    <t>Standards for Mathematical Practices Scoring Table</t>
  </si>
  <si>
    <t>Publisher Cite</t>
  </si>
  <si>
    <t>COUNT</t>
  </si>
  <si>
    <t>SUM COL</t>
  </si>
  <si>
    <t>Reviewer Cite</t>
  </si>
  <si>
    <t>1 and M</t>
  </si>
  <si>
    <t>2 and M</t>
  </si>
  <si>
    <t>3 and M</t>
  </si>
  <si>
    <t>4 and M</t>
  </si>
  <si>
    <t>5 and M</t>
  </si>
  <si>
    <t>6 and M</t>
  </si>
  <si>
    <t>7 and M</t>
  </si>
  <si>
    <t>8 and M</t>
  </si>
  <si>
    <t>F.36 Integrated Math 2 - Grades 9-11 (2081)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</si>
</sst>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mm/dd/yy;@"/>
    <numFmt numFmtId="166" formatCode="0.0%"/>
  </numFmts>
  <fonts count="32" x14ac:knownFonts="1">
    <font>
      <sz val="11"/>
      <color theme="1"/>
      <name val="Calibri"/>
      <family val="2"/>
      <scheme val="minor"/>
    </font>
    <font>
      <b/>
      <sz val="12"/>
      <color theme="1"/>
      <name val="Arial"/>
      <family val="2"/>
    </font>
    <font>
      <sz val="12"/>
      <color theme="1"/>
      <name val="Arial"/>
      <family val="2"/>
    </font>
    <font>
      <sz val="11"/>
      <color theme="0"/>
      <name val="Calibri"/>
      <family val="2"/>
      <scheme val="minor"/>
    </font>
    <font>
      <b/>
      <sz val="12"/>
      <color theme="0"/>
      <name val="Arial"/>
      <family val="2"/>
    </font>
    <font>
      <sz val="16"/>
      <color theme="0"/>
      <name val="Arial"/>
      <family val="2"/>
    </font>
    <font>
      <b/>
      <sz val="16"/>
      <color theme="0"/>
      <name val="Arial"/>
      <family val="2"/>
    </font>
    <font>
      <sz val="16"/>
      <color theme="1"/>
      <name val="Arial"/>
      <family val="2"/>
    </font>
    <font>
      <b/>
      <sz val="24"/>
      <color theme="0"/>
      <name val="Arial"/>
      <family val="2"/>
    </font>
    <font>
      <b/>
      <sz val="18"/>
      <name val="Arial"/>
      <family val="2"/>
    </font>
    <font>
      <b/>
      <sz val="12"/>
      <name val="Arial"/>
      <family val="2"/>
    </font>
    <font>
      <b/>
      <sz val="12"/>
      <color rgb="FFFF0000"/>
      <name val="Arial"/>
      <family val="2"/>
    </font>
    <font>
      <sz val="11"/>
      <color theme="1"/>
      <name val="Arial"/>
      <family val="2"/>
    </font>
    <font>
      <sz val="12"/>
      <name val="Arial"/>
      <family val="2"/>
    </font>
    <font>
      <sz val="12"/>
      <color theme="0"/>
      <name val="Arial"/>
      <family val="2"/>
    </font>
    <font>
      <i/>
      <sz val="12"/>
      <color theme="1"/>
      <name val="Arial"/>
      <family val="2"/>
    </font>
    <font>
      <sz val="12"/>
      <color rgb="FFFF0000"/>
      <name val="Arial"/>
      <family val="2"/>
    </font>
    <font>
      <i/>
      <sz val="12"/>
      <name val="Arial"/>
      <family val="2"/>
    </font>
    <font>
      <i/>
      <vertAlign val="superscript"/>
      <sz val="12"/>
      <name val="Arial"/>
      <family val="2"/>
    </font>
    <font>
      <vertAlign val="superscript"/>
      <sz val="12"/>
      <color theme="1"/>
      <name val="Arial"/>
      <family val="2"/>
    </font>
    <font>
      <i/>
      <vertAlign val="superscript"/>
      <sz val="12"/>
      <color theme="1"/>
      <name val="Arial"/>
      <family val="2"/>
    </font>
    <font>
      <b/>
      <sz val="16"/>
      <color theme="1"/>
      <name val="Arial"/>
      <family val="2"/>
    </font>
    <font>
      <b/>
      <u/>
      <sz val="16"/>
      <color theme="1"/>
      <name val="Arial"/>
      <family val="2"/>
    </font>
    <font>
      <sz val="14"/>
      <color theme="1"/>
      <name val="Arial"/>
      <family val="2"/>
    </font>
    <font>
      <b/>
      <sz val="14"/>
      <color theme="1"/>
      <name val="Arial"/>
      <family val="2"/>
    </font>
    <font>
      <i/>
      <sz val="12"/>
      <color rgb="FF231F20"/>
      <name val="Arial"/>
      <family val="2"/>
    </font>
    <font>
      <sz val="12"/>
      <color rgb="FF231F20"/>
      <name val="Arial"/>
      <family val="2"/>
    </font>
    <font>
      <vertAlign val="superscript"/>
      <sz val="12"/>
      <color rgb="FF231F20"/>
      <name val="Arial"/>
      <family val="2"/>
    </font>
    <font>
      <i/>
      <vertAlign val="superscript"/>
      <sz val="12"/>
      <color rgb="FF231F20"/>
      <name val="Arial"/>
      <family val="2"/>
    </font>
    <font>
      <b/>
      <vertAlign val="superscript"/>
      <sz val="16"/>
      <color theme="0"/>
      <name val="Arial"/>
      <family val="2"/>
    </font>
    <font>
      <sz val="12"/>
      <color rgb="FF231F20"/>
      <name val="Calibri"/>
      <family val="2"/>
    </font>
    <font>
      <b/>
      <sz val="12"/>
      <color rgb="FFFFFF00"/>
      <name val="Arial"/>
      <family val="2"/>
    </font>
  </fonts>
  <fills count="28">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rgb="FF7030A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D9D9D9"/>
        <bgColor indexed="64"/>
      </patternFill>
    </fill>
    <fill>
      <patternFill patternType="solid">
        <fgColor theme="8" tint="0.39997558519241921"/>
        <bgColor indexed="64"/>
      </patternFill>
    </fill>
    <fill>
      <patternFill patternType="solid">
        <fgColor theme="1" tint="4.9989318521683403E-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B8FEFB"/>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rgb="FFD6FEFB"/>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rgb="FFD6FEFC"/>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thin">
        <color indexed="64"/>
      </right>
      <top/>
      <bottom/>
      <diagonal/>
    </border>
    <border>
      <left/>
      <right style="thin">
        <color auto="1"/>
      </right>
      <top style="thin">
        <color auto="1"/>
      </top>
      <bottom/>
      <diagonal/>
    </border>
  </borders>
  <cellStyleXfs count="1">
    <xf numFmtId="0" fontId="0" fillId="0" borderId="0"/>
  </cellStyleXfs>
  <cellXfs count="498">
    <xf numFmtId="0" fontId="0" fillId="0" borderId="0" xfId="0"/>
    <xf numFmtId="0" fontId="0" fillId="0" borderId="0" xfId="0" applyAlignment="1">
      <alignment vertical="top" wrapText="1"/>
    </xf>
    <xf numFmtId="0" fontId="2" fillId="14" borderId="14" xfId="0" applyFont="1" applyFill="1" applyBorder="1" applyAlignment="1" applyProtection="1">
      <alignment vertical="center" wrapText="1"/>
      <protection locked="0"/>
    </xf>
    <xf numFmtId="0" fontId="2" fillId="14" borderId="14" xfId="0" applyFont="1" applyFill="1" applyBorder="1" applyAlignment="1" applyProtection="1">
      <alignment horizontal="center" vertical="center" wrapText="1"/>
      <protection locked="0"/>
    </xf>
    <xf numFmtId="0" fontId="1" fillId="0" borderId="14" xfId="0" applyFont="1" applyBorder="1" applyAlignment="1" applyProtection="1">
      <alignment horizontal="left" vertical="center"/>
    </xf>
    <xf numFmtId="0" fontId="2" fillId="0" borderId="14" xfId="0" applyFont="1" applyBorder="1" applyAlignment="1" applyProtection="1">
      <alignment horizontal="center" vertical="center"/>
    </xf>
    <xf numFmtId="0" fontId="1" fillId="0" borderId="14" xfId="0" applyFont="1" applyBorder="1" applyAlignment="1" applyProtection="1">
      <alignment vertical="center" wrapText="1"/>
    </xf>
    <xf numFmtId="165" fontId="2" fillId="0" borderId="14" xfId="0" applyNumberFormat="1" applyFont="1" applyBorder="1" applyAlignment="1" applyProtection="1">
      <alignment horizontal="center" vertical="center"/>
    </xf>
    <xf numFmtId="0" fontId="1" fillId="0" borderId="15" xfId="0" applyFont="1" applyBorder="1" applyAlignment="1" applyProtection="1">
      <alignment horizontal="left" vertical="center" wrapText="1"/>
    </xf>
    <xf numFmtId="0" fontId="1" fillId="0" borderId="14" xfId="0" applyFont="1" applyBorder="1" applyAlignment="1" applyProtection="1">
      <alignment horizontal="center" vertical="center" wrapText="1"/>
    </xf>
    <xf numFmtId="0" fontId="1" fillId="0" borderId="14" xfId="0" applyFont="1" applyBorder="1" applyAlignment="1" applyProtection="1">
      <alignment horizontal="left" vertical="center" wrapText="1"/>
    </xf>
    <xf numFmtId="1" fontId="1" fillId="0" borderId="14" xfId="0" applyNumberFormat="1" applyFont="1" applyBorder="1" applyAlignment="1" applyProtection="1">
      <alignment horizontal="center" vertical="center"/>
    </xf>
    <xf numFmtId="0" fontId="1" fillId="0" borderId="14" xfId="0" applyFont="1" applyFill="1" applyBorder="1" applyAlignment="1" applyProtection="1">
      <alignment horizontal="center" vertical="center"/>
    </xf>
    <xf numFmtId="1" fontId="1" fillId="0" borderId="14" xfId="0" applyNumberFormat="1"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166" fontId="1" fillId="0" borderId="21" xfId="0" applyNumberFormat="1" applyFont="1" applyFill="1" applyBorder="1" applyAlignment="1" applyProtection="1">
      <alignment horizontal="center" vertical="center" wrapText="1"/>
    </xf>
    <xf numFmtId="166" fontId="11" fillId="3" borderId="14" xfId="0" applyNumberFormat="1" applyFont="1" applyFill="1" applyBorder="1" applyAlignment="1" applyProtection="1">
      <alignment horizontal="center" vertical="center" wrapText="1"/>
    </xf>
    <xf numFmtId="166" fontId="11" fillId="0" borderId="14" xfId="0" applyNumberFormat="1" applyFont="1" applyFill="1" applyBorder="1" applyAlignment="1" applyProtection="1">
      <alignment horizontal="center" vertical="center" wrapText="1"/>
    </xf>
    <xf numFmtId="0" fontId="1" fillId="7" borderId="14" xfId="0" applyFont="1" applyFill="1" applyBorder="1" applyAlignment="1" applyProtection="1">
      <alignment horizontal="left" vertical="center" wrapText="1"/>
    </xf>
    <xf numFmtId="0" fontId="1" fillId="7" borderId="14" xfId="0" applyFont="1" applyFill="1" applyBorder="1" applyAlignment="1" applyProtection="1">
      <alignment horizontal="center" vertical="center" wrapText="1"/>
    </xf>
    <xf numFmtId="0" fontId="1" fillId="7" borderId="26" xfId="0" applyFont="1" applyFill="1" applyBorder="1" applyAlignment="1" applyProtection="1">
      <alignment horizontal="left" vertical="center" wrapText="1"/>
    </xf>
    <xf numFmtId="0" fontId="10" fillId="7" borderId="21" xfId="0" applyFont="1" applyFill="1" applyBorder="1" applyAlignment="1" applyProtection="1">
      <alignment horizontal="center" vertical="center" wrapText="1"/>
    </xf>
    <xf numFmtId="0" fontId="0" fillId="0" borderId="0" xfId="0" applyAlignment="1">
      <alignment vertical="top"/>
    </xf>
    <xf numFmtId="0" fontId="0" fillId="0" borderId="12" xfId="0" applyBorder="1"/>
    <xf numFmtId="0" fontId="0" fillId="0" borderId="0" xfId="0" applyBorder="1" applyAlignment="1">
      <alignment vertical="top" wrapText="1"/>
    </xf>
    <xf numFmtId="0" fontId="8" fillId="0" borderId="14" xfId="0" applyFont="1" applyFill="1" applyBorder="1" applyAlignment="1" applyProtection="1">
      <alignment horizontal="center" vertical="center"/>
    </xf>
    <xf numFmtId="0" fontId="1" fillId="14" borderId="23" xfId="0" applyFont="1" applyFill="1" applyBorder="1" applyAlignment="1" applyProtection="1">
      <alignment horizontal="left" vertical="center" wrapText="1"/>
    </xf>
    <xf numFmtId="0" fontId="1" fillId="14" borderId="14" xfId="0" applyFont="1" applyFill="1" applyBorder="1" applyAlignment="1" applyProtection="1">
      <alignment vertical="center" wrapText="1"/>
    </xf>
    <xf numFmtId="0" fontId="1" fillId="14" borderId="14" xfId="0" applyFont="1" applyFill="1" applyBorder="1" applyAlignment="1" applyProtection="1">
      <alignment horizontal="left" vertical="center" wrapText="1"/>
    </xf>
    <xf numFmtId="0" fontId="1" fillId="14" borderId="14" xfId="0" applyFont="1" applyFill="1" applyBorder="1" applyAlignment="1" applyProtection="1">
      <alignment vertical="center"/>
    </xf>
    <xf numFmtId="0" fontId="0" fillId="3" borderId="0" xfId="0" applyFill="1" applyProtection="1"/>
    <xf numFmtId="0" fontId="0" fillId="0" borderId="0" xfId="0" applyProtection="1"/>
    <xf numFmtId="0" fontId="1" fillId="3" borderId="6" xfId="0" applyFont="1" applyFill="1" applyBorder="1" applyAlignment="1" applyProtection="1">
      <alignment horizontal="center" vertical="center"/>
    </xf>
    <xf numFmtId="0" fontId="0" fillId="3" borderId="6" xfId="0" applyFill="1" applyBorder="1" applyAlignment="1" applyProtection="1">
      <alignment vertical="top" wrapText="1"/>
    </xf>
    <xf numFmtId="0" fontId="0" fillId="3" borderId="6" xfId="0" applyFill="1" applyBorder="1" applyProtection="1"/>
    <xf numFmtId="0" fontId="0" fillId="3" borderId="6" xfId="0" applyFill="1" applyBorder="1" applyAlignment="1" applyProtection="1">
      <alignment horizontal="center" vertical="center"/>
    </xf>
    <xf numFmtId="0" fontId="1" fillId="16" borderId="1" xfId="0" applyFont="1" applyFill="1" applyBorder="1" applyAlignment="1" applyProtection="1">
      <alignment horizontal="center" vertical="center"/>
    </xf>
    <xf numFmtId="0" fontId="7" fillId="4" borderId="1" xfId="0" applyFont="1" applyFill="1" applyBorder="1" applyAlignment="1" applyProtection="1">
      <alignment horizontal="center" vertical="center" wrapText="1"/>
    </xf>
    <xf numFmtId="0" fontId="2" fillId="16" borderId="1" xfId="0" applyFont="1" applyFill="1" applyBorder="1" applyAlignment="1" applyProtection="1">
      <alignment horizontal="center" vertical="center"/>
    </xf>
    <xf numFmtId="0" fontId="2" fillId="16" borderId="1" xfId="0" applyFont="1" applyFill="1" applyBorder="1" applyAlignment="1" applyProtection="1">
      <alignment horizontal="center" vertical="center" wrapText="1"/>
    </xf>
    <xf numFmtId="0" fontId="13" fillId="16" borderId="1" xfId="0" applyFont="1" applyFill="1" applyBorder="1" applyAlignment="1" applyProtection="1">
      <alignment horizontal="center" vertical="center" wrapText="1"/>
    </xf>
    <xf numFmtId="0" fontId="6" fillId="3" borderId="3" xfId="0" applyFont="1" applyFill="1" applyBorder="1" applyAlignment="1" applyProtection="1">
      <alignment horizontal="left" vertical="top"/>
    </xf>
    <xf numFmtId="0" fontId="4" fillId="3" borderId="3" xfId="0" applyFont="1" applyFill="1" applyBorder="1" applyAlignment="1" applyProtection="1">
      <alignment vertical="top" wrapText="1"/>
    </xf>
    <xf numFmtId="0" fontId="0" fillId="3" borderId="3" xfId="0" applyFill="1" applyBorder="1" applyProtection="1"/>
    <xf numFmtId="0" fontId="0" fillId="3" borderId="3" xfId="0" applyFill="1" applyBorder="1" applyAlignment="1" applyProtection="1">
      <alignment horizontal="center" vertical="center"/>
    </xf>
    <xf numFmtId="0" fontId="6" fillId="16" borderId="0" xfId="0" applyFont="1" applyFill="1" applyBorder="1" applyAlignment="1" applyProtection="1">
      <alignment vertical="top"/>
    </xf>
    <xf numFmtId="0" fontId="0" fillId="16" borderId="0" xfId="0" applyFill="1" applyAlignment="1" applyProtection="1">
      <alignment vertical="top" wrapText="1"/>
    </xf>
    <xf numFmtId="0" fontId="3" fillId="16" borderId="0" xfId="0" applyFont="1" applyFill="1" applyBorder="1" applyProtection="1"/>
    <xf numFmtId="0" fontId="3" fillId="16" borderId="0" xfId="0" applyFont="1" applyFill="1" applyBorder="1" applyAlignment="1" applyProtection="1">
      <alignment horizontal="center" vertical="center"/>
    </xf>
    <xf numFmtId="0" fontId="0" fillId="16" borderId="0" xfId="0" applyFill="1" applyProtection="1"/>
    <xf numFmtId="0" fontId="3" fillId="16" borderId="27" xfId="0" applyFont="1" applyFill="1" applyBorder="1" applyProtection="1"/>
    <xf numFmtId="0" fontId="1" fillId="7" borderId="3" xfId="0" applyFont="1" applyFill="1" applyBorder="1" applyAlignment="1" applyProtection="1">
      <alignment horizontal="center" vertical="center"/>
    </xf>
    <xf numFmtId="0" fontId="1" fillId="7" borderId="3" xfId="0" applyFont="1" applyFill="1" applyBorder="1" applyAlignment="1" applyProtection="1">
      <alignment horizontal="left" vertical="center" wrapText="1"/>
    </xf>
    <xf numFmtId="0" fontId="0" fillId="7" borderId="3" xfId="0" applyFill="1" applyBorder="1" applyAlignment="1" applyProtection="1">
      <alignment vertical="top" wrapText="1"/>
    </xf>
    <xf numFmtId="0" fontId="0" fillId="7" borderId="3" xfId="0" applyFill="1" applyBorder="1" applyAlignment="1" applyProtection="1">
      <alignment horizontal="center" vertical="center"/>
    </xf>
    <xf numFmtId="0" fontId="0" fillId="7" borderId="3" xfId="0" applyFill="1" applyBorder="1" applyProtection="1"/>
    <xf numFmtId="0" fontId="0" fillId="7" borderId="4" xfId="0" applyFill="1" applyBorder="1" applyProtection="1"/>
    <xf numFmtId="0" fontId="1" fillId="0" borderId="9" xfId="0" applyFont="1" applyFill="1" applyBorder="1" applyAlignment="1" applyProtection="1">
      <alignment horizontal="center" vertical="center"/>
    </xf>
    <xf numFmtId="0" fontId="2" fillId="0" borderId="9" xfId="0" applyFont="1" applyFill="1" applyBorder="1" applyAlignment="1" applyProtection="1">
      <alignment horizontal="left" vertical="top" wrapText="1"/>
    </xf>
    <xf numFmtId="0" fontId="2" fillId="2" borderId="9" xfId="0" applyFont="1" applyFill="1" applyBorder="1" applyAlignment="1" applyProtection="1">
      <alignment horizontal="left" vertical="top" wrapText="1"/>
    </xf>
    <xf numFmtId="0" fontId="2" fillId="4" borderId="9" xfId="0" applyFont="1" applyFill="1" applyBorder="1" applyAlignment="1" applyProtection="1">
      <alignment horizontal="center" vertical="center"/>
    </xf>
    <xf numFmtId="0" fontId="2" fillId="8" borderId="9" xfId="0" applyFont="1" applyFill="1" applyBorder="1" applyAlignment="1" applyProtection="1">
      <alignment horizontal="left" vertical="top" wrapText="1"/>
    </xf>
    <xf numFmtId="0" fontId="2" fillId="4"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left" vertical="top" wrapText="1"/>
    </xf>
    <xf numFmtId="0" fontId="2" fillId="2" borderId="1" xfId="0" applyFont="1" applyFill="1" applyBorder="1" applyAlignment="1" applyProtection="1">
      <alignment horizontal="left" vertical="top" wrapText="1"/>
    </xf>
    <xf numFmtId="0" fontId="2" fillId="8" borderId="1" xfId="0" applyFont="1" applyFill="1" applyBorder="1" applyAlignment="1" applyProtection="1">
      <alignment horizontal="left" vertical="top" wrapText="1"/>
    </xf>
    <xf numFmtId="0" fontId="1" fillId="0" borderId="1"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2" fillId="0" borderId="7" xfId="0" applyFont="1" applyFill="1" applyBorder="1" applyAlignment="1" applyProtection="1">
      <alignment horizontal="left" vertical="top" wrapText="1"/>
    </xf>
    <xf numFmtId="0" fontId="2" fillId="2" borderId="7" xfId="0" applyFont="1" applyFill="1" applyBorder="1" applyAlignment="1" applyProtection="1">
      <alignment horizontal="left" vertical="top" wrapText="1"/>
    </xf>
    <xf numFmtId="0" fontId="2" fillId="4" borderId="7" xfId="0" applyFont="1" applyFill="1" applyBorder="1" applyAlignment="1" applyProtection="1">
      <alignment horizontal="center" vertical="center"/>
    </xf>
    <xf numFmtId="0" fontId="2" fillId="8" borderId="7" xfId="0" applyFont="1" applyFill="1" applyBorder="1" applyAlignment="1" applyProtection="1">
      <alignment horizontal="left" vertical="top" wrapText="1"/>
    </xf>
    <xf numFmtId="0" fontId="2" fillId="0" borderId="7" xfId="0" applyFont="1" applyBorder="1" applyAlignment="1" applyProtection="1">
      <alignment horizontal="left" vertical="top" wrapText="1"/>
    </xf>
    <xf numFmtId="0" fontId="1" fillId="7" borderId="3" xfId="0" applyFont="1" applyFill="1" applyBorder="1" applyAlignment="1" applyProtection="1">
      <alignment horizontal="left" vertical="top" wrapText="1"/>
    </xf>
    <xf numFmtId="0" fontId="2" fillId="7" borderId="3" xfId="0" applyFont="1" applyFill="1" applyBorder="1" applyAlignment="1" applyProtection="1">
      <alignment horizontal="left" vertical="top" wrapText="1"/>
    </xf>
    <xf numFmtId="0" fontId="2" fillId="7" borderId="3" xfId="0" applyFont="1" applyFill="1" applyBorder="1" applyAlignment="1" applyProtection="1">
      <alignment horizontal="center" vertical="center"/>
    </xf>
    <xf numFmtId="0" fontId="2" fillId="7" borderId="4" xfId="0" applyFont="1" applyFill="1" applyBorder="1" applyAlignment="1" applyProtection="1">
      <alignment horizontal="left" vertical="top" wrapText="1"/>
    </xf>
    <xf numFmtId="0" fontId="1" fillId="0" borderId="9" xfId="0" applyFont="1" applyBorder="1" applyAlignment="1" applyProtection="1">
      <alignment horizontal="center" vertical="center"/>
    </xf>
    <xf numFmtId="0" fontId="2" fillId="0" borderId="9" xfId="0" applyFont="1" applyBorder="1" applyAlignment="1" applyProtection="1">
      <alignment horizontal="left" vertical="top" wrapText="1"/>
    </xf>
    <xf numFmtId="0" fontId="1" fillId="0" borderId="7" xfId="0" applyFont="1" applyBorder="1" applyAlignment="1" applyProtection="1">
      <alignment horizontal="center" vertical="center"/>
    </xf>
    <xf numFmtId="0" fontId="2" fillId="0" borderId="1"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2" borderId="8" xfId="0" applyFont="1" applyFill="1" applyBorder="1" applyAlignment="1" applyProtection="1">
      <alignment horizontal="left" vertical="top" wrapText="1"/>
    </xf>
    <xf numFmtId="0" fontId="2" fillId="0" borderId="8" xfId="0" applyFont="1" applyBorder="1" applyAlignment="1" applyProtection="1">
      <alignment horizontal="left" vertical="top" wrapText="1"/>
    </xf>
    <xf numFmtId="0" fontId="1" fillId="7" borderId="2" xfId="0" applyFont="1" applyFill="1" applyBorder="1" applyAlignment="1" applyProtection="1">
      <alignment vertical="center"/>
    </xf>
    <xf numFmtId="0" fontId="1" fillId="7" borderId="3" xfId="0" applyFont="1" applyFill="1" applyBorder="1" applyAlignment="1" applyProtection="1">
      <alignment vertical="center"/>
    </xf>
    <xf numFmtId="0" fontId="1" fillId="7" borderId="4" xfId="0" applyFont="1" applyFill="1" applyBorder="1" applyAlignment="1" applyProtection="1">
      <alignment vertical="center"/>
    </xf>
    <xf numFmtId="0" fontId="1" fillId="0" borderId="0" xfId="0" applyFont="1" applyBorder="1" applyAlignment="1" applyProtection="1">
      <alignment horizontal="center" vertical="center"/>
    </xf>
    <xf numFmtId="0" fontId="2" fillId="0" borderId="0" xfId="0" applyFont="1" applyFill="1" applyBorder="1" applyAlignment="1" applyProtection="1">
      <alignment horizontal="left" vertical="center" wrapText="1"/>
    </xf>
    <xf numFmtId="0" fontId="0" fillId="0" borderId="0" xfId="0" applyFill="1" applyBorder="1" applyProtection="1"/>
    <xf numFmtId="0" fontId="2" fillId="0" borderId="0" xfId="0" applyFont="1" applyFill="1" applyBorder="1" applyProtection="1"/>
    <xf numFmtId="0" fontId="0" fillId="0" borderId="0" xfId="0" applyBorder="1" applyProtection="1"/>
    <xf numFmtId="0" fontId="0" fillId="7" borderId="2" xfId="0" applyFill="1" applyBorder="1" applyProtection="1"/>
    <xf numFmtId="0" fontId="2" fillId="7" borderId="3" xfId="0" applyFont="1" applyFill="1" applyBorder="1" applyAlignment="1" applyProtection="1">
      <alignment horizontal="left" vertical="center" wrapText="1"/>
    </xf>
    <xf numFmtId="0" fontId="2" fillId="7" borderId="3" xfId="0" applyFont="1" applyFill="1" applyBorder="1" applyAlignment="1" applyProtection="1"/>
    <xf numFmtId="0" fontId="2" fillId="7" borderId="4" xfId="0" applyFont="1" applyFill="1" applyBorder="1" applyAlignment="1" applyProtection="1"/>
    <xf numFmtId="0" fontId="2" fillId="0" borderId="4" xfId="0" applyFont="1" applyFill="1" applyBorder="1" applyProtection="1"/>
    <xf numFmtId="0" fontId="0" fillId="4" borderId="1" xfId="0" applyFill="1" applyBorder="1" applyProtection="1"/>
    <xf numFmtId="0" fontId="2" fillId="2" borderId="9"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0" fillId="3" borderId="12" xfId="0" applyFill="1" applyBorder="1" applyProtection="1"/>
    <xf numFmtId="0" fontId="1" fillId="3" borderId="12" xfId="0" applyFont="1" applyFill="1" applyBorder="1" applyAlignment="1" applyProtection="1">
      <alignment horizontal="center" vertical="center"/>
    </xf>
    <xf numFmtId="0" fontId="0" fillId="3" borderId="0" xfId="0" applyFill="1" applyAlignment="1" applyProtection="1">
      <alignment vertical="top" wrapText="1"/>
    </xf>
    <xf numFmtId="0" fontId="6" fillId="3" borderId="2" xfId="0" applyFont="1" applyFill="1" applyBorder="1" applyAlignment="1" applyProtection="1">
      <alignment horizontal="left" vertical="top"/>
    </xf>
    <xf numFmtId="0" fontId="6" fillId="16" borderId="11" xfId="0" applyFont="1" applyFill="1" applyBorder="1" applyAlignment="1" applyProtection="1">
      <alignment vertical="top"/>
    </xf>
    <xf numFmtId="0" fontId="3" fillId="16" borderId="6" xfId="0" applyFont="1" applyFill="1" applyBorder="1" applyProtection="1"/>
    <xf numFmtId="0" fontId="3" fillId="16" borderId="6" xfId="0" applyFont="1" applyFill="1" applyBorder="1" applyAlignment="1" applyProtection="1">
      <alignment horizontal="center" vertical="center"/>
    </xf>
    <xf numFmtId="0" fontId="3" fillId="16" borderId="13" xfId="0" applyFont="1" applyFill="1" applyBorder="1" applyProtection="1"/>
    <xf numFmtId="0" fontId="12" fillId="0" borderId="1" xfId="0" applyFont="1" applyBorder="1" applyAlignment="1" applyProtection="1">
      <alignment horizontal="left" vertical="top" wrapText="1"/>
    </xf>
    <xf numFmtId="0" fontId="0" fillId="6" borderId="2" xfId="0" applyFill="1" applyBorder="1" applyProtection="1"/>
    <xf numFmtId="0" fontId="0" fillId="6" borderId="3" xfId="0" applyFill="1" applyBorder="1" applyProtection="1"/>
    <xf numFmtId="0" fontId="0" fillId="6" borderId="3" xfId="0" applyFill="1" applyBorder="1" applyAlignment="1" applyProtection="1">
      <alignment horizontal="center"/>
    </xf>
    <xf numFmtId="0" fontId="0" fillId="0" borderId="12" xfId="0" applyFill="1" applyBorder="1" applyProtection="1"/>
    <xf numFmtId="0" fontId="2" fillId="2" borderId="1" xfId="0" applyFont="1" applyFill="1" applyBorder="1" applyAlignment="1" applyProtection="1">
      <alignment vertical="top" wrapText="1"/>
      <protection locked="0"/>
    </xf>
    <xf numFmtId="0" fontId="1" fillId="3" borderId="0" xfId="0" applyFont="1" applyFill="1" applyAlignment="1" applyProtection="1">
      <alignment horizontal="center" vertical="center"/>
    </xf>
    <xf numFmtId="0" fontId="2" fillId="11" borderId="6" xfId="0" applyFont="1" applyFill="1" applyBorder="1" applyAlignment="1" applyProtection="1">
      <alignment vertical="top" wrapText="1"/>
    </xf>
    <xf numFmtId="0" fontId="2" fillId="11" borderId="13" xfId="0" applyFont="1" applyFill="1" applyBorder="1" applyAlignment="1" applyProtection="1">
      <alignment vertical="top" wrapText="1"/>
    </xf>
    <xf numFmtId="0" fontId="2" fillId="12" borderId="0" xfId="0" applyFont="1" applyFill="1" applyAlignment="1" applyProtection="1">
      <alignment vertical="top" wrapText="1"/>
    </xf>
    <xf numFmtId="0" fontId="2" fillId="12" borderId="27" xfId="0" applyFont="1" applyFill="1" applyBorder="1" applyAlignment="1" applyProtection="1">
      <alignment vertical="top" wrapText="1"/>
    </xf>
    <xf numFmtId="0" fontId="2" fillId="12" borderId="13" xfId="0" applyFont="1" applyFill="1" applyBorder="1" applyAlignment="1" applyProtection="1">
      <alignment vertical="top" wrapText="1"/>
    </xf>
    <xf numFmtId="0" fontId="1" fillId="16" borderId="9" xfId="0" applyFont="1" applyFill="1" applyBorder="1" applyAlignment="1" applyProtection="1">
      <alignment horizontal="center" vertical="center"/>
    </xf>
    <xf numFmtId="0" fontId="7" fillId="4" borderId="9" xfId="0" applyFont="1" applyFill="1" applyBorder="1" applyAlignment="1" applyProtection="1">
      <alignment horizontal="center" vertical="center" wrapText="1"/>
    </xf>
    <xf numFmtId="0" fontId="2" fillId="16" borderId="9" xfId="0" applyFont="1" applyFill="1" applyBorder="1" applyAlignment="1" applyProtection="1">
      <alignment horizontal="center" vertical="center" wrapText="1"/>
    </xf>
    <xf numFmtId="0" fontId="2" fillId="16" borderId="9" xfId="0" applyFont="1" applyFill="1" applyBorder="1" applyAlignment="1" applyProtection="1">
      <alignment horizontal="center" vertical="center"/>
    </xf>
    <xf numFmtId="0" fontId="13" fillId="25" borderId="1" xfId="0" applyFont="1" applyFill="1" applyBorder="1" applyAlignment="1" applyProtection="1">
      <alignment horizontal="center" vertical="center" wrapText="1"/>
    </xf>
    <xf numFmtId="0" fontId="6" fillId="3" borderId="6" xfId="0" applyFont="1" applyFill="1" applyBorder="1" applyAlignment="1" applyProtection="1">
      <alignment horizontal="left" vertical="center"/>
    </xf>
    <xf numFmtId="0" fontId="4" fillId="3" borderId="6" xfId="0" applyFont="1" applyFill="1" applyBorder="1" applyAlignment="1" applyProtection="1">
      <alignment vertical="top" wrapText="1"/>
    </xf>
    <xf numFmtId="0" fontId="5" fillId="3" borderId="6" xfId="0" applyFont="1" applyFill="1" applyBorder="1" applyAlignment="1" applyProtection="1">
      <alignment vertical="top" wrapText="1"/>
    </xf>
    <xf numFmtId="0" fontId="0" fillId="3" borderId="1" xfId="0" applyFill="1" applyBorder="1" applyProtection="1"/>
    <xf numFmtId="0" fontId="6" fillId="16" borderId="6" xfId="0" applyFont="1" applyFill="1" applyBorder="1" applyAlignment="1" applyProtection="1">
      <alignment vertical="top"/>
    </xf>
    <xf numFmtId="0" fontId="4" fillId="16" borderId="6" xfId="0" applyFont="1" applyFill="1" applyBorder="1" applyAlignment="1" applyProtection="1">
      <alignment horizontal="center" vertical="center"/>
    </xf>
    <xf numFmtId="0" fontId="6" fillId="16" borderId="0" xfId="0" applyFont="1" applyFill="1" applyAlignment="1" applyProtection="1">
      <alignment vertical="top" wrapText="1"/>
    </xf>
    <xf numFmtId="0" fontId="2" fillId="16" borderId="8" xfId="0" applyFont="1" applyFill="1" applyBorder="1" applyAlignment="1" applyProtection="1">
      <alignment horizontal="center" vertical="center" wrapText="1"/>
    </xf>
    <xf numFmtId="0" fontId="3" fillId="25" borderId="13" xfId="0" applyFont="1" applyFill="1" applyBorder="1" applyProtection="1"/>
    <xf numFmtId="0" fontId="1" fillId="0" borderId="9" xfId="0" applyFont="1" applyBorder="1" applyAlignment="1" applyProtection="1">
      <alignment horizontal="center" vertical="center" wrapText="1"/>
    </xf>
    <xf numFmtId="0" fontId="2" fillId="0" borderId="1" xfId="0" applyFont="1" applyBorder="1" applyAlignment="1" applyProtection="1">
      <alignment vertical="top" wrapText="1"/>
    </xf>
    <xf numFmtId="0" fontId="2" fillId="2" borderId="2" xfId="0" applyFont="1" applyFill="1" applyBorder="1" applyAlignment="1" applyProtection="1">
      <alignment horizontal="left" vertical="top" wrapText="1"/>
    </xf>
    <xf numFmtId="0" fontId="2" fillId="22" borderId="1" xfId="0" applyFont="1" applyFill="1" applyBorder="1" applyAlignment="1" applyProtection="1">
      <alignment horizontal="left" vertical="top" wrapText="1"/>
    </xf>
    <xf numFmtId="0" fontId="2" fillId="22" borderId="2" xfId="0" applyFont="1" applyFill="1" applyBorder="1" applyAlignment="1" applyProtection="1">
      <alignment horizontal="left" vertical="top" wrapText="1"/>
    </xf>
    <xf numFmtId="0" fontId="2" fillId="19" borderId="12" xfId="0" applyFont="1" applyFill="1" applyBorder="1" applyAlignment="1" applyProtection="1">
      <alignment vertical="top" wrapText="1"/>
    </xf>
    <xf numFmtId="0" fontId="2" fillId="4" borderId="7" xfId="0" applyFont="1" applyFill="1" applyBorder="1" applyProtection="1"/>
    <xf numFmtId="0" fontId="2" fillId="24" borderId="12" xfId="0" applyFont="1" applyFill="1" applyBorder="1" applyAlignment="1" applyProtection="1">
      <alignment vertical="top" wrapText="1"/>
    </xf>
    <xf numFmtId="0" fontId="2" fillId="10" borderId="4" xfId="0" applyFont="1" applyFill="1" applyBorder="1" applyAlignment="1" applyProtection="1">
      <alignment horizontal="center" vertical="center" wrapText="1"/>
    </xf>
    <xf numFmtId="0" fontId="14" fillId="23" borderId="1" xfId="0" applyFont="1" applyFill="1" applyBorder="1" applyAlignment="1" applyProtection="1">
      <alignment horizontal="center" vertical="center" wrapText="1"/>
    </xf>
    <xf numFmtId="0" fontId="2" fillId="0" borderId="4" xfId="0" applyFont="1" applyBorder="1" applyAlignment="1" applyProtection="1">
      <alignment horizontal="left" vertical="top" wrapText="1"/>
    </xf>
    <xf numFmtId="0" fontId="0" fillId="0" borderId="0" xfId="0" applyAlignment="1" applyProtection="1">
      <alignment horizontal="center" vertical="center"/>
    </xf>
    <xf numFmtId="0" fontId="1" fillId="0" borderId="1" xfId="0" applyFont="1" applyBorder="1" applyAlignment="1" applyProtection="1">
      <alignment horizontal="center" vertical="center" wrapText="1"/>
    </xf>
    <xf numFmtId="0" fontId="2" fillId="22" borderId="10" xfId="0" applyFont="1" applyFill="1" applyBorder="1" applyAlignment="1" applyProtection="1">
      <alignment horizontal="left" vertical="top" wrapText="1"/>
    </xf>
    <xf numFmtId="0" fontId="2" fillId="4" borderId="8" xfId="0" applyFont="1" applyFill="1" applyBorder="1" applyAlignment="1" applyProtection="1">
      <alignment horizontal="center" vertical="center"/>
    </xf>
    <xf numFmtId="0" fontId="2" fillId="24" borderId="12" xfId="0" applyFont="1" applyFill="1" applyBorder="1" applyAlignment="1" applyProtection="1">
      <alignment horizontal="center" vertical="center" wrapText="1"/>
    </xf>
    <xf numFmtId="0" fontId="2" fillId="23" borderId="28" xfId="0" applyFont="1" applyFill="1" applyBorder="1" applyAlignment="1" applyProtection="1">
      <alignment horizontal="center" vertical="center" wrapText="1"/>
    </xf>
    <xf numFmtId="0" fontId="14" fillId="23" borderId="7" xfId="0" applyFont="1" applyFill="1" applyBorder="1" applyAlignment="1" applyProtection="1">
      <alignment horizontal="center" vertical="center" wrapText="1"/>
    </xf>
    <xf numFmtId="0" fontId="6" fillId="16" borderId="2" xfId="0" applyFont="1" applyFill="1" applyBorder="1" applyAlignment="1" applyProtection="1">
      <alignment horizontal="left" vertical="top"/>
    </xf>
    <xf numFmtId="0" fontId="4" fillId="16" borderId="3" xfId="0" applyFont="1" applyFill="1" applyBorder="1" applyAlignment="1" applyProtection="1">
      <alignment horizontal="center" vertical="center"/>
    </xf>
    <xf numFmtId="0" fontId="2" fillId="22" borderId="11" xfId="0" applyFont="1" applyFill="1" applyBorder="1" applyAlignment="1" applyProtection="1">
      <alignment horizontal="left" vertical="top" wrapText="1"/>
    </xf>
    <xf numFmtId="0" fontId="14" fillId="23" borderId="13" xfId="0" applyFont="1" applyFill="1" applyBorder="1" applyAlignment="1" applyProtection="1">
      <alignment horizontal="center" vertical="center" wrapText="1"/>
    </xf>
    <xf numFmtId="0" fontId="14" fillId="23" borderId="9" xfId="0" applyFont="1" applyFill="1" applyBorder="1" applyAlignment="1" applyProtection="1">
      <alignment horizontal="center" vertical="center" wrapText="1"/>
    </xf>
    <xf numFmtId="0" fontId="2" fillId="10" borderId="1" xfId="0" applyFont="1" applyFill="1" applyBorder="1" applyAlignment="1" applyProtection="1">
      <alignment horizontal="center" vertical="center" wrapText="1"/>
    </xf>
    <xf numFmtId="0" fontId="14" fillId="23" borderId="4" xfId="0" applyFont="1" applyFill="1" applyBorder="1" applyAlignment="1" applyProtection="1">
      <alignment horizontal="center" vertical="center" wrapText="1"/>
    </xf>
    <xf numFmtId="0" fontId="2" fillId="4" borderId="8" xfId="0" applyFont="1" applyFill="1" applyBorder="1" applyProtection="1"/>
    <xf numFmtId="0" fontId="6" fillId="3" borderId="0" xfId="0" applyFont="1" applyFill="1" applyAlignment="1" applyProtection="1">
      <alignment horizontal="left" vertical="center"/>
    </xf>
    <xf numFmtId="0" fontId="4" fillId="3" borderId="0" xfId="0" applyFont="1" applyFill="1" applyAlignment="1" applyProtection="1">
      <alignment vertical="top" wrapText="1"/>
    </xf>
    <xf numFmtId="0" fontId="2" fillId="19" borderId="7" xfId="0" applyFont="1" applyFill="1" applyBorder="1" applyProtection="1"/>
    <xf numFmtId="0" fontId="2" fillId="24" borderId="7" xfId="0" applyFont="1" applyFill="1" applyBorder="1" applyProtection="1"/>
    <xf numFmtId="0" fontId="2" fillId="19" borderId="8" xfId="0" applyFont="1" applyFill="1" applyBorder="1" applyProtection="1"/>
    <xf numFmtId="0" fontId="2" fillId="0" borderId="1" xfId="0" applyFont="1" applyFill="1" applyBorder="1" applyAlignment="1" applyProtection="1">
      <alignment vertical="top" wrapText="1"/>
    </xf>
    <xf numFmtId="0" fontId="14" fillId="23" borderId="28" xfId="0" applyFont="1" applyFill="1" applyBorder="1" applyAlignment="1" applyProtection="1">
      <alignment horizontal="center" vertical="center" wrapText="1"/>
    </xf>
    <xf numFmtId="0" fontId="6" fillId="16" borderId="2" xfId="0" applyFont="1" applyFill="1" applyBorder="1" applyAlignment="1" applyProtection="1">
      <alignment horizontal="center" vertical="center"/>
    </xf>
    <xf numFmtId="0" fontId="2" fillId="19" borderId="10" xfId="0" applyFont="1" applyFill="1" applyBorder="1" applyProtection="1"/>
    <xf numFmtId="0" fontId="2" fillId="24" borderId="10" xfId="0" applyFont="1" applyFill="1" applyBorder="1" applyProtection="1"/>
    <xf numFmtId="0" fontId="2" fillId="19" borderId="12" xfId="0" applyFont="1" applyFill="1" applyBorder="1" applyProtection="1"/>
    <xf numFmtId="0" fontId="2" fillId="24" borderId="12" xfId="0" applyFont="1" applyFill="1" applyBorder="1" applyProtection="1"/>
    <xf numFmtId="0" fontId="1" fillId="16" borderId="2" xfId="0" applyFont="1" applyFill="1" applyBorder="1" applyAlignment="1" applyProtection="1">
      <alignment horizontal="center" vertical="center"/>
    </xf>
    <xf numFmtId="0" fontId="1" fillId="16" borderId="3" xfId="0" applyFont="1" applyFill="1" applyBorder="1" applyAlignment="1" applyProtection="1">
      <alignment horizontal="center" vertical="center"/>
    </xf>
    <xf numFmtId="0" fontId="6" fillId="16" borderId="3" xfId="0" applyFont="1" applyFill="1" applyBorder="1" applyAlignment="1" applyProtection="1">
      <alignment vertical="top"/>
    </xf>
    <xf numFmtId="0" fontId="6" fillId="3" borderId="2" xfId="0" applyFont="1" applyFill="1" applyBorder="1" applyAlignment="1" applyProtection="1">
      <alignment horizontal="left" vertical="center"/>
    </xf>
    <xf numFmtId="0" fontId="1" fillId="3" borderId="3" xfId="0" applyFont="1" applyFill="1" applyBorder="1" applyAlignment="1" applyProtection="1">
      <alignment horizontal="center" vertical="center"/>
    </xf>
    <xf numFmtId="0" fontId="2" fillId="2" borderId="11" xfId="0" applyFont="1" applyFill="1" applyBorder="1" applyAlignment="1" applyProtection="1">
      <alignment horizontal="left" vertical="top" wrapText="1"/>
    </xf>
    <xf numFmtId="0" fontId="2" fillId="22" borderId="9" xfId="0" applyFont="1" applyFill="1" applyBorder="1" applyAlignment="1" applyProtection="1">
      <alignment horizontal="left" vertical="top" wrapText="1"/>
    </xf>
    <xf numFmtId="0" fontId="2" fillId="0" borderId="13" xfId="0" applyFont="1" applyBorder="1" applyAlignment="1" applyProtection="1">
      <alignment horizontal="left" vertical="top" wrapText="1"/>
    </xf>
    <xf numFmtId="0" fontId="0" fillId="7" borderId="10" xfId="0" applyFill="1" applyBorder="1" applyProtection="1"/>
    <xf numFmtId="0" fontId="0" fillId="7" borderId="28" xfId="0" applyFill="1" applyBorder="1" applyProtection="1"/>
    <xf numFmtId="0" fontId="0" fillId="7" borderId="11" xfId="0" applyFill="1" applyBorder="1" applyProtection="1"/>
    <xf numFmtId="0" fontId="1" fillId="0" borderId="0" xfId="0" applyFont="1" applyFill="1" applyBorder="1" applyAlignment="1" applyProtection="1">
      <alignment horizontal="center" vertical="center"/>
    </xf>
    <xf numFmtId="0" fontId="0" fillId="0" borderId="0" xfId="0" applyFill="1" applyBorder="1" applyAlignment="1" applyProtection="1">
      <alignment vertical="top" wrapText="1"/>
    </xf>
    <xf numFmtId="0" fontId="6" fillId="5" borderId="11" xfId="0" applyFont="1" applyFill="1" applyBorder="1" applyAlignment="1" applyProtection="1">
      <alignment vertical="center"/>
    </xf>
    <xf numFmtId="0" fontId="6" fillId="5" borderId="6" xfId="0" applyFont="1" applyFill="1" applyBorder="1" applyAlignment="1" applyProtection="1">
      <alignment vertical="center"/>
    </xf>
    <xf numFmtId="0" fontId="6" fillId="5" borderId="0" xfId="0" applyFont="1" applyFill="1" applyBorder="1" applyAlignment="1" applyProtection="1">
      <alignment vertical="center"/>
    </xf>
    <xf numFmtId="0" fontId="1" fillId="17" borderId="1" xfId="0" applyFont="1" applyFill="1" applyBorder="1" applyAlignment="1" applyProtection="1">
      <alignment horizontal="center" vertical="center" wrapText="1"/>
    </xf>
    <xf numFmtId="0" fontId="2" fillId="18" borderId="1" xfId="0" applyFont="1" applyFill="1" applyBorder="1" applyAlignment="1" applyProtection="1">
      <alignment horizontal="left" vertical="top" wrapText="1"/>
    </xf>
    <xf numFmtId="0" fontId="1" fillId="3"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2" fillId="3" borderId="1" xfId="0" applyFont="1" applyFill="1" applyBorder="1" applyAlignment="1" applyProtection="1">
      <alignment vertical="top" wrapText="1"/>
    </xf>
    <xf numFmtId="0" fontId="0" fillId="3" borderId="1" xfId="0" applyFill="1" applyBorder="1" applyAlignment="1" applyProtection="1">
      <alignment horizontal="center" vertical="center"/>
    </xf>
    <xf numFmtId="0" fontId="0" fillId="3" borderId="7" xfId="0" applyFill="1" applyBorder="1" applyProtection="1"/>
    <xf numFmtId="0" fontId="1" fillId="7" borderId="1" xfId="0" applyFont="1" applyFill="1" applyBorder="1" applyAlignment="1" applyProtection="1">
      <alignment horizontal="center" vertical="center"/>
    </xf>
    <xf numFmtId="0" fontId="0" fillId="7" borderId="1" xfId="0" applyFill="1" applyBorder="1" applyAlignment="1" applyProtection="1">
      <alignment vertical="top" wrapText="1"/>
    </xf>
    <xf numFmtId="0" fontId="0" fillId="7" borderId="5" xfId="0" applyFill="1" applyBorder="1" applyProtection="1"/>
    <xf numFmtId="0" fontId="0" fillId="9" borderId="1" xfId="0" applyFill="1" applyBorder="1" applyAlignment="1" applyProtection="1"/>
    <xf numFmtId="0" fontId="0" fillId="9" borderId="5" xfId="0" applyFill="1" applyBorder="1" applyAlignment="1" applyProtection="1"/>
    <xf numFmtId="0" fontId="0" fillId="9" borderId="28" xfId="0" applyFill="1" applyBorder="1" applyAlignment="1" applyProtection="1"/>
    <xf numFmtId="0" fontId="0" fillId="7" borderId="0" xfId="0" applyFill="1" applyProtection="1"/>
    <xf numFmtId="0" fontId="0" fillId="9" borderId="1" xfId="0" applyFill="1" applyBorder="1" applyAlignment="1" applyProtection="1">
      <alignment vertical="top" wrapText="1"/>
    </xf>
    <xf numFmtId="0" fontId="0" fillId="9" borderId="1" xfId="0" applyFill="1" applyBorder="1" applyAlignment="1" applyProtection="1">
      <alignment horizontal="center" vertical="center"/>
    </xf>
    <xf numFmtId="0" fontId="0" fillId="9" borderId="2" xfId="0" applyFill="1" applyBorder="1" applyAlignment="1" applyProtection="1"/>
    <xf numFmtId="0" fontId="0" fillId="9" borderId="4" xfId="0" applyFill="1" applyBorder="1" applyAlignment="1" applyProtection="1"/>
    <xf numFmtId="0" fontId="0" fillId="4" borderId="0" xfId="0" applyFill="1" applyProtection="1"/>
    <xf numFmtId="0" fontId="1" fillId="0" borderId="0" xfId="0" applyFont="1" applyAlignment="1" applyProtection="1">
      <alignment horizontal="center" vertical="center"/>
    </xf>
    <xf numFmtId="0" fontId="0" fillId="0" borderId="0" xfId="0" applyAlignment="1" applyProtection="1">
      <alignment vertical="top" wrapText="1"/>
    </xf>
    <xf numFmtId="0" fontId="2" fillId="7" borderId="4" xfId="0" applyFont="1" applyFill="1" applyBorder="1" applyProtection="1"/>
    <xf numFmtId="0" fontId="2" fillId="4" borderId="1" xfId="0" applyFont="1" applyFill="1" applyBorder="1" applyAlignment="1" applyProtection="1">
      <alignment horizontal="center"/>
    </xf>
    <xf numFmtId="0" fontId="2" fillId="19" borderId="12" xfId="0" applyFont="1" applyFill="1" applyBorder="1" applyAlignment="1" applyProtection="1">
      <alignment horizontal="center" vertical="center" wrapText="1"/>
      <protection locked="0"/>
    </xf>
    <xf numFmtId="0" fontId="2" fillId="19" borderId="8" xfId="0" applyFont="1" applyFill="1" applyBorder="1" applyAlignment="1" applyProtection="1">
      <alignment horizontal="left" vertical="top" wrapText="1"/>
      <protection locked="0"/>
    </xf>
    <xf numFmtId="0" fontId="21" fillId="0" borderId="0" xfId="0" applyFont="1" applyAlignment="1" applyProtection="1">
      <alignment vertical="center"/>
    </xf>
    <xf numFmtId="0" fontId="23" fillId="0" borderId="0" xfId="0" applyFont="1" applyAlignment="1" applyProtection="1">
      <alignment vertical="center"/>
    </xf>
    <xf numFmtId="0" fontId="24" fillId="0" borderId="0" xfId="0" applyFont="1" applyAlignment="1" applyProtection="1">
      <alignment vertical="center"/>
    </xf>
    <xf numFmtId="0" fontId="23" fillId="0" borderId="0" xfId="0" applyFont="1" applyProtection="1"/>
    <xf numFmtId="0" fontId="2" fillId="0" borderId="1" xfId="0" applyFont="1" applyBorder="1" applyAlignment="1" applyProtection="1">
      <alignment horizontal="left" vertical="top" wrapText="1"/>
    </xf>
    <xf numFmtId="0" fontId="2" fillId="19" borderId="7" xfId="0" applyFont="1" applyFill="1" applyBorder="1" applyAlignment="1" applyProtection="1">
      <alignment vertical="top" wrapText="1"/>
      <protection locked="0"/>
    </xf>
    <xf numFmtId="0" fontId="2" fillId="19" borderId="9" xfId="0" applyFont="1" applyFill="1" applyBorder="1" applyAlignment="1" applyProtection="1">
      <alignment vertical="top" wrapText="1"/>
      <protection locked="0"/>
    </xf>
    <xf numFmtId="0" fontId="2" fillId="19" borderId="8" xfId="0" applyFont="1" applyFill="1" applyBorder="1" applyAlignment="1" applyProtection="1">
      <alignment vertical="top" wrapText="1"/>
      <protection locked="0"/>
    </xf>
    <xf numFmtId="0" fontId="0" fillId="9" borderId="2" xfId="0" applyFill="1" applyBorder="1" applyProtection="1"/>
    <xf numFmtId="0" fontId="0" fillId="9" borderId="3" xfId="0" applyFill="1" applyBorder="1" applyProtection="1"/>
    <xf numFmtId="0" fontId="0" fillId="9" borderId="4" xfId="0" applyFill="1" applyBorder="1" applyProtection="1"/>
    <xf numFmtId="0" fontId="0" fillId="7" borderId="2" xfId="0" applyFill="1" applyBorder="1" applyProtection="1"/>
    <xf numFmtId="0" fontId="0" fillId="7" borderId="3" xfId="0" applyFill="1" applyBorder="1" applyProtection="1"/>
    <xf numFmtId="0" fontId="0" fillId="7" borderId="4" xfId="0" applyFill="1" applyBorder="1" applyProtection="1"/>
    <xf numFmtId="0" fontId="2" fillId="0" borderId="1" xfId="0" applyFont="1" applyBorder="1" applyAlignment="1" applyProtection="1">
      <alignment horizontal="left" vertical="top" wrapText="1"/>
    </xf>
    <xf numFmtId="0" fontId="2" fillId="16" borderId="1" xfId="0" applyFont="1" applyFill="1" applyBorder="1" applyAlignment="1" applyProtection="1">
      <alignment horizontal="center" vertical="center" wrapText="1"/>
    </xf>
    <xf numFmtId="0" fontId="13" fillId="11" borderId="6" xfId="0" applyFont="1" applyFill="1" applyBorder="1" applyAlignment="1" applyProtection="1">
      <alignment vertical="center" wrapText="1"/>
    </xf>
    <xf numFmtId="0" fontId="0" fillId="3" borderId="6" xfId="0" applyFill="1" applyBorder="1" applyProtection="1"/>
    <xf numFmtId="0" fontId="6" fillId="16" borderId="3" xfId="0" applyFont="1" applyFill="1" applyBorder="1" applyAlignment="1" applyProtection="1">
      <alignment vertical="top" wrapText="1"/>
    </xf>
    <xf numFmtId="0" fontId="12" fillId="2" borderId="1" xfId="0" applyFont="1" applyFill="1" applyBorder="1" applyAlignment="1" applyProtection="1">
      <alignment horizontal="left" vertical="top" wrapText="1"/>
    </xf>
    <xf numFmtId="0" fontId="12" fillId="8" borderId="1" xfId="0" applyFont="1" applyFill="1" applyBorder="1" applyAlignment="1" applyProtection="1">
      <alignment horizontal="left" vertical="top" wrapText="1"/>
    </xf>
    <xf numFmtId="0" fontId="4" fillId="23" borderId="4" xfId="0" applyFont="1" applyFill="1" applyBorder="1" applyAlignment="1" applyProtection="1">
      <alignment horizontal="center" vertical="center"/>
    </xf>
    <xf numFmtId="0" fontId="4" fillId="23" borderId="1" xfId="0" applyFont="1" applyFill="1" applyBorder="1" applyAlignment="1" applyProtection="1">
      <alignment horizontal="center" vertical="center"/>
    </xf>
    <xf numFmtId="0" fontId="2" fillId="4" borderId="8" xfId="0"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0" fontId="1" fillId="10" borderId="1" xfId="0" applyFont="1" applyFill="1" applyBorder="1" applyAlignment="1" applyProtection="1">
      <alignment horizontal="center" vertical="center"/>
    </xf>
    <xf numFmtId="0" fontId="26" fillId="0" borderId="0" xfId="0" applyFont="1" applyAlignment="1" applyProtection="1">
      <alignment horizontal="left" vertical="top" wrapText="1"/>
    </xf>
    <xf numFmtId="0" fontId="2" fillId="19" borderId="7" xfId="0" applyFont="1" applyFill="1" applyBorder="1" applyAlignment="1" applyProtection="1"/>
    <xf numFmtId="0" fontId="2" fillId="24" borderId="7" xfId="0" applyFont="1" applyFill="1" applyBorder="1" applyAlignment="1" applyProtection="1"/>
    <xf numFmtId="0" fontId="2" fillId="19" borderId="8" xfId="0" applyFont="1" applyFill="1" applyBorder="1" applyAlignment="1" applyProtection="1"/>
    <xf numFmtId="0" fontId="2" fillId="4" borderId="8" xfId="0" applyFont="1" applyFill="1" applyBorder="1" applyAlignment="1" applyProtection="1"/>
    <xf numFmtId="0" fontId="2" fillId="24" borderId="8" xfId="0" applyFont="1" applyFill="1" applyBorder="1" applyAlignment="1" applyProtection="1"/>
    <xf numFmtId="0" fontId="25" fillId="0" borderId="0" xfId="0" applyFont="1" applyAlignment="1" applyProtection="1">
      <alignment horizontal="left" vertical="top" wrapText="1"/>
    </xf>
    <xf numFmtId="0" fontId="2" fillId="19" borderId="1" xfId="0" applyFont="1" applyFill="1" applyBorder="1" applyAlignment="1" applyProtection="1">
      <alignment horizontal="left" vertical="top" wrapText="1"/>
      <protection locked="0"/>
    </xf>
    <xf numFmtId="0" fontId="2" fillId="19" borderId="1" xfId="0" applyFont="1" applyFill="1" applyBorder="1" applyAlignment="1" applyProtection="1">
      <alignment horizontal="left" vertical="top" wrapText="1"/>
    </xf>
    <xf numFmtId="0" fontId="2" fillId="24" borderId="1" xfId="0" applyFont="1" applyFill="1" applyBorder="1" applyAlignment="1" applyProtection="1">
      <alignment horizontal="left" vertical="top" wrapText="1"/>
    </xf>
    <xf numFmtId="0" fontId="26" fillId="0" borderId="1" xfId="0" applyFont="1" applyBorder="1" applyAlignment="1" applyProtection="1">
      <alignment horizontal="left" vertical="top" wrapText="1"/>
    </xf>
    <xf numFmtId="0" fontId="4" fillId="23" borderId="13" xfId="0" applyFont="1" applyFill="1" applyBorder="1" applyAlignment="1" applyProtection="1">
      <alignment horizontal="center" vertical="center"/>
    </xf>
    <xf numFmtId="0" fontId="26" fillId="0" borderId="1" xfId="0" applyFont="1" applyBorder="1" applyAlignment="1" applyProtection="1">
      <alignment horizontal="justify" vertical="top"/>
    </xf>
    <xf numFmtId="0" fontId="2" fillId="24" borderId="0" xfId="0" applyFont="1" applyFill="1" applyBorder="1" applyAlignment="1" applyProtection="1">
      <alignment horizontal="left" vertical="top" wrapText="1"/>
    </xf>
    <xf numFmtId="0" fontId="26" fillId="0" borderId="1" xfId="0" applyFont="1" applyBorder="1" applyAlignment="1" applyProtection="1">
      <alignment vertical="top" wrapText="1"/>
    </xf>
    <xf numFmtId="0" fontId="4" fillId="23" borderId="7" xfId="0" applyFont="1" applyFill="1" applyBorder="1" applyAlignment="1" applyProtection="1">
      <alignment horizontal="center" vertical="center"/>
    </xf>
    <xf numFmtId="0" fontId="0" fillId="0" borderId="0" xfId="0" applyFill="1" applyProtection="1"/>
    <xf numFmtId="0" fontId="14" fillId="16" borderId="3" xfId="0" applyFont="1" applyFill="1" applyBorder="1" applyAlignment="1" applyProtection="1">
      <alignment horizontal="center" vertical="center"/>
    </xf>
    <xf numFmtId="0" fontId="14" fillId="16" borderId="3" xfId="0" applyFont="1" applyFill="1" applyBorder="1" applyAlignment="1" applyProtection="1">
      <alignment horizontal="left" vertical="top" wrapText="1"/>
    </xf>
    <xf numFmtId="0" fontId="2" fillId="19" borderId="7" xfId="0" applyFont="1" applyFill="1" applyBorder="1" applyAlignment="1" applyProtection="1">
      <alignment horizontal="center" vertical="center"/>
    </xf>
    <xf numFmtId="0" fontId="2" fillId="19" borderId="8"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3" xfId="0" applyFont="1" applyFill="1" applyBorder="1" applyAlignment="1" applyProtection="1">
      <alignment horizontal="left" vertical="top" wrapText="1"/>
    </xf>
    <xf numFmtId="0" fontId="4" fillId="3" borderId="3" xfId="0" applyFont="1" applyFill="1" applyBorder="1" applyAlignment="1" applyProtection="1">
      <alignment vertical="center" wrapText="1"/>
    </xf>
    <xf numFmtId="0" fontId="2" fillId="3" borderId="4" xfId="0" applyFont="1" applyFill="1" applyBorder="1" applyAlignment="1" applyProtection="1">
      <alignment horizontal="left" vertical="top" wrapText="1"/>
    </xf>
    <xf numFmtId="0" fontId="2" fillId="16" borderId="3" xfId="0" applyFont="1" applyFill="1" applyBorder="1" applyAlignment="1" applyProtection="1">
      <alignment horizontal="left" vertical="top" wrapText="1"/>
    </xf>
    <xf numFmtId="0" fontId="2" fillId="16" borderId="3" xfId="0" applyFont="1" applyFill="1" applyBorder="1" applyAlignment="1" applyProtection="1">
      <alignment horizontal="center" vertical="center"/>
    </xf>
    <xf numFmtId="0" fontId="2" fillId="16" borderId="4" xfId="0" applyFont="1" applyFill="1" applyBorder="1" applyAlignment="1" applyProtection="1">
      <alignment horizontal="left" vertical="top" wrapText="1"/>
    </xf>
    <xf numFmtId="0" fontId="2" fillId="27" borderId="10" xfId="0" applyFont="1" applyFill="1" applyBorder="1" applyProtection="1"/>
    <xf numFmtId="0" fontId="2" fillId="27" borderId="7" xfId="0" applyFont="1" applyFill="1" applyBorder="1" applyAlignment="1" applyProtection="1">
      <alignment vertical="top" wrapText="1"/>
    </xf>
    <xf numFmtId="0" fontId="2" fillId="27" borderId="12" xfId="0" applyFont="1" applyFill="1" applyBorder="1" applyProtection="1"/>
    <xf numFmtId="0" fontId="2" fillId="27" borderId="8" xfId="0" applyFont="1" applyFill="1" applyBorder="1" applyAlignment="1" applyProtection="1">
      <alignment vertical="top" wrapText="1"/>
    </xf>
    <xf numFmtId="0" fontId="2" fillId="27" borderId="8" xfId="0" applyFont="1" applyFill="1" applyBorder="1" applyProtection="1"/>
    <xf numFmtId="0" fontId="1" fillId="10" borderId="4" xfId="0" applyFont="1" applyFill="1" applyBorder="1" applyAlignment="1" applyProtection="1">
      <alignment horizontal="center" vertical="center"/>
    </xf>
    <xf numFmtId="0" fontId="0" fillId="0" borderId="0" xfId="0" applyAlignment="1" applyProtection="1">
      <alignment vertical="center"/>
    </xf>
    <xf numFmtId="0" fontId="2" fillId="19" borderId="7" xfId="0" applyFont="1" applyFill="1" applyBorder="1" applyAlignment="1" applyProtection="1">
      <alignment vertical="top" wrapText="1"/>
    </xf>
    <xf numFmtId="0" fontId="1" fillId="23" borderId="1" xfId="0" applyFont="1" applyFill="1" applyBorder="1" applyAlignment="1" applyProtection="1">
      <alignment horizontal="center" vertical="center"/>
    </xf>
    <xf numFmtId="0" fontId="2" fillId="19" borderId="8" xfId="0" applyFont="1" applyFill="1" applyBorder="1" applyAlignment="1" applyProtection="1">
      <alignment vertical="top" wrapText="1"/>
    </xf>
    <xf numFmtId="0" fontId="2" fillId="16" borderId="3" xfId="0" applyFont="1" applyFill="1" applyBorder="1" applyAlignment="1" applyProtection="1">
      <alignment vertical="top" wrapText="1"/>
    </xf>
    <xf numFmtId="0" fontId="2" fillId="19" borderId="9" xfId="0" applyFont="1" applyFill="1" applyBorder="1" applyAlignment="1" applyProtection="1">
      <alignment horizontal="left" vertical="top" wrapText="1"/>
      <protection locked="0"/>
    </xf>
    <xf numFmtId="0" fontId="4" fillId="23" borderId="9" xfId="0" applyFont="1" applyFill="1" applyBorder="1" applyAlignment="1" applyProtection="1">
      <alignment horizontal="center" vertical="center"/>
    </xf>
    <xf numFmtId="0" fontId="31" fillId="10" borderId="1" xfId="0" applyFont="1" applyFill="1" applyBorder="1" applyAlignment="1" applyProtection="1">
      <alignment horizontal="center" vertical="center"/>
    </xf>
    <xf numFmtId="0" fontId="14" fillId="3" borderId="3" xfId="0" applyFont="1" applyFill="1" applyBorder="1" applyAlignment="1" applyProtection="1">
      <alignment vertical="top" wrapText="1"/>
    </xf>
    <xf numFmtId="0" fontId="2" fillId="3" borderId="3" xfId="0" applyFont="1" applyFill="1" applyBorder="1" applyProtection="1"/>
    <xf numFmtId="0" fontId="2" fillId="19" borderId="7" xfId="0" applyFont="1" applyFill="1" applyBorder="1" applyAlignment="1" applyProtection="1">
      <alignment horizontal="center" vertical="center" wrapText="1"/>
    </xf>
    <xf numFmtId="0" fontId="2" fillId="19" borderId="8" xfId="0" applyFont="1" applyFill="1" applyBorder="1" applyAlignment="1" applyProtection="1">
      <alignment horizontal="center" vertical="center" wrapText="1"/>
    </xf>
    <xf numFmtId="0" fontId="26" fillId="0" borderId="0" xfId="0" applyFont="1" applyAlignment="1" applyProtection="1">
      <alignment vertical="top" wrapText="1"/>
    </xf>
    <xf numFmtId="0" fontId="2" fillId="27" borderId="8" xfId="0" applyFont="1" applyFill="1" applyBorder="1" applyAlignment="1" applyProtection="1">
      <alignment horizontal="center" vertical="center"/>
    </xf>
    <xf numFmtId="0" fontId="2" fillId="10" borderId="9" xfId="0" applyFont="1" applyFill="1" applyBorder="1" applyProtection="1"/>
    <xf numFmtId="0" fontId="2" fillId="10" borderId="8" xfId="0" applyFont="1" applyFill="1" applyBorder="1" applyProtection="1"/>
    <xf numFmtId="0" fontId="2" fillId="16" borderId="3" xfId="0" applyFont="1" applyFill="1" applyBorder="1" applyAlignment="1" applyProtection="1"/>
    <xf numFmtId="0" fontId="2" fillId="16" borderId="3" xfId="0" applyFont="1" applyFill="1" applyBorder="1" applyProtection="1"/>
    <xf numFmtId="0" fontId="4" fillId="23" borderId="2" xfId="0" applyFont="1" applyFill="1" applyBorder="1" applyAlignment="1" applyProtection="1">
      <alignment horizontal="center" vertical="center"/>
    </xf>
    <xf numFmtId="0" fontId="2" fillId="4" borderId="10" xfId="0" applyFont="1" applyFill="1" applyBorder="1" applyAlignment="1" applyProtection="1"/>
    <xf numFmtId="0" fontId="2" fillId="4" borderId="12" xfId="0" applyFont="1" applyFill="1" applyBorder="1" applyAlignment="1" applyProtection="1"/>
    <xf numFmtId="0" fontId="2" fillId="27" borderId="28" xfId="0" applyFont="1" applyFill="1" applyBorder="1" applyAlignment="1" applyProtection="1">
      <alignment horizontal="center" vertical="center"/>
    </xf>
    <xf numFmtId="0" fontId="2" fillId="27" borderId="27" xfId="0" applyFont="1" applyFill="1" applyBorder="1" applyAlignment="1" applyProtection="1">
      <alignment horizontal="center" vertical="center"/>
    </xf>
    <xf numFmtId="0" fontId="2" fillId="27" borderId="28" xfId="0" applyFont="1" applyFill="1" applyBorder="1" applyAlignment="1" applyProtection="1">
      <alignment horizontal="center" vertical="center" wrapText="1"/>
    </xf>
    <xf numFmtId="0" fontId="2" fillId="27" borderId="27" xfId="0" applyFont="1" applyFill="1" applyBorder="1" applyAlignment="1" applyProtection="1">
      <alignment horizontal="center" vertical="center" wrapText="1"/>
    </xf>
    <xf numFmtId="0" fontId="2" fillId="4" borderId="10" xfId="0" applyFont="1" applyFill="1" applyBorder="1" applyProtection="1"/>
    <xf numFmtId="0" fontId="2" fillId="27" borderId="5" xfId="0" applyFont="1" applyFill="1" applyBorder="1" applyProtection="1"/>
    <xf numFmtId="0" fontId="2" fillId="4" borderId="12" xfId="0" applyFont="1" applyFill="1" applyBorder="1" applyProtection="1"/>
    <xf numFmtId="0" fontId="2" fillId="27" borderId="28" xfId="0" applyFont="1" applyFill="1" applyBorder="1" applyProtection="1"/>
    <xf numFmtId="0" fontId="4" fillId="23" borderId="28" xfId="0" applyFont="1" applyFill="1" applyBorder="1" applyAlignment="1" applyProtection="1">
      <alignment horizontal="center" vertical="center"/>
    </xf>
    <xf numFmtId="0" fontId="2" fillId="3" borderId="6" xfId="0" applyFont="1" applyFill="1" applyBorder="1" applyProtection="1"/>
    <xf numFmtId="0" fontId="2" fillId="4" borderId="10"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0" fontId="2" fillId="24" borderId="28" xfId="0" applyFont="1" applyFill="1" applyBorder="1" applyAlignment="1" applyProtection="1">
      <alignment horizontal="center" vertical="center"/>
    </xf>
    <xf numFmtId="0" fontId="2" fillId="24" borderId="27"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2" fillId="24" borderId="28" xfId="0" applyFont="1" applyFill="1" applyBorder="1" applyAlignment="1" applyProtection="1"/>
    <xf numFmtId="0" fontId="2" fillId="24" borderId="27" xfId="0" applyFont="1" applyFill="1" applyBorder="1" applyAlignment="1" applyProtection="1"/>
    <xf numFmtId="0" fontId="1" fillId="10" borderId="2" xfId="0" applyFont="1" applyFill="1" applyBorder="1" applyAlignment="1" applyProtection="1">
      <alignment horizontal="center" vertical="center"/>
    </xf>
    <xf numFmtId="0" fontId="2" fillId="24" borderId="27" xfId="0" applyFont="1" applyFill="1" applyBorder="1" applyAlignment="1" applyProtection="1">
      <alignment horizontal="left" vertical="top" wrapText="1"/>
    </xf>
    <xf numFmtId="0" fontId="1" fillId="0" borderId="7" xfId="0" applyFont="1" applyBorder="1" applyAlignment="1" applyProtection="1">
      <alignment horizontal="center" vertical="center" wrapText="1"/>
    </xf>
    <xf numFmtId="0" fontId="2" fillId="2" borderId="10" xfId="0" applyFont="1" applyFill="1" applyBorder="1" applyAlignment="1" applyProtection="1">
      <alignment horizontal="left" vertical="top" wrapText="1"/>
    </xf>
    <xf numFmtId="0" fontId="2" fillId="22" borderId="7" xfId="0" applyFont="1" applyFill="1" applyBorder="1" applyAlignment="1" applyProtection="1">
      <alignment horizontal="left" vertical="top" wrapText="1"/>
    </xf>
    <xf numFmtId="0" fontId="4" fillId="23" borderId="10" xfId="0" applyFont="1" applyFill="1" applyBorder="1" applyAlignment="1" applyProtection="1">
      <alignment horizontal="center" vertical="center"/>
    </xf>
    <xf numFmtId="0" fontId="2" fillId="0" borderId="28" xfId="0" applyFont="1" applyBorder="1" applyAlignment="1" applyProtection="1">
      <alignment horizontal="left" vertical="top" wrapText="1"/>
    </xf>
    <xf numFmtId="0" fontId="1" fillId="0" borderId="8" xfId="0" applyFont="1" applyBorder="1" applyAlignment="1" applyProtection="1">
      <alignment horizontal="center" vertical="center" wrapText="1"/>
    </xf>
    <xf numFmtId="0" fontId="6" fillId="3" borderId="0" xfId="0" applyFont="1" applyFill="1" applyBorder="1" applyAlignment="1" applyProtection="1">
      <alignment horizontal="left" vertical="center"/>
    </xf>
    <xf numFmtId="0" fontId="4" fillId="3" borderId="0" xfId="0" applyFont="1" applyFill="1" applyBorder="1" applyAlignment="1" applyProtection="1">
      <alignment vertical="top" wrapText="1"/>
    </xf>
    <xf numFmtId="0" fontId="6" fillId="16" borderId="2" xfId="0" applyFont="1" applyFill="1" applyBorder="1" applyAlignment="1" applyProtection="1">
      <alignment vertical="top"/>
    </xf>
    <xf numFmtId="0" fontId="6" fillId="16" borderId="3" xfId="0" applyFont="1" applyFill="1" applyBorder="1" applyAlignment="1" applyProtection="1">
      <alignment vertical="center"/>
    </xf>
    <xf numFmtId="0" fontId="2" fillId="0" borderId="7" xfId="0" applyFont="1" applyBorder="1" applyAlignment="1" applyProtection="1">
      <alignment vertical="top" wrapText="1"/>
    </xf>
    <xf numFmtId="0" fontId="3" fillId="0" borderId="0" xfId="0" applyFont="1" applyFill="1" applyBorder="1" applyProtection="1"/>
    <xf numFmtId="0" fontId="2" fillId="3" borderId="3" xfId="0" applyFont="1" applyFill="1" applyBorder="1" applyAlignment="1" applyProtection="1">
      <alignment horizontal="left" vertical="top" wrapText="1"/>
      <protection locked="0"/>
    </xf>
    <xf numFmtId="0" fontId="2" fillId="16" borderId="3" xfId="0" applyFont="1" applyFill="1" applyBorder="1" applyAlignment="1" applyProtection="1">
      <alignment horizontal="left" vertical="top" wrapText="1"/>
      <protection locked="0"/>
    </xf>
    <xf numFmtId="0" fontId="2" fillId="16" borderId="3" xfId="0" applyFont="1" applyFill="1" applyBorder="1" applyAlignment="1" applyProtection="1">
      <protection locked="0"/>
    </xf>
    <xf numFmtId="0" fontId="2" fillId="16" borderId="3" xfId="0" applyFont="1" applyFill="1" applyBorder="1" applyAlignment="1" applyProtection="1">
      <alignment vertical="top" wrapText="1"/>
      <protection locked="0"/>
    </xf>
    <xf numFmtId="0" fontId="2" fillId="12" borderId="0" xfId="0" applyFont="1" applyFill="1" applyBorder="1" applyAlignment="1" applyProtection="1">
      <alignment vertical="top" wrapText="1"/>
    </xf>
    <xf numFmtId="0" fontId="2" fillId="19" borderId="8" xfId="0" applyFont="1" applyFill="1" applyBorder="1" applyAlignment="1" applyProtection="1">
      <alignment horizontal="left" vertical="top" wrapText="1"/>
    </xf>
    <xf numFmtId="0" fontId="2" fillId="24" borderId="7" xfId="0" applyFont="1" applyFill="1" applyBorder="1" applyAlignment="1" applyProtection="1">
      <alignment horizontal="left" vertical="top" wrapText="1"/>
    </xf>
    <xf numFmtId="0" fontId="2" fillId="24" borderId="8" xfId="0" applyFont="1" applyFill="1" applyBorder="1" applyAlignment="1" applyProtection="1">
      <alignment horizontal="left" vertical="top" wrapText="1"/>
    </xf>
    <xf numFmtId="0" fontId="2" fillId="12" borderId="0" xfId="0" applyFont="1" applyFill="1" applyBorder="1" applyAlignment="1" applyProtection="1">
      <alignment vertical="top" wrapText="1"/>
    </xf>
    <xf numFmtId="0" fontId="2" fillId="24" borderId="9" xfId="0" applyFont="1" applyFill="1" applyBorder="1" applyAlignment="1" applyProtection="1">
      <alignment horizontal="left" vertical="top" wrapText="1"/>
    </xf>
    <xf numFmtId="0" fontId="2" fillId="19" borderId="9" xfId="0" applyFont="1" applyFill="1" applyBorder="1" applyAlignment="1" applyProtection="1">
      <alignment horizontal="left" vertical="top" wrapText="1"/>
    </xf>
    <xf numFmtId="0" fontId="2" fillId="27" borderId="7" xfId="0" applyFont="1" applyFill="1" applyBorder="1" applyAlignment="1" applyProtection="1">
      <alignment horizontal="left" vertical="top" wrapText="1"/>
    </xf>
    <xf numFmtId="0" fontId="2" fillId="27" borderId="9" xfId="0" applyFont="1" applyFill="1" applyBorder="1" applyAlignment="1" applyProtection="1">
      <alignment horizontal="left" vertical="top" wrapText="1"/>
    </xf>
    <xf numFmtId="0" fontId="2" fillId="16" borderId="3" xfId="0" applyFont="1" applyFill="1" applyBorder="1" applyAlignment="1" applyProtection="1">
      <alignment horizontal="center" vertical="center" wrapText="1"/>
    </xf>
    <xf numFmtId="0" fontId="2" fillId="0" borderId="1" xfId="0" applyFont="1" applyBorder="1" applyAlignment="1" applyProtection="1">
      <alignment horizontal="left" vertical="top" wrapText="1"/>
    </xf>
    <xf numFmtId="0" fontId="2" fillId="19" borderId="12" xfId="0" applyFont="1" applyFill="1" applyBorder="1" applyAlignment="1" applyProtection="1">
      <alignment horizontal="left" vertical="top" wrapText="1"/>
    </xf>
    <xf numFmtId="0" fontId="1" fillId="10" borderId="8" xfId="0" applyFont="1" applyFill="1" applyBorder="1" applyAlignment="1" applyProtection="1">
      <alignment horizontal="center" vertical="center"/>
    </xf>
    <xf numFmtId="0" fontId="1" fillId="10" borderId="9" xfId="0" applyFont="1" applyFill="1" applyBorder="1" applyAlignment="1" applyProtection="1">
      <alignment horizontal="center" vertical="center"/>
    </xf>
    <xf numFmtId="0" fontId="1" fillId="10" borderId="7" xfId="0" applyFont="1" applyFill="1" applyBorder="1" applyAlignment="1" applyProtection="1">
      <alignment horizontal="center" vertical="center"/>
    </xf>
    <xf numFmtId="0" fontId="2" fillId="27" borderId="8" xfId="0" applyFont="1" applyFill="1" applyBorder="1" applyAlignment="1" applyProtection="1">
      <alignment horizontal="left" vertical="top" wrapText="1"/>
    </xf>
    <xf numFmtId="164" fontId="2" fillId="14" borderId="14" xfId="0" applyNumberFormat="1" applyFont="1" applyFill="1" applyBorder="1" applyAlignment="1" applyProtection="1">
      <alignment horizontal="center" vertical="center" wrapText="1"/>
      <protection locked="0"/>
    </xf>
    <xf numFmtId="0" fontId="2" fillId="13" borderId="3" xfId="0" applyFont="1" applyFill="1" applyBorder="1" applyAlignment="1" applyProtection="1">
      <alignment vertical="top" wrapText="1"/>
    </xf>
    <xf numFmtId="0" fontId="2" fillId="13" borderId="4" xfId="0" applyFont="1" applyFill="1" applyBorder="1" applyAlignment="1" applyProtection="1">
      <alignment vertical="top" wrapText="1"/>
    </xf>
    <xf numFmtId="0" fontId="2" fillId="3" borderId="3" xfId="0" applyFont="1" applyFill="1" applyBorder="1" applyAlignment="1" applyProtection="1">
      <alignment vertical="top" wrapText="1"/>
    </xf>
    <xf numFmtId="0" fontId="2" fillId="3" borderId="3" xfId="0" applyFont="1" applyFill="1" applyBorder="1" applyAlignment="1" applyProtection="1">
      <alignment vertical="top" wrapText="1"/>
      <protection locked="0"/>
    </xf>
    <xf numFmtId="0" fontId="2" fillId="3" borderId="6" xfId="0" applyFont="1" applyFill="1" applyBorder="1" applyAlignment="1" applyProtection="1">
      <alignment vertical="top" wrapText="1"/>
    </xf>
    <xf numFmtId="0" fontId="13" fillId="16" borderId="9" xfId="0" applyFont="1" applyFill="1" applyBorder="1" applyAlignment="1" applyProtection="1">
      <alignment horizontal="center" vertical="center"/>
    </xf>
    <xf numFmtId="0" fontId="13" fillId="16" borderId="9" xfId="0" applyFont="1" applyFill="1" applyBorder="1" applyAlignment="1" applyProtection="1">
      <alignment horizontal="center" vertical="center" wrapText="1"/>
    </xf>
    <xf numFmtId="0" fontId="2" fillId="19" borderId="7" xfId="0" applyFont="1" applyFill="1" applyBorder="1" applyAlignment="1" applyProtection="1">
      <alignment horizontal="left" vertical="top" wrapText="1"/>
      <protection locked="0"/>
    </xf>
    <xf numFmtId="0" fontId="2" fillId="19" borderId="6" xfId="0" applyFont="1" applyFill="1" applyBorder="1" applyAlignment="1" applyProtection="1">
      <alignment vertical="center"/>
    </xf>
    <xf numFmtId="0" fontId="2" fillId="19" borderId="6" xfId="0" applyFont="1" applyFill="1" applyBorder="1" applyAlignment="1" applyProtection="1">
      <alignment vertical="center" wrapText="1"/>
    </xf>
    <xf numFmtId="0" fontId="0" fillId="25" borderId="1" xfId="0" applyFill="1" applyBorder="1" applyAlignment="1" applyProtection="1">
      <alignment horizontal="center" vertical="center"/>
    </xf>
    <xf numFmtId="0" fontId="0" fillId="10" borderId="1" xfId="0" applyFill="1" applyBorder="1" applyAlignment="1" applyProtection="1">
      <alignment horizontal="center" vertical="center"/>
    </xf>
    <xf numFmtId="0" fontId="14" fillId="16" borderId="3" xfId="0" applyFont="1" applyFill="1" applyBorder="1" applyProtection="1">
      <protection locked="0"/>
    </xf>
    <xf numFmtId="0" fontId="14" fillId="16" borderId="3" xfId="0" applyFont="1" applyFill="1" applyBorder="1" applyProtection="1"/>
    <xf numFmtId="0" fontId="2" fillId="16" borderId="3" xfId="0" applyFont="1" applyFill="1" applyBorder="1" applyAlignment="1" applyProtection="1">
      <alignment vertical="center"/>
    </xf>
    <xf numFmtId="0" fontId="2" fillId="16" borderId="3" xfId="0" applyFont="1" applyFill="1" applyBorder="1" applyAlignment="1" applyProtection="1">
      <alignment vertical="center"/>
      <protection locked="0"/>
    </xf>
    <xf numFmtId="0" fontId="14" fillId="16" borderId="3" xfId="0" applyFont="1" applyFill="1" applyBorder="1" applyAlignment="1" applyProtection="1">
      <alignment vertical="center"/>
    </xf>
    <xf numFmtId="0" fontId="14" fillId="16" borderId="4" xfId="0" applyFont="1" applyFill="1" applyBorder="1" applyAlignment="1" applyProtection="1">
      <alignment vertical="center"/>
    </xf>
    <xf numFmtId="0" fontId="14" fillId="16" borderId="4" xfId="0" applyFont="1" applyFill="1" applyBorder="1" applyAlignment="1" applyProtection="1">
      <alignment horizontal="left" vertical="top" wrapText="1"/>
    </xf>
    <xf numFmtId="0" fontId="2" fillId="3" borderId="0" xfId="0" applyFont="1" applyFill="1" applyProtection="1">
      <protection locked="0"/>
    </xf>
    <xf numFmtId="0" fontId="2" fillId="3" borderId="0" xfId="0" applyFont="1" applyFill="1" applyAlignment="1" applyProtection="1">
      <alignment horizontal="center" vertical="center"/>
    </xf>
    <xf numFmtId="0" fontId="2" fillId="3" borderId="0" xfId="0" applyFont="1" applyFill="1" applyProtection="1"/>
    <xf numFmtId="0" fontId="2" fillId="3" borderId="6" xfId="0" applyFont="1" applyFill="1" applyBorder="1" applyAlignment="1" applyProtection="1">
      <alignment vertical="top" wrapText="1"/>
      <protection locked="0"/>
    </xf>
    <xf numFmtId="0" fontId="14" fillId="3" borderId="6" xfId="0" applyFont="1" applyFill="1" applyBorder="1" applyAlignment="1" applyProtection="1">
      <alignment vertical="top" wrapText="1"/>
    </xf>
    <xf numFmtId="0" fontId="14" fillId="16" borderId="3" xfId="0" applyFont="1" applyFill="1" applyBorder="1" applyAlignment="1" applyProtection="1"/>
    <xf numFmtId="0" fontId="2" fillId="16" borderId="3" xfId="0" applyFont="1" applyFill="1" applyBorder="1" applyProtection="1">
      <protection locked="0"/>
    </xf>
    <xf numFmtId="0" fontId="2" fillId="3" borderId="0" xfId="0" applyFont="1" applyFill="1" applyBorder="1" applyProtection="1">
      <protection locked="0"/>
    </xf>
    <xf numFmtId="0" fontId="2" fillId="3" borderId="0" xfId="0" applyFont="1" applyFill="1" applyBorder="1" applyAlignment="1" applyProtection="1">
      <alignment horizontal="center" vertical="center"/>
    </xf>
    <xf numFmtId="0" fontId="2" fillId="3" borderId="0" xfId="0" applyFont="1" applyFill="1" applyBorder="1" applyProtection="1"/>
    <xf numFmtId="0" fontId="2" fillId="3" borderId="0" xfId="0" applyFont="1" applyFill="1" applyBorder="1" applyAlignment="1" applyProtection="1">
      <alignment vertical="top" wrapText="1"/>
    </xf>
    <xf numFmtId="0" fontId="2" fillId="3" borderId="0" xfId="0" applyFont="1" applyFill="1" applyBorder="1" applyAlignment="1" applyProtection="1">
      <alignment vertical="top" wrapText="1"/>
      <protection locked="0"/>
    </xf>
    <xf numFmtId="0" fontId="14" fillId="3" borderId="0" xfId="0" applyFont="1" applyFill="1" applyBorder="1" applyAlignment="1" applyProtection="1">
      <alignment vertical="top" wrapText="1"/>
    </xf>
    <xf numFmtId="0" fontId="2" fillId="3" borderId="28" xfId="0" applyFont="1" applyFill="1" applyBorder="1" applyProtection="1"/>
    <xf numFmtId="0" fontId="4" fillId="16" borderId="3" xfId="0" applyFont="1" applyFill="1" applyBorder="1" applyAlignment="1" applyProtection="1">
      <alignment vertical="center" wrapText="1"/>
      <protection locked="0"/>
    </xf>
    <xf numFmtId="0" fontId="2" fillId="16" borderId="3" xfId="0" applyFont="1" applyFill="1" applyBorder="1" applyAlignment="1" applyProtection="1">
      <alignment horizontal="center" vertical="center" wrapText="1"/>
      <protection locked="0"/>
    </xf>
    <xf numFmtId="0" fontId="14" fillId="16" borderId="4" xfId="0" applyFont="1" applyFill="1" applyBorder="1" applyProtection="1"/>
    <xf numFmtId="0" fontId="4" fillId="16" borderId="3" xfId="0" applyFont="1" applyFill="1" applyBorder="1" applyAlignment="1" applyProtection="1">
      <alignment vertical="top" wrapText="1"/>
      <protection locked="0"/>
    </xf>
    <xf numFmtId="0" fontId="2" fillId="3" borderId="3" xfId="0" applyFont="1" applyFill="1" applyBorder="1" applyProtection="1">
      <protection locked="0"/>
    </xf>
    <xf numFmtId="0" fontId="2" fillId="3" borderId="6" xfId="0" applyFont="1" applyFill="1" applyBorder="1" applyAlignment="1" applyProtection="1">
      <alignment vertical="center"/>
    </xf>
    <xf numFmtId="0" fontId="2" fillId="3" borderId="6" xfId="0" applyFont="1" applyFill="1" applyBorder="1" applyAlignment="1" applyProtection="1">
      <alignment vertical="center"/>
      <protection locked="0"/>
    </xf>
    <xf numFmtId="0" fontId="2" fillId="3" borderId="4" xfId="0" applyFont="1" applyFill="1" applyBorder="1" applyProtection="1"/>
    <xf numFmtId="0" fontId="2" fillId="16" borderId="4" xfId="0" applyFont="1" applyFill="1" applyBorder="1" applyProtection="1"/>
    <xf numFmtId="0" fontId="2" fillId="10" borderId="7" xfId="0" applyFont="1" applyFill="1" applyBorder="1" applyProtection="1"/>
    <xf numFmtId="0" fontId="2" fillId="3" borderId="6" xfId="0" applyFont="1" applyFill="1" applyBorder="1" applyProtection="1">
      <protection locked="0"/>
    </xf>
    <xf numFmtId="0" fontId="2" fillId="3" borderId="6" xfId="0" applyFont="1" applyFill="1" applyBorder="1" applyAlignment="1" applyProtection="1">
      <alignment horizontal="center" vertical="center"/>
    </xf>
    <xf numFmtId="0" fontId="4" fillId="16" borderId="3" xfId="0" applyFont="1" applyFill="1" applyBorder="1" applyAlignment="1" applyProtection="1">
      <alignment vertical="top"/>
      <protection locked="0"/>
    </xf>
    <xf numFmtId="0" fontId="2" fillId="3" borderId="3" xfId="0" applyFont="1" applyFill="1" applyBorder="1" applyAlignment="1" applyProtection="1">
      <alignment vertical="center"/>
    </xf>
    <xf numFmtId="0" fontId="2" fillId="3" borderId="3" xfId="0" applyFont="1" applyFill="1" applyBorder="1" applyAlignment="1" applyProtection="1">
      <alignment vertical="center"/>
      <protection locked="0"/>
    </xf>
    <xf numFmtId="0" fontId="4" fillId="16" borderId="3" xfId="0" applyFont="1" applyFill="1" applyBorder="1" applyAlignment="1" applyProtection="1">
      <alignment vertical="top"/>
    </xf>
    <xf numFmtId="0" fontId="2" fillId="24" borderId="1" xfId="0" applyFont="1" applyFill="1" applyBorder="1" applyAlignment="1" applyProtection="1">
      <alignment vertical="center"/>
    </xf>
    <xf numFmtId="0" fontId="2" fillId="3" borderId="6" xfId="0" applyFont="1" applyFill="1" applyBorder="1" applyAlignment="1" applyProtection="1">
      <alignment vertical="center" wrapText="1"/>
    </xf>
    <xf numFmtId="0" fontId="2" fillId="3" borderId="6" xfId="0" applyFont="1" applyFill="1" applyBorder="1" applyAlignment="1" applyProtection="1">
      <alignment vertical="center" wrapText="1"/>
      <protection locked="0"/>
    </xf>
    <xf numFmtId="0" fontId="14" fillId="3" borderId="6" xfId="0" applyFont="1" applyFill="1" applyBorder="1" applyAlignment="1" applyProtection="1">
      <alignment vertical="center" wrapText="1"/>
    </xf>
    <xf numFmtId="0" fontId="2" fillId="24" borderId="1" xfId="0" applyFont="1" applyFill="1" applyBorder="1" applyAlignment="1" applyProtection="1">
      <alignment vertical="center" wrapText="1"/>
    </xf>
    <xf numFmtId="0" fontId="2" fillId="10" borderId="6" xfId="0" applyFont="1" applyFill="1" applyBorder="1" applyAlignment="1" applyProtection="1">
      <alignment vertical="center"/>
    </xf>
    <xf numFmtId="0" fontId="2" fillId="3" borderId="6" xfId="0" applyFont="1" applyFill="1" applyBorder="1" applyAlignment="1" applyProtection="1">
      <alignment wrapText="1"/>
      <protection locked="0"/>
    </xf>
    <xf numFmtId="0" fontId="2" fillId="3" borderId="3" xfId="0" applyFont="1" applyFill="1" applyBorder="1" applyAlignment="1" applyProtection="1">
      <alignment vertical="center" wrapText="1"/>
    </xf>
    <xf numFmtId="0" fontId="2" fillId="3" borderId="3" xfId="0" applyFont="1" applyFill="1" applyBorder="1" applyAlignment="1" applyProtection="1">
      <alignment vertical="center" wrapText="1"/>
      <protection locked="0"/>
    </xf>
    <xf numFmtId="0" fontId="14" fillId="3" borderId="3" xfId="0" applyFont="1" applyFill="1" applyBorder="1" applyAlignment="1" applyProtection="1">
      <alignment vertical="center" wrapText="1"/>
    </xf>
    <xf numFmtId="0" fontId="2" fillId="3" borderId="3" xfId="0" applyFont="1" applyFill="1" applyBorder="1" applyAlignment="1" applyProtection="1">
      <alignment horizontal="center" vertical="center" wrapText="1"/>
    </xf>
    <xf numFmtId="0" fontId="2" fillId="16" borderId="3" xfId="0" applyFont="1" applyFill="1" applyBorder="1" applyAlignment="1" applyProtection="1">
      <alignment vertical="top"/>
      <protection locked="0"/>
    </xf>
    <xf numFmtId="0" fontId="2" fillId="16" borderId="3" xfId="0" applyFont="1" applyFill="1" applyBorder="1" applyAlignment="1" applyProtection="1">
      <alignment vertical="top"/>
    </xf>
    <xf numFmtId="0" fontId="2" fillId="3" borderId="6" xfId="0" applyFont="1" applyFill="1" applyBorder="1" applyAlignment="1" applyProtection="1">
      <alignment horizontal="center" vertical="center" wrapText="1"/>
    </xf>
    <xf numFmtId="0" fontId="1" fillId="7" borderId="18" xfId="0" applyFont="1" applyFill="1" applyBorder="1" applyAlignment="1" applyProtection="1">
      <alignment horizontal="center" vertical="center" wrapText="1"/>
    </xf>
    <xf numFmtId="0" fontId="1" fillId="7" borderId="19" xfId="0" applyFont="1" applyFill="1" applyBorder="1" applyAlignment="1" applyProtection="1">
      <alignment horizontal="center" vertical="center" wrapText="1"/>
    </xf>
    <xf numFmtId="0" fontId="1" fillId="7" borderId="20" xfId="0" applyFont="1" applyFill="1" applyBorder="1" applyAlignment="1" applyProtection="1">
      <alignment horizontal="center" vertical="center" wrapText="1"/>
    </xf>
    <xf numFmtId="0" fontId="1" fillId="7" borderId="22" xfId="0" applyFont="1" applyFill="1" applyBorder="1" applyAlignment="1" applyProtection="1">
      <alignment horizontal="center" vertical="center" wrapText="1"/>
    </xf>
    <xf numFmtId="0" fontId="9" fillId="26" borderId="23" xfId="0" applyFont="1" applyFill="1" applyBorder="1" applyAlignment="1" applyProtection="1">
      <alignment horizontal="center" vertical="center" wrapText="1"/>
    </xf>
    <xf numFmtId="0" fontId="9" fillId="26" borderId="24" xfId="0" applyFont="1" applyFill="1" applyBorder="1" applyAlignment="1" applyProtection="1">
      <alignment horizontal="center" vertical="center" wrapText="1"/>
    </xf>
    <xf numFmtId="0" fontId="9" fillId="26" borderId="25" xfId="0" applyFont="1" applyFill="1" applyBorder="1" applyAlignment="1" applyProtection="1">
      <alignment horizontal="center" vertical="center" wrapText="1"/>
    </xf>
    <xf numFmtId="0" fontId="1" fillId="14" borderId="23" xfId="0" applyFont="1" applyFill="1" applyBorder="1" applyAlignment="1" applyProtection="1">
      <alignment horizontal="center" vertical="center"/>
    </xf>
    <xf numFmtId="0" fontId="1" fillId="14" borderId="24" xfId="0" applyFont="1" applyFill="1" applyBorder="1" applyAlignment="1" applyProtection="1">
      <alignment horizontal="center" vertical="center"/>
    </xf>
    <xf numFmtId="0" fontId="1" fillId="14" borderId="25" xfId="0" applyFont="1" applyFill="1" applyBorder="1" applyAlignment="1" applyProtection="1">
      <alignment horizontal="center" vertical="center"/>
    </xf>
    <xf numFmtId="0" fontId="1" fillId="0" borderId="23"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 fillId="0" borderId="25" xfId="0" applyFont="1" applyFill="1" applyBorder="1" applyAlignment="1" applyProtection="1">
      <alignment horizontal="center" vertical="center" wrapText="1"/>
    </xf>
    <xf numFmtId="0" fontId="1" fillId="15" borderId="15" xfId="0" applyFont="1" applyFill="1" applyBorder="1" applyAlignment="1" applyProtection="1">
      <alignment horizontal="center" vertical="center" wrapText="1"/>
    </xf>
    <xf numFmtId="0" fontId="1" fillId="15" borderId="16" xfId="0" applyFont="1" applyFill="1" applyBorder="1" applyAlignment="1" applyProtection="1">
      <alignment horizontal="center" vertical="center" wrapText="1"/>
    </xf>
    <xf numFmtId="0" fontId="1" fillId="15" borderId="17" xfId="0" applyFont="1" applyFill="1" applyBorder="1" applyAlignment="1" applyProtection="1">
      <alignment horizontal="center" vertical="center" wrapText="1"/>
    </xf>
    <xf numFmtId="0" fontId="1" fillId="7" borderId="23" xfId="0" applyFont="1" applyFill="1" applyBorder="1" applyAlignment="1" applyProtection="1">
      <alignment horizontal="left" vertical="center" wrapText="1"/>
    </xf>
    <xf numFmtId="0" fontId="1" fillId="7" borderId="25" xfId="0" applyFont="1" applyFill="1" applyBorder="1" applyAlignment="1" applyProtection="1">
      <alignment horizontal="left" vertical="center" wrapText="1"/>
    </xf>
    <xf numFmtId="0" fontId="13" fillId="7" borderId="1" xfId="0" applyFont="1" applyFill="1" applyBorder="1" applyAlignment="1" applyProtection="1">
      <alignment horizontal="left" vertical="center"/>
    </xf>
    <xf numFmtId="0" fontId="2" fillId="7" borderId="1" xfId="0" applyFont="1" applyFill="1" applyBorder="1" applyAlignment="1" applyProtection="1">
      <alignment horizontal="left" vertical="center"/>
    </xf>
    <xf numFmtId="0" fontId="2" fillId="13" borderId="1" xfId="0" applyFont="1" applyFill="1" applyBorder="1" applyAlignment="1" applyProtection="1">
      <alignment horizontal="left" vertical="top" wrapText="1"/>
    </xf>
    <xf numFmtId="0" fontId="2" fillId="13" borderId="1" xfId="0" applyFont="1" applyFill="1" applyBorder="1" applyAlignment="1" applyProtection="1">
      <alignment horizontal="left" vertical="top"/>
    </xf>
    <xf numFmtId="0" fontId="2" fillId="12" borderId="1" xfId="0" applyFont="1" applyFill="1" applyBorder="1" applyAlignment="1" applyProtection="1">
      <alignment horizontal="left" vertical="top" wrapText="1"/>
    </xf>
    <xf numFmtId="0" fontId="2" fillId="12" borderId="1" xfId="0" applyFont="1" applyFill="1" applyBorder="1" applyAlignment="1" applyProtection="1">
      <alignment horizontal="left" vertical="top"/>
    </xf>
    <xf numFmtId="0" fontId="13" fillId="7" borderId="1" xfId="0" applyFont="1" applyFill="1" applyBorder="1" applyAlignment="1" applyProtection="1">
      <alignment horizontal="left"/>
    </xf>
    <xf numFmtId="0" fontId="2" fillId="7" borderId="1" xfId="0" applyFont="1" applyFill="1" applyBorder="1" applyAlignment="1" applyProtection="1">
      <alignment horizontal="left"/>
    </xf>
    <xf numFmtId="0" fontId="0" fillId="7" borderId="3" xfId="0" applyFill="1" applyBorder="1" applyAlignment="1" applyProtection="1">
      <alignment horizontal="center"/>
    </xf>
    <xf numFmtId="0" fontId="0" fillId="7" borderId="4" xfId="0" applyFill="1" applyBorder="1" applyAlignment="1" applyProtection="1">
      <alignment horizontal="center"/>
    </xf>
    <xf numFmtId="0" fontId="0" fillId="25" borderId="6" xfId="0" applyFill="1" applyBorder="1" applyAlignment="1" applyProtection="1">
      <alignment horizontal="center"/>
    </xf>
    <xf numFmtId="0" fontId="2" fillId="24" borderId="7" xfId="0" applyFont="1" applyFill="1" applyBorder="1" applyAlignment="1" applyProtection="1">
      <alignment horizontal="left" vertical="top" wrapText="1"/>
    </xf>
    <xf numFmtId="0" fontId="2" fillId="24" borderId="9" xfId="0" applyFont="1" applyFill="1" applyBorder="1" applyAlignment="1" applyProtection="1">
      <alignment horizontal="left" vertical="top" wrapText="1"/>
    </xf>
    <xf numFmtId="0" fontId="2" fillId="27" borderId="7" xfId="0" applyFont="1" applyFill="1" applyBorder="1" applyAlignment="1" applyProtection="1">
      <alignment horizontal="left" vertical="top" wrapText="1"/>
    </xf>
    <xf numFmtId="0" fontId="2" fillId="27" borderId="8" xfId="0" applyFont="1" applyFill="1" applyBorder="1" applyAlignment="1" applyProtection="1">
      <alignment horizontal="left" vertical="top" wrapText="1"/>
    </xf>
    <xf numFmtId="0" fontId="2" fillId="27" borderId="9" xfId="0" applyFont="1" applyFill="1" applyBorder="1" applyAlignment="1" applyProtection="1">
      <alignment horizontal="left" vertical="top" wrapText="1"/>
    </xf>
    <xf numFmtId="0" fontId="1" fillId="10" borderId="7" xfId="0" applyFont="1" applyFill="1" applyBorder="1" applyAlignment="1" applyProtection="1">
      <alignment horizontal="center" vertical="center"/>
    </xf>
    <xf numFmtId="0" fontId="1" fillId="10" borderId="8" xfId="0" applyFont="1" applyFill="1" applyBorder="1" applyAlignment="1" applyProtection="1">
      <alignment horizontal="center" vertical="center"/>
    </xf>
    <xf numFmtId="0" fontId="1" fillId="10" borderId="9" xfId="0" applyFont="1" applyFill="1" applyBorder="1" applyAlignment="1" applyProtection="1">
      <alignment horizontal="center" vertical="center"/>
    </xf>
    <xf numFmtId="0" fontId="6" fillId="3" borderId="2" xfId="0" applyFont="1" applyFill="1" applyBorder="1" applyAlignment="1" applyProtection="1">
      <alignment horizontal="left" vertical="center"/>
    </xf>
    <xf numFmtId="0" fontId="6" fillId="3" borderId="3" xfId="0" applyFont="1" applyFill="1" applyBorder="1" applyAlignment="1" applyProtection="1">
      <alignment horizontal="left" vertical="center"/>
    </xf>
    <xf numFmtId="0" fontId="2" fillId="19" borderId="7" xfId="0" applyFont="1" applyFill="1" applyBorder="1" applyAlignment="1" applyProtection="1">
      <alignment horizontal="left" vertical="top" wrapText="1"/>
    </xf>
    <xf numFmtId="0" fontId="2" fillId="19" borderId="8" xfId="0" applyFont="1" applyFill="1" applyBorder="1" applyAlignment="1" applyProtection="1">
      <alignment horizontal="left" vertical="top" wrapText="1"/>
    </xf>
    <xf numFmtId="0" fontId="2" fillId="19" borderId="9" xfId="0" applyFont="1" applyFill="1" applyBorder="1" applyAlignment="1" applyProtection="1">
      <alignment horizontal="left" vertical="top" wrapText="1"/>
    </xf>
    <xf numFmtId="0" fontId="2" fillId="19" borderId="7" xfId="0" applyFont="1" applyFill="1" applyBorder="1" applyAlignment="1" applyProtection="1">
      <alignment horizontal="center" vertical="top" wrapText="1"/>
    </xf>
    <xf numFmtId="0" fontId="2" fillId="19" borderId="8" xfId="0" applyFont="1" applyFill="1" applyBorder="1" applyAlignment="1" applyProtection="1">
      <alignment horizontal="center" vertical="top" wrapText="1"/>
    </xf>
    <xf numFmtId="0" fontId="2" fillId="19" borderId="9" xfId="0" applyFont="1" applyFill="1" applyBorder="1" applyAlignment="1" applyProtection="1">
      <alignment horizontal="center" vertical="top" wrapText="1"/>
    </xf>
    <xf numFmtId="0" fontId="2" fillId="24" borderId="8" xfId="0" applyFont="1" applyFill="1" applyBorder="1" applyAlignment="1" applyProtection="1">
      <alignment horizontal="left" vertical="top" wrapText="1"/>
    </xf>
    <xf numFmtId="0" fontId="2" fillId="19" borderId="12" xfId="0" applyFont="1" applyFill="1" applyBorder="1" applyAlignment="1" applyProtection="1">
      <alignment horizontal="left" vertical="top" wrapText="1"/>
    </xf>
    <xf numFmtId="0" fontId="2" fillId="24" borderId="12" xfId="0" applyFont="1" applyFill="1" applyBorder="1" applyAlignment="1" applyProtection="1">
      <alignment horizontal="left" vertical="top" wrapText="1"/>
    </xf>
    <xf numFmtId="0" fontId="0" fillId="3" borderId="1" xfId="0" applyFill="1" applyBorder="1" applyAlignment="1" applyProtection="1">
      <alignment horizontal="center"/>
    </xf>
    <xf numFmtId="0" fontId="0" fillId="9" borderId="2" xfId="0" applyFill="1" applyBorder="1" applyProtection="1"/>
    <xf numFmtId="0" fontId="0" fillId="9" borderId="3" xfId="0" applyFill="1" applyBorder="1" applyProtection="1"/>
    <xf numFmtId="0" fontId="0" fillId="9" borderId="4" xfId="0" applyFill="1" applyBorder="1" applyProtection="1"/>
    <xf numFmtId="0" fontId="0" fillId="7" borderId="2" xfId="0" applyFill="1" applyBorder="1" applyProtection="1"/>
    <xf numFmtId="0" fontId="0" fillId="7" borderId="3" xfId="0" applyFill="1" applyBorder="1" applyProtection="1"/>
    <xf numFmtId="0" fontId="0" fillId="7" borderId="4" xfId="0" applyFill="1" applyBorder="1" applyProtection="1"/>
    <xf numFmtId="0" fontId="2" fillId="10" borderId="7" xfId="0" applyFont="1" applyFill="1" applyBorder="1" applyAlignment="1" applyProtection="1">
      <alignment horizontal="center" vertical="center"/>
    </xf>
    <xf numFmtId="0" fontId="2" fillId="10" borderId="9" xfId="0" applyFont="1" applyFill="1" applyBorder="1" applyAlignment="1" applyProtection="1">
      <alignment horizontal="center" vertical="center"/>
    </xf>
    <xf numFmtId="0" fontId="2" fillId="10" borderId="8" xfId="0" applyFont="1" applyFill="1" applyBorder="1" applyAlignment="1" applyProtection="1">
      <alignment horizontal="center" vertical="center"/>
    </xf>
    <xf numFmtId="0" fontId="2" fillId="21" borderId="2" xfId="0" applyFont="1" applyFill="1" applyBorder="1" applyAlignment="1" applyProtection="1">
      <alignment horizontal="left" vertical="top" wrapText="1"/>
    </xf>
    <xf numFmtId="0" fontId="2" fillId="21" borderId="4"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18" borderId="2" xfId="0" applyFont="1" applyFill="1" applyBorder="1" applyAlignment="1" applyProtection="1">
      <alignment horizontal="left" vertical="top" wrapText="1"/>
    </xf>
    <xf numFmtId="0" fontId="2" fillId="18" borderId="4" xfId="0" applyFont="1" applyFill="1" applyBorder="1" applyAlignment="1" applyProtection="1">
      <alignment horizontal="left" vertical="top" wrapText="1"/>
    </xf>
    <xf numFmtId="0" fontId="2" fillId="8" borderId="2" xfId="0" applyFont="1" applyFill="1" applyBorder="1" applyAlignment="1" applyProtection="1">
      <alignment horizontal="left" vertical="top" wrapText="1"/>
    </xf>
    <xf numFmtId="0" fontId="2" fillId="8" borderId="4" xfId="0" applyFont="1" applyFill="1" applyBorder="1" applyAlignment="1" applyProtection="1">
      <alignment horizontal="left" vertical="top" wrapText="1"/>
    </xf>
    <xf numFmtId="0" fontId="2" fillId="20" borderId="2" xfId="0" applyFont="1" applyFill="1" applyBorder="1" applyAlignment="1" applyProtection="1">
      <alignment horizontal="left" vertical="top" wrapText="1"/>
    </xf>
    <xf numFmtId="0" fontId="2" fillId="20" borderId="4" xfId="0" applyFont="1" applyFill="1" applyBorder="1" applyAlignment="1" applyProtection="1">
      <alignment horizontal="left" vertical="top" wrapText="1"/>
    </xf>
    <xf numFmtId="0" fontId="2" fillId="16" borderId="1" xfId="0" applyFont="1" applyFill="1" applyBorder="1" applyAlignment="1" applyProtection="1">
      <alignment horizontal="center" vertical="center" wrapText="1"/>
    </xf>
    <xf numFmtId="0" fontId="2" fillId="16" borderId="3" xfId="0" applyFont="1" applyFill="1" applyBorder="1" applyAlignment="1" applyProtection="1">
      <alignment horizontal="center" vertical="center" wrapText="1"/>
    </xf>
    <xf numFmtId="0" fontId="2" fillId="16" borderId="4" xfId="0" applyFont="1" applyFill="1" applyBorder="1" applyAlignment="1" applyProtection="1">
      <alignment horizontal="center" vertical="center" wrapText="1"/>
    </xf>
    <xf numFmtId="0" fontId="2" fillId="16" borderId="2" xfId="0" applyFont="1" applyFill="1" applyBorder="1" applyAlignment="1" applyProtection="1">
      <alignment horizontal="center" vertical="center" wrapText="1"/>
    </xf>
    <xf numFmtId="0" fontId="2" fillId="24" borderId="7" xfId="0" applyFont="1" applyFill="1" applyBorder="1" applyAlignment="1" applyProtection="1">
      <alignment vertical="center" wrapText="1"/>
    </xf>
    <xf numFmtId="0" fontId="2" fillId="24" borderId="8" xfId="0" applyFont="1" applyFill="1" applyBorder="1" applyAlignment="1" applyProtection="1">
      <alignment vertical="center" wrapText="1"/>
    </xf>
    <xf numFmtId="0" fontId="2" fillId="24" borderId="9" xfId="0" applyFont="1" applyFill="1" applyBorder="1" applyAlignment="1" applyProtection="1">
      <alignment vertical="center" wrapText="1"/>
    </xf>
    <xf numFmtId="0" fontId="13" fillId="11" borderId="6" xfId="0" applyFont="1" applyFill="1" applyBorder="1" applyAlignment="1" applyProtection="1">
      <alignment vertical="center" wrapText="1"/>
    </xf>
    <xf numFmtId="0" fontId="0" fillId="3" borderId="6" xfId="0" applyFill="1" applyBorder="1" applyProtection="1"/>
    <xf numFmtId="0" fontId="2" fillId="16" borderId="10" xfId="0" applyFont="1" applyFill="1" applyBorder="1" applyAlignment="1" applyProtection="1">
      <alignment horizontal="center" vertical="center" wrapText="1"/>
    </xf>
    <xf numFmtId="0" fontId="2" fillId="16" borderId="5" xfId="0" applyFont="1" applyFill="1" applyBorder="1" applyAlignment="1" applyProtection="1">
      <alignment horizontal="center" vertical="center" wrapText="1"/>
    </xf>
    <xf numFmtId="0" fontId="2" fillId="16" borderId="28" xfId="0" applyFont="1" applyFill="1" applyBorder="1" applyAlignment="1" applyProtection="1">
      <alignment horizontal="center" vertical="center" wrapText="1"/>
    </xf>
    <xf numFmtId="0" fontId="2" fillId="13" borderId="3" xfId="0" applyFont="1" applyFill="1" applyBorder="1" applyAlignment="1" applyProtection="1">
      <alignment horizontal="left" vertical="top" wrapText="1"/>
    </xf>
    <xf numFmtId="0" fontId="2" fillId="12" borderId="5" xfId="0" applyFont="1" applyFill="1" applyBorder="1" applyAlignment="1" applyProtection="1">
      <alignment horizontal="left" vertical="top" wrapText="1"/>
    </xf>
    <xf numFmtId="0" fontId="2" fillId="12" borderId="0" xfId="0" applyFont="1" applyFill="1" applyBorder="1" applyAlignment="1" applyProtection="1">
      <alignment horizontal="left" vertical="top" wrapText="1"/>
    </xf>
    <xf numFmtId="0" fontId="2" fillId="21" borderId="2" xfId="0" applyFont="1" applyFill="1" applyBorder="1" applyAlignment="1" applyProtection="1">
      <alignment vertical="top" wrapText="1"/>
    </xf>
    <xf numFmtId="0" fontId="2" fillId="21" borderId="4" xfId="0" applyFont="1" applyFill="1" applyBorder="1" applyAlignment="1" applyProtection="1">
      <alignment vertical="top" wrapText="1"/>
    </xf>
    <xf numFmtId="0" fontId="0" fillId="0" borderId="0" xfId="0" applyAlignment="1" applyProtection="1">
      <alignment horizontal="left" vertical="top" wrapText="1"/>
    </xf>
    <xf numFmtId="0" fontId="0" fillId="0" borderId="0" xfId="0"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6FEFB"/>
      <color rgb="FFB8FEFB"/>
      <color rgb="FF99FDF8"/>
      <color rgb="FFFFFF99"/>
      <color rgb="FFFF9966"/>
      <color rgb="FFFD8DE5"/>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bra.marquez\Desktop\9.1.18\Math%20Drafts\F.4%20grade%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structional%20Material/2019%20Adoption/Rubrics_2019/Math/Math%20Drafts/MathRubricHS_Geometry_draf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 1 NM Standards &amp; Benchmarks"/>
      <sheetName val="Sec 2 other relevant criteria"/>
      <sheetName val="Sheet2"/>
    </sheetNames>
    <sheetDataSet>
      <sheetData sheetId="0"/>
      <sheetData sheetId="1"/>
      <sheetData sheetId="2"/>
      <sheetData sheetId="3">
        <row r="1">
          <cell r="A1">
            <v>3</v>
          </cell>
          <cell r="C1" t="str">
            <v>YES L3</v>
          </cell>
        </row>
        <row r="2">
          <cell r="A2">
            <v>2</v>
          </cell>
          <cell r="C2" t="str">
            <v>YES L2</v>
          </cell>
        </row>
        <row r="3">
          <cell r="A3">
            <v>1</v>
          </cell>
          <cell r="C3" t="str">
            <v>YES L1</v>
          </cell>
        </row>
        <row r="4">
          <cell r="A4">
            <v>0</v>
          </cell>
          <cell r="C4"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1"/>
      <sheetName val="Section 2A"/>
      <sheetName val="Section 2B"/>
      <sheetName val="Scores"/>
      <sheetName val="All Content Review"/>
      <sheetName val="Math Content Review"/>
      <sheetName val="Geometry Standards Review"/>
    </sheetNames>
    <sheetDataSet>
      <sheetData sheetId="0"/>
      <sheetData sheetId="1"/>
      <sheetData sheetId="2"/>
      <sheetData sheetId="3"/>
      <sheetData sheetId="4"/>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abSelected="1" workbookViewId="0">
      <selection activeCell="A17" sqref="A17:XFD17"/>
    </sheetView>
  </sheetViews>
  <sheetFormatPr defaultRowHeight="15" x14ac:dyDescent="0.25"/>
  <cols>
    <col min="1" max="4" width="40.7109375" customWidth="1"/>
  </cols>
  <sheetData>
    <row r="1" spans="1:4" ht="80.25" customHeight="1" thickBot="1" x14ac:dyDescent="0.3">
      <c r="A1" s="25"/>
      <c r="B1" s="416" t="s">
        <v>360</v>
      </c>
      <c r="C1" s="417"/>
      <c r="D1" s="418"/>
    </row>
    <row r="2" spans="1:4" ht="48" customHeight="1" thickBot="1" x14ac:dyDescent="0.3">
      <c r="A2" s="419" t="s">
        <v>72</v>
      </c>
      <c r="B2" s="420"/>
      <c r="C2" s="420"/>
      <c r="D2" s="421"/>
    </row>
    <row r="3" spans="1:4" ht="63.75" customHeight="1" thickBot="1" x14ac:dyDescent="0.3">
      <c r="A3" s="26" t="s">
        <v>71</v>
      </c>
      <c r="B3" s="2"/>
      <c r="C3" s="27" t="s">
        <v>51</v>
      </c>
      <c r="D3" s="3"/>
    </row>
    <row r="4" spans="1:4" ht="16.5" thickBot="1" x14ac:dyDescent="0.3">
      <c r="A4" s="28" t="s">
        <v>52</v>
      </c>
      <c r="B4" s="2"/>
      <c r="C4" s="27" t="s">
        <v>53</v>
      </c>
      <c r="D4" s="348"/>
    </row>
    <row r="5" spans="1:4" ht="16.5" thickBot="1" x14ac:dyDescent="0.3">
      <c r="A5" s="26" t="s">
        <v>54</v>
      </c>
      <c r="B5" s="2"/>
      <c r="C5" s="27" t="s">
        <v>55</v>
      </c>
      <c r="D5" s="348"/>
    </row>
    <row r="6" spans="1:4" ht="16.5" thickBot="1" x14ac:dyDescent="0.3">
      <c r="A6" s="26" t="s">
        <v>56</v>
      </c>
      <c r="B6" s="2"/>
      <c r="C6" s="29" t="s">
        <v>57</v>
      </c>
      <c r="D6" s="348"/>
    </row>
    <row r="7" spans="1:4" ht="16.5" customHeight="1" thickBot="1" x14ac:dyDescent="0.3">
      <c r="A7" s="422" t="s">
        <v>58</v>
      </c>
      <c r="B7" s="423"/>
      <c r="C7" s="423"/>
      <c r="D7" s="424"/>
    </row>
    <row r="8" spans="1:4" ht="16.5" thickBot="1" x14ac:dyDescent="0.3">
      <c r="A8" s="4" t="s">
        <v>59</v>
      </c>
      <c r="B8" s="5"/>
      <c r="C8" s="6" t="s">
        <v>60</v>
      </c>
      <c r="D8" s="7"/>
    </row>
    <row r="9" spans="1:4" ht="16.5" thickBot="1" x14ac:dyDescent="0.3">
      <c r="A9" s="8" t="s">
        <v>61</v>
      </c>
      <c r="B9" s="9" t="s">
        <v>62</v>
      </c>
      <c r="C9" s="9" t="s">
        <v>63</v>
      </c>
      <c r="D9" s="9" t="s">
        <v>64</v>
      </c>
    </row>
    <row r="10" spans="1:4" ht="16.5" thickBot="1" x14ac:dyDescent="0.3">
      <c r="A10" s="10" t="s">
        <v>85</v>
      </c>
      <c r="B10" s="11" t="e">
        <f>'All Content Review'!$I$59</f>
        <v>#VALUE!</v>
      </c>
      <c r="C10" s="9">
        <v>160</v>
      </c>
      <c r="D10" s="9"/>
    </row>
    <row r="11" spans="1:4" ht="16.5" thickBot="1" x14ac:dyDescent="0.3">
      <c r="A11" s="10" t="s">
        <v>86</v>
      </c>
      <c r="B11" s="12" t="e">
        <f>'Math Content Review'!$I$18</f>
        <v>#VALUE!</v>
      </c>
      <c r="C11" s="9">
        <v>28</v>
      </c>
      <c r="D11" s="9"/>
    </row>
    <row r="12" spans="1:4" ht="16.5" thickBot="1" x14ac:dyDescent="0.3">
      <c r="A12" s="10" t="s">
        <v>87</v>
      </c>
      <c r="B12" s="12" t="e">
        <f>'Integ. Math 2 Standards Review'!$J$145</f>
        <v>#VALUE!</v>
      </c>
      <c r="C12" s="9">
        <v>412</v>
      </c>
      <c r="D12" s="9"/>
    </row>
    <row r="13" spans="1:4" ht="16.5" thickBot="1" x14ac:dyDescent="0.3">
      <c r="A13" s="10" t="s">
        <v>65</v>
      </c>
      <c r="B13" s="13" t="e">
        <f>SUM(B10:B12)</f>
        <v>#VALUE!</v>
      </c>
      <c r="C13" s="14">
        <v>600</v>
      </c>
      <c r="D13" s="14"/>
    </row>
    <row r="14" spans="1:4" ht="16.5" thickBot="1" x14ac:dyDescent="0.3">
      <c r="A14" s="10" t="s">
        <v>66</v>
      </c>
      <c r="B14" s="15" t="e">
        <f>B13/600</f>
        <v>#VALUE!</v>
      </c>
      <c r="C14" s="16"/>
      <c r="D14" s="17"/>
    </row>
    <row r="15" spans="1:4" ht="16.5" customHeight="1" thickBot="1" x14ac:dyDescent="0.3">
      <c r="A15" s="425" t="s">
        <v>67</v>
      </c>
      <c r="B15" s="426"/>
      <c r="C15" s="426"/>
      <c r="D15" s="427"/>
    </row>
    <row r="16" spans="1:4" ht="16.5" thickBot="1" x14ac:dyDescent="0.3">
      <c r="A16" s="18" t="s">
        <v>68</v>
      </c>
      <c r="B16" s="19"/>
      <c r="C16" s="428" t="s">
        <v>69</v>
      </c>
      <c r="D16" s="429"/>
    </row>
    <row r="17" spans="1:4" ht="16.5" thickBot="1" x14ac:dyDescent="0.3">
      <c r="A17" s="20" t="s">
        <v>153</v>
      </c>
      <c r="B17" s="19"/>
      <c r="C17" s="412"/>
      <c r="D17" s="413"/>
    </row>
    <row r="18" spans="1:4" ht="16.5" thickBot="1" x14ac:dyDescent="0.3">
      <c r="A18" s="20" t="s">
        <v>154</v>
      </c>
      <c r="B18" s="19"/>
      <c r="C18" s="412"/>
      <c r="D18" s="413"/>
    </row>
    <row r="19" spans="1:4" ht="16.5" thickBot="1" x14ac:dyDescent="0.3">
      <c r="A19" s="18" t="s">
        <v>70</v>
      </c>
      <c r="B19" s="21"/>
      <c r="C19" s="414"/>
      <c r="D19" s="415"/>
    </row>
  </sheetData>
  <mergeCells count="6">
    <mergeCell ref="C17:D19"/>
    <mergeCell ref="B1:D1"/>
    <mergeCell ref="A2:D2"/>
    <mergeCell ref="A7:D7"/>
    <mergeCell ref="A15:D15"/>
    <mergeCell ref="C16:D16"/>
  </mergeCells>
  <pageMargins left="0.25" right="0.25" top="0.75" bottom="0.75" header="0.3" footer="0.3"/>
  <pageSetup paperSize="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Scores!$B$1:$B$2</xm:f>
          </x14:formula1>
          <xm:sqref>B16 B17:B18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zoomScaleNormal="100" workbookViewId="0">
      <selection activeCell="A13" sqref="A13"/>
    </sheetView>
  </sheetViews>
  <sheetFormatPr defaultRowHeight="15" x14ac:dyDescent="0.25"/>
  <cols>
    <col min="1" max="1" width="16" customWidth="1"/>
    <col min="2" max="2" width="64.140625" customWidth="1"/>
    <col min="3" max="3" width="27.85546875" customWidth="1"/>
    <col min="4" max="4" width="11.5703125" customWidth="1"/>
    <col min="5" max="5" width="45.5703125" customWidth="1"/>
    <col min="6" max="6" width="27.28515625" customWidth="1"/>
    <col min="7" max="7" width="11.5703125" customWidth="1"/>
    <col min="8" max="8" width="35" customWidth="1"/>
    <col min="9" max="9" width="27.5703125" customWidth="1"/>
    <col min="10" max="10" width="18" hidden="1" customWidth="1"/>
  </cols>
  <sheetData>
    <row r="1" spans="1:10" x14ac:dyDescent="0.25">
      <c r="A1" s="30"/>
      <c r="B1" s="430" t="s">
        <v>94</v>
      </c>
      <c r="C1" s="431"/>
      <c r="D1" s="431"/>
      <c r="E1" s="431"/>
      <c r="F1" s="431"/>
      <c r="G1" s="431"/>
      <c r="H1" s="431"/>
      <c r="I1" s="431"/>
      <c r="J1" s="31"/>
    </row>
    <row r="2" spans="1:10" ht="93" customHeight="1" x14ac:dyDescent="0.25">
      <c r="A2" s="30"/>
      <c r="B2" s="432" t="s">
        <v>344</v>
      </c>
      <c r="C2" s="433"/>
      <c r="D2" s="433"/>
      <c r="E2" s="433"/>
      <c r="F2" s="433"/>
      <c r="G2" s="433"/>
      <c r="H2" s="433"/>
      <c r="I2" s="433"/>
      <c r="J2" s="31"/>
    </row>
    <row r="3" spans="1:10" ht="166.5" customHeight="1" x14ac:dyDescent="0.25">
      <c r="A3" s="30"/>
      <c r="B3" s="434" t="s">
        <v>166</v>
      </c>
      <c r="C3" s="435"/>
      <c r="D3" s="435"/>
      <c r="E3" s="435"/>
      <c r="F3" s="435"/>
      <c r="G3" s="435"/>
      <c r="H3" s="435"/>
      <c r="I3" s="435"/>
      <c r="J3" s="31"/>
    </row>
    <row r="4" spans="1:10" ht="15.75" x14ac:dyDescent="0.25">
      <c r="A4" s="32"/>
      <c r="B4" s="33"/>
      <c r="C4" s="34"/>
      <c r="D4" s="35"/>
      <c r="E4" s="34"/>
      <c r="F4" s="34"/>
      <c r="G4" s="35"/>
      <c r="H4" s="34"/>
      <c r="I4" s="34"/>
      <c r="J4" s="31"/>
    </row>
    <row r="5" spans="1:10" ht="30" x14ac:dyDescent="0.25">
      <c r="A5" s="36" t="s">
        <v>0</v>
      </c>
      <c r="B5" s="37" t="s">
        <v>108</v>
      </c>
      <c r="C5" s="38" t="s">
        <v>109</v>
      </c>
      <c r="D5" s="39" t="s">
        <v>78</v>
      </c>
      <c r="E5" s="38" t="s">
        <v>88</v>
      </c>
      <c r="F5" s="38" t="s">
        <v>103</v>
      </c>
      <c r="G5" s="39" t="s">
        <v>78</v>
      </c>
      <c r="H5" s="38" t="s">
        <v>88</v>
      </c>
      <c r="I5" s="40" t="s">
        <v>84</v>
      </c>
      <c r="J5" s="31"/>
    </row>
    <row r="6" spans="1:10" ht="20.25" x14ac:dyDescent="0.25">
      <c r="A6" s="41"/>
      <c r="B6" s="42"/>
      <c r="C6" s="43"/>
      <c r="D6" s="44"/>
      <c r="E6" s="43"/>
      <c r="F6" s="43"/>
      <c r="G6" s="44"/>
      <c r="H6" s="43"/>
      <c r="I6" s="43"/>
      <c r="J6" s="31"/>
    </row>
    <row r="7" spans="1:10" ht="20.25" x14ac:dyDescent="0.25">
      <c r="A7" s="45"/>
      <c r="B7" s="46"/>
      <c r="C7" s="47"/>
      <c r="D7" s="48"/>
      <c r="E7" s="47"/>
      <c r="F7" s="49"/>
      <c r="G7" s="48"/>
      <c r="H7" s="49"/>
      <c r="I7" s="50"/>
      <c r="J7" s="31"/>
    </row>
    <row r="8" spans="1:10" ht="47.25" x14ac:dyDescent="0.25">
      <c r="A8" s="51"/>
      <c r="B8" s="52" t="s">
        <v>110</v>
      </c>
      <c r="C8" s="53"/>
      <c r="D8" s="54"/>
      <c r="E8" s="53"/>
      <c r="F8" s="55"/>
      <c r="G8" s="54"/>
      <c r="H8" s="55"/>
      <c r="I8" s="56"/>
      <c r="J8" s="31"/>
    </row>
    <row r="9" spans="1:10" ht="30" x14ac:dyDescent="0.25">
      <c r="A9" s="57">
        <v>1</v>
      </c>
      <c r="B9" s="58" t="s">
        <v>111</v>
      </c>
      <c r="C9" s="99"/>
      <c r="D9" s="60"/>
      <c r="E9" s="59"/>
      <c r="F9" s="61"/>
      <c r="G9" s="62"/>
      <c r="H9" s="61"/>
      <c r="I9" s="58"/>
      <c r="J9" s="31" t="e">
        <f t="shared" ref="J9:J15" si="0">CONCATENATE(IF(AND(D9="M",G9="M"),4,),IF(AND(D9="P",G9="P"),2,),IF(AND(D9="D",G9="D"),0,),IF(AND(D9="M",G9="P"),3,),IF(AND(D9="M",G9="D"),2,),IF(AND(D9="P",G9="M"),3,),IF(AND(D9="P",G9="D"),1,),IF(AND(D9="D",G9="M"),2,),IF(AND(D9="D",G9="P"),1,))+0</f>
        <v>#VALUE!</v>
      </c>
    </row>
    <row r="10" spans="1:10" ht="45" x14ac:dyDescent="0.25">
      <c r="A10" s="63">
        <v>2</v>
      </c>
      <c r="B10" s="64" t="s">
        <v>112</v>
      </c>
      <c r="C10" s="100"/>
      <c r="D10" s="62"/>
      <c r="E10" s="65"/>
      <c r="F10" s="66"/>
      <c r="G10" s="62"/>
      <c r="H10" s="66"/>
      <c r="I10" s="220"/>
      <c r="J10" s="31" t="e">
        <f t="shared" si="0"/>
        <v>#VALUE!</v>
      </c>
    </row>
    <row r="11" spans="1:10" ht="60" x14ac:dyDescent="0.25">
      <c r="A11" s="67">
        <v>3</v>
      </c>
      <c r="B11" s="64" t="s">
        <v>113</v>
      </c>
      <c r="C11" s="100"/>
      <c r="D11" s="62"/>
      <c r="E11" s="65"/>
      <c r="F11" s="66"/>
      <c r="G11" s="62"/>
      <c r="H11" s="66"/>
      <c r="I11" s="64"/>
      <c r="J11" s="31" t="e">
        <f t="shared" si="0"/>
        <v>#VALUE!</v>
      </c>
    </row>
    <row r="12" spans="1:10" ht="30" x14ac:dyDescent="0.25">
      <c r="A12" s="63">
        <v>4</v>
      </c>
      <c r="B12" s="64" t="s">
        <v>114</v>
      </c>
      <c r="C12" s="100"/>
      <c r="D12" s="62"/>
      <c r="E12" s="65"/>
      <c r="F12" s="66"/>
      <c r="G12" s="62"/>
      <c r="H12" s="66"/>
      <c r="I12" s="64"/>
      <c r="J12" s="31" t="e">
        <f t="shared" si="0"/>
        <v>#VALUE!</v>
      </c>
    </row>
    <row r="13" spans="1:10" ht="30" x14ac:dyDescent="0.25">
      <c r="A13" s="67">
        <v>5</v>
      </c>
      <c r="B13" s="64" t="s">
        <v>115</v>
      </c>
      <c r="C13" s="100"/>
      <c r="D13" s="62"/>
      <c r="E13" s="65"/>
      <c r="F13" s="66"/>
      <c r="G13" s="62"/>
      <c r="H13" s="66"/>
      <c r="I13" s="64"/>
      <c r="J13" s="31" t="e">
        <f t="shared" si="0"/>
        <v>#VALUE!</v>
      </c>
    </row>
    <row r="14" spans="1:10" ht="45" x14ac:dyDescent="0.25">
      <c r="A14" s="63">
        <v>6</v>
      </c>
      <c r="B14" s="64" t="s">
        <v>116</v>
      </c>
      <c r="C14" s="100"/>
      <c r="D14" s="62"/>
      <c r="E14" s="65"/>
      <c r="F14" s="66"/>
      <c r="G14" s="62"/>
      <c r="H14" s="66"/>
      <c r="I14" s="64"/>
      <c r="J14" s="31" t="e">
        <f t="shared" si="0"/>
        <v>#VALUE!</v>
      </c>
    </row>
    <row r="15" spans="1:10" ht="30" x14ac:dyDescent="0.25">
      <c r="A15" s="68">
        <v>7</v>
      </c>
      <c r="B15" s="69" t="s">
        <v>117</v>
      </c>
      <c r="C15" s="101"/>
      <c r="D15" s="71"/>
      <c r="E15" s="70"/>
      <c r="F15" s="72"/>
      <c r="G15" s="62"/>
      <c r="H15" s="72"/>
      <c r="I15" s="73"/>
      <c r="J15" s="31" t="e">
        <f t="shared" si="0"/>
        <v>#VALUE!</v>
      </c>
    </row>
    <row r="16" spans="1:10" ht="31.5" x14ac:dyDescent="0.25">
      <c r="A16" s="51"/>
      <c r="B16" s="74" t="s">
        <v>6</v>
      </c>
      <c r="C16" s="75"/>
      <c r="D16" s="76"/>
      <c r="E16" s="75"/>
      <c r="F16" s="75"/>
      <c r="G16" s="76"/>
      <c r="H16" s="75"/>
      <c r="I16" s="77"/>
      <c r="J16" s="31"/>
    </row>
    <row r="17" spans="1:10" ht="30" x14ac:dyDescent="0.25">
      <c r="A17" s="78">
        <v>8</v>
      </c>
      <c r="B17" s="58" t="s">
        <v>118</v>
      </c>
      <c r="C17" s="99"/>
      <c r="D17" s="62"/>
      <c r="E17" s="59"/>
      <c r="F17" s="61"/>
      <c r="G17" s="62"/>
      <c r="H17" s="61"/>
      <c r="I17" s="79"/>
      <c r="J17" s="31" t="e">
        <f t="shared" ref="J17:J20" si="1">CONCATENATE(IF(AND(D17="M",G17="M"),4,),IF(AND(D17="P",G17="P"),2,),IF(AND(D17="D",G17="D"),0,),IF(AND(D17="M",G17="P"),3,),IF(AND(D17="M",G17="D"),2,),IF(AND(D17="P",G17="M"),3,),IF(AND(D17="P",G17="D"),1,),IF(AND(D17="D",G17="M"),2,),IF(AND(D17="D",G17="P"),1,))+0</f>
        <v>#VALUE!</v>
      </c>
    </row>
    <row r="18" spans="1:10" ht="30" x14ac:dyDescent="0.25">
      <c r="A18" s="63">
        <v>9</v>
      </c>
      <c r="B18" s="64" t="s">
        <v>40</v>
      </c>
      <c r="C18" s="100"/>
      <c r="D18" s="62"/>
      <c r="E18" s="65"/>
      <c r="F18" s="66"/>
      <c r="G18" s="62"/>
      <c r="H18" s="66"/>
      <c r="I18" s="64"/>
      <c r="J18" s="31" t="e">
        <f t="shared" si="1"/>
        <v>#VALUE!</v>
      </c>
    </row>
    <row r="19" spans="1:10" ht="45" x14ac:dyDescent="0.25">
      <c r="A19" s="63">
        <v>10</v>
      </c>
      <c r="B19" s="64" t="s">
        <v>17</v>
      </c>
      <c r="C19" s="100"/>
      <c r="D19" s="62"/>
      <c r="E19" s="65"/>
      <c r="F19" s="66"/>
      <c r="G19" s="62"/>
      <c r="H19" s="66"/>
      <c r="I19" s="64"/>
      <c r="J19" s="31" t="e">
        <f t="shared" si="1"/>
        <v>#VALUE!</v>
      </c>
    </row>
    <row r="20" spans="1:10" ht="45" x14ac:dyDescent="0.25">
      <c r="A20" s="80">
        <v>11</v>
      </c>
      <c r="B20" s="73" t="s">
        <v>18</v>
      </c>
      <c r="C20" s="101"/>
      <c r="D20" s="62"/>
      <c r="E20" s="70"/>
      <c r="F20" s="72"/>
      <c r="G20" s="62"/>
      <c r="H20" s="72"/>
      <c r="I20" s="73"/>
      <c r="J20" s="31" t="e">
        <f t="shared" si="1"/>
        <v>#VALUE!</v>
      </c>
    </row>
    <row r="21" spans="1:10" ht="31.5" x14ac:dyDescent="0.25">
      <c r="A21" s="51"/>
      <c r="B21" s="74" t="s">
        <v>7</v>
      </c>
      <c r="C21" s="75"/>
      <c r="D21" s="76"/>
      <c r="E21" s="75"/>
      <c r="F21" s="75"/>
      <c r="G21" s="76"/>
      <c r="H21" s="75"/>
      <c r="I21" s="77"/>
      <c r="J21" s="31"/>
    </row>
    <row r="22" spans="1:10" ht="75" x14ac:dyDescent="0.25">
      <c r="A22" s="78">
        <v>12</v>
      </c>
      <c r="B22" s="79" t="s">
        <v>41</v>
      </c>
      <c r="C22" s="99"/>
      <c r="D22" s="62"/>
      <c r="E22" s="59"/>
      <c r="F22" s="61"/>
      <c r="G22" s="62"/>
      <c r="H22" s="61"/>
      <c r="I22" s="79"/>
      <c r="J22" s="31" t="e">
        <f t="shared" ref="J22:J26" si="2">CONCATENATE(IF(AND(D22="M",G22="M"),4,),IF(AND(D22="P",G22="P"),2,),IF(AND(D22="D",G22="D"),0,),IF(AND(D22="M",G22="P"),3,),IF(AND(D22="M",G22="D"),2,),IF(AND(D22="P",G22="M"),3,),IF(AND(D22="P",G22="D"),1,),IF(AND(D22="D",G22="M"),2,),IF(AND(D22="D",G22="P"),1,))+0</f>
        <v>#VALUE!</v>
      </c>
    </row>
    <row r="23" spans="1:10" ht="90" x14ac:dyDescent="0.25">
      <c r="A23" s="63">
        <v>13</v>
      </c>
      <c r="B23" s="64" t="s">
        <v>119</v>
      </c>
      <c r="C23" s="100"/>
      <c r="D23" s="62"/>
      <c r="E23" s="65"/>
      <c r="F23" s="66"/>
      <c r="G23" s="62"/>
      <c r="H23" s="66"/>
      <c r="I23" s="64"/>
      <c r="J23" s="31" t="e">
        <f t="shared" si="2"/>
        <v>#VALUE!</v>
      </c>
    </row>
    <row r="24" spans="1:10" ht="30" x14ac:dyDescent="0.25">
      <c r="A24" s="63">
        <v>14</v>
      </c>
      <c r="B24" s="81" t="s">
        <v>120</v>
      </c>
      <c r="C24" s="100"/>
      <c r="D24" s="62"/>
      <c r="E24" s="65"/>
      <c r="F24" s="66"/>
      <c r="G24" s="62"/>
      <c r="H24" s="66"/>
      <c r="I24" s="81"/>
      <c r="J24" s="31" t="e">
        <f t="shared" si="2"/>
        <v>#VALUE!</v>
      </c>
    </row>
    <row r="25" spans="1:10" ht="75" x14ac:dyDescent="0.25">
      <c r="A25" s="63">
        <v>15</v>
      </c>
      <c r="B25" s="81" t="s">
        <v>19</v>
      </c>
      <c r="C25" s="100"/>
      <c r="D25" s="62"/>
      <c r="E25" s="65"/>
      <c r="F25" s="66"/>
      <c r="G25" s="62"/>
      <c r="H25" s="66"/>
      <c r="I25" s="64"/>
      <c r="J25" s="31" t="e">
        <f t="shared" si="2"/>
        <v>#VALUE!</v>
      </c>
    </row>
    <row r="26" spans="1:10" ht="45" x14ac:dyDescent="0.25">
      <c r="A26" s="80">
        <v>16</v>
      </c>
      <c r="B26" s="73" t="s">
        <v>20</v>
      </c>
      <c r="C26" s="101"/>
      <c r="D26" s="62"/>
      <c r="E26" s="70"/>
      <c r="F26" s="72"/>
      <c r="G26" s="62"/>
      <c r="H26" s="72"/>
      <c r="I26" s="73"/>
      <c r="J26" s="31" t="e">
        <f t="shared" si="2"/>
        <v>#VALUE!</v>
      </c>
    </row>
    <row r="27" spans="1:10" ht="31.5" x14ac:dyDescent="0.25">
      <c r="A27" s="51"/>
      <c r="B27" s="74" t="s">
        <v>11</v>
      </c>
      <c r="C27" s="75"/>
      <c r="D27" s="76"/>
      <c r="E27" s="75"/>
      <c r="F27" s="75"/>
      <c r="G27" s="76"/>
      <c r="H27" s="75"/>
      <c r="I27" s="77"/>
      <c r="J27" s="31"/>
    </row>
    <row r="28" spans="1:10" ht="45" x14ac:dyDescent="0.25">
      <c r="A28" s="78">
        <v>17</v>
      </c>
      <c r="B28" s="79" t="s">
        <v>121</v>
      </c>
      <c r="C28" s="99"/>
      <c r="D28" s="62"/>
      <c r="E28" s="59"/>
      <c r="F28" s="61"/>
      <c r="G28" s="62"/>
      <c r="H28" s="61"/>
      <c r="I28" s="79"/>
      <c r="J28" s="31" t="e">
        <f t="shared" ref="J28:J34" si="3">CONCATENATE(IF(AND(D28="M",G28="M"),4,),IF(AND(D28="P",G28="P"),2,),IF(AND(D28="D",G28="D"),0,),IF(AND(D28="M",G28="P"),3,),IF(AND(D28="M",G28="D"),2,),IF(AND(D28="P",G28="M"),3,),IF(AND(D28="P",G28="D"),1,),IF(AND(D28="D",G28="M"),2,),IF(AND(D28="D",G28="P"),1,))+0</f>
        <v>#VALUE!</v>
      </c>
    </row>
    <row r="29" spans="1:10" ht="30" x14ac:dyDescent="0.25">
      <c r="A29" s="63">
        <v>18</v>
      </c>
      <c r="B29" s="64" t="s">
        <v>21</v>
      </c>
      <c r="C29" s="100"/>
      <c r="D29" s="62"/>
      <c r="E29" s="65"/>
      <c r="F29" s="66"/>
      <c r="G29" s="62"/>
      <c r="H29" s="66"/>
      <c r="I29" s="64"/>
      <c r="J29" s="31" t="e">
        <f t="shared" si="3"/>
        <v>#VALUE!</v>
      </c>
    </row>
    <row r="30" spans="1:10" ht="45" x14ac:dyDescent="0.25">
      <c r="A30" s="63">
        <v>19</v>
      </c>
      <c r="B30" s="69" t="s">
        <v>22</v>
      </c>
      <c r="C30" s="101"/>
      <c r="D30" s="62"/>
      <c r="E30" s="70"/>
      <c r="F30" s="66"/>
      <c r="G30" s="62"/>
      <c r="H30" s="66"/>
      <c r="I30" s="73"/>
      <c r="J30" s="31" t="e">
        <f t="shared" si="3"/>
        <v>#VALUE!</v>
      </c>
    </row>
    <row r="31" spans="1:10" ht="30" x14ac:dyDescent="0.25">
      <c r="A31" s="63">
        <v>20</v>
      </c>
      <c r="B31" s="81" t="s">
        <v>23</v>
      </c>
      <c r="C31" s="100"/>
      <c r="D31" s="62"/>
      <c r="E31" s="65"/>
      <c r="F31" s="66"/>
      <c r="G31" s="62"/>
      <c r="H31" s="66"/>
      <c r="I31" s="81"/>
      <c r="J31" s="31" t="e">
        <f t="shared" si="3"/>
        <v>#VALUE!</v>
      </c>
    </row>
    <row r="32" spans="1:10" ht="45" x14ac:dyDescent="0.25">
      <c r="A32" s="63">
        <v>21</v>
      </c>
      <c r="B32" s="64" t="s">
        <v>42</v>
      </c>
      <c r="C32" s="100"/>
      <c r="D32" s="62"/>
      <c r="E32" s="65"/>
      <c r="F32" s="66"/>
      <c r="G32" s="62"/>
      <c r="H32" s="66"/>
      <c r="I32" s="81"/>
      <c r="J32" s="31" t="e">
        <f t="shared" si="3"/>
        <v>#VALUE!</v>
      </c>
    </row>
    <row r="33" spans="1:10" ht="60" x14ac:dyDescent="0.25">
      <c r="A33" s="63">
        <v>22</v>
      </c>
      <c r="B33" s="82" t="s">
        <v>24</v>
      </c>
      <c r="C33" s="100"/>
      <c r="D33" s="62"/>
      <c r="E33" s="65"/>
      <c r="F33" s="66"/>
      <c r="G33" s="62"/>
      <c r="H33" s="66"/>
      <c r="I33" s="64"/>
      <c r="J33" s="31" t="e">
        <f t="shared" si="3"/>
        <v>#VALUE!</v>
      </c>
    </row>
    <row r="34" spans="1:10" ht="15.75" x14ac:dyDescent="0.25">
      <c r="A34" s="80">
        <v>23</v>
      </c>
      <c r="B34" s="73" t="s">
        <v>38</v>
      </c>
      <c r="C34" s="101"/>
      <c r="D34" s="62"/>
      <c r="E34" s="70"/>
      <c r="F34" s="72"/>
      <c r="G34" s="62"/>
      <c r="H34" s="72"/>
      <c r="I34" s="73"/>
      <c r="J34" s="31" t="e">
        <f t="shared" si="3"/>
        <v>#VALUE!</v>
      </c>
    </row>
    <row r="35" spans="1:10" ht="31.5" x14ac:dyDescent="0.25">
      <c r="A35" s="51"/>
      <c r="B35" s="74" t="s">
        <v>12</v>
      </c>
      <c r="C35" s="75"/>
      <c r="D35" s="76"/>
      <c r="E35" s="75"/>
      <c r="F35" s="75"/>
      <c r="G35" s="76"/>
      <c r="H35" s="75"/>
      <c r="I35" s="77"/>
      <c r="J35" s="31"/>
    </row>
    <row r="36" spans="1:10" ht="45" x14ac:dyDescent="0.25">
      <c r="A36" s="78">
        <v>24</v>
      </c>
      <c r="B36" s="79" t="s">
        <v>25</v>
      </c>
      <c r="C36" s="99"/>
      <c r="D36" s="62"/>
      <c r="E36" s="59"/>
      <c r="F36" s="61"/>
      <c r="G36" s="62"/>
      <c r="H36" s="61"/>
      <c r="I36" s="79"/>
      <c r="J36" s="31" t="e">
        <f t="shared" ref="J36:J41" si="4">CONCATENATE(IF(AND(D36="M",G36="M"),4,),IF(AND(D36="P",G36="P"),2,),IF(AND(D36="D",G36="D"),0,),IF(AND(D36="M",G36="P"),3,),IF(AND(D36="M",G36="D"),2,),IF(AND(D36="P",G36="M"),3,),IF(AND(D36="P",G36="D"),1,),IF(AND(D36="D",G36="M"),2,),IF(AND(D36="D",G36="P"),1,))+0</f>
        <v>#VALUE!</v>
      </c>
    </row>
    <row r="37" spans="1:10" ht="30" x14ac:dyDescent="0.25">
      <c r="A37" s="63">
        <v>25</v>
      </c>
      <c r="B37" s="64" t="s">
        <v>26</v>
      </c>
      <c r="C37" s="100"/>
      <c r="D37" s="62"/>
      <c r="E37" s="65"/>
      <c r="F37" s="66"/>
      <c r="G37" s="62"/>
      <c r="H37" s="66"/>
      <c r="I37" s="64"/>
      <c r="J37" s="31" t="e">
        <f t="shared" si="4"/>
        <v>#VALUE!</v>
      </c>
    </row>
    <row r="38" spans="1:10" ht="60" x14ac:dyDescent="0.25">
      <c r="A38" s="78">
        <v>26</v>
      </c>
      <c r="B38" s="64" t="s">
        <v>122</v>
      </c>
      <c r="C38" s="100"/>
      <c r="D38" s="62"/>
      <c r="E38" s="65"/>
      <c r="F38" s="66"/>
      <c r="G38" s="62"/>
      <c r="H38" s="66"/>
      <c r="I38" s="64"/>
      <c r="J38" s="31" t="e">
        <f t="shared" si="4"/>
        <v>#VALUE!</v>
      </c>
    </row>
    <row r="39" spans="1:10" ht="30" x14ac:dyDescent="0.25">
      <c r="A39" s="63">
        <v>27</v>
      </c>
      <c r="B39" s="64" t="s">
        <v>39</v>
      </c>
      <c r="C39" s="100"/>
      <c r="D39" s="62"/>
      <c r="E39" s="65"/>
      <c r="F39" s="66"/>
      <c r="G39" s="62"/>
      <c r="H39" s="66"/>
      <c r="I39" s="64"/>
      <c r="J39" s="31" t="e">
        <f t="shared" si="4"/>
        <v>#VALUE!</v>
      </c>
    </row>
    <row r="40" spans="1:10" ht="30" x14ac:dyDescent="0.25">
      <c r="A40" s="78">
        <v>28</v>
      </c>
      <c r="B40" s="64" t="s">
        <v>27</v>
      </c>
      <c r="C40" s="100"/>
      <c r="D40" s="62"/>
      <c r="E40" s="65"/>
      <c r="F40" s="66"/>
      <c r="G40" s="62"/>
      <c r="H40" s="66"/>
      <c r="I40" s="64"/>
      <c r="J40" s="31" t="e">
        <f t="shared" si="4"/>
        <v>#VALUE!</v>
      </c>
    </row>
    <row r="41" spans="1:10" ht="30" x14ac:dyDescent="0.25">
      <c r="A41" s="80">
        <v>29</v>
      </c>
      <c r="B41" s="73" t="s">
        <v>28</v>
      </c>
      <c r="C41" s="101"/>
      <c r="D41" s="62"/>
      <c r="E41" s="70"/>
      <c r="F41" s="72"/>
      <c r="G41" s="62"/>
      <c r="H41" s="72"/>
      <c r="I41" s="73"/>
      <c r="J41" s="31" t="e">
        <f t="shared" si="4"/>
        <v>#VALUE!</v>
      </c>
    </row>
    <row r="42" spans="1:10" ht="47.25" x14ac:dyDescent="0.25">
      <c r="A42" s="51"/>
      <c r="B42" s="74" t="s">
        <v>13</v>
      </c>
      <c r="C42" s="75"/>
      <c r="D42" s="76"/>
      <c r="E42" s="75"/>
      <c r="F42" s="75"/>
      <c r="G42" s="76"/>
      <c r="H42" s="75"/>
      <c r="I42" s="77"/>
      <c r="J42" s="31"/>
    </row>
    <row r="43" spans="1:10" ht="120" x14ac:dyDescent="0.25">
      <c r="A43" s="78">
        <v>30</v>
      </c>
      <c r="B43" s="79" t="s">
        <v>123</v>
      </c>
      <c r="C43" s="99"/>
      <c r="D43" s="62"/>
      <c r="E43" s="59"/>
      <c r="F43" s="61"/>
      <c r="G43" s="62"/>
      <c r="H43" s="61"/>
      <c r="I43" s="79"/>
      <c r="J43" s="31" t="e">
        <f t="shared" ref="J43:J45" si="5">CONCATENATE(IF(AND(D43="M",G43="M"),4,),IF(AND(D43="P",G43="P"),2,),IF(AND(D43="D",G43="D"),0,),IF(AND(D43="M",G43="P"),3,),IF(AND(D43="M",G43="D"),2,),IF(AND(D43="P",G43="M"),3,),IF(AND(D43="P",G43="D"),1,),IF(AND(D43="D",G43="M"),2,),IF(AND(D43="D",G43="P"),1,))+0</f>
        <v>#VALUE!</v>
      </c>
    </row>
    <row r="44" spans="1:10" ht="45" x14ac:dyDescent="0.25">
      <c r="A44" s="80">
        <v>31</v>
      </c>
      <c r="B44" s="73" t="s">
        <v>29</v>
      </c>
      <c r="C44" s="102"/>
      <c r="D44" s="62"/>
      <c r="E44" s="83"/>
      <c r="F44" s="66"/>
      <c r="G44" s="62"/>
      <c r="H44" s="66"/>
      <c r="I44" s="84"/>
      <c r="J44" s="31" t="e">
        <f t="shared" si="5"/>
        <v>#VALUE!</v>
      </c>
    </row>
    <row r="45" spans="1:10" ht="30" x14ac:dyDescent="0.25">
      <c r="A45" s="80">
        <v>32</v>
      </c>
      <c r="B45" s="73" t="s">
        <v>16</v>
      </c>
      <c r="C45" s="101"/>
      <c r="D45" s="62"/>
      <c r="E45" s="70"/>
      <c r="F45" s="72"/>
      <c r="G45" s="62"/>
      <c r="H45" s="72"/>
      <c r="I45" s="73"/>
      <c r="J45" s="31" t="e">
        <f t="shared" si="5"/>
        <v>#VALUE!</v>
      </c>
    </row>
    <row r="46" spans="1:10" ht="31.5" x14ac:dyDescent="0.25">
      <c r="A46" s="51"/>
      <c r="B46" s="74" t="s">
        <v>14</v>
      </c>
      <c r="C46" s="75"/>
      <c r="D46" s="76"/>
      <c r="E46" s="75"/>
      <c r="F46" s="75"/>
      <c r="G46" s="76"/>
      <c r="H46" s="75"/>
      <c r="I46" s="77"/>
      <c r="J46" s="31"/>
    </row>
    <row r="47" spans="1:10" ht="45" x14ac:dyDescent="0.25">
      <c r="A47" s="78">
        <v>33</v>
      </c>
      <c r="B47" s="79" t="s">
        <v>30</v>
      </c>
      <c r="C47" s="99"/>
      <c r="D47" s="62"/>
      <c r="E47" s="59"/>
      <c r="F47" s="61"/>
      <c r="G47" s="62"/>
      <c r="H47" s="61"/>
      <c r="I47" s="79"/>
      <c r="J47" s="31" t="e">
        <f t="shared" ref="J47:J49" si="6">CONCATENATE(IF(AND(D47="M",G47="M"),4,),IF(AND(D47="P",G47="P"),2,),IF(AND(D47="D",G47="D"),0,),IF(AND(D47="M",G47="P"),3,),IF(AND(D47="M",G47="D"),2,),IF(AND(D47="P",G47="M"),3,),IF(AND(D47="P",G47="D"),1,),IF(AND(D47="D",G47="M"),2,),IF(AND(D47="D",G47="P"),1,))+0</f>
        <v>#VALUE!</v>
      </c>
    </row>
    <row r="48" spans="1:10" ht="45" x14ac:dyDescent="0.25">
      <c r="A48" s="63">
        <v>34</v>
      </c>
      <c r="B48" s="64" t="s">
        <v>31</v>
      </c>
      <c r="C48" s="100"/>
      <c r="D48" s="62"/>
      <c r="E48" s="65"/>
      <c r="F48" s="66"/>
      <c r="G48" s="62"/>
      <c r="H48" s="66"/>
      <c r="I48" s="64"/>
      <c r="J48" s="31" t="e">
        <f t="shared" si="6"/>
        <v>#VALUE!</v>
      </c>
    </row>
    <row r="49" spans="1:10" ht="45" x14ac:dyDescent="0.25">
      <c r="A49" s="80">
        <v>35</v>
      </c>
      <c r="B49" s="73" t="s">
        <v>32</v>
      </c>
      <c r="C49" s="101"/>
      <c r="D49" s="62"/>
      <c r="E49" s="70"/>
      <c r="F49" s="72"/>
      <c r="G49" s="62"/>
      <c r="H49" s="72"/>
      <c r="I49" s="73"/>
      <c r="J49" s="31" t="e">
        <f t="shared" si="6"/>
        <v>#VALUE!</v>
      </c>
    </row>
    <row r="50" spans="1:10" ht="15.75" x14ac:dyDescent="0.25">
      <c r="A50" s="51"/>
      <c r="B50" s="74" t="s">
        <v>48</v>
      </c>
      <c r="C50" s="75"/>
      <c r="D50" s="76"/>
      <c r="E50" s="75"/>
      <c r="F50" s="75"/>
      <c r="G50" s="76"/>
      <c r="H50" s="75"/>
      <c r="I50" s="77"/>
      <c r="J50" s="31"/>
    </row>
    <row r="51" spans="1:10" ht="30" x14ac:dyDescent="0.25">
      <c r="A51" s="57">
        <v>36</v>
      </c>
      <c r="B51" s="58" t="s">
        <v>74</v>
      </c>
      <c r="C51" s="99"/>
      <c r="D51" s="62"/>
      <c r="E51" s="59"/>
      <c r="F51" s="61"/>
      <c r="G51" s="62"/>
      <c r="H51" s="61"/>
      <c r="I51" s="58"/>
      <c r="J51" s="31" t="e">
        <f t="shared" ref="J51:J55" si="7">CONCATENATE(IF(AND(D51="M",G51="M"),4,),IF(AND(D51="P",G51="P"),2,),IF(AND(D51="D",G51="D"),0,),IF(AND(D51="M",G51="P"),3,),IF(AND(D51="M",G51="D"),2,),IF(AND(D51="P",G51="M"),3,),IF(AND(D51="P",G51="D"),1,),IF(AND(D51="D",G51="M"),2,),IF(AND(D51="D",G51="P"),1,))+0</f>
        <v>#VALUE!</v>
      </c>
    </row>
    <row r="52" spans="1:10" ht="30" x14ac:dyDescent="0.25">
      <c r="A52" s="63">
        <v>37</v>
      </c>
      <c r="B52" s="81" t="s">
        <v>75</v>
      </c>
      <c r="C52" s="100"/>
      <c r="D52" s="62"/>
      <c r="E52" s="65"/>
      <c r="F52" s="66"/>
      <c r="G52" s="62"/>
      <c r="H52" s="66"/>
      <c r="I52" s="64"/>
      <c r="J52" s="31" t="e">
        <f t="shared" si="7"/>
        <v>#VALUE!</v>
      </c>
    </row>
    <row r="53" spans="1:10" ht="30" x14ac:dyDescent="0.25">
      <c r="A53" s="57">
        <v>38</v>
      </c>
      <c r="B53" s="81" t="s">
        <v>49</v>
      </c>
      <c r="C53" s="100"/>
      <c r="D53" s="62"/>
      <c r="E53" s="65"/>
      <c r="F53" s="66"/>
      <c r="G53" s="62"/>
      <c r="H53" s="66"/>
      <c r="I53" s="64"/>
      <c r="J53" s="31" t="e">
        <f t="shared" si="7"/>
        <v>#VALUE!</v>
      </c>
    </row>
    <row r="54" spans="1:10" ht="30" x14ac:dyDescent="0.25">
      <c r="A54" s="63">
        <v>39</v>
      </c>
      <c r="B54" s="81" t="s">
        <v>50</v>
      </c>
      <c r="C54" s="100"/>
      <c r="D54" s="62"/>
      <c r="E54" s="65"/>
      <c r="F54" s="66"/>
      <c r="G54" s="62"/>
      <c r="H54" s="66"/>
      <c r="I54" s="64"/>
      <c r="J54" s="31" t="e">
        <f t="shared" si="7"/>
        <v>#VALUE!</v>
      </c>
    </row>
    <row r="55" spans="1:10" ht="15.75" x14ac:dyDescent="0.25">
      <c r="A55" s="57">
        <v>40</v>
      </c>
      <c r="B55" s="69" t="s">
        <v>76</v>
      </c>
      <c r="C55" s="101"/>
      <c r="D55" s="62"/>
      <c r="E55" s="70"/>
      <c r="F55" s="72"/>
      <c r="G55" s="62"/>
      <c r="H55" s="72"/>
      <c r="I55" s="73"/>
      <c r="J55" s="31" t="e">
        <f t="shared" si="7"/>
        <v>#VALUE!</v>
      </c>
    </row>
    <row r="56" spans="1:10" ht="15.75" customHeight="1" x14ac:dyDescent="0.25">
      <c r="A56" s="85"/>
      <c r="B56" s="86"/>
      <c r="C56" s="86"/>
      <c r="D56" s="86"/>
      <c r="E56" s="86"/>
      <c r="F56" s="86"/>
      <c r="G56" s="86"/>
      <c r="H56" s="86"/>
      <c r="I56" s="87"/>
      <c r="J56" s="31"/>
    </row>
    <row r="57" spans="1:10" ht="15.75" x14ac:dyDescent="0.25">
      <c r="A57" s="88"/>
      <c r="B57" s="89"/>
      <c r="C57" s="90"/>
      <c r="D57" s="90"/>
      <c r="E57" s="90"/>
      <c r="F57" s="91"/>
      <c r="G57" s="91"/>
      <c r="H57" s="91"/>
      <c r="I57" s="92"/>
      <c r="J57" s="31"/>
    </row>
    <row r="58" spans="1:10" ht="15.75" x14ac:dyDescent="0.25">
      <c r="A58" s="88"/>
      <c r="B58" s="89"/>
      <c r="C58" s="90"/>
      <c r="D58" s="90"/>
      <c r="E58" s="90"/>
      <c r="F58" s="91"/>
      <c r="G58" s="91"/>
      <c r="H58" s="91"/>
      <c r="I58" s="92"/>
      <c r="J58" s="31"/>
    </row>
    <row r="59" spans="1:10" ht="15.75" hidden="1" x14ac:dyDescent="0.25">
      <c r="A59" s="93"/>
      <c r="B59" s="94"/>
      <c r="C59" s="55"/>
      <c r="D59" s="55"/>
      <c r="E59" s="55"/>
      <c r="F59" s="95"/>
      <c r="G59" s="96"/>
      <c r="H59" s="97" t="s">
        <v>148</v>
      </c>
      <c r="I59" s="98" t="e">
        <f>SUM(J7:J55)</f>
        <v>#VALUE!</v>
      </c>
      <c r="J59" s="31"/>
    </row>
  </sheetData>
  <mergeCells count="3">
    <mergeCell ref="B1:I1"/>
    <mergeCell ref="B2:I2"/>
    <mergeCell ref="B3:I3"/>
  </mergeCells>
  <dataValidations count="1">
    <dataValidation type="list" allowBlank="1" showInputMessage="1" showErrorMessage="1" sqref="C10">
      <formula1>List</formula1>
    </dataValidation>
  </dataValidations>
  <pageMargins left="0.7" right="0.7" top="0.75" bottom="0.75" header="0.3" footer="0.3"/>
  <pageSetup scale="63"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'R:\Instructional Material\2019 Adoption\Rubrics_2019\Math\Math Drafts\[MathRubricHS_Geometry_draft_2018.xlsx]Scores'!#REF!</xm:f>
          </x14:formula1>
          <xm:sqref>D8 G8</xm:sqref>
        </x14:dataValidation>
        <x14:dataValidation type="list" allowBlank="1" showInputMessage="1" showErrorMessage="1">
          <x14:formula1>
            <xm:f>Scores!$A$1:$A$3</xm:f>
          </x14:formula1>
          <xm:sqref>D9:D15 D17:D20 D22:D26 D28:D34 D36:D41 D43:D45 D47:D49 D51:D55 G51:G55 G47:G49 G43:G45 G36:G41 G28:G34 G22:G26 G17:G20 G9:G15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zoomScaleNormal="100" workbookViewId="0">
      <selection activeCell="B1" sqref="B1:I1"/>
    </sheetView>
  </sheetViews>
  <sheetFormatPr defaultRowHeight="15" x14ac:dyDescent="0.25"/>
  <cols>
    <col min="1" max="1" width="16" style="23" customWidth="1"/>
    <col min="2" max="2" width="64.140625" customWidth="1"/>
    <col min="3" max="3" width="27.85546875" customWidth="1"/>
    <col min="4" max="4" width="15.28515625" customWidth="1"/>
    <col min="5" max="5" width="45.5703125" customWidth="1"/>
    <col min="6" max="6" width="29.42578125" customWidth="1"/>
    <col min="7" max="7" width="14.140625" customWidth="1"/>
    <col min="8" max="8" width="45.5703125" customWidth="1"/>
    <col min="9" max="9" width="27.5703125" customWidth="1"/>
    <col min="10" max="10" width="24.28515625" hidden="1" customWidth="1"/>
  </cols>
  <sheetData>
    <row r="1" spans="1:10" ht="19.5" customHeight="1" x14ac:dyDescent="0.25">
      <c r="A1" s="103"/>
      <c r="B1" s="436" t="s">
        <v>93</v>
      </c>
      <c r="C1" s="437"/>
      <c r="D1" s="437"/>
      <c r="E1" s="437"/>
      <c r="F1" s="437"/>
      <c r="G1" s="437"/>
      <c r="H1" s="437"/>
      <c r="I1" s="437"/>
      <c r="J1" s="31"/>
    </row>
    <row r="2" spans="1:10" ht="100.5" customHeight="1" x14ac:dyDescent="0.25">
      <c r="A2" s="103"/>
      <c r="B2" s="432" t="s">
        <v>344</v>
      </c>
      <c r="C2" s="433"/>
      <c r="D2" s="433"/>
      <c r="E2" s="433"/>
      <c r="F2" s="433"/>
      <c r="G2" s="433"/>
      <c r="H2" s="433"/>
      <c r="I2" s="433"/>
      <c r="J2" s="31"/>
    </row>
    <row r="3" spans="1:10" ht="163.5" customHeight="1" x14ac:dyDescent="0.25">
      <c r="A3" s="103"/>
      <c r="B3" s="434" t="s">
        <v>167</v>
      </c>
      <c r="C3" s="435"/>
      <c r="D3" s="435"/>
      <c r="E3" s="435"/>
      <c r="F3" s="435"/>
      <c r="G3" s="435"/>
      <c r="H3" s="435"/>
      <c r="I3" s="435"/>
      <c r="J3" s="31"/>
    </row>
    <row r="4" spans="1:10" ht="15.75" x14ac:dyDescent="0.25">
      <c r="A4" s="104"/>
      <c r="B4" s="105"/>
      <c r="C4" s="30"/>
      <c r="D4" s="30"/>
      <c r="E4" s="30"/>
      <c r="F4" s="30"/>
      <c r="G4" s="30"/>
      <c r="H4" s="30"/>
      <c r="I4" s="30"/>
      <c r="J4" s="31"/>
    </row>
    <row r="5" spans="1:10" ht="40.5" x14ac:dyDescent="0.25">
      <c r="A5" s="36" t="s">
        <v>0</v>
      </c>
      <c r="B5" s="37" t="s">
        <v>124</v>
      </c>
      <c r="C5" s="39" t="s">
        <v>81</v>
      </c>
      <c r="D5" s="39" t="s">
        <v>78</v>
      </c>
      <c r="E5" s="38" t="s">
        <v>88</v>
      </c>
      <c r="F5" s="39" t="s">
        <v>82</v>
      </c>
      <c r="G5" s="39" t="s">
        <v>78</v>
      </c>
      <c r="H5" s="38" t="s">
        <v>88</v>
      </c>
      <c r="I5" s="40" t="s">
        <v>84</v>
      </c>
      <c r="J5" s="31"/>
    </row>
    <row r="6" spans="1:10" ht="20.25" x14ac:dyDescent="0.25">
      <c r="A6" s="106"/>
      <c r="B6" s="42"/>
      <c r="C6" s="43"/>
      <c r="D6" s="44"/>
      <c r="E6" s="43"/>
      <c r="F6" s="43"/>
      <c r="G6" s="43"/>
      <c r="H6" s="43"/>
      <c r="I6" s="43"/>
      <c r="J6" s="31"/>
    </row>
    <row r="7" spans="1:10" ht="20.25" x14ac:dyDescent="0.25">
      <c r="A7" s="107"/>
      <c r="B7" s="46"/>
      <c r="C7" s="108"/>
      <c r="D7" s="109"/>
      <c r="E7" s="108"/>
      <c r="F7" s="108"/>
      <c r="G7" s="108"/>
      <c r="H7" s="108"/>
      <c r="I7" s="110"/>
      <c r="J7" s="31"/>
    </row>
    <row r="8" spans="1:10" ht="75" x14ac:dyDescent="0.25">
      <c r="A8" s="63">
        <v>1</v>
      </c>
      <c r="B8" s="64" t="s">
        <v>77</v>
      </c>
      <c r="C8" s="100"/>
      <c r="D8" s="62"/>
      <c r="E8" s="235"/>
      <c r="F8" s="66"/>
      <c r="G8" s="62"/>
      <c r="H8" s="236"/>
      <c r="I8" s="111"/>
      <c r="J8" s="31" t="e">
        <f t="shared" ref="J8:J14" si="0">CONCATENATE(IF(AND(D8="M",G8="M"),4,),IF(AND(D8="P",G8="P"),2,),IF(AND(D8="D",G8="D"),0,),IF(AND(D8="M",G8="P"),3,),IF(AND(D8="M",G8="D"),2,),IF(AND(D8="P",G8="M"),3,),IF(AND(D8="P",G8="D"),1,),IF(AND(D8="D",G8="M"),2,),IF(AND(D8="D",G8="P"),1,))+0</f>
        <v>#VALUE!</v>
      </c>
    </row>
    <row r="9" spans="1:10" ht="45" x14ac:dyDescent="0.25">
      <c r="A9" s="63">
        <v>2</v>
      </c>
      <c r="B9" s="64" t="s">
        <v>36</v>
      </c>
      <c r="C9" s="116"/>
      <c r="D9" s="62"/>
      <c r="E9" s="65"/>
      <c r="F9" s="66"/>
      <c r="G9" s="62"/>
      <c r="H9" s="66"/>
      <c r="I9" s="64"/>
      <c r="J9" s="31" t="e">
        <f t="shared" si="0"/>
        <v>#VALUE!</v>
      </c>
    </row>
    <row r="10" spans="1:10" ht="90" x14ac:dyDescent="0.25">
      <c r="A10" s="63">
        <v>3</v>
      </c>
      <c r="B10" s="64" t="s">
        <v>8</v>
      </c>
      <c r="C10" s="100"/>
      <c r="D10" s="62"/>
      <c r="E10" s="65"/>
      <c r="F10" s="66"/>
      <c r="G10" s="62"/>
      <c r="H10" s="66"/>
      <c r="I10" s="64"/>
      <c r="J10" s="31" t="e">
        <f t="shared" si="0"/>
        <v>#VALUE!</v>
      </c>
    </row>
    <row r="11" spans="1:10" ht="60" x14ac:dyDescent="0.25">
      <c r="A11" s="63">
        <v>4</v>
      </c>
      <c r="B11" s="64" t="s">
        <v>3</v>
      </c>
      <c r="C11" s="100"/>
      <c r="D11" s="62"/>
      <c r="E11" s="65"/>
      <c r="F11" s="66"/>
      <c r="G11" s="62"/>
      <c r="H11" s="66"/>
      <c r="I11" s="64"/>
      <c r="J11" s="31" t="e">
        <f t="shared" si="0"/>
        <v>#VALUE!</v>
      </c>
    </row>
    <row r="12" spans="1:10" ht="45" x14ac:dyDescent="0.25">
      <c r="A12" s="63">
        <v>5</v>
      </c>
      <c r="B12" s="64" t="s">
        <v>9</v>
      </c>
      <c r="C12" s="100"/>
      <c r="D12" s="62"/>
      <c r="E12" s="65"/>
      <c r="F12" s="66"/>
      <c r="G12" s="62"/>
      <c r="H12" s="66"/>
      <c r="I12" s="64"/>
      <c r="J12" s="31" t="e">
        <f t="shared" si="0"/>
        <v>#VALUE!</v>
      </c>
    </row>
    <row r="13" spans="1:10" ht="30" x14ac:dyDescent="0.25">
      <c r="A13" s="63">
        <v>6</v>
      </c>
      <c r="B13" s="64" t="s">
        <v>37</v>
      </c>
      <c r="C13" s="100"/>
      <c r="D13" s="62"/>
      <c r="E13" s="65"/>
      <c r="F13" s="66"/>
      <c r="G13" s="62"/>
      <c r="H13" s="66"/>
      <c r="I13" s="64"/>
      <c r="J13" s="31" t="e">
        <f t="shared" si="0"/>
        <v>#VALUE!</v>
      </c>
    </row>
    <row r="14" spans="1:10" ht="60" x14ac:dyDescent="0.25">
      <c r="A14" s="80">
        <v>7</v>
      </c>
      <c r="B14" s="73" t="s">
        <v>10</v>
      </c>
      <c r="C14" s="101"/>
      <c r="D14" s="62"/>
      <c r="E14" s="70"/>
      <c r="F14" s="72"/>
      <c r="G14" s="62"/>
      <c r="H14" s="72"/>
      <c r="I14" s="73"/>
      <c r="J14" s="31" t="e">
        <f t="shared" si="0"/>
        <v>#VALUE!</v>
      </c>
    </row>
    <row r="15" spans="1:10" x14ac:dyDescent="0.25">
      <c r="A15" s="112"/>
      <c r="B15" s="113"/>
      <c r="C15" s="113"/>
      <c r="D15" s="114"/>
      <c r="E15" s="55"/>
      <c r="F15" s="55"/>
      <c r="G15" s="55"/>
      <c r="H15" s="55"/>
      <c r="I15" s="56"/>
      <c r="J15" s="31"/>
    </row>
    <row r="16" spans="1:10" x14ac:dyDescent="0.25">
      <c r="A16" s="115"/>
      <c r="B16" s="89"/>
      <c r="C16" s="90"/>
      <c r="D16" s="90"/>
      <c r="E16" s="90"/>
      <c r="F16" s="90"/>
      <c r="G16" s="90"/>
      <c r="H16" s="90"/>
      <c r="I16" s="90"/>
      <c r="J16" s="31"/>
    </row>
    <row r="17" spans="1:10" x14ac:dyDescent="0.25">
      <c r="A17" s="115"/>
      <c r="B17" s="90"/>
      <c r="C17" s="90"/>
      <c r="D17" s="90"/>
      <c r="E17" s="90"/>
      <c r="F17" s="90"/>
      <c r="G17" s="90"/>
      <c r="H17" s="90"/>
      <c r="I17" s="90"/>
      <c r="J17" s="31"/>
    </row>
    <row r="18" spans="1:10" ht="15.75" hidden="1" x14ac:dyDescent="0.25">
      <c r="A18" s="93"/>
      <c r="B18" s="94"/>
      <c r="C18" s="55"/>
      <c r="D18" s="55"/>
      <c r="E18" s="55"/>
      <c r="F18" s="438"/>
      <c r="G18" s="439"/>
      <c r="H18" s="97" t="s">
        <v>147</v>
      </c>
      <c r="I18" s="98" t="e">
        <f>SUM(J8:J14)</f>
        <v>#VALUE!</v>
      </c>
      <c r="J18" s="31"/>
    </row>
  </sheetData>
  <mergeCells count="4">
    <mergeCell ref="B1:I1"/>
    <mergeCell ref="B2:I2"/>
    <mergeCell ref="B3:I3"/>
    <mergeCell ref="F18:G18"/>
  </mergeCells>
  <pageMargins left="0.25" right="0.25" top="0.75" bottom="0.75" header="0.3" footer="0.3"/>
  <pageSetup paperSize="5" scale="5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Scores!$A$1:$A$3</xm:f>
          </x14:formula1>
          <xm:sqref>D8:D14 G8:G14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45"/>
  <sheetViews>
    <sheetView zoomScaleNormal="100" workbookViewId="0">
      <selection activeCell="C1" sqref="C1:G1"/>
    </sheetView>
  </sheetViews>
  <sheetFormatPr defaultRowHeight="15.75" x14ac:dyDescent="0.25"/>
  <cols>
    <col min="1" max="1" width="14.140625" style="210" customWidth="1"/>
    <col min="2" max="2" width="12.7109375" style="210" customWidth="1"/>
    <col min="3" max="3" width="90.7109375" style="211" customWidth="1"/>
    <col min="4" max="4" width="26.85546875" style="31" customWidth="1"/>
    <col min="5" max="5" width="18.28515625" style="31" customWidth="1"/>
    <col min="6" max="6" width="41.5703125" style="31" customWidth="1"/>
    <col min="7" max="7" width="30.28515625" style="31" customWidth="1"/>
    <col min="8" max="8" width="16.42578125" style="31" customWidth="1"/>
    <col min="9" max="9" width="39.5703125" style="31" customWidth="1"/>
    <col min="10" max="10" width="14.7109375" style="31" customWidth="1"/>
    <col min="11" max="11" width="19.7109375" style="31" customWidth="1"/>
    <col min="12" max="12" width="17" style="31" customWidth="1"/>
    <col min="13" max="13" width="28.5703125" style="31" customWidth="1"/>
    <col min="14" max="16" width="20.140625" style="31" customWidth="1"/>
    <col min="17" max="17" width="28.7109375" style="31" customWidth="1"/>
    <col min="18" max="20" width="17.28515625" style="31" customWidth="1"/>
    <col min="21" max="21" width="15.5703125" style="31" customWidth="1"/>
    <col min="22" max="22" width="36.7109375" style="31" customWidth="1"/>
    <col min="23" max="23" width="25" style="31" hidden="1" customWidth="1"/>
    <col min="24" max="24" width="19.140625" style="31" hidden="1" customWidth="1"/>
    <col min="25" max="25" width="9.140625" style="31" hidden="1" customWidth="1"/>
    <col min="26" max="31" width="16" style="31" hidden="1" customWidth="1"/>
    <col min="32" max="32" width="0" style="31" hidden="1" customWidth="1"/>
    <col min="33" max="16384" width="9.140625" style="31"/>
  </cols>
  <sheetData>
    <row r="1" spans="1:31" ht="15.75" customHeight="1" x14ac:dyDescent="0.25">
      <c r="A1" s="117"/>
      <c r="B1" s="117"/>
      <c r="C1" s="486" t="s">
        <v>92</v>
      </c>
      <c r="D1" s="486"/>
      <c r="E1" s="486"/>
      <c r="F1" s="486"/>
      <c r="G1" s="486"/>
      <c r="H1" s="232"/>
      <c r="I1" s="118"/>
      <c r="J1" s="118"/>
      <c r="K1" s="118"/>
      <c r="L1" s="118"/>
      <c r="M1" s="118"/>
      <c r="N1" s="118"/>
      <c r="O1" s="118"/>
      <c r="P1" s="118"/>
      <c r="Q1" s="118"/>
      <c r="R1" s="118"/>
      <c r="S1" s="118"/>
      <c r="T1" s="118"/>
      <c r="U1" s="118"/>
      <c r="V1" s="119"/>
    </row>
    <row r="2" spans="1:31" ht="125.25" customHeight="1" x14ac:dyDescent="0.25">
      <c r="A2" s="117"/>
      <c r="B2" s="117"/>
      <c r="C2" s="491" t="s">
        <v>345</v>
      </c>
      <c r="D2" s="491"/>
      <c r="E2" s="491"/>
      <c r="F2" s="491"/>
      <c r="G2" s="491"/>
      <c r="H2" s="491"/>
      <c r="I2" s="491"/>
      <c r="J2" s="491"/>
      <c r="K2" s="491"/>
      <c r="L2" s="349"/>
      <c r="M2" s="349"/>
      <c r="N2" s="349"/>
      <c r="O2" s="349"/>
      <c r="P2" s="349"/>
      <c r="Q2" s="349"/>
      <c r="R2" s="349"/>
      <c r="S2" s="349"/>
      <c r="T2" s="349"/>
      <c r="U2" s="349"/>
      <c r="V2" s="350"/>
    </row>
    <row r="3" spans="1:31" ht="184.5" customHeight="1" x14ac:dyDescent="0.25">
      <c r="A3" s="117"/>
      <c r="B3" s="117"/>
      <c r="C3" s="492" t="s">
        <v>346</v>
      </c>
      <c r="D3" s="492"/>
      <c r="E3" s="492"/>
      <c r="F3" s="492"/>
      <c r="G3" s="492"/>
      <c r="H3" s="492"/>
      <c r="I3" s="492"/>
      <c r="J3" s="492"/>
      <c r="K3" s="492"/>
      <c r="L3" s="332"/>
      <c r="M3" s="332"/>
      <c r="N3" s="332"/>
      <c r="O3" s="332"/>
      <c r="P3" s="332"/>
      <c r="Q3" s="332"/>
      <c r="R3" s="332"/>
      <c r="S3" s="332"/>
      <c r="T3" s="332"/>
      <c r="U3" s="120"/>
      <c r="V3" s="121"/>
    </row>
    <row r="4" spans="1:31" ht="291" customHeight="1" x14ac:dyDescent="0.25">
      <c r="A4" s="117"/>
      <c r="B4" s="117"/>
      <c r="C4" s="493" t="s">
        <v>169</v>
      </c>
      <c r="D4" s="493"/>
      <c r="E4" s="493"/>
      <c r="F4" s="493"/>
      <c r="G4" s="493"/>
      <c r="H4" s="493"/>
      <c r="I4" s="493"/>
      <c r="J4" s="493"/>
      <c r="K4" s="493"/>
      <c r="L4" s="336"/>
      <c r="M4" s="336"/>
      <c r="N4" s="336"/>
      <c r="O4" s="336"/>
      <c r="P4" s="336"/>
      <c r="Q4" s="336"/>
      <c r="R4" s="336"/>
      <c r="S4" s="336"/>
      <c r="T4" s="336"/>
      <c r="U4" s="336"/>
      <c r="V4" s="122"/>
    </row>
    <row r="5" spans="1:31" x14ac:dyDescent="0.25">
      <c r="A5" s="32"/>
      <c r="B5" s="32"/>
      <c r="C5" s="33"/>
      <c r="D5" s="233"/>
      <c r="E5" s="35"/>
      <c r="F5" s="233"/>
      <c r="G5" s="35"/>
      <c r="H5" s="35"/>
      <c r="I5" s="35"/>
      <c r="J5" s="487"/>
      <c r="K5" s="487"/>
      <c r="L5" s="487"/>
      <c r="M5" s="487"/>
      <c r="N5" s="487"/>
      <c r="O5" s="487"/>
      <c r="P5" s="487"/>
      <c r="Q5" s="487"/>
      <c r="R5" s="487"/>
      <c r="S5" s="233"/>
      <c r="T5" s="233"/>
      <c r="U5" s="233"/>
      <c r="V5" s="233"/>
    </row>
    <row r="6" spans="1:31" ht="45" x14ac:dyDescent="0.25">
      <c r="A6" s="123" t="s">
        <v>5</v>
      </c>
      <c r="B6" s="123" t="s">
        <v>1</v>
      </c>
      <c r="C6" s="124" t="s">
        <v>360</v>
      </c>
      <c r="D6" s="231" t="s">
        <v>83</v>
      </c>
      <c r="E6" s="125" t="s">
        <v>78</v>
      </c>
      <c r="F6" s="126" t="s">
        <v>88</v>
      </c>
      <c r="G6" s="126" t="s">
        <v>103</v>
      </c>
      <c r="H6" s="125" t="s">
        <v>78</v>
      </c>
      <c r="I6" s="126" t="s">
        <v>88</v>
      </c>
      <c r="J6" s="488" t="s">
        <v>4</v>
      </c>
      <c r="K6" s="489"/>
      <c r="L6" s="489"/>
      <c r="M6" s="489"/>
      <c r="N6" s="489"/>
      <c r="O6" s="489"/>
      <c r="P6" s="489"/>
      <c r="Q6" s="490"/>
      <c r="R6" s="488" t="s">
        <v>104</v>
      </c>
      <c r="S6" s="489"/>
      <c r="T6" s="489"/>
      <c r="U6" s="490"/>
      <c r="V6" s="40" t="s">
        <v>84</v>
      </c>
      <c r="W6" s="127" t="s">
        <v>149</v>
      </c>
      <c r="X6" s="127" t="s">
        <v>150</v>
      </c>
    </row>
    <row r="7" spans="1:31" ht="20.25" x14ac:dyDescent="0.25">
      <c r="A7" s="128" t="s">
        <v>125</v>
      </c>
      <c r="B7" s="32"/>
      <c r="C7" s="129"/>
      <c r="D7" s="233"/>
      <c r="E7" s="35"/>
      <c r="F7" s="233"/>
      <c r="G7" s="35"/>
      <c r="H7" s="35"/>
      <c r="I7" s="35"/>
      <c r="J7" s="130"/>
      <c r="K7" s="130"/>
      <c r="L7" s="130"/>
      <c r="M7" s="130"/>
      <c r="N7" s="130"/>
      <c r="O7" s="130"/>
      <c r="P7" s="130"/>
      <c r="Q7" s="130"/>
      <c r="R7" s="130"/>
      <c r="S7" s="233"/>
      <c r="T7" s="233"/>
      <c r="U7" s="233"/>
      <c r="V7" s="233"/>
      <c r="W7" s="131"/>
      <c r="X7" s="131"/>
      <c r="Z7" s="440" t="s">
        <v>347</v>
      </c>
      <c r="AA7" s="440"/>
      <c r="AB7" s="440"/>
      <c r="AC7" s="440"/>
      <c r="AD7" s="440"/>
      <c r="AE7" s="440"/>
    </row>
    <row r="8" spans="1:31" ht="30" x14ac:dyDescent="0.25">
      <c r="A8" s="132"/>
      <c r="B8" s="133"/>
      <c r="C8" s="134" t="s">
        <v>126</v>
      </c>
      <c r="D8" s="108"/>
      <c r="E8" s="109"/>
      <c r="F8" s="108"/>
      <c r="G8" s="48"/>
      <c r="H8" s="109"/>
      <c r="I8" s="48"/>
      <c r="J8" s="354" t="s">
        <v>46</v>
      </c>
      <c r="K8" s="125" t="s">
        <v>73</v>
      </c>
      <c r="L8" s="125" t="s">
        <v>78</v>
      </c>
      <c r="M8" s="355" t="s">
        <v>47</v>
      </c>
      <c r="N8" s="354" t="s">
        <v>46</v>
      </c>
      <c r="O8" s="125" t="s">
        <v>73</v>
      </c>
      <c r="P8" s="125" t="s">
        <v>78</v>
      </c>
      <c r="Q8" s="355" t="s">
        <v>47</v>
      </c>
      <c r="R8" s="135" t="s">
        <v>33</v>
      </c>
      <c r="S8" s="135" t="s">
        <v>105</v>
      </c>
      <c r="T8" s="135" t="s">
        <v>35</v>
      </c>
      <c r="U8" s="135" t="s">
        <v>34</v>
      </c>
      <c r="V8" s="110"/>
      <c r="W8" s="136"/>
      <c r="X8" s="136"/>
      <c r="Z8" s="359" t="s">
        <v>348</v>
      </c>
      <c r="AA8" s="359" t="s">
        <v>349</v>
      </c>
      <c r="AB8" s="359" t="s">
        <v>350</v>
      </c>
      <c r="AC8" s="359" t="s">
        <v>351</v>
      </c>
      <c r="AD8" s="359" t="s">
        <v>349</v>
      </c>
      <c r="AE8" s="359" t="s">
        <v>350</v>
      </c>
    </row>
    <row r="9" spans="1:31" ht="64.5" x14ac:dyDescent="0.25">
      <c r="A9" s="137">
        <v>1</v>
      </c>
      <c r="B9" s="137" t="s">
        <v>127</v>
      </c>
      <c r="C9" s="138" t="s">
        <v>128</v>
      </c>
      <c r="D9" s="100"/>
      <c r="E9" s="62"/>
      <c r="F9" s="139"/>
      <c r="G9" s="140"/>
      <c r="H9" s="62"/>
      <c r="I9" s="141"/>
      <c r="J9" s="142"/>
      <c r="K9" s="221"/>
      <c r="L9" s="143"/>
      <c r="M9" s="451"/>
      <c r="N9" s="144"/>
      <c r="O9" s="334"/>
      <c r="P9" s="143"/>
      <c r="Q9" s="441"/>
      <c r="R9" s="145"/>
      <c r="S9" s="146"/>
      <c r="T9" s="146"/>
      <c r="U9" s="467"/>
      <c r="V9" s="147"/>
      <c r="W9" s="148" t="e">
        <f>CONCATENATE(IF(AND(E9="M",H9="M"),2.171,),IF(AND(E9="P",H9="P"),1.0855,),IF(AND(E9="D",H9="D"),0,),IF(AND(E9="M",H9="P"),1.6283,),IF(AND(E9="M",H9="D"),1.0855,),IF(AND(E9="P",H9="M"),1.6283,),IF(AND(E9="P",H9="D"),0.5428,),IF(AND(E9="D",H9="M"),1.0855,),IF(AND(E9="D",H9="P"),0.5428,))+0</f>
        <v>#VALUE!</v>
      </c>
      <c r="Z9" s="360" t="s">
        <v>352</v>
      </c>
      <c r="AA9" s="360">
        <f>COUNTIFS(J9:J126,1,L9:L126,"M")</f>
        <v>0</v>
      </c>
      <c r="AB9" s="360">
        <f>IF(AA9&gt;=1,1,0)</f>
        <v>0</v>
      </c>
      <c r="AC9" s="360" t="s">
        <v>352</v>
      </c>
      <c r="AD9" s="360">
        <f>COUNTIFS(N9:N126,1,P9:P126,"M")</f>
        <v>0</v>
      </c>
      <c r="AE9" s="360">
        <f>IF(AD9&gt;=1,1,0)</f>
        <v>0</v>
      </c>
    </row>
    <row r="10" spans="1:31" ht="31.5" x14ac:dyDescent="0.25">
      <c r="A10" s="63">
        <v>2</v>
      </c>
      <c r="B10" s="149" t="s">
        <v>129</v>
      </c>
      <c r="C10" s="138" t="s">
        <v>130</v>
      </c>
      <c r="D10" s="100"/>
      <c r="E10" s="62"/>
      <c r="F10" s="139"/>
      <c r="G10" s="140"/>
      <c r="H10" s="62"/>
      <c r="I10" s="150"/>
      <c r="J10" s="214"/>
      <c r="K10" s="222"/>
      <c r="L10" s="151"/>
      <c r="M10" s="452"/>
      <c r="N10" s="152"/>
      <c r="O10" s="337"/>
      <c r="P10" s="151"/>
      <c r="Q10" s="457"/>
      <c r="R10" s="153"/>
      <c r="S10" s="154"/>
      <c r="T10" s="146"/>
      <c r="U10" s="468"/>
      <c r="V10" s="147"/>
      <c r="W10" s="148" t="e">
        <f>CONCATENATE(IF(AND(E10="M",H10="M"),2.171,),IF(AND(E10="P",H10="P"),1.0855,),IF(AND(E10="D",H10="D"),0,),IF(AND(E10="M",H10="P"),1.6283,),IF(AND(E10="M",H10="D"),1.0855,),IF(AND(E10="P",H10="M"),1.6283,),IF(AND(E10="P",H10="D"),0.5428,),IF(AND(E10="D",H10="M"),1.0855,),IF(AND(E10="D",H10="P"),0.5428,))+0</f>
        <v>#VALUE!</v>
      </c>
      <c r="Z10" s="360" t="s">
        <v>353</v>
      </c>
      <c r="AA10" s="360">
        <f>COUNTIFS(J9:J126,2,L9:L126,"M")</f>
        <v>0</v>
      </c>
      <c r="AB10" s="360">
        <f t="shared" ref="AB10:AB16" si="0">IF(AA10&gt;=1,1,0)</f>
        <v>0</v>
      </c>
      <c r="AC10" s="360" t="s">
        <v>353</v>
      </c>
      <c r="AD10" s="360">
        <f>COUNTIFS(N9:N126,2,P9:P126,"M")</f>
        <v>0</v>
      </c>
      <c r="AE10" s="360">
        <f t="shared" ref="AE10:AE16" si="1">IF(AD10&gt;=1,1,0)</f>
        <v>0</v>
      </c>
    </row>
    <row r="11" spans="1:31" ht="20.25" x14ac:dyDescent="0.25">
      <c r="A11" s="155"/>
      <c r="B11" s="156"/>
      <c r="C11" s="234" t="s">
        <v>131</v>
      </c>
      <c r="D11" s="361"/>
      <c r="E11" s="259"/>
      <c r="F11" s="362"/>
      <c r="G11" s="362"/>
      <c r="H11" s="259"/>
      <c r="I11" s="362"/>
      <c r="J11" s="363"/>
      <c r="K11" s="364"/>
      <c r="L11" s="363"/>
      <c r="M11" s="363"/>
      <c r="N11" s="363"/>
      <c r="O11" s="363"/>
      <c r="P11" s="363"/>
      <c r="Q11" s="363"/>
      <c r="R11" s="365"/>
      <c r="S11" s="366"/>
      <c r="T11" s="362"/>
      <c r="U11" s="362"/>
      <c r="V11" s="367"/>
      <c r="Z11" s="360" t="s">
        <v>354</v>
      </c>
      <c r="AA11" s="360">
        <f>COUNTIFS(J9:J126,3,L9:L126,"M")</f>
        <v>0</v>
      </c>
      <c r="AB11" s="360">
        <f t="shared" si="0"/>
        <v>0</v>
      </c>
      <c r="AC11" s="360" t="s">
        <v>354</v>
      </c>
      <c r="AD11" s="360">
        <f>COUNTIFS(N9:N126,3,P9:P126,"M")</f>
        <v>0</v>
      </c>
      <c r="AE11" s="360">
        <f t="shared" si="1"/>
        <v>0</v>
      </c>
    </row>
    <row r="12" spans="1:31" ht="45" x14ac:dyDescent="0.25">
      <c r="A12" s="63">
        <v>3</v>
      </c>
      <c r="B12" s="149" t="s">
        <v>132</v>
      </c>
      <c r="C12" s="138" t="s">
        <v>133</v>
      </c>
      <c r="D12" s="100"/>
      <c r="E12" s="62"/>
      <c r="F12" s="139"/>
      <c r="G12" s="140"/>
      <c r="H12" s="62"/>
      <c r="I12" s="157"/>
      <c r="J12" s="214"/>
      <c r="K12" s="215"/>
      <c r="L12" s="151"/>
      <c r="M12" s="333"/>
      <c r="N12" s="152"/>
      <c r="O12" s="335"/>
      <c r="P12" s="151"/>
      <c r="Q12" s="335"/>
      <c r="R12" s="158"/>
      <c r="S12" s="159"/>
      <c r="T12" s="146"/>
      <c r="U12" s="160"/>
      <c r="V12" s="147"/>
      <c r="W12" s="148" t="e">
        <f>CONCATENATE(IF(AND(E12="M",H12="M"),2.171,),IF(AND(E12="P",H12="P"),1.0855,),IF(AND(E12="D",H12="D"),0,),IF(AND(E12="M",H12="P"),1.6283,),IF(AND(E12="M",H12="D"),1.0855,),IF(AND(E12="P",H12="M"),1.6283,),IF(AND(E12="P",H12="D"),0.5428,),IF(AND(E12="D",H12="M"),1.0855,),IF(AND(E12="D",H12="P"),0.5428,))+0</f>
        <v>#VALUE!</v>
      </c>
      <c r="Z12" s="360" t="s">
        <v>355</v>
      </c>
      <c r="AA12" s="360">
        <f>COUNTIFS(J9:J126,4,L9:L126,"M")</f>
        <v>0</v>
      </c>
      <c r="AB12" s="360">
        <f t="shared" si="0"/>
        <v>0</v>
      </c>
      <c r="AC12" s="360" t="s">
        <v>355</v>
      </c>
      <c r="AD12" s="360">
        <f>COUNTIFS(N9:N126,4,P9:P126,"M")</f>
        <v>0</v>
      </c>
      <c r="AE12" s="360">
        <f t="shared" si="1"/>
        <v>0</v>
      </c>
    </row>
    <row r="13" spans="1:31" ht="20.25" x14ac:dyDescent="0.25">
      <c r="A13" s="163" t="s">
        <v>134</v>
      </c>
      <c r="B13" s="117"/>
      <c r="C13" s="164"/>
      <c r="D13" s="368"/>
      <c r="E13" s="369"/>
      <c r="F13" s="370"/>
      <c r="G13" s="369"/>
      <c r="H13" s="369"/>
      <c r="I13" s="369"/>
      <c r="J13" s="353"/>
      <c r="K13" s="371"/>
      <c r="L13" s="353"/>
      <c r="M13" s="353"/>
      <c r="N13" s="353"/>
      <c r="O13" s="353"/>
      <c r="P13" s="353"/>
      <c r="Q13" s="353"/>
      <c r="R13" s="372"/>
      <c r="S13" s="285"/>
      <c r="T13" s="285"/>
      <c r="U13" s="285"/>
      <c r="V13" s="264"/>
      <c r="Z13" s="360" t="s">
        <v>356</v>
      </c>
      <c r="AA13" s="360">
        <f>COUNTIFS(J9:J126,5,L9:L126,"M")</f>
        <v>0</v>
      </c>
      <c r="AB13" s="360">
        <f t="shared" si="0"/>
        <v>0</v>
      </c>
      <c r="AC13" s="360" t="s">
        <v>356</v>
      </c>
      <c r="AD13" s="360">
        <f>COUNTIFS(N9:N126,5,P9:P126,"M")</f>
        <v>0</v>
      </c>
      <c r="AE13" s="360">
        <f t="shared" si="1"/>
        <v>0</v>
      </c>
    </row>
    <row r="14" spans="1:31" ht="20.25" x14ac:dyDescent="0.25">
      <c r="A14" s="155"/>
      <c r="B14" s="156"/>
      <c r="C14" s="234" t="s">
        <v>135</v>
      </c>
      <c r="D14" s="361"/>
      <c r="E14" s="259"/>
      <c r="F14" s="362"/>
      <c r="G14" s="362"/>
      <c r="H14" s="259"/>
      <c r="I14" s="362"/>
      <c r="J14" s="292"/>
      <c r="K14" s="330"/>
      <c r="L14" s="292"/>
      <c r="M14" s="292"/>
      <c r="N14" s="292"/>
      <c r="O14" s="292"/>
      <c r="P14" s="292"/>
      <c r="Q14" s="292"/>
      <c r="R14" s="373"/>
      <c r="S14" s="362"/>
      <c r="T14" s="362"/>
      <c r="U14" s="362"/>
      <c r="V14" s="367"/>
      <c r="Z14" s="360" t="s">
        <v>357</v>
      </c>
      <c r="AA14" s="360">
        <f>COUNTIFS(J9:J126,6,L9:L126,"M")</f>
        <v>0</v>
      </c>
      <c r="AB14" s="360">
        <f t="shared" si="0"/>
        <v>0</v>
      </c>
      <c r="AC14" s="360" t="s">
        <v>357</v>
      </c>
      <c r="AD14" s="360">
        <f>COUNTIFS(N9:N126,6,P9:P126,"M")</f>
        <v>0</v>
      </c>
      <c r="AE14" s="360">
        <f t="shared" si="1"/>
        <v>0</v>
      </c>
    </row>
    <row r="15" spans="1:31" ht="33" x14ac:dyDescent="0.25">
      <c r="A15" s="63">
        <v>4</v>
      </c>
      <c r="B15" s="149" t="s">
        <v>136</v>
      </c>
      <c r="C15" s="138" t="s">
        <v>137</v>
      </c>
      <c r="D15" s="100"/>
      <c r="E15" s="62"/>
      <c r="F15" s="65"/>
      <c r="G15" s="140"/>
      <c r="H15" s="62"/>
      <c r="I15" s="140"/>
      <c r="J15" s="165"/>
      <c r="K15" s="221"/>
      <c r="L15" s="143"/>
      <c r="M15" s="451"/>
      <c r="N15" s="166"/>
      <c r="O15" s="334"/>
      <c r="P15" s="143"/>
      <c r="Q15" s="441"/>
      <c r="R15" s="161"/>
      <c r="S15" s="146"/>
      <c r="T15" s="146"/>
      <c r="U15" s="467"/>
      <c r="V15" s="342"/>
      <c r="W15" s="148" t="e">
        <f t="shared" ref="W15:W16" si="2">CONCATENATE(IF(AND(E15="M",H15="M"),2.171,),IF(AND(E15="P",H15="P"),1.0855,),IF(AND(E15="D",H15="D"),0,),IF(AND(E15="M",H15="P"),1.6283,),IF(AND(E15="M",H15="D"),1.0855,),IF(AND(E15="P",H15="M"),1.6283,),IF(AND(E15="P",H15="D"),0.5428,),IF(AND(E15="D",H15="M"),1.0855,),IF(AND(E15="D",H15="P"),0.5428,))+0</f>
        <v>#VALUE!</v>
      </c>
      <c r="Z15" s="360" t="s">
        <v>358</v>
      </c>
      <c r="AA15" s="360">
        <f>COUNTIFS(J9:J126,7,L9:L126,"M")</f>
        <v>0</v>
      </c>
      <c r="AB15" s="360">
        <f t="shared" si="0"/>
        <v>0</v>
      </c>
      <c r="AC15" s="360" t="s">
        <v>358</v>
      </c>
      <c r="AD15" s="360">
        <f>COUNTIFS(N9:N126,7,P9:P126,"M")</f>
        <v>0</v>
      </c>
      <c r="AE15" s="360">
        <f t="shared" si="1"/>
        <v>0</v>
      </c>
    </row>
    <row r="16" spans="1:31" ht="32.25" x14ac:dyDescent="0.25">
      <c r="A16" s="80">
        <v>5</v>
      </c>
      <c r="B16" s="316" t="s">
        <v>138</v>
      </c>
      <c r="C16" s="326" t="s">
        <v>139</v>
      </c>
      <c r="D16" s="101"/>
      <c r="E16" s="62"/>
      <c r="F16" s="70"/>
      <c r="G16" s="318"/>
      <c r="H16" s="62"/>
      <c r="I16" s="318"/>
      <c r="J16" s="214"/>
      <c r="K16" s="223"/>
      <c r="L16" s="151"/>
      <c r="M16" s="452"/>
      <c r="N16" s="152"/>
      <c r="O16" s="335"/>
      <c r="P16" s="151"/>
      <c r="Q16" s="457"/>
      <c r="R16" s="169"/>
      <c r="S16" s="154"/>
      <c r="T16" s="154"/>
      <c r="U16" s="469"/>
      <c r="V16" s="73"/>
      <c r="W16" s="148" t="e">
        <f t="shared" si="2"/>
        <v>#VALUE!</v>
      </c>
      <c r="Z16" s="360" t="s">
        <v>359</v>
      </c>
      <c r="AA16" s="360">
        <f>COUNTIFS(J9:J126,8,L9:L126,"M")</f>
        <v>0</v>
      </c>
      <c r="AB16" s="360">
        <f t="shared" si="0"/>
        <v>0</v>
      </c>
      <c r="AC16" s="360" t="s">
        <v>359</v>
      </c>
      <c r="AD16" s="360">
        <f>COUNTIFS(N9:N126,8,P9:P126,"M")</f>
        <v>0</v>
      </c>
      <c r="AE16" s="360">
        <f t="shared" si="1"/>
        <v>0</v>
      </c>
    </row>
    <row r="17" spans="1:24" ht="20.25" x14ac:dyDescent="0.25">
      <c r="A17" s="175"/>
      <c r="B17" s="176"/>
      <c r="C17" s="177" t="s">
        <v>140</v>
      </c>
      <c r="D17" s="374"/>
      <c r="E17" s="268"/>
      <c r="F17" s="293"/>
      <c r="G17" s="293"/>
      <c r="H17" s="268"/>
      <c r="I17" s="293"/>
      <c r="J17" s="292"/>
      <c r="K17" s="330"/>
      <c r="L17" s="292"/>
      <c r="M17" s="292"/>
      <c r="N17" s="292"/>
      <c r="O17" s="292"/>
      <c r="P17" s="292"/>
      <c r="Q17" s="292"/>
      <c r="R17" s="292"/>
      <c r="S17" s="293"/>
      <c r="T17" s="293"/>
      <c r="U17" s="293"/>
      <c r="V17" s="269"/>
    </row>
    <row r="18" spans="1:24" ht="31.5" x14ac:dyDescent="0.25">
      <c r="A18" s="63">
        <v>6</v>
      </c>
      <c r="B18" s="149" t="s">
        <v>141</v>
      </c>
      <c r="C18" s="138" t="s">
        <v>142</v>
      </c>
      <c r="D18" s="100"/>
      <c r="E18" s="62"/>
      <c r="F18" s="139"/>
      <c r="G18" s="140"/>
      <c r="H18" s="62"/>
      <c r="I18" s="141"/>
      <c r="J18" s="171"/>
      <c r="K18" s="221"/>
      <c r="L18" s="143"/>
      <c r="M18" s="451"/>
      <c r="N18" s="172"/>
      <c r="O18" s="334"/>
      <c r="P18" s="143"/>
      <c r="Q18" s="441"/>
      <c r="R18" s="146"/>
      <c r="S18" s="146"/>
      <c r="T18" s="146"/>
      <c r="U18" s="467"/>
      <c r="V18" s="147"/>
      <c r="W18" s="148" t="e">
        <f t="shared" ref="W18:W20" si="3">CONCATENATE(IF(AND(E18="M",H18="M"),2.171,),IF(AND(E18="P",H18="P"),1.0855,),IF(AND(E18="D",H18="D"),0,),IF(AND(E18="M",H18="P"),1.6283,),IF(AND(E18="M",H18="D"),1.0855,),IF(AND(E18="P",H18="M"),1.6283,),IF(AND(E18="P",H18="D"),0.5428,),IF(AND(E18="D",H18="M"),1.0855,),IF(AND(E18="D",H18="P"),0.5428,))+0</f>
        <v>#VALUE!</v>
      </c>
    </row>
    <row r="19" spans="1:24" ht="32.25" x14ac:dyDescent="0.25">
      <c r="A19" s="63">
        <v>7</v>
      </c>
      <c r="B19" s="149" t="s">
        <v>143</v>
      </c>
      <c r="C19" s="168" t="s">
        <v>144</v>
      </c>
      <c r="D19" s="100"/>
      <c r="E19" s="62"/>
      <c r="F19" s="139"/>
      <c r="G19" s="140"/>
      <c r="H19" s="62"/>
      <c r="I19" s="141"/>
      <c r="J19" s="173"/>
      <c r="K19" s="223"/>
      <c r="L19" s="162"/>
      <c r="M19" s="452"/>
      <c r="N19" s="174"/>
      <c r="O19" s="335"/>
      <c r="P19" s="162"/>
      <c r="Q19" s="457"/>
      <c r="R19" s="146"/>
      <c r="S19" s="146"/>
      <c r="T19" s="146"/>
      <c r="U19" s="469"/>
      <c r="V19" s="147"/>
      <c r="W19" s="148" t="e">
        <f t="shared" si="3"/>
        <v>#VALUE!</v>
      </c>
    </row>
    <row r="20" spans="1:24" ht="31.5" x14ac:dyDescent="0.25">
      <c r="A20" s="63">
        <v>8</v>
      </c>
      <c r="B20" s="149" t="s">
        <v>145</v>
      </c>
      <c r="C20" s="168" t="s">
        <v>146</v>
      </c>
      <c r="D20" s="100"/>
      <c r="E20" s="62"/>
      <c r="F20" s="139"/>
      <c r="G20" s="140"/>
      <c r="H20" s="62"/>
      <c r="I20" s="141"/>
      <c r="J20" s="214"/>
      <c r="K20" s="222"/>
      <c r="L20" s="151"/>
      <c r="M20" s="453"/>
      <c r="N20" s="152"/>
      <c r="O20" s="337"/>
      <c r="P20" s="151"/>
      <c r="Q20" s="442"/>
      <c r="R20" s="146"/>
      <c r="S20" s="146"/>
      <c r="T20" s="146"/>
      <c r="U20" s="468"/>
      <c r="V20" s="147"/>
      <c r="W20" s="148" t="e">
        <f t="shared" si="3"/>
        <v>#VALUE!</v>
      </c>
    </row>
    <row r="21" spans="1:24" ht="20.25" x14ac:dyDescent="0.25">
      <c r="A21" s="322" t="s">
        <v>170</v>
      </c>
      <c r="B21" s="311"/>
      <c r="C21" s="323"/>
      <c r="D21" s="375"/>
      <c r="E21" s="376"/>
      <c r="F21" s="377"/>
      <c r="G21" s="376"/>
      <c r="H21" s="376"/>
      <c r="I21" s="376"/>
      <c r="J21" s="378"/>
      <c r="K21" s="379"/>
      <c r="L21" s="378"/>
      <c r="M21" s="378"/>
      <c r="N21" s="378"/>
      <c r="O21" s="378"/>
      <c r="P21" s="378"/>
      <c r="Q21" s="378"/>
      <c r="R21" s="380"/>
      <c r="S21" s="377"/>
      <c r="T21" s="377"/>
      <c r="U21" s="377"/>
      <c r="V21" s="381"/>
      <c r="W21" s="90"/>
      <c r="X21" s="90"/>
    </row>
    <row r="22" spans="1:24" ht="20.25" x14ac:dyDescent="0.25">
      <c r="A22" s="324"/>
      <c r="B22" s="156"/>
      <c r="C22" s="325" t="s">
        <v>171</v>
      </c>
      <c r="D22" s="382"/>
      <c r="E22" s="259"/>
      <c r="F22" s="362"/>
      <c r="G22" s="259"/>
      <c r="H22" s="259"/>
      <c r="I22" s="259"/>
      <c r="J22" s="268"/>
      <c r="K22" s="383"/>
      <c r="L22" s="341"/>
      <c r="M22" s="341"/>
      <c r="N22" s="268"/>
      <c r="O22" s="341"/>
      <c r="P22" s="341"/>
      <c r="Q22" s="341"/>
      <c r="R22" s="341"/>
      <c r="S22" s="268"/>
      <c r="T22" s="268"/>
      <c r="U22" s="268"/>
      <c r="V22" s="384"/>
      <c r="W22" s="327"/>
      <c r="X22" s="327"/>
    </row>
    <row r="23" spans="1:24" ht="31.5" x14ac:dyDescent="0.25">
      <c r="A23" s="137">
        <v>9</v>
      </c>
      <c r="B23" s="137" t="s">
        <v>172</v>
      </c>
      <c r="C23" s="79" t="s">
        <v>173</v>
      </c>
      <c r="D23" s="99"/>
      <c r="E23" s="62"/>
      <c r="F23" s="180"/>
      <c r="G23" s="157"/>
      <c r="H23" s="62"/>
      <c r="I23" s="157"/>
      <c r="J23" s="458"/>
      <c r="K23" s="215"/>
      <c r="L23" s="239"/>
      <c r="M23" s="452"/>
      <c r="N23" s="459"/>
      <c r="O23" s="335"/>
      <c r="P23" s="239"/>
      <c r="Q23" s="457"/>
      <c r="R23" s="253"/>
      <c r="S23" s="282"/>
      <c r="T23" s="282"/>
      <c r="U23" s="447"/>
      <c r="V23" s="182"/>
      <c r="W23" s="148" t="e">
        <f t="shared" ref="W23:W26" si="4">CONCATENATE(IF(AND(E23="M",H23="M"),2.171,),IF(AND(E23="P",H23="P"),1.0855,),IF(AND(E23="D",H23="D"),0,),IF(AND(E23="M",H23="P"),1.6283,),IF(AND(E23="M",H23="D"),1.0855,),IF(AND(E23="P",H23="M"),1.6283,),IF(AND(E23="P",H23="D"),0.5428,),IF(AND(E23="D",H23="M"),1.0855,),IF(AND(E23="D",H23="P"),0.5428,))+0</f>
        <v>#VALUE!</v>
      </c>
    </row>
    <row r="24" spans="1:24" ht="31.5" x14ac:dyDescent="0.25">
      <c r="A24" s="63">
        <v>10</v>
      </c>
      <c r="B24" s="149" t="s">
        <v>174</v>
      </c>
      <c r="C24" s="138" t="s">
        <v>175</v>
      </c>
      <c r="D24" s="100"/>
      <c r="E24" s="62"/>
      <c r="F24" s="139"/>
      <c r="G24" s="140"/>
      <c r="H24" s="62"/>
      <c r="I24" s="141"/>
      <c r="J24" s="458"/>
      <c r="K24" s="223"/>
      <c r="L24" s="239"/>
      <c r="M24" s="452"/>
      <c r="N24" s="459"/>
      <c r="O24" s="335"/>
      <c r="P24" s="239"/>
      <c r="Q24" s="457"/>
      <c r="R24" s="237"/>
      <c r="S24" s="238"/>
      <c r="T24" s="238"/>
      <c r="U24" s="447"/>
      <c r="V24" s="147"/>
      <c r="W24" s="148" t="e">
        <f t="shared" si="4"/>
        <v>#VALUE!</v>
      </c>
    </row>
    <row r="25" spans="1:24" ht="48" x14ac:dyDescent="0.25">
      <c r="A25" s="63">
        <v>11</v>
      </c>
      <c r="B25" s="149" t="s">
        <v>176</v>
      </c>
      <c r="C25" s="240" t="s">
        <v>177</v>
      </c>
      <c r="D25" s="100"/>
      <c r="E25" s="62"/>
      <c r="F25" s="139"/>
      <c r="G25" s="140"/>
      <c r="H25" s="62"/>
      <c r="I25" s="141"/>
      <c r="J25" s="458"/>
      <c r="K25" s="223"/>
      <c r="L25" s="239"/>
      <c r="M25" s="452"/>
      <c r="N25" s="459"/>
      <c r="O25" s="335"/>
      <c r="P25" s="239"/>
      <c r="Q25" s="457"/>
      <c r="R25" s="237"/>
      <c r="S25" s="241"/>
      <c r="T25" s="238"/>
      <c r="U25" s="447"/>
      <c r="V25" s="147"/>
      <c r="W25" s="148" t="e">
        <f t="shared" si="4"/>
        <v>#VALUE!</v>
      </c>
    </row>
    <row r="26" spans="1:24" ht="54" x14ac:dyDescent="0.25">
      <c r="A26" s="63">
        <v>12</v>
      </c>
      <c r="B26" s="149" t="s">
        <v>178</v>
      </c>
      <c r="C26" s="242" t="s">
        <v>179</v>
      </c>
      <c r="D26" s="100"/>
      <c r="E26" s="62"/>
      <c r="F26" s="139"/>
      <c r="G26" s="140"/>
      <c r="H26" s="62"/>
      <c r="I26" s="141"/>
      <c r="J26" s="214"/>
      <c r="K26" s="222"/>
      <c r="L26" s="151"/>
      <c r="M26" s="453"/>
      <c r="N26" s="152"/>
      <c r="O26" s="337"/>
      <c r="P26" s="151"/>
      <c r="Q26" s="442"/>
      <c r="R26" s="237"/>
      <c r="S26" s="241"/>
      <c r="T26" s="238"/>
      <c r="U26" s="448"/>
      <c r="V26" s="147"/>
      <c r="W26" s="148" t="e">
        <f t="shared" si="4"/>
        <v>#VALUE!</v>
      </c>
    </row>
    <row r="27" spans="1:24" ht="20.25" x14ac:dyDescent="0.25">
      <c r="A27" s="155"/>
      <c r="B27" s="156"/>
      <c r="C27" s="177" t="s">
        <v>180</v>
      </c>
      <c r="D27" s="385"/>
      <c r="E27" s="259"/>
      <c r="F27" s="362"/>
      <c r="G27" s="362"/>
      <c r="H27" s="259"/>
      <c r="I27" s="362"/>
      <c r="J27" s="292"/>
      <c r="K27" s="330"/>
      <c r="L27" s="292"/>
      <c r="M27" s="292"/>
      <c r="N27" s="292"/>
      <c r="O27" s="292"/>
      <c r="P27" s="292"/>
      <c r="Q27" s="292"/>
      <c r="R27" s="373"/>
      <c r="S27" s="362"/>
      <c r="T27" s="362"/>
      <c r="U27" s="362"/>
      <c r="V27" s="384"/>
    </row>
    <row r="28" spans="1:24" ht="33" x14ac:dyDescent="0.25">
      <c r="A28" s="63">
        <v>13</v>
      </c>
      <c r="B28" s="149" t="s">
        <v>181</v>
      </c>
      <c r="C28" s="138" t="s">
        <v>182</v>
      </c>
      <c r="D28" s="100"/>
      <c r="E28" s="62"/>
      <c r="F28" s="65"/>
      <c r="G28" s="140"/>
      <c r="H28" s="62"/>
      <c r="I28" s="140"/>
      <c r="J28" s="243"/>
      <c r="K28" s="356"/>
      <c r="L28" s="301"/>
      <c r="M28" s="454"/>
      <c r="N28" s="312"/>
      <c r="O28" s="334"/>
      <c r="P28" s="301"/>
      <c r="Q28" s="441"/>
      <c r="R28" s="237"/>
      <c r="S28" s="238"/>
      <c r="T28" s="314"/>
      <c r="U28" s="346"/>
      <c r="V28" s="147"/>
      <c r="W28" s="148" t="e">
        <f t="shared" ref="W28:W31" si="5">CONCATENATE(IF(AND(E28="M",H28="M"),2.171,),IF(AND(E28="P",H28="P"),1.0855,),IF(AND(E28="D",H28="D"),0,),IF(AND(E28="M",H28="P"),1.6283,),IF(AND(E28="M",H28="D"),1.0855,),IF(AND(E28="P",H28="M"),1.6283,),IF(AND(E28="P",H28="D"),0.5428,),IF(AND(E28="D",H28="M"),1.0855,),IF(AND(E28="D",H28="P"),0.5428,))+0</f>
        <v>#VALUE!</v>
      </c>
    </row>
    <row r="29" spans="1:24" ht="31.5" x14ac:dyDescent="0.25">
      <c r="A29" s="63">
        <v>14</v>
      </c>
      <c r="B29" s="149" t="s">
        <v>183</v>
      </c>
      <c r="C29" s="138" t="s">
        <v>184</v>
      </c>
      <c r="D29" s="100"/>
      <c r="E29" s="62"/>
      <c r="F29" s="65"/>
      <c r="G29" s="140"/>
      <c r="H29" s="62"/>
      <c r="I29" s="140"/>
      <c r="J29" s="245"/>
      <c r="K29" s="223"/>
      <c r="L29" s="296"/>
      <c r="M29" s="455"/>
      <c r="N29" s="313"/>
      <c r="O29" s="335"/>
      <c r="P29" s="296"/>
      <c r="Q29" s="457"/>
      <c r="R29" s="237"/>
      <c r="S29" s="238"/>
      <c r="T29" s="314"/>
      <c r="U29" s="344"/>
      <c r="V29" s="147"/>
      <c r="W29" s="148" t="e">
        <f t="shared" si="5"/>
        <v>#VALUE!</v>
      </c>
    </row>
    <row r="30" spans="1:24" ht="31.5" x14ac:dyDescent="0.25">
      <c r="A30" s="63">
        <v>15</v>
      </c>
      <c r="B30" s="149" t="s">
        <v>185</v>
      </c>
      <c r="C30" s="138" t="s">
        <v>186</v>
      </c>
      <c r="D30" s="100"/>
      <c r="E30" s="62"/>
      <c r="F30" s="65"/>
      <c r="G30" s="140"/>
      <c r="H30" s="62"/>
      <c r="I30" s="140"/>
      <c r="J30" s="245"/>
      <c r="K30" s="223"/>
      <c r="L30" s="296"/>
      <c r="M30" s="455"/>
      <c r="N30" s="313"/>
      <c r="O30" s="335"/>
      <c r="P30" s="296"/>
      <c r="Q30" s="457"/>
      <c r="R30" s="237"/>
      <c r="S30" s="238"/>
      <c r="T30" s="314"/>
      <c r="U30" s="344"/>
      <c r="V30" s="147"/>
      <c r="W30" s="148" t="e">
        <f t="shared" si="5"/>
        <v>#VALUE!</v>
      </c>
    </row>
    <row r="31" spans="1:24" ht="48" x14ac:dyDescent="0.25">
      <c r="A31" s="63">
        <v>16</v>
      </c>
      <c r="B31" s="149" t="s">
        <v>187</v>
      </c>
      <c r="C31" s="248" t="s">
        <v>188</v>
      </c>
      <c r="D31" s="100"/>
      <c r="E31" s="62"/>
      <c r="F31" s="65"/>
      <c r="G31" s="140"/>
      <c r="H31" s="62"/>
      <c r="I31" s="140"/>
      <c r="J31" s="214"/>
      <c r="K31" s="223"/>
      <c r="L31" s="151"/>
      <c r="M31" s="456"/>
      <c r="N31" s="152"/>
      <c r="O31" s="335"/>
      <c r="P31" s="151"/>
      <c r="Q31" s="442"/>
      <c r="R31" s="237"/>
      <c r="S31" s="238"/>
      <c r="T31" s="314"/>
      <c r="U31" s="345"/>
      <c r="V31" s="147"/>
      <c r="W31" s="148" t="e">
        <f t="shared" si="5"/>
        <v>#VALUE!</v>
      </c>
    </row>
    <row r="32" spans="1:24" ht="20.25" x14ac:dyDescent="0.25">
      <c r="A32" s="178" t="s">
        <v>189</v>
      </c>
      <c r="B32" s="179"/>
      <c r="C32" s="42"/>
      <c r="D32" s="386"/>
      <c r="E32" s="263"/>
      <c r="F32" s="285"/>
      <c r="G32" s="285"/>
      <c r="H32" s="263"/>
      <c r="I32" s="285"/>
      <c r="J32" s="387"/>
      <c r="K32" s="388"/>
      <c r="L32" s="387"/>
      <c r="M32" s="387"/>
      <c r="N32" s="387"/>
      <c r="O32" s="387"/>
      <c r="P32" s="387"/>
      <c r="Q32" s="387"/>
      <c r="R32" s="387"/>
      <c r="S32" s="306"/>
      <c r="T32" s="306"/>
      <c r="U32" s="306"/>
      <c r="V32" s="389"/>
    </row>
    <row r="33" spans="1:24" ht="20.25" x14ac:dyDescent="0.25">
      <c r="A33" s="170" t="s">
        <v>106</v>
      </c>
      <c r="B33" s="156"/>
      <c r="C33" s="234" t="s">
        <v>190</v>
      </c>
      <c r="D33" s="361"/>
      <c r="E33" s="259"/>
      <c r="F33" s="362"/>
      <c r="G33" s="362"/>
      <c r="H33" s="259"/>
      <c r="I33" s="362"/>
      <c r="J33" s="292"/>
      <c r="K33" s="330"/>
      <c r="L33" s="292"/>
      <c r="M33" s="292"/>
      <c r="N33" s="292"/>
      <c r="O33" s="292"/>
      <c r="P33" s="292"/>
      <c r="Q33" s="292"/>
      <c r="R33" s="373"/>
      <c r="S33" s="362"/>
      <c r="T33" s="362"/>
      <c r="U33" s="362"/>
      <c r="V33" s="384"/>
    </row>
    <row r="34" spans="1:24" ht="45" x14ac:dyDescent="0.25">
      <c r="A34" s="63">
        <v>17</v>
      </c>
      <c r="B34" s="149" t="s">
        <v>191</v>
      </c>
      <c r="C34" s="138" t="s">
        <v>192</v>
      </c>
      <c r="D34" s="100"/>
      <c r="E34" s="62"/>
      <c r="F34" s="139"/>
      <c r="G34" s="140"/>
      <c r="H34" s="62"/>
      <c r="I34" s="141"/>
      <c r="J34" s="214"/>
      <c r="K34" s="249"/>
      <c r="L34" s="151"/>
      <c r="M34" s="250"/>
      <c r="N34" s="152"/>
      <c r="O34" s="251"/>
      <c r="P34" s="151"/>
      <c r="Q34" s="251"/>
      <c r="R34" s="238"/>
      <c r="S34" s="241"/>
      <c r="T34" s="241"/>
      <c r="U34" s="241"/>
      <c r="V34" s="147"/>
      <c r="W34" s="148" t="e">
        <f>CONCATENATE(IF(AND(E34="M",H34="M"),2.171,),IF(AND(E34="P",H34="P"),1.0855,),IF(AND(E34="D",H34="D"),0,),IF(AND(E34="M",H34="P"),1.6283,),IF(AND(E34="M",H34="D"),1.0855,),IF(AND(E34="P",H34="M"),1.6283,),IF(AND(E34="P",H34="D"),0.5428,),IF(AND(E34="D",H34="M"),1.0855,),IF(AND(E34="D",H34="P"),0.5428,))+0</f>
        <v>#VALUE!</v>
      </c>
    </row>
    <row r="35" spans="1:24" ht="23.25" x14ac:dyDescent="0.25">
      <c r="A35" s="178" t="s">
        <v>193</v>
      </c>
      <c r="B35" s="179"/>
      <c r="C35" s="42"/>
      <c r="D35" s="386"/>
      <c r="E35" s="263"/>
      <c r="F35" s="285"/>
      <c r="G35" s="285"/>
      <c r="H35" s="263"/>
      <c r="I35" s="285"/>
      <c r="J35" s="387"/>
      <c r="K35" s="388"/>
      <c r="L35" s="387"/>
      <c r="M35" s="387"/>
      <c r="N35" s="387"/>
      <c r="O35" s="387"/>
      <c r="P35" s="387"/>
      <c r="Q35" s="387"/>
      <c r="R35" s="387"/>
      <c r="S35" s="306"/>
      <c r="T35" s="306"/>
      <c r="U35" s="306"/>
      <c r="V35" s="389"/>
    </row>
    <row r="36" spans="1:24" ht="20.25" x14ac:dyDescent="0.25">
      <c r="A36" s="155"/>
      <c r="B36" s="176"/>
      <c r="C36" s="177" t="s">
        <v>194</v>
      </c>
      <c r="D36" s="374"/>
      <c r="E36" s="268"/>
      <c r="F36" s="293"/>
      <c r="G36" s="293"/>
      <c r="H36" s="268"/>
      <c r="I36" s="293"/>
      <c r="J36" s="363"/>
      <c r="K36" s="364"/>
      <c r="L36" s="363"/>
      <c r="M36" s="363"/>
      <c r="N36" s="363"/>
      <c r="O36" s="363"/>
      <c r="P36" s="363"/>
      <c r="Q36" s="363"/>
      <c r="R36" s="363"/>
      <c r="S36" s="293"/>
      <c r="T36" s="293"/>
      <c r="U36" s="293"/>
      <c r="V36" s="390"/>
    </row>
    <row r="37" spans="1:24" ht="45" x14ac:dyDescent="0.25">
      <c r="A37" s="78">
        <v>18</v>
      </c>
      <c r="B37" s="137" t="s">
        <v>195</v>
      </c>
      <c r="C37" s="252" t="s">
        <v>196</v>
      </c>
      <c r="D37" s="99"/>
      <c r="E37" s="62"/>
      <c r="F37" s="180"/>
      <c r="G37" s="181"/>
      <c r="H37" s="62"/>
      <c r="I37" s="157"/>
      <c r="J37" s="333"/>
      <c r="K37" s="356"/>
      <c r="L37" s="303"/>
      <c r="M37" s="454"/>
      <c r="N37" s="315"/>
      <c r="O37" s="334"/>
      <c r="P37" s="303"/>
      <c r="Q37" s="441"/>
      <c r="R37" s="253"/>
      <c r="S37" s="238"/>
      <c r="T37" s="294"/>
      <c r="U37" s="346"/>
      <c r="V37" s="182"/>
      <c r="W37" s="148" t="e">
        <f t="shared" ref="W37:W39" si="6">CONCATENATE(IF(AND(E37="M",H37="M"),2.171,),IF(AND(E37="P",H37="P"),1.0855,),IF(AND(E37="D",H37="D"),0,),IF(AND(E37="M",H37="P"),1.6283,),IF(AND(E37="M",H37="D"),1.0855,),IF(AND(E37="P",H37="M"),1.6283,),IF(AND(E37="P",H37="D"),0.5428,),IF(AND(E37="D",H37="M"),1.0855,),IF(AND(E37="D",H37="P"),0.5428,))+0</f>
        <v>#VALUE!</v>
      </c>
    </row>
    <row r="38" spans="1:24" ht="31.5" x14ac:dyDescent="0.25">
      <c r="A38" s="63">
        <v>19</v>
      </c>
      <c r="B38" s="137" t="s">
        <v>197</v>
      </c>
      <c r="C38" s="254" t="s">
        <v>198</v>
      </c>
      <c r="D38" s="100"/>
      <c r="E38" s="62"/>
      <c r="F38" s="139"/>
      <c r="G38" s="140"/>
      <c r="H38" s="62"/>
      <c r="I38" s="141"/>
      <c r="J38" s="333"/>
      <c r="K38" s="215"/>
      <c r="L38" s="303"/>
      <c r="M38" s="455"/>
      <c r="N38" s="315"/>
      <c r="O38" s="335"/>
      <c r="P38" s="303"/>
      <c r="Q38" s="457"/>
      <c r="R38" s="237"/>
      <c r="S38" s="238"/>
      <c r="T38" s="294"/>
      <c r="U38" s="344"/>
      <c r="V38" s="147"/>
      <c r="W38" s="148" t="e">
        <f t="shared" si="6"/>
        <v>#VALUE!</v>
      </c>
    </row>
    <row r="39" spans="1:24" ht="31.5" x14ac:dyDescent="0.25">
      <c r="A39" s="63">
        <v>20</v>
      </c>
      <c r="B39" s="137" t="s">
        <v>199</v>
      </c>
      <c r="C39" s="252" t="s">
        <v>200</v>
      </c>
      <c r="D39" s="99"/>
      <c r="E39" s="62"/>
      <c r="F39" s="180"/>
      <c r="G39" s="181"/>
      <c r="H39" s="62"/>
      <c r="I39" s="157"/>
      <c r="J39" s="214"/>
      <c r="K39" s="215"/>
      <c r="L39" s="151"/>
      <c r="M39" s="456"/>
      <c r="N39" s="152"/>
      <c r="O39" s="335"/>
      <c r="P39" s="151"/>
      <c r="Q39" s="442"/>
      <c r="R39" s="237"/>
      <c r="S39" s="238"/>
      <c r="T39" s="294"/>
      <c r="U39" s="345"/>
      <c r="V39" s="182"/>
      <c r="W39" s="148" t="e">
        <f t="shared" si="6"/>
        <v>#VALUE!</v>
      </c>
    </row>
    <row r="40" spans="1:24" ht="20.25" x14ac:dyDescent="0.25">
      <c r="A40" s="178" t="s">
        <v>201</v>
      </c>
      <c r="B40" s="179"/>
      <c r="C40" s="42"/>
      <c r="D40" s="386"/>
      <c r="E40" s="263"/>
      <c r="F40" s="285"/>
      <c r="G40" s="285"/>
      <c r="H40" s="263"/>
      <c r="I40" s="285"/>
      <c r="J40" s="387"/>
      <c r="K40" s="388"/>
      <c r="L40" s="387"/>
      <c r="M40" s="387"/>
      <c r="N40" s="387"/>
      <c r="O40" s="387"/>
      <c r="P40" s="387"/>
      <c r="Q40" s="387"/>
      <c r="R40" s="387"/>
      <c r="S40" s="306"/>
      <c r="T40" s="306"/>
      <c r="U40" s="306"/>
      <c r="V40" s="389"/>
    </row>
    <row r="41" spans="1:24" ht="20.25" x14ac:dyDescent="0.25">
      <c r="A41" s="175"/>
      <c r="B41" s="176"/>
      <c r="C41" s="177" t="s">
        <v>202</v>
      </c>
      <c r="D41" s="374"/>
      <c r="E41" s="268"/>
      <c r="F41" s="293"/>
      <c r="G41" s="293"/>
      <c r="H41" s="268"/>
      <c r="I41" s="293"/>
      <c r="J41" s="292"/>
      <c r="K41" s="330"/>
      <c r="L41" s="292"/>
      <c r="M41" s="292"/>
      <c r="N41" s="292"/>
      <c r="O41" s="292"/>
      <c r="P41" s="292"/>
      <c r="Q41" s="292"/>
      <c r="R41" s="292"/>
      <c r="S41" s="293"/>
      <c r="T41" s="293"/>
      <c r="U41" s="293"/>
      <c r="V41" s="390"/>
    </row>
    <row r="42" spans="1:24" ht="31.5" x14ac:dyDescent="0.25">
      <c r="A42" s="63">
        <v>21</v>
      </c>
      <c r="B42" s="149" t="s">
        <v>203</v>
      </c>
      <c r="C42" s="230" t="s">
        <v>204</v>
      </c>
      <c r="D42" s="100"/>
      <c r="E42" s="62"/>
      <c r="F42" s="139"/>
      <c r="G42" s="140"/>
      <c r="H42" s="62"/>
      <c r="I42" s="141"/>
      <c r="J42" s="343"/>
      <c r="K42" s="215"/>
      <c r="L42" s="303"/>
      <c r="M42" s="451"/>
      <c r="N42" s="255"/>
      <c r="O42" s="335"/>
      <c r="P42" s="303"/>
      <c r="Q42" s="483"/>
      <c r="R42" s="237"/>
      <c r="S42" s="238"/>
      <c r="T42" s="238"/>
      <c r="U42" s="391"/>
      <c r="V42" s="147"/>
      <c r="W42" s="148" t="e">
        <f t="shared" ref="W42:W44" si="7">CONCATENATE(IF(AND(E42="M",H42="M"),2.171,),IF(AND(E42="P",H42="P"),1.0855,),IF(AND(E42="D",H42="D"),0,),IF(AND(E42="M",H42="P"),1.6283,),IF(AND(E42="M",H42="D"),1.0855,),IF(AND(E42="P",H42="M"),1.6283,),IF(AND(E42="P",H42="D"),0.5428,),IF(AND(E42="D",H42="M"),1.0855,),IF(AND(E42="D",H42="P"),0.5428,))+0</f>
        <v>#VALUE!</v>
      </c>
    </row>
    <row r="43" spans="1:24" ht="48" x14ac:dyDescent="0.25">
      <c r="A43" s="63">
        <v>22</v>
      </c>
      <c r="B43" s="149" t="s">
        <v>205</v>
      </c>
      <c r="C43" s="256" t="s">
        <v>206</v>
      </c>
      <c r="D43" s="100"/>
      <c r="E43" s="62"/>
      <c r="F43" s="139"/>
      <c r="G43" s="140"/>
      <c r="H43" s="62"/>
      <c r="I43" s="141"/>
      <c r="J43" s="343"/>
      <c r="K43" s="215"/>
      <c r="L43" s="303"/>
      <c r="M43" s="452"/>
      <c r="N43" s="255"/>
      <c r="O43" s="335"/>
      <c r="P43" s="303"/>
      <c r="Q43" s="484"/>
      <c r="R43" s="305"/>
      <c r="S43" s="238"/>
      <c r="T43" s="238"/>
      <c r="U43" s="291"/>
      <c r="V43" s="147"/>
      <c r="W43" s="148" t="e">
        <f t="shared" si="7"/>
        <v>#VALUE!</v>
      </c>
    </row>
    <row r="44" spans="1:24" ht="62.25" x14ac:dyDescent="0.25">
      <c r="A44" s="63">
        <v>23</v>
      </c>
      <c r="B44" s="149" t="s">
        <v>207</v>
      </c>
      <c r="C44" s="256" t="s">
        <v>208</v>
      </c>
      <c r="D44" s="100"/>
      <c r="E44" s="62"/>
      <c r="F44" s="139"/>
      <c r="G44" s="140"/>
      <c r="H44" s="62"/>
      <c r="I44" s="141"/>
      <c r="J44" s="214"/>
      <c r="K44" s="281"/>
      <c r="L44" s="151"/>
      <c r="M44" s="453"/>
      <c r="N44" s="152"/>
      <c r="O44" s="337"/>
      <c r="P44" s="151"/>
      <c r="Q44" s="485"/>
      <c r="R44" s="305"/>
      <c r="S44" s="238"/>
      <c r="T44" s="238"/>
      <c r="U44" s="290"/>
      <c r="V44" s="147"/>
      <c r="W44" s="148" t="e">
        <f t="shared" si="7"/>
        <v>#VALUE!</v>
      </c>
    </row>
    <row r="45" spans="1:24" ht="20.25" x14ac:dyDescent="0.25">
      <c r="A45" s="128" t="s">
        <v>209</v>
      </c>
      <c r="B45" s="32"/>
      <c r="C45" s="129"/>
      <c r="D45" s="392"/>
      <c r="E45" s="393"/>
      <c r="F45" s="306"/>
      <c r="G45" s="393"/>
      <c r="H45" s="393"/>
      <c r="I45" s="393"/>
      <c r="J45" s="353"/>
      <c r="K45" s="371"/>
      <c r="L45" s="353"/>
      <c r="M45" s="353"/>
      <c r="N45" s="353"/>
      <c r="O45" s="353"/>
      <c r="P45" s="353"/>
      <c r="Q45" s="353"/>
      <c r="R45" s="372"/>
      <c r="S45" s="306"/>
      <c r="T45" s="306"/>
      <c r="U45" s="306"/>
      <c r="V45" s="306"/>
      <c r="W45" s="90"/>
      <c r="X45" s="90"/>
    </row>
    <row r="46" spans="1:24" ht="20.25" x14ac:dyDescent="0.25">
      <c r="A46" s="155"/>
      <c r="B46" s="156"/>
      <c r="C46" s="177" t="s">
        <v>210</v>
      </c>
      <c r="D46" s="394"/>
      <c r="E46" s="259"/>
      <c r="F46" s="362"/>
      <c r="G46" s="362"/>
      <c r="H46" s="259"/>
      <c r="I46" s="362"/>
      <c r="J46" s="292"/>
      <c r="K46" s="330"/>
      <c r="L46" s="292"/>
      <c r="M46" s="292"/>
      <c r="N46" s="292"/>
      <c r="O46" s="292"/>
      <c r="P46" s="292"/>
      <c r="Q46" s="292"/>
      <c r="R46" s="373"/>
      <c r="S46" s="362"/>
      <c r="T46" s="362"/>
      <c r="U46" s="362"/>
      <c r="V46" s="384"/>
    </row>
    <row r="47" spans="1:24" ht="77.25" x14ac:dyDescent="0.25">
      <c r="A47" s="63">
        <v>24</v>
      </c>
      <c r="B47" s="137" t="s">
        <v>211</v>
      </c>
      <c r="C47" s="138" t="s">
        <v>212</v>
      </c>
      <c r="D47" s="100"/>
      <c r="E47" s="62"/>
      <c r="F47" s="65"/>
      <c r="G47" s="140"/>
      <c r="H47" s="62"/>
      <c r="I47" s="140"/>
      <c r="J47" s="243"/>
      <c r="K47" s="356"/>
      <c r="L47" s="71"/>
      <c r="M47" s="451"/>
      <c r="N47" s="244"/>
      <c r="O47" s="334"/>
      <c r="P47" s="71"/>
      <c r="Q47" s="441"/>
      <c r="R47" s="237"/>
      <c r="S47" s="238"/>
      <c r="T47" s="238"/>
      <c r="U47" s="446"/>
      <c r="V47" s="342"/>
      <c r="W47" s="148" t="e">
        <f t="shared" ref="W47:W49" si="8">CONCATENATE(IF(AND(E47="M",H47="M"),2.171,),IF(AND(E47="P",H47="P"),1.0855,),IF(AND(E47="D",H47="D"),0,),IF(AND(E47="M",H47="P"),1.6283,),IF(AND(E47="M",H47="D"),1.0855,),IF(AND(E47="P",H47="M"),1.6283,),IF(AND(E47="P",H47="D"),0.5428,),IF(AND(E47="D",H47="M"),1.0855,),IF(AND(E47="D",H47="P"),0.5428,))+0</f>
        <v>#VALUE!</v>
      </c>
    </row>
    <row r="48" spans="1:24" ht="62.25" x14ac:dyDescent="0.25">
      <c r="A48" s="63">
        <v>25</v>
      </c>
      <c r="B48" s="137" t="s">
        <v>213</v>
      </c>
      <c r="C48" s="138" t="s">
        <v>214</v>
      </c>
      <c r="D48" s="100"/>
      <c r="E48" s="62"/>
      <c r="F48" s="65"/>
      <c r="G48" s="140"/>
      <c r="H48" s="62"/>
      <c r="I48" s="140"/>
      <c r="J48" s="245"/>
      <c r="K48" s="215"/>
      <c r="L48" s="151"/>
      <c r="M48" s="452"/>
      <c r="N48" s="247"/>
      <c r="O48" s="335"/>
      <c r="P48" s="151"/>
      <c r="Q48" s="457"/>
      <c r="R48" s="237"/>
      <c r="S48" s="238"/>
      <c r="T48" s="238"/>
      <c r="U48" s="447"/>
      <c r="V48" s="342"/>
      <c r="W48" s="148" t="e">
        <f t="shared" si="8"/>
        <v>#VALUE!</v>
      </c>
    </row>
    <row r="49" spans="1:23" ht="33" x14ac:dyDescent="0.25">
      <c r="A49" s="63">
        <v>26</v>
      </c>
      <c r="B49" s="137" t="s">
        <v>215</v>
      </c>
      <c r="C49" s="138" t="s">
        <v>216</v>
      </c>
      <c r="D49" s="100"/>
      <c r="E49" s="62"/>
      <c r="F49" s="65"/>
      <c r="G49" s="140"/>
      <c r="H49" s="62"/>
      <c r="I49" s="140"/>
      <c r="J49" s="214"/>
      <c r="K49" s="281"/>
      <c r="L49" s="151"/>
      <c r="M49" s="453"/>
      <c r="N49" s="152"/>
      <c r="O49" s="337"/>
      <c r="P49" s="151"/>
      <c r="Q49" s="442"/>
      <c r="R49" s="237"/>
      <c r="S49" s="238"/>
      <c r="T49" s="238"/>
      <c r="U49" s="448"/>
      <c r="V49" s="342"/>
      <c r="W49" s="148" t="e">
        <f t="shared" si="8"/>
        <v>#VALUE!</v>
      </c>
    </row>
    <row r="50" spans="1:23" ht="20.25" x14ac:dyDescent="0.25">
      <c r="A50" s="155"/>
      <c r="B50" s="156"/>
      <c r="C50" s="177" t="s">
        <v>217</v>
      </c>
      <c r="D50" s="394"/>
      <c r="E50" s="259"/>
      <c r="F50" s="362"/>
      <c r="G50" s="362"/>
      <c r="H50" s="259"/>
      <c r="I50" s="362"/>
      <c r="J50" s="292"/>
      <c r="K50" s="330"/>
      <c r="L50" s="292"/>
      <c r="M50" s="292"/>
      <c r="N50" s="292"/>
      <c r="O50" s="292"/>
      <c r="P50" s="292"/>
      <c r="Q50" s="292"/>
      <c r="R50" s="373"/>
      <c r="S50" s="362"/>
      <c r="T50" s="362"/>
      <c r="U50" s="362"/>
      <c r="V50" s="384"/>
    </row>
    <row r="51" spans="1:23" ht="33" x14ac:dyDescent="0.25">
      <c r="A51" s="63">
        <v>27</v>
      </c>
      <c r="B51" s="137" t="s">
        <v>218</v>
      </c>
      <c r="C51" s="230" t="s">
        <v>219</v>
      </c>
      <c r="D51" s="100"/>
      <c r="E51" s="62"/>
      <c r="F51" s="65"/>
      <c r="G51" s="140"/>
      <c r="H51" s="62"/>
      <c r="I51" s="140"/>
      <c r="J51" s="243"/>
      <c r="K51" s="356"/>
      <c r="L51" s="307"/>
      <c r="M51" s="454"/>
      <c r="N51" s="312"/>
      <c r="O51" s="334"/>
      <c r="P51" s="307"/>
      <c r="Q51" s="441"/>
      <c r="R51" s="237"/>
      <c r="S51" s="238"/>
      <c r="T51" s="314"/>
      <c r="U51" s="346"/>
      <c r="V51" s="147"/>
      <c r="W51" s="148" t="e">
        <f t="shared" ref="W51:W57" si="9">CONCATENATE(IF(AND(E51="M",H51="M"),2.171,),IF(AND(E51="P",H51="P"),1.0855,),IF(AND(E51="D",H51="D"),0,),IF(AND(E51="M",H51="P"),1.6283,),IF(AND(E51="M",H51="D"),1.0855,),IF(AND(E51="P",H51="M"),1.6283,),IF(AND(E51="P",H51="D"),0.5428,),IF(AND(E51="D",H51="M"),1.0855,),IF(AND(E51="D",H51="P"),0.5428,))+0</f>
        <v>#VALUE!</v>
      </c>
    </row>
    <row r="52" spans="1:23" ht="31.5" x14ac:dyDescent="0.25">
      <c r="A52" s="63">
        <v>28</v>
      </c>
      <c r="B52" s="137" t="s">
        <v>220</v>
      </c>
      <c r="C52" s="230" t="s">
        <v>221</v>
      </c>
      <c r="D52" s="100"/>
      <c r="E52" s="62"/>
      <c r="F52" s="65"/>
      <c r="G52" s="140"/>
      <c r="H52" s="62"/>
      <c r="I52" s="140"/>
      <c r="J52" s="245"/>
      <c r="K52" s="215"/>
      <c r="L52" s="308"/>
      <c r="M52" s="455"/>
      <c r="N52" s="313"/>
      <c r="O52" s="335"/>
      <c r="P52" s="308"/>
      <c r="Q52" s="457"/>
      <c r="R52" s="237"/>
      <c r="S52" s="238"/>
      <c r="T52" s="314"/>
      <c r="U52" s="344"/>
      <c r="V52" s="147"/>
      <c r="W52" s="148" t="e">
        <f t="shared" si="9"/>
        <v>#VALUE!</v>
      </c>
    </row>
    <row r="53" spans="1:23" ht="31.5" x14ac:dyDescent="0.25">
      <c r="A53" s="63">
        <v>29</v>
      </c>
      <c r="B53" s="137" t="s">
        <v>222</v>
      </c>
      <c r="C53" s="138" t="s">
        <v>223</v>
      </c>
      <c r="D53" s="100"/>
      <c r="E53" s="62"/>
      <c r="F53" s="65"/>
      <c r="G53" s="140"/>
      <c r="H53" s="62"/>
      <c r="I53" s="140"/>
      <c r="J53" s="245"/>
      <c r="K53" s="215"/>
      <c r="L53" s="308"/>
      <c r="M53" s="455"/>
      <c r="N53" s="313"/>
      <c r="O53" s="335"/>
      <c r="P53" s="308"/>
      <c r="Q53" s="457"/>
      <c r="R53" s="237"/>
      <c r="S53" s="238"/>
      <c r="T53" s="314"/>
      <c r="U53" s="344"/>
      <c r="V53" s="147"/>
      <c r="W53" s="148" t="e">
        <f t="shared" si="9"/>
        <v>#VALUE!</v>
      </c>
    </row>
    <row r="54" spans="1:23" ht="30" x14ac:dyDescent="0.25">
      <c r="A54" s="63">
        <v>30</v>
      </c>
      <c r="B54" s="137" t="s">
        <v>224</v>
      </c>
      <c r="C54" s="230" t="s">
        <v>225</v>
      </c>
      <c r="D54" s="100"/>
      <c r="E54" s="62"/>
      <c r="F54" s="139"/>
      <c r="G54" s="140"/>
      <c r="H54" s="62"/>
      <c r="I54" s="141"/>
      <c r="J54" s="245"/>
      <c r="K54" s="215"/>
      <c r="L54" s="308"/>
      <c r="M54" s="455"/>
      <c r="N54" s="313"/>
      <c r="O54" s="335"/>
      <c r="P54" s="308"/>
      <c r="Q54" s="457"/>
      <c r="R54" s="237"/>
      <c r="S54" s="238"/>
      <c r="T54" s="294"/>
      <c r="U54" s="344"/>
      <c r="V54" s="147"/>
      <c r="W54" s="148" t="e">
        <f t="shared" si="9"/>
        <v>#VALUE!</v>
      </c>
    </row>
    <row r="55" spans="1:23" ht="45" x14ac:dyDescent="0.25">
      <c r="A55" s="63">
        <v>31</v>
      </c>
      <c r="B55" s="137" t="s">
        <v>226</v>
      </c>
      <c r="C55" s="230" t="s">
        <v>227</v>
      </c>
      <c r="D55" s="100"/>
      <c r="E55" s="62"/>
      <c r="F55" s="139"/>
      <c r="G55" s="140"/>
      <c r="H55" s="62"/>
      <c r="I55" s="141"/>
      <c r="J55" s="245"/>
      <c r="K55" s="215"/>
      <c r="L55" s="308"/>
      <c r="M55" s="455"/>
      <c r="N55" s="313"/>
      <c r="O55" s="335"/>
      <c r="P55" s="308"/>
      <c r="Q55" s="457"/>
      <c r="R55" s="237"/>
      <c r="S55" s="238"/>
      <c r="T55" s="294"/>
      <c r="U55" s="344"/>
      <c r="V55" s="147"/>
      <c r="W55" s="148" t="e">
        <f t="shared" si="9"/>
        <v>#VALUE!</v>
      </c>
    </row>
    <row r="56" spans="1:23" ht="64.5" x14ac:dyDescent="0.25">
      <c r="A56" s="63">
        <v>32</v>
      </c>
      <c r="B56" s="137" t="s">
        <v>228</v>
      </c>
      <c r="C56" s="248" t="s">
        <v>229</v>
      </c>
      <c r="D56" s="100"/>
      <c r="E56" s="62"/>
      <c r="F56" s="139"/>
      <c r="G56" s="140"/>
      <c r="H56" s="62"/>
      <c r="I56" s="141"/>
      <c r="J56" s="245"/>
      <c r="K56" s="215"/>
      <c r="L56" s="308"/>
      <c r="M56" s="455"/>
      <c r="N56" s="313"/>
      <c r="O56" s="335"/>
      <c r="P56" s="308"/>
      <c r="Q56" s="457"/>
      <c r="R56" s="237"/>
      <c r="S56" s="238"/>
      <c r="T56" s="294"/>
      <c r="U56" s="344"/>
      <c r="V56" s="147"/>
      <c r="W56" s="148" t="e">
        <f t="shared" si="9"/>
        <v>#VALUE!</v>
      </c>
    </row>
    <row r="57" spans="1:23" ht="60" x14ac:dyDescent="0.25">
      <c r="A57" s="63">
        <v>33</v>
      </c>
      <c r="B57" s="137" t="s">
        <v>230</v>
      </c>
      <c r="C57" s="230" t="s">
        <v>231</v>
      </c>
      <c r="D57" s="100"/>
      <c r="E57" s="62"/>
      <c r="F57" s="139"/>
      <c r="G57" s="140"/>
      <c r="H57" s="62"/>
      <c r="I57" s="141"/>
      <c r="J57" s="214"/>
      <c r="K57" s="215"/>
      <c r="L57" s="151"/>
      <c r="M57" s="456"/>
      <c r="N57" s="152"/>
      <c r="O57" s="335"/>
      <c r="P57" s="151"/>
      <c r="Q57" s="442"/>
      <c r="R57" s="237"/>
      <c r="S57" s="238"/>
      <c r="T57" s="294"/>
      <c r="U57" s="345"/>
      <c r="V57" s="147"/>
      <c r="W57" s="148" t="e">
        <f t="shared" si="9"/>
        <v>#VALUE!</v>
      </c>
    </row>
    <row r="58" spans="1:23" ht="20.25" x14ac:dyDescent="0.25">
      <c r="A58" s="128" t="s">
        <v>232</v>
      </c>
      <c r="B58" s="32"/>
      <c r="C58" s="129"/>
      <c r="D58" s="392"/>
      <c r="E58" s="393"/>
      <c r="F58" s="306"/>
      <c r="G58" s="393"/>
      <c r="H58" s="393"/>
      <c r="I58" s="393"/>
      <c r="J58" s="353"/>
      <c r="K58" s="371"/>
      <c r="L58" s="353"/>
      <c r="M58" s="353"/>
      <c r="N58" s="353"/>
      <c r="O58" s="353"/>
      <c r="P58" s="353"/>
      <c r="Q58" s="353"/>
      <c r="R58" s="372"/>
      <c r="S58" s="306"/>
      <c r="T58" s="306"/>
      <c r="U58" s="306"/>
      <c r="V58" s="306"/>
    </row>
    <row r="59" spans="1:23" s="258" customFormat="1" ht="20.25" x14ac:dyDescent="0.25">
      <c r="A59" s="155"/>
      <c r="B59" s="156"/>
      <c r="C59" s="177" t="s">
        <v>233</v>
      </c>
      <c r="D59" s="394"/>
      <c r="E59" s="259"/>
      <c r="F59" s="362"/>
      <c r="G59" s="260"/>
      <c r="H59" s="259"/>
      <c r="I59" s="260"/>
      <c r="J59" s="292"/>
      <c r="K59" s="330"/>
      <c r="L59" s="292"/>
      <c r="M59" s="292"/>
      <c r="N59" s="292"/>
      <c r="O59" s="292"/>
      <c r="P59" s="292"/>
      <c r="Q59" s="292"/>
      <c r="R59" s="373"/>
      <c r="S59" s="362"/>
      <c r="T59" s="362"/>
      <c r="U59" s="362"/>
      <c r="V59" s="367"/>
    </row>
    <row r="60" spans="1:23" ht="31.5" x14ac:dyDescent="0.25">
      <c r="A60" s="63">
        <v>34</v>
      </c>
      <c r="B60" s="137" t="s">
        <v>234</v>
      </c>
      <c r="C60" s="230" t="s">
        <v>235</v>
      </c>
      <c r="D60" s="100"/>
      <c r="E60" s="62"/>
      <c r="F60" s="65"/>
      <c r="G60" s="140"/>
      <c r="H60" s="62"/>
      <c r="I60" s="140"/>
      <c r="J60" s="243"/>
      <c r="K60" s="356"/>
      <c r="L60" s="307"/>
      <c r="M60" s="451"/>
      <c r="N60" s="312"/>
      <c r="O60" s="334"/>
      <c r="P60" s="307"/>
      <c r="Q60" s="441"/>
      <c r="R60" s="237"/>
      <c r="S60" s="294"/>
      <c r="T60" s="241"/>
      <c r="U60" s="346"/>
      <c r="V60" s="147"/>
      <c r="W60" s="148" t="e">
        <f t="shared" ref="W60:W62" si="10">CONCATENATE(IF(AND(E60="M",H60="M"),2.171,),IF(AND(E60="P",H60="P"),1.0855,),IF(AND(E60="D",H60="D"),0,),IF(AND(E60="M",H60="P"),1.6283,),IF(AND(E60="M",H60="D"),1.0855,),IF(AND(E60="P",H60="M"),1.6283,),IF(AND(E60="P",H60="D"),0.5428,),IF(AND(E60="D",H60="M"),1.0855,),IF(AND(E60="D",H60="P"),0.5428,))+0</f>
        <v>#VALUE!</v>
      </c>
    </row>
    <row r="61" spans="1:23" ht="31.5" x14ac:dyDescent="0.25">
      <c r="A61" s="63">
        <v>35</v>
      </c>
      <c r="B61" s="137" t="s">
        <v>236</v>
      </c>
      <c r="C61" s="230" t="s">
        <v>237</v>
      </c>
      <c r="D61" s="100"/>
      <c r="E61" s="62"/>
      <c r="F61" s="65"/>
      <c r="G61" s="140"/>
      <c r="H61" s="62"/>
      <c r="I61" s="140"/>
      <c r="J61" s="245"/>
      <c r="K61" s="215"/>
      <c r="L61" s="308"/>
      <c r="M61" s="452"/>
      <c r="N61" s="313"/>
      <c r="O61" s="335"/>
      <c r="P61" s="308"/>
      <c r="Q61" s="457"/>
      <c r="R61" s="237"/>
      <c r="S61" s="294"/>
      <c r="T61" s="241"/>
      <c r="U61" s="344"/>
      <c r="V61" s="147"/>
      <c r="W61" s="148" t="e">
        <f t="shared" si="10"/>
        <v>#VALUE!</v>
      </c>
    </row>
    <row r="62" spans="1:23" ht="45" x14ac:dyDescent="0.25">
      <c r="A62" s="80">
        <v>36</v>
      </c>
      <c r="B62" s="321" t="s">
        <v>238</v>
      </c>
      <c r="C62" s="73" t="s">
        <v>239</v>
      </c>
      <c r="D62" s="101"/>
      <c r="E62" s="62"/>
      <c r="F62" s="70"/>
      <c r="G62" s="318"/>
      <c r="H62" s="62"/>
      <c r="I62" s="318"/>
      <c r="J62" s="214"/>
      <c r="K62" s="215"/>
      <c r="L62" s="151"/>
      <c r="M62" s="453"/>
      <c r="N62" s="152"/>
      <c r="O62" s="335"/>
      <c r="P62" s="151"/>
      <c r="Q62" s="442"/>
      <c r="R62" s="305"/>
      <c r="S62" s="319"/>
      <c r="T62" s="346"/>
      <c r="U62" s="344"/>
      <c r="V62" s="320"/>
      <c r="W62" s="148" t="e">
        <f t="shared" si="10"/>
        <v>#VALUE!</v>
      </c>
    </row>
    <row r="63" spans="1:23" ht="20.25" x14ac:dyDescent="0.25">
      <c r="A63" s="170" t="s">
        <v>106</v>
      </c>
      <c r="B63" s="156"/>
      <c r="C63" s="234" t="s">
        <v>240</v>
      </c>
      <c r="D63" s="361"/>
      <c r="E63" s="259"/>
      <c r="F63" s="362"/>
      <c r="G63" s="260"/>
      <c r="H63" s="259"/>
      <c r="I63" s="260"/>
      <c r="J63" s="292"/>
      <c r="K63" s="330"/>
      <c r="L63" s="292"/>
      <c r="M63" s="292"/>
      <c r="N63" s="292"/>
      <c r="O63" s="292"/>
      <c r="P63" s="292"/>
      <c r="Q63" s="292"/>
      <c r="R63" s="373"/>
      <c r="S63" s="362"/>
      <c r="T63" s="362"/>
      <c r="U63" s="362"/>
      <c r="V63" s="367"/>
    </row>
    <row r="64" spans="1:23" ht="75" x14ac:dyDescent="0.25">
      <c r="A64" s="63">
        <v>37</v>
      </c>
      <c r="B64" s="137" t="s">
        <v>241</v>
      </c>
      <c r="C64" s="248" t="s">
        <v>242</v>
      </c>
      <c r="D64" s="100"/>
      <c r="E64" s="62"/>
      <c r="F64" s="65"/>
      <c r="G64" s="140"/>
      <c r="H64" s="62"/>
      <c r="I64" s="141"/>
      <c r="J64" s="261"/>
      <c r="K64" s="356"/>
      <c r="L64" s="307"/>
      <c r="M64" s="451"/>
      <c r="N64" s="309"/>
      <c r="O64" s="334"/>
      <c r="P64" s="307"/>
      <c r="Q64" s="441"/>
      <c r="R64" s="237"/>
      <c r="S64" s="241"/>
      <c r="T64" s="294"/>
      <c r="U64" s="346"/>
      <c r="V64" s="147"/>
      <c r="W64" s="148" t="e">
        <f t="shared" ref="W64:W66" si="11">CONCATENATE(IF(AND(E64="M",H64="M"),2.171,),IF(AND(E64="P",H64="P"),1.0855,),IF(AND(E64="D",H64="D"),0,),IF(AND(E64="M",H64="P"),1.6283,),IF(AND(E64="M",H64="D"),1.0855,),IF(AND(E64="P",H64="M"),1.6283,),IF(AND(E64="P",H64="D"),0.5428,),IF(AND(E64="D",H64="M"),1.0855,),IF(AND(E64="D",H64="P"),0.5428,))+0</f>
        <v>#VALUE!</v>
      </c>
    </row>
    <row r="65" spans="1:24" ht="31.5" x14ac:dyDescent="0.25">
      <c r="A65" s="63">
        <v>38</v>
      </c>
      <c r="B65" s="137" t="s">
        <v>243</v>
      </c>
      <c r="C65" s="230" t="s">
        <v>244</v>
      </c>
      <c r="D65" s="100"/>
      <c r="E65" s="62"/>
      <c r="F65" s="65"/>
      <c r="G65" s="140"/>
      <c r="H65" s="62"/>
      <c r="I65" s="141"/>
      <c r="J65" s="262"/>
      <c r="K65" s="215"/>
      <c r="L65" s="308"/>
      <c r="M65" s="452"/>
      <c r="N65" s="310"/>
      <c r="O65" s="335"/>
      <c r="P65" s="308"/>
      <c r="Q65" s="457"/>
      <c r="R65" s="237"/>
      <c r="S65" s="238"/>
      <c r="T65" s="294"/>
      <c r="U65" s="344"/>
      <c r="V65" s="147"/>
      <c r="W65" s="148" t="e">
        <f t="shared" si="11"/>
        <v>#VALUE!</v>
      </c>
    </row>
    <row r="66" spans="1:24" ht="33" x14ac:dyDescent="0.25">
      <c r="A66" s="63">
        <v>39</v>
      </c>
      <c r="B66" s="137" t="s">
        <v>245</v>
      </c>
      <c r="C66" s="248" t="s">
        <v>246</v>
      </c>
      <c r="D66" s="100"/>
      <c r="E66" s="62"/>
      <c r="F66" s="65"/>
      <c r="G66" s="140"/>
      <c r="H66" s="62"/>
      <c r="I66" s="141"/>
      <c r="J66" s="214"/>
      <c r="K66" s="215"/>
      <c r="L66" s="151"/>
      <c r="M66" s="453"/>
      <c r="N66" s="152"/>
      <c r="O66" s="335"/>
      <c r="P66" s="151"/>
      <c r="Q66" s="442"/>
      <c r="R66" s="237"/>
      <c r="S66" s="238"/>
      <c r="T66" s="294"/>
      <c r="U66" s="345"/>
      <c r="V66" s="147"/>
      <c r="W66" s="148" t="e">
        <f t="shared" si="11"/>
        <v>#VALUE!</v>
      </c>
    </row>
    <row r="67" spans="1:24" ht="20.25" x14ac:dyDescent="0.25">
      <c r="A67" s="178" t="s">
        <v>247</v>
      </c>
      <c r="B67" s="179"/>
      <c r="C67" s="42"/>
      <c r="D67" s="386"/>
      <c r="E67" s="263"/>
      <c r="F67" s="285"/>
      <c r="G67" s="264"/>
      <c r="H67" s="263"/>
      <c r="I67" s="264"/>
      <c r="J67" s="395"/>
      <c r="K67" s="396"/>
      <c r="L67" s="395"/>
      <c r="M67" s="387"/>
      <c r="N67" s="395"/>
      <c r="O67" s="395"/>
      <c r="P67" s="395"/>
      <c r="Q67" s="387"/>
      <c r="R67" s="395"/>
      <c r="S67" s="285"/>
      <c r="T67" s="285"/>
      <c r="U67" s="306"/>
      <c r="V67" s="266"/>
    </row>
    <row r="68" spans="1:24" ht="20.25" x14ac:dyDescent="0.25">
      <c r="A68" s="155"/>
      <c r="B68" s="176"/>
      <c r="C68" s="177" t="s">
        <v>248</v>
      </c>
      <c r="D68" s="394"/>
      <c r="E68" s="268"/>
      <c r="F68" s="397"/>
      <c r="G68" s="267"/>
      <c r="H68" s="268"/>
      <c r="I68" s="267"/>
      <c r="J68" s="363"/>
      <c r="K68" s="364"/>
      <c r="L68" s="363"/>
      <c r="M68" s="363"/>
      <c r="N68" s="363"/>
      <c r="O68" s="363"/>
      <c r="P68" s="363"/>
      <c r="Q68" s="363"/>
      <c r="R68" s="363"/>
      <c r="S68" s="293"/>
      <c r="T68" s="293"/>
      <c r="U68" s="293"/>
      <c r="V68" s="269"/>
    </row>
    <row r="69" spans="1:24" ht="45" x14ac:dyDescent="0.25">
      <c r="A69" s="78">
        <v>40</v>
      </c>
      <c r="B69" s="137" t="s">
        <v>249</v>
      </c>
      <c r="C69" s="79" t="s">
        <v>250</v>
      </c>
      <c r="D69" s="99"/>
      <c r="E69" s="62"/>
      <c r="F69" s="180"/>
      <c r="G69" s="181"/>
      <c r="H69" s="62"/>
      <c r="I69" s="157"/>
      <c r="J69" s="214"/>
      <c r="K69" s="215"/>
      <c r="L69" s="151"/>
      <c r="M69" s="357"/>
      <c r="N69" s="152"/>
      <c r="O69" s="335"/>
      <c r="P69" s="151"/>
      <c r="Q69" s="398"/>
      <c r="R69" s="253"/>
      <c r="S69" s="282"/>
      <c r="T69" s="282"/>
      <c r="U69" s="391"/>
      <c r="V69" s="182"/>
      <c r="W69" s="148" t="e">
        <f>CONCATENATE(IF(AND(E69="M",H69="M"),2.171,),IF(AND(E69="P",H69="P"),1.0855,),IF(AND(E69="D",H69="D"),0,),IF(AND(E69="M",H69="P"),1.6283,),IF(AND(E69="M",H69="D"),1.0855,),IF(AND(E69="P",H69="M"),1.6283,),IF(AND(E69="P",H69="D"),0.5428,),IF(AND(E69="D",H69="M"),1.0855,),IF(AND(E69="D",H69="P"),0.5428,))+0</f>
        <v>#VALUE!</v>
      </c>
    </row>
    <row r="70" spans="1:24" ht="20.25" x14ac:dyDescent="0.25">
      <c r="A70" s="178" t="s">
        <v>251</v>
      </c>
      <c r="B70" s="179"/>
      <c r="C70" s="265"/>
      <c r="D70" s="396"/>
      <c r="E70" s="263"/>
      <c r="F70" s="395"/>
      <c r="G70" s="264"/>
      <c r="H70" s="263"/>
      <c r="I70" s="264"/>
      <c r="J70" s="399"/>
      <c r="K70" s="400"/>
      <c r="L70" s="399"/>
      <c r="M70" s="399"/>
      <c r="N70" s="399"/>
      <c r="O70" s="399"/>
      <c r="P70" s="399"/>
      <c r="Q70" s="399"/>
      <c r="R70" s="401"/>
      <c r="S70" s="401"/>
      <c r="T70" s="387"/>
      <c r="U70" s="387"/>
      <c r="V70" s="266"/>
    </row>
    <row r="71" spans="1:24" ht="20.25" x14ac:dyDescent="0.25">
      <c r="A71" s="175"/>
      <c r="B71" s="176"/>
      <c r="C71" s="177" t="s">
        <v>252</v>
      </c>
      <c r="D71" s="329"/>
      <c r="E71" s="268"/>
      <c r="F71" s="267"/>
      <c r="G71" s="267"/>
      <c r="H71" s="268"/>
      <c r="I71" s="267"/>
      <c r="J71" s="292"/>
      <c r="K71" s="330"/>
      <c r="L71" s="292"/>
      <c r="M71" s="292"/>
      <c r="N71" s="292"/>
      <c r="O71" s="292"/>
      <c r="P71" s="292"/>
      <c r="Q71" s="292"/>
      <c r="R71" s="292"/>
      <c r="S71" s="293"/>
      <c r="T71" s="293"/>
      <c r="U71" s="293"/>
      <c r="V71" s="269"/>
    </row>
    <row r="72" spans="1:24" ht="33" x14ac:dyDescent="0.25">
      <c r="A72" s="78">
        <v>41</v>
      </c>
      <c r="B72" s="137" t="s">
        <v>253</v>
      </c>
      <c r="C72" s="242" t="s">
        <v>254</v>
      </c>
      <c r="D72" s="99"/>
      <c r="E72" s="62"/>
      <c r="F72" s="59"/>
      <c r="G72" s="181"/>
      <c r="H72" s="62"/>
      <c r="I72" s="181"/>
      <c r="J72" s="214"/>
      <c r="K72" s="215"/>
      <c r="L72" s="151"/>
      <c r="M72" s="358"/>
      <c r="N72" s="152"/>
      <c r="O72" s="335"/>
      <c r="P72" s="151"/>
      <c r="Q72" s="402"/>
      <c r="R72" s="253"/>
      <c r="S72" s="282"/>
      <c r="T72" s="282"/>
      <c r="U72" s="403"/>
      <c r="V72" s="79"/>
      <c r="W72" s="148" t="e">
        <f>CONCATENATE(IF(AND(E72="M",H72="M"),2.171,),IF(AND(E72="P",H72="P"),1.0855,),IF(AND(E72="D",H72="D"),0,),IF(AND(E72="M",H72="P"),1.6283,),IF(AND(E72="M",H72="D"),1.0855,),IF(AND(E72="P",H72="M"),1.6283,),IF(AND(E72="P",H72="D"),0.5428,),IF(AND(E72="D",H72="M"),1.0855,),IF(AND(E72="D",H72="P"),0.5428,))+0</f>
        <v>#VALUE!</v>
      </c>
    </row>
    <row r="73" spans="1:24" ht="20.25" x14ac:dyDescent="0.25">
      <c r="A73" s="128" t="s">
        <v>255</v>
      </c>
      <c r="B73" s="32"/>
      <c r="C73" s="129"/>
      <c r="D73" s="404"/>
      <c r="E73" s="393"/>
      <c r="F73" s="306"/>
      <c r="G73" s="393"/>
      <c r="H73" s="393"/>
      <c r="I73" s="393"/>
      <c r="J73" s="353"/>
      <c r="K73" s="371"/>
      <c r="L73" s="353"/>
      <c r="M73" s="353"/>
      <c r="N73" s="353"/>
      <c r="O73" s="353"/>
      <c r="P73" s="353"/>
      <c r="Q73" s="353"/>
      <c r="R73" s="372"/>
      <c r="S73" s="306"/>
      <c r="T73" s="306"/>
      <c r="U73" s="306"/>
      <c r="V73" s="306"/>
      <c r="W73" s="90"/>
      <c r="X73" s="90"/>
    </row>
    <row r="74" spans="1:24" ht="20.25" x14ac:dyDescent="0.25">
      <c r="A74" s="170" t="s">
        <v>106</v>
      </c>
      <c r="B74" s="156"/>
      <c r="C74" s="234" t="s">
        <v>256</v>
      </c>
      <c r="D74" s="361"/>
      <c r="E74" s="259"/>
      <c r="F74" s="362"/>
      <c r="G74" s="260"/>
      <c r="H74" s="259"/>
      <c r="I74" s="260"/>
      <c r="J74" s="292"/>
      <c r="K74" s="330"/>
      <c r="L74" s="292"/>
      <c r="M74" s="292"/>
      <c r="N74" s="292"/>
      <c r="O74" s="292"/>
      <c r="P74" s="292"/>
      <c r="Q74" s="292"/>
      <c r="R74" s="373"/>
      <c r="S74" s="362"/>
      <c r="T74" s="362"/>
      <c r="U74" s="362"/>
      <c r="V74" s="367"/>
    </row>
    <row r="75" spans="1:24" ht="60" x14ac:dyDescent="0.25">
      <c r="A75" s="63">
        <v>42</v>
      </c>
      <c r="B75" s="149" t="s">
        <v>257</v>
      </c>
      <c r="C75" s="230" t="s">
        <v>258</v>
      </c>
      <c r="D75" s="100"/>
      <c r="E75" s="62"/>
      <c r="F75" s="65"/>
      <c r="G75" s="140"/>
      <c r="H75" s="62"/>
      <c r="I75" s="141"/>
      <c r="J75" s="171"/>
      <c r="K75" s="356"/>
      <c r="L75" s="143"/>
      <c r="M75" s="451"/>
      <c r="N75" s="270"/>
      <c r="O75" s="339"/>
      <c r="P75" s="143"/>
      <c r="Q75" s="443"/>
      <c r="R75" s="238"/>
      <c r="S75" s="238"/>
      <c r="T75" s="238"/>
      <c r="U75" s="446"/>
      <c r="V75" s="147"/>
      <c r="W75" s="148" t="e">
        <f t="shared" ref="W75:W77" si="12">CONCATENATE(IF(AND(E75="M",H75="M"),2.171,),IF(AND(E75="P",H75="P"),1.0855,),IF(AND(E75="D",H75="D"),0,),IF(AND(E75="M",H75="P"),1.6283,),IF(AND(E75="M",H75="D"),1.0855,),IF(AND(E75="P",H75="M"),1.6283,),IF(AND(E75="P",H75="D"),0.5428,),IF(AND(E75="D",H75="M"),1.0855,),IF(AND(E75="D",H75="P"),0.5428,))+0</f>
        <v>#VALUE!</v>
      </c>
    </row>
    <row r="76" spans="1:24" ht="60" x14ac:dyDescent="0.25">
      <c r="A76" s="63">
        <v>43</v>
      </c>
      <c r="B76" s="149" t="s">
        <v>259</v>
      </c>
      <c r="C76" s="230" t="s">
        <v>260</v>
      </c>
      <c r="D76" s="100"/>
      <c r="E76" s="62"/>
      <c r="F76" s="65"/>
      <c r="G76" s="140"/>
      <c r="H76" s="62"/>
      <c r="I76" s="141"/>
      <c r="J76" s="173"/>
      <c r="K76" s="215"/>
      <c r="L76" s="162"/>
      <c r="M76" s="452"/>
      <c r="N76" s="272"/>
      <c r="O76" s="347"/>
      <c r="P76" s="162"/>
      <c r="Q76" s="444"/>
      <c r="R76" s="238"/>
      <c r="S76" s="238"/>
      <c r="T76" s="238"/>
      <c r="U76" s="447"/>
      <c r="V76" s="147"/>
      <c r="W76" s="148" t="e">
        <f t="shared" si="12"/>
        <v>#VALUE!</v>
      </c>
    </row>
    <row r="77" spans="1:24" ht="45" x14ac:dyDescent="0.25">
      <c r="A77" s="63">
        <v>44</v>
      </c>
      <c r="B77" s="149" t="s">
        <v>261</v>
      </c>
      <c r="C77" s="230" t="s">
        <v>262</v>
      </c>
      <c r="D77" s="100"/>
      <c r="E77" s="62"/>
      <c r="F77" s="65"/>
      <c r="G77" s="140"/>
      <c r="H77" s="62"/>
      <c r="I77" s="141"/>
      <c r="J77" s="214"/>
      <c r="K77" s="281"/>
      <c r="L77" s="151"/>
      <c r="M77" s="453"/>
      <c r="N77" s="152"/>
      <c r="O77" s="340"/>
      <c r="P77" s="151"/>
      <c r="Q77" s="445"/>
      <c r="R77" s="238"/>
      <c r="S77" s="238"/>
      <c r="T77" s="238"/>
      <c r="U77" s="448"/>
      <c r="V77" s="147"/>
      <c r="W77" s="148" t="e">
        <f t="shared" si="12"/>
        <v>#VALUE!</v>
      </c>
    </row>
    <row r="78" spans="1:24" ht="20.25" x14ac:dyDescent="0.25">
      <c r="A78" s="178" t="s">
        <v>263</v>
      </c>
      <c r="B78" s="179"/>
      <c r="C78" s="42"/>
      <c r="D78" s="386"/>
      <c r="E78" s="263"/>
      <c r="F78" s="285"/>
      <c r="G78" s="264"/>
      <c r="H78" s="263"/>
      <c r="I78" s="264"/>
      <c r="J78" s="395"/>
      <c r="K78" s="396"/>
      <c r="L78" s="395"/>
      <c r="M78" s="395"/>
      <c r="N78" s="395"/>
      <c r="O78" s="395"/>
      <c r="P78" s="395"/>
      <c r="Q78" s="395"/>
      <c r="R78" s="395"/>
      <c r="S78" s="285"/>
      <c r="T78" s="285"/>
      <c r="U78" s="285"/>
      <c r="V78" s="266"/>
    </row>
    <row r="79" spans="1:24" ht="20.25" x14ac:dyDescent="0.25">
      <c r="A79" s="155"/>
      <c r="B79" s="176"/>
      <c r="C79" s="177" t="s">
        <v>264</v>
      </c>
      <c r="D79" s="374"/>
      <c r="E79" s="268"/>
      <c r="F79" s="293"/>
      <c r="G79" s="267"/>
      <c r="H79" s="268"/>
      <c r="I79" s="267"/>
      <c r="J79" s="363"/>
      <c r="K79" s="364"/>
      <c r="L79" s="363"/>
      <c r="M79" s="363"/>
      <c r="N79" s="363"/>
      <c r="O79" s="363"/>
      <c r="P79" s="363"/>
      <c r="Q79" s="363"/>
      <c r="R79" s="363"/>
      <c r="S79" s="293"/>
      <c r="T79" s="293"/>
      <c r="U79" s="293"/>
      <c r="V79" s="269"/>
    </row>
    <row r="80" spans="1:24" ht="31.5" x14ac:dyDescent="0.25">
      <c r="A80" s="78">
        <v>45</v>
      </c>
      <c r="B80" s="137" t="s">
        <v>265</v>
      </c>
      <c r="C80" s="79" t="s">
        <v>266</v>
      </c>
      <c r="D80" s="99"/>
      <c r="E80" s="62"/>
      <c r="F80" s="180"/>
      <c r="G80" s="181"/>
      <c r="H80" s="62"/>
      <c r="I80" s="157"/>
      <c r="J80" s="167"/>
      <c r="K80" s="356"/>
      <c r="L80" s="162"/>
      <c r="M80" s="451"/>
      <c r="N80" s="274"/>
      <c r="O80" s="339"/>
      <c r="P80" s="162"/>
      <c r="Q80" s="443"/>
      <c r="R80" s="253"/>
      <c r="S80" s="238"/>
      <c r="T80" s="238"/>
      <c r="U80" s="446"/>
      <c r="V80" s="182"/>
      <c r="W80" s="148" t="e">
        <f t="shared" ref="W80:W84" si="13">CONCATENATE(IF(AND(E80="M",H80="M"),2.171,),IF(AND(E80="P",H80="P"),1.0855,),IF(AND(E80="D",H80="D"),0,),IF(AND(E80="M",H80="P"),1.6283,),IF(AND(E80="M",H80="D"),1.0855,),IF(AND(E80="P",H80="M"),1.6283,),IF(AND(E80="P",H80="D"),0.5428,),IF(AND(E80="D",H80="M"),1.0855,),IF(AND(E80="D",H80="P"),0.5428,))+0</f>
        <v>#VALUE!</v>
      </c>
    </row>
    <row r="81" spans="1:23" ht="31.5" x14ac:dyDescent="0.25">
      <c r="A81" s="63">
        <v>46</v>
      </c>
      <c r="B81" s="149" t="s">
        <v>267</v>
      </c>
      <c r="C81" s="230" t="s">
        <v>268</v>
      </c>
      <c r="D81" s="100"/>
      <c r="E81" s="62"/>
      <c r="F81" s="139"/>
      <c r="G81" s="140"/>
      <c r="H81" s="62"/>
      <c r="I81" s="141"/>
      <c r="J81" s="167"/>
      <c r="K81" s="215"/>
      <c r="L81" s="162"/>
      <c r="M81" s="452"/>
      <c r="N81" s="274"/>
      <c r="O81" s="347"/>
      <c r="P81" s="162"/>
      <c r="Q81" s="444"/>
      <c r="R81" s="237"/>
      <c r="S81" s="238"/>
      <c r="T81" s="238"/>
      <c r="U81" s="447"/>
      <c r="V81" s="147"/>
      <c r="W81" s="148" t="e">
        <f t="shared" si="13"/>
        <v>#VALUE!</v>
      </c>
    </row>
    <row r="82" spans="1:23" ht="31.5" x14ac:dyDescent="0.25">
      <c r="A82" s="78">
        <v>47</v>
      </c>
      <c r="B82" s="137" t="s">
        <v>269</v>
      </c>
      <c r="C82" s="79" t="s">
        <v>270</v>
      </c>
      <c r="D82" s="99"/>
      <c r="E82" s="62"/>
      <c r="F82" s="180"/>
      <c r="G82" s="181"/>
      <c r="H82" s="62"/>
      <c r="I82" s="157"/>
      <c r="J82" s="167"/>
      <c r="K82" s="215"/>
      <c r="L82" s="162"/>
      <c r="M82" s="452"/>
      <c r="N82" s="274"/>
      <c r="O82" s="347"/>
      <c r="P82" s="162"/>
      <c r="Q82" s="444"/>
      <c r="R82" s="237"/>
      <c r="S82" s="238"/>
      <c r="T82" s="238"/>
      <c r="U82" s="447"/>
      <c r="V82" s="182"/>
      <c r="W82" s="148" t="e">
        <f t="shared" si="13"/>
        <v>#VALUE!</v>
      </c>
    </row>
    <row r="83" spans="1:23" ht="60" x14ac:dyDescent="0.25">
      <c r="A83" s="78">
        <v>48</v>
      </c>
      <c r="B83" s="137" t="s">
        <v>271</v>
      </c>
      <c r="C83" s="79" t="s">
        <v>272</v>
      </c>
      <c r="D83" s="99"/>
      <c r="E83" s="62"/>
      <c r="F83" s="180"/>
      <c r="G83" s="181"/>
      <c r="H83" s="62"/>
      <c r="I83" s="157"/>
      <c r="J83" s="167"/>
      <c r="K83" s="215"/>
      <c r="L83" s="162"/>
      <c r="M83" s="452"/>
      <c r="N83" s="274"/>
      <c r="O83" s="347"/>
      <c r="P83" s="162"/>
      <c r="Q83" s="444"/>
      <c r="R83" s="275"/>
      <c r="S83" s="238"/>
      <c r="T83" s="238"/>
      <c r="U83" s="447"/>
      <c r="V83" s="182"/>
      <c r="W83" s="148" t="e">
        <f t="shared" si="13"/>
        <v>#VALUE!</v>
      </c>
    </row>
    <row r="84" spans="1:23" ht="31.5" x14ac:dyDescent="0.25">
      <c r="A84" s="78">
        <v>49</v>
      </c>
      <c r="B84" s="137" t="s">
        <v>273</v>
      </c>
      <c r="C84" s="79" t="s">
        <v>274</v>
      </c>
      <c r="D84" s="99"/>
      <c r="E84" s="62"/>
      <c r="F84" s="180"/>
      <c r="G84" s="181"/>
      <c r="H84" s="62"/>
      <c r="I84" s="157"/>
      <c r="J84" s="214"/>
      <c r="K84" s="281"/>
      <c r="L84" s="151"/>
      <c r="M84" s="453"/>
      <c r="N84" s="152"/>
      <c r="O84" s="340"/>
      <c r="P84" s="151"/>
      <c r="Q84" s="445"/>
      <c r="R84" s="237"/>
      <c r="S84" s="238"/>
      <c r="T84" s="238"/>
      <c r="U84" s="448"/>
      <c r="V84" s="182"/>
      <c r="W84" s="148" t="e">
        <f t="shared" si="13"/>
        <v>#VALUE!</v>
      </c>
    </row>
    <row r="85" spans="1:23" ht="20.25" x14ac:dyDescent="0.25">
      <c r="A85" s="175"/>
      <c r="B85" s="176"/>
      <c r="C85" s="177" t="s">
        <v>275</v>
      </c>
      <c r="D85" s="374"/>
      <c r="E85" s="268"/>
      <c r="F85" s="293"/>
      <c r="G85" s="267"/>
      <c r="H85" s="268"/>
      <c r="I85" s="267"/>
      <c r="J85" s="292"/>
      <c r="K85" s="330"/>
      <c r="L85" s="292"/>
      <c r="M85" s="292"/>
      <c r="N85" s="292"/>
      <c r="O85" s="292"/>
      <c r="P85" s="292"/>
      <c r="Q85" s="292"/>
      <c r="R85" s="292"/>
      <c r="S85" s="293"/>
      <c r="T85" s="293"/>
      <c r="U85" s="293"/>
      <c r="V85" s="269"/>
    </row>
    <row r="86" spans="1:23" ht="45" x14ac:dyDescent="0.25">
      <c r="A86" s="63">
        <v>50</v>
      </c>
      <c r="B86" s="149" t="s">
        <v>276</v>
      </c>
      <c r="C86" s="230" t="s">
        <v>277</v>
      </c>
      <c r="D86" s="100"/>
      <c r="E86" s="62"/>
      <c r="F86" s="139"/>
      <c r="G86" s="140"/>
      <c r="H86" s="62"/>
      <c r="I86" s="141"/>
      <c r="J86" s="171"/>
      <c r="K86" s="356"/>
      <c r="L86" s="143"/>
      <c r="M86" s="451"/>
      <c r="N86" s="270"/>
      <c r="O86" s="339"/>
      <c r="P86" s="143"/>
      <c r="Q86" s="443"/>
      <c r="R86" s="238"/>
      <c r="S86" s="238"/>
      <c r="T86" s="238"/>
      <c r="U86" s="446"/>
      <c r="V86" s="147"/>
      <c r="W86" s="148" t="e">
        <f t="shared" ref="W86:W87" si="14">CONCATENATE(IF(AND(E86="M",H86="M"),2.171,),IF(AND(E86="P",H86="P"),1.0855,),IF(AND(E86="D",H86="D"),0,),IF(AND(E86="M",H86="P"),1.6283,),IF(AND(E86="M",H86="D"),1.0855,),IF(AND(E86="P",H86="M"),1.6283,),IF(AND(E86="P",H86="D"),0.5428,),IF(AND(E86="D",H86="M"),1.0855,),IF(AND(E86="D",H86="P"),0.5428,))+0</f>
        <v>#VALUE!</v>
      </c>
    </row>
    <row r="87" spans="1:23" ht="31.5" x14ac:dyDescent="0.25">
      <c r="A87" s="63">
        <v>51</v>
      </c>
      <c r="B87" s="149" t="s">
        <v>278</v>
      </c>
      <c r="C87" s="230" t="s">
        <v>279</v>
      </c>
      <c r="D87" s="100"/>
      <c r="E87" s="62"/>
      <c r="F87" s="139"/>
      <c r="G87" s="140"/>
      <c r="H87" s="62"/>
      <c r="I87" s="141"/>
      <c r="J87" s="214"/>
      <c r="K87" s="281"/>
      <c r="L87" s="151"/>
      <c r="M87" s="453"/>
      <c r="N87" s="152"/>
      <c r="O87" s="340"/>
      <c r="P87" s="151"/>
      <c r="Q87" s="445"/>
      <c r="R87" s="257"/>
      <c r="S87" s="241"/>
      <c r="T87" s="238"/>
      <c r="U87" s="448"/>
      <c r="V87" s="147"/>
      <c r="W87" s="148" t="e">
        <f t="shared" si="14"/>
        <v>#VALUE!</v>
      </c>
    </row>
    <row r="88" spans="1:23" ht="20.25" x14ac:dyDescent="0.25">
      <c r="A88" s="175"/>
      <c r="B88" s="176"/>
      <c r="C88" s="177" t="s">
        <v>280</v>
      </c>
      <c r="D88" s="374"/>
      <c r="E88" s="268"/>
      <c r="F88" s="293"/>
      <c r="G88" s="267"/>
      <c r="H88" s="268"/>
      <c r="I88" s="267"/>
      <c r="J88" s="292"/>
      <c r="K88" s="330"/>
      <c r="L88" s="292"/>
      <c r="M88" s="292"/>
      <c r="N88" s="292"/>
      <c r="O88" s="292"/>
      <c r="P88" s="292"/>
      <c r="Q88" s="292"/>
      <c r="R88" s="292"/>
      <c r="S88" s="293"/>
      <c r="T88" s="293"/>
      <c r="U88" s="293"/>
      <c r="V88" s="269"/>
    </row>
    <row r="89" spans="1:23" ht="31.5" x14ac:dyDescent="0.25">
      <c r="A89" s="63">
        <v>52</v>
      </c>
      <c r="B89" s="149" t="s">
        <v>281</v>
      </c>
      <c r="C89" s="230" t="s">
        <v>282</v>
      </c>
      <c r="D89" s="100"/>
      <c r="E89" s="62"/>
      <c r="F89" s="139"/>
      <c r="G89" s="140"/>
      <c r="H89" s="62"/>
      <c r="I89" s="141"/>
      <c r="J89" s="173"/>
      <c r="K89" s="356"/>
      <c r="L89" s="162"/>
      <c r="M89" s="451"/>
      <c r="N89" s="272"/>
      <c r="O89" s="339"/>
      <c r="P89" s="162"/>
      <c r="Q89" s="443"/>
      <c r="R89" s="345"/>
      <c r="S89" s="238"/>
      <c r="T89" s="238"/>
      <c r="U89" s="446"/>
      <c r="V89" s="147"/>
      <c r="W89" s="148" t="e">
        <f t="shared" ref="W89:W91" si="15">CONCATENATE(IF(AND(E89="M",H89="M"),2.171,),IF(AND(E89="P",H89="P"),1.0855,),IF(AND(E89="D",H89="D"),0,),IF(AND(E89="M",H89="P"),1.6283,),IF(AND(E89="M",H89="D"),1.0855,),IF(AND(E89="P",H89="M"),1.6283,),IF(AND(E89="P",H89="D"),0.5428,),IF(AND(E89="D",H89="M"),1.0855,),IF(AND(E89="D",H89="P"),0.5428,))+0</f>
        <v>#VALUE!</v>
      </c>
    </row>
    <row r="90" spans="1:23" ht="31.5" x14ac:dyDescent="0.25">
      <c r="A90" s="63">
        <v>53</v>
      </c>
      <c r="B90" s="149" t="s">
        <v>283</v>
      </c>
      <c r="C90" s="230" t="s">
        <v>284</v>
      </c>
      <c r="D90" s="100"/>
      <c r="E90" s="62"/>
      <c r="F90" s="139"/>
      <c r="G90" s="140"/>
      <c r="H90" s="62"/>
      <c r="I90" s="141"/>
      <c r="J90" s="173"/>
      <c r="K90" s="215"/>
      <c r="L90" s="162"/>
      <c r="M90" s="452"/>
      <c r="N90" s="272"/>
      <c r="O90" s="347"/>
      <c r="P90" s="162"/>
      <c r="Q90" s="444"/>
      <c r="R90" s="238"/>
      <c r="S90" s="238"/>
      <c r="T90" s="238"/>
      <c r="U90" s="447"/>
      <c r="V90" s="147"/>
      <c r="W90" s="148" t="e">
        <f t="shared" si="15"/>
        <v>#VALUE!</v>
      </c>
    </row>
    <row r="91" spans="1:23" ht="33" x14ac:dyDescent="0.25">
      <c r="A91" s="63">
        <v>54</v>
      </c>
      <c r="B91" s="149" t="s">
        <v>285</v>
      </c>
      <c r="C91" s="81" t="s">
        <v>286</v>
      </c>
      <c r="D91" s="100"/>
      <c r="E91" s="62"/>
      <c r="F91" s="139"/>
      <c r="G91" s="140"/>
      <c r="H91" s="62"/>
      <c r="I91" s="141"/>
      <c r="J91" s="214"/>
      <c r="K91" s="281"/>
      <c r="L91" s="151"/>
      <c r="M91" s="453"/>
      <c r="N91" s="152"/>
      <c r="O91" s="340"/>
      <c r="P91" s="151"/>
      <c r="Q91" s="445"/>
      <c r="R91" s="257"/>
      <c r="S91" s="238"/>
      <c r="T91" s="241"/>
      <c r="U91" s="448"/>
      <c r="V91" s="147"/>
      <c r="W91" s="148" t="e">
        <f t="shared" si="15"/>
        <v>#VALUE!</v>
      </c>
    </row>
    <row r="92" spans="1:23" s="276" customFormat="1" ht="20.25" x14ac:dyDescent="0.25">
      <c r="A92" s="178" t="s">
        <v>287</v>
      </c>
      <c r="B92" s="179"/>
      <c r="C92" s="265"/>
      <c r="D92" s="396"/>
      <c r="E92" s="263"/>
      <c r="F92" s="395"/>
      <c r="G92" s="264"/>
      <c r="H92" s="263"/>
      <c r="I92" s="264"/>
      <c r="J92" s="405"/>
      <c r="K92" s="406"/>
      <c r="L92" s="405"/>
      <c r="M92" s="405"/>
      <c r="N92" s="405"/>
      <c r="O92" s="405"/>
      <c r="P92" s="405"/>
      <c r="Q92" s="405"/>
      <c r="R92" s="407"/>
      <c r="S92" s="407"/>
      <c r="T92" s="395"/>
      <c r="U92" s="395"/>
      <c r="V92" s="266"/>
    </row>
    <row r="93" spans="1:23" ht="20.25" x14ac:dyDescent="0.25">
      <c r="A93" s="175"/>
      <c r="B93" s="176"/>
      <c r="C93" s="177" t="s">
        <v>288</v>
      </c>
      <c r="D93" s="374"/>
      <c r="E93" s="268"/>
      <c r="F93" s="293"/>
      <c r="G93" s="267"/>
      <c r="H93" s="268"/>
      <c r="I93" s="267"/>
      <c r="J93" s="363"/>
      <c r="K93" s="364"/>
      <c r="L93" s="363"/>
      <c r="M93" s="363"/>
      <c r="N93" s="363"/>
      <c r="O93" s="363"/>
      <c r="P93" s="363"/>
      <c r="Q93" s="363"/>
      <c r="R93" s="363"/>
      <c r="S93" s="293"/>
      <c r="T93" s="293"/>
      <c r="U93" s="293"/>
      <c r="V93" s="269"/>
    </row>
    <row r="94" spans="1:23" ht="31.5" x14ac:dyDescent="0.25">
      <c r="A94" s="63">
        <v>55</v>
      </c>
      <c r="B94" s="149" t="s">
        <v>289</v>
      </c>
      <c r="C94" s="230" t="s">
        <v>290</v>
      </c>
      <c r="D94" s="100"/>
      <c r="E94" s="62"/>
      <c r="F94" s="139"/>
      <c r="G94" s="140"/>
      <c r="H94" s="62"/>
      <c r="I94" s="141"/>
      <c r="J94" s="277"/>
      <c r="K94" s="356"/>
      <c r="L94" s="143"/>
      <c r="M94" s="451"/>
      <c r="N94" s="271"/>
      <c r="O94" s="339"/>
      <c r="P94" s="143"/>
      <c r="Q94" s="443"/>
      <c r="R94" s="278"/>
      <c r="S94" s="278"/>
      <c r="T94" s="278"/>
      <c r="U94" s="446"/>
      <c r="V94" s="147"/>
      <c r="W94" s="148" t="e">
        <f t="shared" ref="W94:W97" si="16">CONCATENATE(IF(AND(E94="M",H94="M"),2.171,),IF(AND(E94="P",H94="P"),1.0855,),IF(AND(E94="D",H94="D"),0,),IF(AND(E94="M",H94="P"),1.6283,),IF(AND(E94="M",H94="D"),1.0855,),IF(AND(E94="P",H94="M"),1.6283,),IF(AND(E94="P",H94="D"),0.5428,),IF(AND(E94="D",H94="M"),1.0855,),IF(AND(E94="D",H94="P"),0.5428,))+0</f>
        <v>#VALUE!</v>
      </c>
    </row>
    <row r="95" spans="1:23" ht="60" x14ac:dyDescent="0.25">
      <c r="A95" s="63">
        <v>56</v>
      </c>
      <c r="B95" s="149" t="s">
        <v>291</v>
      </c>
      <c r="C95" s="230" t="s">
        <v>292</v>
      </c>
      <c r="D95" s="100"/>
      <c r="E95" s="62"/>
      <c r="F95" s="139"/>
      <c r="G95" s="140"/>
      <c r="H95" s="62"/>
      <c r="I95" s="141"/>
      <c r="J95" s="279"/>
      <c r="K95" s="215"/>
      <c r="L95" s="162"/>
      <c r="M95" s="452"/>
      <c r="N95" s="273"/>
      <c r="O95" s="347"/>
      <c r="P95" s="162"/>
      <c r="Q95" s="444"/>
      <c r="R95" s="278"/>
      <c r="S95" s="278"/>
      <c r="T95" s="278"/>
      <c r="U95" s="447"/>
      <c r="V95" s="147"/>
      <c r="W95" s="148" t="e">
        <f t="shared" si="16"/>
        <v>#VALUE!</v>
      </c>
    </row>
    <row r="96" spans="1:23" ht="31.5" x14ac:dyDescent="0.25">
      <c r="A96" s="63">
        <v>57</v>
      </c>
      <c r="B96" s="149" t="s">
        <v>293</v>
      </c>
      <c r="C96" s="230" t="s">
        <v>294</v>
      </c>
      <c r="D96" s="100"/>
      <c r="E96" s="62"/>
      <c r="F96" s="139"/>
      <c r="G96" s="140"/>
      <c r="H96" s="62"/>
      <c r="I96" s="141"/>
      <c r="J96" s="279"/>
      <c r="K96" s="215"/>
      <c r="L96" s="162"/>
      <c r="M96" s="452"/>
      <c r="N96" s="273"/>
      <c r="O96" s="347"/>
      <c r="P96" s="162"/>
      <c r="Q96" s="444"/>
      <c r="R96" s="278"/>
      <c r="S96" s="278"/>
      <c r="T96" s="278"/>
      <c r="U96" s="447"/>
      <c r="V96" s="147"/>
      <c r="W96" s="148" t="e">
        <f t="shared" si="16"/>
        <v>#VALUE!</v>
      </c>
    </row>
    <row r="97" spans="1:23" ht="31.5" x14ac:dyDescent="0.25">
      <c r="A97" s="63">
        <v>58</v>
      </c>
      <c r="B97" s="149" t="s">
        <v>295</v>
      </c>
      <c r="C97" s="230" t="s">
        <v>296</v>
      </c>
      <c r="D97" s="100"/>
      <c r="E97" s="62"/>
      <c r="F97" s="139"/>
      <c r="G97" s="140"/>
      <c r="H97" s="62"/>
      <c r="I97" s="141"/>
      <c r="J97" s="214"/>
      <c r="K97" s="281"/>
      <c r="L97" s="151"/>
      <c r="M97" s="453"/>
      <c r="N97" s="152"/>
      <c r="O97" s="340"/>
      <c r="P97" s="151"/>
      <c r="Q97" s="445"/>
      <c r="R97" s="278"/>
      <c r="S97" s="278"/>
      <c r="T97" s="278"/>
      <c r="U97" s="448"/>
      <c r="V97" s="147"/>
      <c r="W97" s="148" t="e">
        <f t="shared" si="16"/>
        <v>#VALUE!</v>
      </c>
    </row>
    <row r="98" spans="1:23" ht="20.25" x14ac:dyDescent="0.25">
      <c r="A98" s="175"/>
      <c r="B98" s="176"/>
      <c r="C98" s="177" t="s">
        <v>297</v>
      </c>
      <c r="D98" s="374"/>
      <c r="E98" s="268"/>
      <c r="F98" s="293"/>
      <c r="G98" s="267"/>
      <c r="H98" s="268"/>
      <c r="I98" s="267"/>
      <c r="J98" s="280"/>
      <c r="K98" s="331"/>
      <c r="L98" s="280"/>
      <c r="M98" s="280"/>
      <c r="N98" s="280"/>
      <c r="O98" s="280"/>
      <c r="P98" s="280"/>
      <c r="Q98" s="280"/>
      <c r="R98" s="280"/>
      <c r="S98" s="293"/>
      <c r="T98" s="293"/>
      <c r="U98" s="293"/>
      <c r="V98" s="269"/>
    </row>
    <row r="99" spans="1:23" ht="45" x14ac:dyDescent="0.25">
      <c r="A99" s="63">
        <v>59</v>
      </c>
      <c r="B99" s="149" t="s">
        <v>298</v>
      </c>
      <c r="C99" s="230" t="s">
        <v>299</v>
      </c>
      <c r="D99" s="100"/>
      <c r="E99" s="62"/>
      <c r="F99" s="139"/>
      <c r="G99" s="140"/>
      <c r="H99" s="62"/>
      <c r="I99" s="141"/>
      <c r="J99" s="214"/>
      <c r="K99" s="281"/>
      <c r="L99" s="151"/>
      <c r="M99" s="338"/>
      <c r="N99" s="152"/>
      <c r="O99" s="340"/>
      <c r="P99" s="151"/>
      <c r="Q99" s="340"/>
      <c r="R99" s="282"/>
      <c r="S99" s="238"/>
      <c r="T99" s="238"/>
      <c r="U99" s="241"/>
      <c r="V99" s="147"/>
      <c r="W99" s="148" t="e">
        <f>CONCATENATE(IF(AND(E99="M",H99="M"),2.171,),IF(AND(E99="P",H99="P"),1.0855,),IF(AND(E99="D",H99="D"),0,),IF(AND(E99="M",H99="P"),1.6283,),IF(AND(E99="M",H99="D"),1.0855,),IF(AND(E99="P",H99="M"),1.6283,),IF(AND(E99="P",H99="D"),0.5428,),IF(AND(E99="D",H99="M"),1.0855,),IF(AND(E99="D",H99="P"),0.5428,))+0</f>
        <v>#VALUE!</v>
      </c>
    </row>
    <row r="100" spans="1:23" ht="20.25" x14ac:dyDescent="0.25">
      <c r="A100" s="178" t="s">
        <v>300</v>
      </c>
      <c r="B100" s="179"/>
      <c r="C100" s="42"/>
      <c r="D100" s="386"/>
      <c r="E100" s="263"/>
      <c r="F100" s="285"/>
      <c r="G100" s="264"/>
      <c r="H100" s="263"/>
      <c r="I100" s="264"/>
      <c r="J100" s="353"/>
      <c r="K100" s="371"/>
      <c r="L100" s="353"/>
      <c r="M100" s="353"/>
      <c r="N100" s="353"/>
      <c r="O100" s="353"/>
      <c r="P100" s="353"/>
      <c r="Q100" s="353"/>
      <c r="R100" s="372"/>
      <c r="S100" s="306"/>
      <c r="T100" s="306"/>
      <c r="U100" s="306"/>
      <c r="V100" s="266"/>
    </row>
    <row r="101" spans="1:23" ht="20.25" x14ac:dyDescent="0.25">
      <c r="A101" s="175"/>
      <c r="B101" s="176"/>
      <c r="C101" s="177" t="s">
        <v>301</v>
      </c>
      <c r="D101" s="374"/>
      <c r="E101" s="268"/>
      <c r="F101" s="293"/>
      <c r="G101" s="267"/>
      <c r="H101" s="268"/>
      <c r="I101" s="267"/>
      <c r="J101" s="280"/>
      <c r="K101" s="331"/>
      <c r="L101" s="280"/>
      <c r="M101" s="280"/>
      <c r="N101" s="280"/>
      <c r="O101" s="280"/>
      <c r="P101" s="280"/>
      <c r="Q101" s="280"/>
      <c r="R101" s="280"/>
      <c r="S101" s="293"/>
      <c r="T101" s="293"/>
      <c r="U101" s="293"/>
      <c r="V101" s="269"/>
    </row>
    <row r="102" spans="1:23" ht="45" x14ac:dyDescent="0.25">
      <c r="A102" s="63">
        <v>60</v>
      </c>
      <c r="B102" s="149" t="s">
        <v>302</v>
      </c>
      <c r="C102" s="230" t="s">
        <v>303</v>
      </c>
      <c r="D102" s="100"/>
      <c r="E102" s="62"/>
      <c r="F102" s="139"/>
      <c r="G102" s="140"/>
      <c r="H102" s="62"/>
      <c r="I102" s="141"/>
      <c r="J102" s="171"/>
      <c r="K102" s="356"/>
      <c r="L102" s="301"/>
      <c r="M102" s="451"/>
      <c r="N102" s="302"/>
      <c r="O102" s="339"/>
      <c r="P102" s="301"/>
      <c r="Q102" s="443"/>
      <c r="R102" s="237"/>
      <c r="S102" s="238"/>
      <c r="T102" s="294"/>
      <c r="U102" s="346"/>
      <c r="V102" s="147"/>
      <c r="W102" s="148" t="e">
        <f t="shared" ref="W102:W103" si="17">CONCATENATE(IF(AND(E102="M",H102="M"),2.171,),IF(AND(E102="P",H102="P"),1.0855,),IF(AND(E102="D",H102="D"),0,),IF(AND(E102="M",H102="P"),1.6283,),IF(AND(E102="M",H102="D"),1.0855,),IF(AND(E102="P",H102="M"),1.6283,),IF(AND(E102="P",H102="D"),0.5428,),IF(AND(E102="D",H102="M"),1.0855,),IF(AND(E102="D",H102="P"),0.5428,))+0</f>
        <v>#VALUE!</v>
      </c>
    </row>
    <row r="103" spans="1:23" ht="31.5" x14ac:dyDescent="0.25">
      <c r="A103" s="80">
        <v>61</v>
      </c>
      <c r="B103" s="316" t="s">
        <v>304</v>
      </c>
      <c r="C103" s="73" t="s">
        <v>305</v>
      </c>
      <c r="D103" s="101"/>
      <c r="E103" s="62"/>
      <c r="F103" s="317"/>
      <c r="G103" s="318"/>
      <c r="H103" s="62"/>
      <c r="I103" s="150"/>
      <c r="J103" s="214"/>
      <c r="K103" s="215"/>
      <c r="L103" s="151"/>
      <c r="M103" s="453"/>
      <c r="N103" s="152"/>
      <c r="O103" s="347"/>
      <c r="P103" s="151"/>
      <c r="Q103" s="445"/>
      <c r="R103" s="305"/>
      <c r="S103" s="257"/>
      <c r="T103" s="319"/>
      <c r="U103" s="344"/>
      <c r="V103" s="320"/>
      <c r="W103" s="148" t="e">
        <f t="shared" si="17"/>
        <v>#VALUE!</v>
      </c>
    </row>
    <row r="104" spans="1:23" ht="20.25" x14ac:dyDescent="0.25">
      <c r="A104" s="175"/>
      <c r="B104" s="176"/>
      <c r="C104" s="177" t="s">
        <v>306</v>
      </c>
      <c r="D104" s="329"/>
      <c r="E104" s="268"/>
      <c r="F104" s="267"/>
      <c r="G104" s="267"/>
      <c r="H104" s="268"/>
      <c r="I104" s="267"/>
      <c r="J104" s="292"/>
      <c r="K104" s="330"/>
      <c r="L104" s="292"/>
      <c r="M104" s="292"/>
      <c r="N104" s="292"/>
      <c r="O104" s="292"/>
      <c r="P104" s="292"/>
      <c r="Q104" s="292"/>
      <c r="R104" s="292"/>
      <c r="S104" s="293"/>
      <c r="T104" s="293"/>
      <c r="U104" s="293"/>
      <c r="V104" s="269"/>
    </row>
    <row r="105" spans="1:23" ht="60" x14ac:dyDescent="0.25">
      <c r="A105" s="63">
        <v>62</v>
      </c>
      <c r="B105" s="149" t="s">
        <v>307</v>
      </c>
      <c r="C105" s="230" t="s">
        <v>308</v>
      </c>
      <c r="D105" s="100"/>
      <c r="E105" s="62"/>
      <c r="F105" s="65"/>
      <c r="G105" s="140"/>
      <c r="H105" s="62"/>
      <c r="I105" s="140"/>
      <c r="J105" s="165"/>
      <c r="K105" s="356"/>
      <c r="L105" s="301"/>
      <c r="M105" s="451"/>
      <c r="N105" s="304"/>
      <c r="O105" s="339"/>
      <c r="P105" s="301"/>
      <c r="Q105" s="443"/>
      <c r="R105" s="237"/>
      <c r="S105" s="283"/>
      <c r="T105" s="294"/>
      <c r="U105" s="346"/>
      <c r="V105" s="147"/>
      <c r="W105" s="148" t="e">
        <f t="shared" ref="W105:W106" si="18">CONCATENATE(IF(AND(E105="M",H105="M"),2.171,),IF(AND(E105="P",H105="P"),1.0855,),IF(AND(E105="D",H105="D"),0,),IF(AND(E105="M",H105="P"),1.6283,),IF(AND(E105="M",H105="D"),1.0855,),IF(AND(E105="P",H105="M"),1.6283,),IF(AND(E105="P",H105="D"),0.5428,),IF(AND(E105="D",H105="M"),1.0855,),IF(AND(E105="D",H105="P"),0.5428,))+0</f>
        <v>#VALUE!</v>
      </c>
    </row>
    <row r="106" spans="1:23" ht="31.5" x14ac:dyDescent="0.25">
      <c r="A106" s="63">
        <v>63</v>
      </c>
      <c r="B106" s="149" t="s">
        <v>309</v>
      </c>
      <c r="C106" s="230" t="s">
        <v>310</v>
      </c>
      <c r="D106" s="100"/>
      <c r="E106" s="62"/>
      <c r="F106" s="65"/>
      <c r="G106" s="140"/>
      <c r="H106" s="62"/>
      <c r="I106" s="140"/>
      <c r="J106" s="214"/>
      <c r="K106" s="215"/>
      <c r="L106" s="151"/>
      <c r="M106" s="453"/>
      <c r="N106" s="152"/>
      <c r="O106" s="347"/>
      <c r="P106" s="151"/>
      <c r="Q106" s="445"/>
      <c r="R106" s="237"/>
      <c r="S106" s="241"/>
      <c r="T106" s="294"/>
      <c r="U106" s="345"/>
      <c r="V106" s="147"/>
      <c r="W106" s="148" t="e">
        <f t="shared" si="18"/>
        <v>#VALUE!</v>
      </c>
    </row>
    <row r="107" spans="1:23" ht="20.25" x14ac:dyDescent="0.25">
      <c r="A107" s="449" t="s">
        <v>311</v>
      </c>
      <c r="B107" s="450"/>
      <c r="C107" s="450"/>
      <c r="D107" s="328"/>
      <c r="E107" s="263"/>
      <c r="F107" s="264"/>
      <c r="G107" s="264"/>
      <c r="H107" s="263"/>
      <c r="I107" s="264"/>
      <c r="J107" s="351"/>
      <c r="K107" s="352"/>
      <c r="L107" s="351"/>
      <c r="M107" s="353"/>
      <c r="N107" s="351"/>
      <c r="O107" s="351"/>
      <c r="P107" s="351"/>
      <c r="Q107" s="353"/>
      <c r="R107" s="284"/>
      <c r="S107" s="285"/>
      <c r="T107" s="285"/>
      <c r="U107" s="306"/>
      <c r="V107" s="266"/>
    </row>
    <row r="108" spans="1:23" ht="20.25" x14ac:dyDescent="0.25">
      <c r="A108" s="175"/>
      <c r="B108" s="176"/>
      <c r="C108" s="177" t="s">
        <v>312</v>
      </c>
      <c r="D108" s="329"/>
      <c r="E108" s="268"/>
      <c r="F108" s="267"/>
      <c r="G108" s="267"/>
      <c r="H108" s="268"/>
      <c r="I108" s="267"/>
      <c r="J108" s="292"/>
      <c r="K108" s="330"/>
      <c r="L108" s="292"/>
      <c r="M108" s="292"/>
      <c r="N108" s="292"/>
      <c r="O108" s="292"/>
      <c r="P108" s="292"/>
      <c r="Q108" s="292"/>
      <c r="R108" s="292"/>
      <c r="S108" s="293"/>
      <c r="T108" s="293"/>
      <c r="U108" s="293"/>
      <c r="V108" s="269"/>
    </row>
    <row r="109" spans="1:23" ht="45" x14ac:dyDescent="0.25">
      <c r="A109" s="63">
        <v>64</v>
      </c>
      <c r="B109" s="149" t="s">
        <v>313</v>
      </c>
      <c r="C109" s="230" t="s">
        <v>314</v>
      </c>
      <c r="D109" s="100"/>
      <c r="E109" s="62"/>
      <c r="F109" s="139"/>
      <c r="G109" s="140"/>
      <c r="H109" s="62"/>
      <c r="I109" s="141"/>
      <c r="J109" s="171"/>
      <c r="K109" s="356"/>
      <c r="L109" s="301"/>
      <c r="M109" s="451"/>
      <c r="N109" s="302"/>
      <c r="O109" s="339"/>
      <c r="P109" s="301"/>
      <c r="Q109" s="443"/>
      <c r="R109" s="237"/>
      <c r="S109" s="238"/>
      <c r="T109" s="294"/>
      <c r="U109" s="346"/>
      <c r="V109" s="147"/>
      <c r="W109" s="148" t="e">
        <f t="shared" ref="W109:W110" si="19">CONCATENATE(IF(AND(E109="M",H109="M"),2.171,),IF(AND(E109="P",H109="P"),1.0855,),IF(AND(E109="D",H109="D"),0,),IF(AND(E109="M",H109="P"),1.6283,),IF(AND(E109="M",H109="D"),1.0855,),IF(AND(E109="P",H109="M"),1.6283,),IF(AND(E109="P",H109="D"),0.5428,),IF(AND(E109="D",H109="M"),1.0855,),IF(AND(E109="D",H109="P"),0.5428,))+0</f>
        <v>#VALUE!</v>
      </c>
    </row>
    <row r="110" spans="1:23" ht="31.5" x14ac:dyDescent="0.25">
      <c r="A110" s="63">
        <v>65</v>
      </c>
      <c r="B110" s="149" t="s">
        <v>315</v>
      </c>
      <c r="C110" s="81" t="s">
        <v>316</v>
      </c>
      <c r="D110" s="100"/>
      <c r="E110" s="62"/>
      <c r="F110" s="139"/>
      <c r="G110" s="140"/>
      <c r="H110" s="62"/>
      <c r="I110" s="150"/>
      <c r="J110" s="214"/>
      <c r="K110" s="281"/>
      <c r="L110" s="151"/>
      <c r="M110" s="453"/>
      <c r="N110" s="152"/>
      <c r="O110" s="340"/>
      <c r="P110" s="151"/>
      <c r="Q110" s="445"/>
      <c r="R110" s="305"/>
      <c r="S110" s="238"/>
      <c r="T110" s="294"/>
      <c r="U110" s="345"/>
      <c r="V110" s="147"/>
      <c r="W110" s="148" t="e">
        <f t="shared" si="19"/>
        <v>#VALUE!</v>
      </c>
    </row>
    <row r="111" spans="1:23" ht="20.25" x14ac:dyDescent="0.25">
      <c r="A111" s="178" t="s">
        <v>317</v>
      </c>
      <c r="B111" s="179"/>
      <c r="C111" s="265"/>
      <c r="D111" s="396"/>
      <c r="E111" s="263"/>
      <c r="F111" s="395"/>
      <c r="G111" s="264"/>
      <c r="H111" s="263"/>
      <c r="I111" s="264"/>
      <c r="J111" s="408"/>
      <c r="K111" s="406"/>
      <c r="L111" s="405"/>
      <c r="M111" s="399"/>
      <c r="N111" s="408"/>
      <c r="O111" s="405"/>
      <c r="P111" s="405"/>
      <c r="Q111" s="399"/>
      <c r="R111" s="407"/>
      <c r="S111" s="407"/>
      <c r="T111" s="395"/>
      <c r="U111" s="387"/>
      <c r="V111" s="266"/>
    </row>
    <row r="112" spans="1:23" ht="20.25" x14ac:dyDescent="0.25">
      <c r="A112" s="175"/>
      <c r="B112" s="176"/>
      <c r="C112" s="177" t="s">
        <v>318</v>
      </c>
      <c r="D112" s="374"/>
      <c r="E112" s="268"/>
      <c r="F112" s="293"/>
      <c r="G112" s="267"/>
      <c r="H112" s="268"/>
      <c r="I112" s="267"/>
      <c r="J112" s="268"/>
      <c r="K112" s="364"/>
      <c r="L112" s="363"/>
      <c r="M112" s="363"/>
      <c r="N112" s="268"/>
      <c r="O112" s="363"/>
      <c r="P112" s="363"/>
      <c r="Q112" s="363"/>
      <c r="R112" s="363"/>
      <c r="S112" s="293"/>
      <c r="T112" s="293"/>
      <c r="U112" s="293"/>
      <c r="V112" s="269"/>
    </row>
    <row r="113" spans="1:25" ht="45" x14ac:dyDescent="0.25">
      <c r="A113" s="63">
        <v>66</v>
      </c>
      <c r="B113" s="149" t="s">
        <v>319</v>
      </c>
      <c r="C113" s="230" t="s">
        <v>320</v>
      </c>
      <c r="D113" s="100"/>
      <c r="E113" s="62"/>
      <c r="F113" s="139"/>
      <c r="G113" s="140"/>
      <c r="H113" s="62"/>
      <c r="I113" s="141"/>
      <c r="J113" s="286"/>
      <c r="K113" s="356"/>
      <c r="L113" s="295"/>
      <c r="M113" s="451"/>
      <c r="N113" s="299"/>
      <c r="O113" s="339"/>
      <c r="P113" s="295"/>
      <c r="Q113" s="443"/>
      <c r="R113" s="237"/>
      <c r="S113" s="238"/>
      <c r="T113" s="294"/>
      <c r="U113" s="346"/>
      <c r="V113" s="147"/>
      <c r="W113" s="148" t="e">
        <f t="shared" ref="W113:W117" si="20">CONCATENATE(IF(AND(E113="M",H113="M"),2.171,),IF(AND(E113="P",H113="P"),1.0855,),IF(AND(E113="D",H113="D"),0,),IF(AND(E113="M",H113="P"),1.6283,),IF(AND(E113="M",H113="D"),1.0855,),IF(AND(E113="P",H113="M"),1.6283,),IF(AND(E113="P",H113="D"),0.5428,),IF(AND(E113="D",H113="M"),1.0855,),IF(AND(E113="D",H113="P"),0.5428,))+0</f>
        <v>#VALUE!</v>
      </c>
    </row>
    <row r="114" spans="1:25" ht="45" x14ac:dyDescent="0.25">
      <c r="A114" s="63">
        <v>67</v>
      </c>
      <c r="B114" s="149" t="s">
        <v>321</v>
      </c>
      <c r="C114" s="230" t="s">
        <v>322</v>
      </c>
      <c r="D114" s="100"/>
      <c r="E114" s="62"/>
      <c r="F114" s="139"/>
      <c r="G114" s="140"/>
      <c r="H114" s="62"/>
      <c r="I114" s="141"/>
      <c r="J114" s="287"/>
      <c r="K114" s="215"/>
      <c r="L114" s="296"/>
      <c r="M114" s="452"/>
      <c r="N114" s="300"/>
      <c r="O114" s="347"/>
      <c r="P114" s="296"/>
      <c r="Q114" s="444"/>
      <c r="R114" s="237"/>
      <c r="S114" s="238"/>
      <c r="T114" s="294"/>
      <c r="U114" s="344"/>
      <c r="V114" s="147"/>
      <c r="W114" s="148" t="e">
        <f t="shared" si="20"/>
        <v>#VALUE!</v>
      </c>
    </row>
    <row r="115" spans="1:25" ht="60" x14ac:dyDescent="0.25">
      <c r="A115" s="63">
        <v>68</v>
      </c>
      <c r="B115" s="149" t="s">
        <v>323</v>
      </c>
      <c r="C115" s="288" t="s">
        <v>324</v>
      </c>
      <c r="D115" s="100"/>
      <c r="E115" s="62"/>
      <c r="F115" s="139"/>
      <c r="G115" s="140"/>
      <c r="H115" s="62"/>
      <c r="I115" s="141"/>
      <c r="J115" s="287"/>
      <c r="K115" s="215"/>
      <c r="L115" s="296"/>
      <c r="M115" s="452"/>
      <c r="N115" s="300"/>
      <c r="O115" s="347"/>
      <c r="P115" s="296"/>
      <c r="Q115" s="444"/>
      <c r="R115" s="237"/>
      <c r="S115" s="238"/>
      <c r="T115" s="294"/>
      <c r="U115" s="344"/>
      <c r="V115" s="147"/>
      <c r="W115" s="148" t="e">
        <f t="shared" si="20"/>
        <v>#VALUE!</v>
      </c>
    </row>
    <row r="116" spans="1:25" ht="105" x14ac:dyDescent="0.25">
      <c r="A116" s="63">
        <v>69</v>
      </c>
      <c r="B116" s="149" t="s">
        <v>325</v>
      </c>
      <c r="C116" s="240" t="s">
        <v>326</v>
      </c>
      <c r="D116" s="100"/>
      <c r="E116" s="62"/>
      <c r="F116" s="139"/>
      <c r="G116" s="140"/>
      <c r="H116" s="62"/>
      <c r="I116" s="141"/>
      <c r="J116" s="287"/>
      <c r="K116" s="215"/>
      <c r="L116" s="296"/>
      <c r="M116" s="452"/>
      <c r="N116" s="300"/>
      <c r="O116" s="347"/>
      <c r="P116" s="296"/>
      <c r="Q116" s="444"/>
      <c r="R116" s="237"/>
      <c r="S116" s="238"/>
      <c r="T116" s="294"/>
      <c r="U116" s="344"/>
      <c r="V116" s="147"/>
      <c r="W116" s="148" t="e">
        <f t="shared" si="20"/>
        <v>#VALUE!</v>
      </c>
    </row>
    <row r="117" spans="1:25" ht="60" x14ac:dyDescent="0.25">
      <c r="A117" s="63">
        <v>70</v>
      </c>
      <c r="B117" s="149" t="s">
        <v>327</v>
      </c>
      <c r="C117" s="230" t="s">
        <v>328</v>
      </c>
      <c r="D117" s="100"/>
      <c r="E117" s="62"/>
      <c r="F117" s="139"/>
      <c r="G117" s="140"/>
      <c r="H117" s="62"/>
      <c r="I117" s="141"/>
      <c r="J117" s="214"/>
      <c r="K117" s="281"/>
      <c r="L117" s="151"/>
      <c r="M117" s="453"/>
      <c r="N117" s="152"/>
      <c r="O117" s="340"/>
      <c r="P117" s="151"/>
      <c r="Q117" s="445"/>
      <c r="R117" s="237"/>
      <c r="S117" s="238"/>
      <c r="T117" s="294"/>
      <c r="U117" s="345"/>
      <c r="V117" s="147"/>
      <c r="W117" s="148" t="e">
        <f t="shared" si="20"/>
        <v>#VALUE!</v>
      </c>
    </row>
    <row r="118" spans="1:25" ht="20.25" x14ac:dyDescent="0.25">
      <c r="A118" s="175"/>
      <c r="B118" s="176"/>
      <c r="C118" s="177" t="s">
        <v>329</v>
      </c>
      <c r="D118" s="374"/>
      <c r="E118" s="268"/>
      <c r="F118" s="293"/>
      <c r="G118" s="267"/>
      <c r="H118" s="268"/>
      <c r="I118" s="267"/>
      <c r="J118" s="268"/>
      <c r="K118" s="409"/>
      <c r="L118" s="410"/>
      <c r="M118" s="410"/>
      <c r="N118" s="268"/>
      <c r="O118" s="410"/>
      <c r="P118" s="410"/>
      <c r="Q118" s="410"/>
      <c r="R118" s="410"/>
      <c r="S118" s="293"/>
      <c r="T118" s="293"/>
      <c r="U118" s="293"/>
      <c r="V118" s="269"/>
    </row>
    <row r="119" spans="1:25" ht="31.5" x14ac:dyDescent="0.25">
      <c r="A119" s="63">
        <v>71</v>
      </c>
      <c r="B119" s="149" t="s">
        <v>330</v>
      </c>
      <c r="C119" s="230" t="s">
        <v>331</v>
      </c>
      <c r="D119" s="100"/>
      <c r="E119" s="62"/>
      <c r="F119" s="139"/>
      <c r="G119" s="140"/>
      <c r="H119" s="62"/>
      <c r="I119" s="141"/>
      <c r="J119" s="261"/>
      <c r="K119" s="221"/>
      <c r="L119" s="295"/>
      <c r="M119" s="451"/>
      <c r="N119" s="297"/>
      <c r="O119" s="339"/>
      <c r="P119" s="295"/>
      <c r="Q119" s="443"/>
      <c r="R119" s="237"/>
      <c r="S119" s="238"/>
      <c r="T119" s="294"/>
      <c r="U119" s="346"/>
      <c r="V119" s="147"/>
      <c r="W119" s="148" t="e">
        <f t="shared" ref="W119:W122" si="21">CONCATENATE(IF(AND(E119="M",H119="M"),2.171,),IF(AND(E119="P",H119="P"),1.0855,),IF(AND(E119="D",H119="D"),0,),IF(AND(E119="M",H119="P"),1.6283,),IF(AND(E119="M",H119="D"),1.0855,),IF(AND(E119="P",H119="M"),1.6283,),IF(AND(E119="P",H119="D"),0.5428,),IF(AND(E119="D",H119="M"),1.0855,),IF(AND(E119="D",H119="P"),0.5428,))+0</f>
        <v>#VALUE!</v>
      </c>
    </row>
    <row r="120" spans="1:25" ht="31.5" x14ac:dyDescent="0.25">
      <c r="A120" s="63">
        <v>72</v>
      </c>
      <c r="B120" s="149" t="s">
        <v>332</v>
      </c>
      <c r="C120" s="230" t="s">
        <v>333</v>
      </c>
      <c r="D120" s="100"/>
      <c r="E120" s="62"/>
      <c r="F120" s="139"/>
      <c r="G120" s="140"/>
      <c r="H120" s="62"/>
      <c r="I120" s="141"/>
      <c r="J120" s="262"/>
      <c r="K120" s="223"/>
      <c r="L120" s="296"/>
      <c r="M120" s="452"/>
      <c r="N120" s="298"/>
      <c r="O120" s="347"/>
      <c r="P120" s="296"/>
      <c r="Q120" s="444"/>
      <c r="R120" s="237"/>
      <c r="S120" s="238"/>
      <c r="T120" s="294"/>
      <c r="U120" s="344"/>
      <c r="V120" s="147"/>
      <c r="W120" s="148" t="e">
        <f t="shared" si="21"/>
        <v>#VALUE!</v>
      </c>
    </row>
    <row r="121" spans="1:25" ht="31.5" x14ac:dyDescent="0.25">
      <c r="A121" s="63">
        <v>73</v>
      </c>
      <c r="B121" s="149" t="s">
        <v>334</v>
      </c>
      <c r="C121" s="242" t="s">
        <v>335</v>
      </c>
      <c r="D121" s="100"/>
      <c r="E121" s="62"/>
      <c r="F121" s="139"/>
      <c r="G121" s="140"/>
      <c r="H121" s="62"/>
      <c r="I121" s="141"/>
      <c r="J121" s="262"/>
      <c r="K121" s="223"/>
      <c r="L121" s="296"/>
      <c r="M121" s="452"/>
      <c r="N121" s="298"/>
      <c r="O121" s="347"/>
      <c r="P121" s="296"/>
      <c r="Q121" s="444"/>
      <c r="R121" s="237"/>
      <c r="S121" s="238"/>
      <c r="T121" s="294"/>
      <c r="U121" s="344"/>
      <c r="V121" s="147"/>
      <c r="W121" s="148" t="e">
        <f t="shared" si="21"/>
        <v>#VALUE!</v>
      </c>
    </row>
    <row r="122" spans="1:25" ht="31.5" x14ac:dyDescent="0.25">
      <c r="A122" s="63">
        <v>74</v>
      </c>
      <c r="B122" s="149" t="s">
        <v>336</v>
      </c>
      <c r="C122" s="252" t="s">
        <v>337</v>
      </c>
      <c r="D122" s="100"/>
      <c r="E122" s="62"/>
      <c r="F122" s="139"/>
      <c r="G122" s="140"/>
      <c r="H122" s="62"/>
      <c r="I122" s="141"/>
      <c r="J122" s="214"/>
      <c r="K122" s="222"/>
      <c r="L122" s="151"/>
      <c r="M122" s="453"/>
      <c r="N122" s="152"/>
      <c r="O122" s="340"/>
      <c r="P122" s="151"/>
      <c r="Q122" s="445"/>
      <c r="R122" s="237"/>
      <c r="S122" s="238"/>
      <c r="T122" s="294"/>
      <c r="U122" s="345"/>
      <c r="V122" s="147"/>
      <c r="W122" s="148" t="e">
        <f t="shared" si="21"/>
        <v>#VALUE!</v>
      </c>
    </row>
    <row r="123" spans="1:25" ht="20.25" x14ac:dyDescent="0.25">
      <c r="A123" s="178" t="s">
        <v>338</v>
      </c>
      <c r="B123" s="179"/>
      <c r="C123" s="42"/>
      <c r="D123" s="386"/>
      <c r="E123" s="263"/>
      <c r="F123" s="285"/>
      <c r="G123" s="264"/>
      <c r="H123" s="263"/>
      <c r="I123" s="264"/>
      <c r="J123" s="411"/>
      <c r="K123" s="371"/>
      <c r="L123" s="353"/>
      <c r="M123" s="353"/>
      <c r="N123" s="411"/>
      <c r="O123" s="353"/>
      <c r="P123" s="353"/>
      <c r="Q123" s="353"/>
      <c r="R123" s="372"/>
      <c r="S123" s="306"/>
      <c r="T123" s="306"/>
      <c r="U123" s="306"/>
      <c r="V123" s="266"/>
    </row>
    <row r="124" spans="1:25" ht="20.25" x14ac:dyDescent="0.25">
      <c r="A124" s="175"/>
      <c r="B124" s="176"/>
      <c r="C124" s="177" t="s">
        <v>339</v>
      </c>
      <c r="D124" s="329"/>
      <c r="E124" s="268"/>
      <c r="F124" s="267"/>
      <c r="G124" s="267"/>
      <c r="H124" s="268"/>
      <c r="I124" s="267"/>
      <c r="J124" s="268"/>
      <c r="K124" s="330"/>
      <c r="L124" s="292"/>
      <c r="M124" s="292"/>
      <c r="N124" s="268"/>
      <c r="O124" s="292"/>
      <c r="P124" s="292"/>
      <c r="Q124" s="292"/>
      <c r="R124" s="292"/>
      <c r="S124" s="293"/>
      <c r="T124" s="293"/>
      <c r="U124" s="293"/>
      <c r="V124" s="269"/>
    </row>
    <row r="125" spans="1:25" ht="31.5" x14ac:dyDescent="0.25">
      <c r="A125" s="78">
        <v>75</v>
      </c>
      <c r="B125" s="137" t="s">
        <v>340</v>
      </c>
      <c r="C125" s="58" t="s">
        <v>341</v>
      </c>
      <c r="D125" s="99"/>
      <c r="E125" s="62"/>
      <c r="F125" s="59"/>
      <c r="G125" s="181"/>
      <c r="H125" s="62"/>
      <c r="I125" s="181"/>
      <c r="J125" s="262"/>
      <c r="K125" s="215"/>
      <c r="L125" s="246"/>
      <c r="M125" s="451"/>
      <c r="N125" s="289"/>
      <c r="O125" s="347"/>
      <c r="P125" s="246"/>
      <c r="Q125" s="441"/>
      <c r="R125" s="253"/>
      <c r="S125" s="282"/>
      <c r="T125" s="282"/>
      <c r="U125" s="291"/>
      <c r="V125" s="79"/>
      <c r="W125" s="148" t="e">
        <f t="shared" ref="W125:W126" si="22">CONCATENATE(IF(AND(E125="M",H125="M"),2.171,),IF(AND(E125="P",H125="P"),1.0855,),IF(AND(E125="D",H125="D"),0,),IF(AND(E125="M",H125="P"),1.6283,),IF(AND(E125="M",H125="D"),1.0855,),IF(AND(E125="P",H125="M"),1.6283,),IF(AND(E125="P",H125="D"),0.5428,),IF(AND(E125="D",H125="M"),1.0855,),IF(AND(E125="D",H125="P"),0.5428,))+0</f>
        <v>#VALUE!</v>
      </c>
    </row>
    <row r="126" spans="1:25" ht="31.5" x14ac:dyDescent="0.25">
      <c r="A126" s="63">
        <v>76</v>
      </c>
      <c r="B126" s="149" t="s">
        <v>342</v>
      </c>
      <c r="C126" s="81" t="s">
        <v>343</v>
      </c>
      <c r="D126" s="100"/>
      <c r="E126" s="62"/>
      <c r="F126" s="65"/>
      <c r="G126" s="140"/>
      <c r="H126" s="62"/>
      <c r="I126" s="140"/>
      <c r="J126" s="214"/>
      <c r="K126" s="281"/>
      <c r="L126" s="151"/>
      <c r="M126" s="453"/>
      <c r="N126" s="152"/>
      <c r="O126" s="340"/>
      <c r="P126" s="151"/>
      <c r="Q126" s="442"/>
      <c r="R126" s="237"/>
      <c r="S126" s="238"/>
      <c r="T126" s="238"/>
      <c r="U126" s="290"/>
      <c r="V126" s="342"/>
      <c r="W126" s="148" t="e">
        <f t="shared" si="22"/>
        <v>#VALUE!</v>
      </c>
    </row>
    <row r="127" spans="1:25" x14ac:dyDescent="0.25">
      <c r="A127" s="85"/>
      <c r="B127" s="86"/>
      <c r="C127" s="86"/>
      <c r="D127" s="86"/>
      <c r="E127" s="86"/>
      <c r="F127" s="86"/>
      <c r="G127" s="86"/>
      <c r="H127" s="86"/>
      <c r="I127" s="86"/>
      <c r="J127" s="86"/>
      <c r="K127" s="86"/>
      <c r="L127" s="86"/>
      <c r="M127" s="86"/>
      <c r="N127" s="86"/>
      <c r="O127" s="86"/>
      <c r="P127" s="86"/>
      <c r="Q127" s="86"/>
      <c r="R127" s="86"/>
      <c r="S127" s="86"/>
      <c r="T127" s="86"/>
      <c r="U127" s="86"/>
      <c r="V127" s="87"/>
      <c r="W127" s="148"/>
      <c r="X127" s="98">
        <f>SUM(AB9:AB16,AE9:AE16)</f>
        <v>0</v>
      </c>
      <c r="Y127" s="183" t="s">
        <v>168</v>
      </c>
    </row>
    <row r="128" spans="1:25" x14ac:dyDescent="0.25">
      <c r="A128" s="85"/>
      <c r="B128" s="86"/>
      <c r="C128" s="86"/>
      <c r="D128" s="86"/>
      <c r="E128" s="86"/>
      <c r="F128" s="86"/>
      <c r="G128" s="86"/>
      <c r="H128" s="86"/>
      <c r="I128" s="86"/>
      <c r="J128" s="86"/>
      <c r="K128" s="86"/>
      <c r="L128" s="86"/>
      <c r="M128" s="86"/>
      <c r="N128" s="86"/>
      <c r="O128" s="86"/>
      <c r="P128" s="86"/>
      <c r="Q128" s="86"/>
      <c r="R128" s="86"/>
      <c r="S128" s="86"/>
      <c r="T128" s="86"/>
      <c r="U128" s="86"/>
      <c r="V128" s="87"/>
      <c r="W128" s="148" t="e">
        <f>SUM(W9:W126)</f>
        <v>#VALUE!</v>
      </c>
      <c r="X128" s="98">
        <f>X127*10.3125</f>
        <v>0</v>
      </c>
      <c r="Y128" s="185" t="s">
        <v>150</v>
      </c>
    </row>
    <row r="129" spans="1:25" ht="76.5" customHeight="1" x14ac:dyDescent="0.25">
      <c r="A129" s="186"/>
      <c r="B129" s="186"/>
      <c r="C129" s="187"/>
      <c r="D129" s="90"/>
      <c r="E129" s="90"/>
      <c r="F129" s="90"/>
      <c r="G129" s="90"/>
      <c r="H129" s="90"/>
      <c r="I129" s="90"/>
      <c r="J129" s="90"/>
      <c r="R129" s="90"/>
      <c r="S129" s="90"/>
      <c r="T129" s="90"/>
      <c r="U129" s="90"/>
      <c r="V129" s="90"/>
    </row>
    <row r="130" spans="1:25" ht="66" customHeight="1" x14ac:dyDescent="0.25">
      <c r="A130" s="188" t="s">
        <v>15</v>
      </c>
      <c r="B130" s="189"/>
      <c r="C130" s="189"/>
      <c r="D130" s="189"/>
      <c r="E130" s="189"/>
      <c r="F130" s="189"/>
      <c r="G130" s="189"/>
      <c r="H130" s="189"/>
      <c r="I130" s="189"/>
      <c r="J130" s="189"/>
      <c r="K130" s="189"/>
      <c r="L130" s="189"/>
      <c r="M130" s="189"/>
      <c r="N130" s="189"/>
      <c r="O130" s="189"/>
      <c r="P130" s="189"/>
      <c r="Q130" s="189"/>
      <c r="R130" s="189"/>
      <c r="S130" s="190"/>
      <c r="T130" s="190"/>
    </row>
    <row r="131" spans="1:25" ht="40.5" customHeight="1" x14ac:dyDescent="0.25">
      <c r="A131" s="36" t="s">
        <v>5</v>
      </c>
      <c r="B131" s="36"/>
      <c r="C131" s="37" t="s">
        <v>45</v>
      </c>
      <c r="D131" s="231" t="s">
        <v>95</v>
      </c>
      <c r="E131" s="482" t="s">
        <v>96</v>
      </c>
      <c r="F131" s="481"/>
      <c r="G131" s="231" t="s">
        <v>97</v>
      </c>
      <c r="H131" s="482" t="s">
        <v>98</v>
      </c>
      <c r="I131" s="481"/>
      <c r="J131" s="482" t="s">
        <v>99</v>
      </c>
      <c r="K131" s="481"/>
      <c r="L131" s="480" t="s">
        <v>100</v>
      </c>
      <c r="M131" s="481"/>
      <c r="N131" s="482" t="s">
        <v>101</v>
      </c>
      <c r="O131" s="481"/>
      <c r="P131" s="482" t="s">
        <v>102</v>
      </c>
      <c r="Q131" s="481"/>
      <c r="R131" s="231" t="s">
        <v>43</v>
      </c>
      <c r="S131" s="479" t="s">
        <v>84</v>
      </c>
      <c r="T131" s="479"/>
    </row>
    <row r="132" spans="1:25" ht="45.75" x14ac:dyDescent="0.25">
      <c r="A132" s="63">
        <v>77</v>
      </c>
      <c r="B132" s="191"/>
      <c r="C132" s="138" t="s">
        <v>44</v>
      </c>
      <c r="D132" s="192"/>
      <c r="E132" s="473"/>
      <c r="F132" s="474"/>
      <c r="G132" s="66"/>
      <c r="H132" s="475"/>
      <c r="I132" s="476"/>
      <c r="J132" s="477"/>
      <c r="K132" s="478"/>
      <c r="L132" s="477"/>
      <c r="M132" s="478"/>
      <c r="N132" s="470"/>
      <c r="O132" s="471"/>
      <c r="P132" s="470"/>
      <c r="Q132" s="471"/>
      <c r="R132" s="62"/>
      <c r="S132" s="472"/>
      <c r="T132" s="472"/>
      <c r="X132" s="31" t="b">
        <f>IF(R132="M",20.5,IF(R132="P",10.25,IF(R132="D",0)))</f>
        <v>0</v>
      </c>
    </row>
    <row r="133" spans="1:25" ht="30.75" x14ac:dyDescent="0.25">
      <c r="A133" s="63">
        <v>78</v>
      </c>
      <c r="B133" s="191"/>
      <c r="C133" s="138" t="s">
        <v>107</v>
      </c>
      <c r="D133" s="192"/>
      <c r="E133" s="473"/>
      <c r="F133" s="474"/>
      <c r="G133" s="66"/>
      <c r="H133" s="475"/>
      <c r="I133" s="476"/>
      <c r="J133" s="477"/>
      <c r="K133" s="478"/>
      <c r="L133" s="477"/>
      <c r="M133" s="478"/>
      <c r="N133" s="494"/>
      <c r="O133" s="495"/>
      <c r="P133" s="470"/>
      <c r="Q133" s="471"/>
      <c r="R133" s="62"/>
      <c r="S133" s="472"/>
      <c r="T133" s="472"/>
      <c r="X133" s="31" t="b">
        <f t="shared" ref="X133:X135" si="23">IF(R133="M",20.5,IF(R133="P",10.25,IF(R133="D",0)))</f>
        <v>0</v>
      </c>
    </row>
    <row r="134" spans="1:25" ht="45.75" x14ac:dyDescent="0.25">
      <c r="A134" s="63">
        <v>79</v>
      </c>
      <c r="B134" s="191"/>
      <c r="C134" s="138" t="s">
        <v>2</v>
      </c>
      <c r="D134" s="192"/>
      <c r="E134" s="473"/>
      <c r="F134" s="474"/>
      <c r="G134" s="66"/>
      <c r="H134" s="475"/>
      <c r="I134" s="476"/>
      <c r="J134" s="477"/>
      <c r="K134" s="478"/>
      <c r="L134" s="477"/>
      <c r="M134" s="478"/>
      <c r="N134" s="470"/>
      <c r="O134" s="471"/>
      <c r="P134" s="470"/>
      <c r="Q134" s="471"/>
      <c r="R134" s="62"/>
      <c r="S134" s="472"/>
      <c r="T134" s="472"/>
      <c r="X134" s="31" t="b">
        <f t="shared" si="23"/>
        <v>0</v>
      </c>
    </row>
    <row r="135" spans="1:25" ht="30.75" x14ac:dyDescent="0.25">
      <c r="A135" s="63">
        <v>80</v>
      </c>
      <c r="B135" s="191"/>
      <c r="C135" s="138" t="s">
        <v>79</v>
      </c>
      <c r="D135" s="192"/>
      <c r="E135" s="473"/>
      <c r="F135" s="474"/>
      <c r="G135" s="66"/>
      <c r="H135" s="475"/>
      <c r="I135" s="476"/>
      <c r="J135" s="477"/>
      <c r="K135" s="478"/>
      <c r="L135" s="477"/>
      <c r="M135" s="478"/>
      <c r="N135" s="470"/>
      <c r="O135" s="471"/>
      <c r="P135" s="470"/>
      <c r="Q135" s="471"/>
      <c r="R135" s="62"/>
      <c r="S135" s="472"/>
      <c r="T135" s="472"/>
      <c r="X135" s="31" t="b">
        <f t="shared" si="23"/>
        <v>0</v>
      </c>
    </row>
    <row r="136" spans="1:25" ht="51" customHeight="1" x14ac:dyDescent="0.25">
      <c r="A136" s="193"/>
      <c r="B136" s="194"/>
      <c r="C136" s="195"/>
      <c r="D136" s="131"/>
      <c r="E136" s="131"/>
      <c r="F136" s="196"/>
      <c r="G136" s="131"/>
      <c r="H136" s="131"/>
      <c r="I136" s="131"/>
      <c r="J136" s="197"/>
      <c r="K136" s="197"/>
      <c r="L136" s="197"/>
      <c r="M136" s="197"/>
      <c r="N136" s="197"/>
      <c r="O136" s="197"/>
      <c r="P136" s="197"/>
      <c r="Q136" s="197"/>
      <c r="R136" s="131"/>
      <c r="S136" s="460"/>
      <c r="T136" s="460"/>
    </row>
    <row r="137" spans="1:25" x14ac:dyDescent="0.25">
      <c r="A137" s="198"/>
      <c r="B137" s="198"/>
      <c r="C137" s="199"/>
      <c r="D137" s="461"/>
      <c r="E137" s="462"/>
      <c r="F137" s="463"/>
      <c r="G137" s="464"/>
      <c r="H137" s="465"/>
      <c r="I137" s="466"/>
      <c r="J137" s="183"/>
      <c r="K137" s="200"/>
      <c r="L137" s="200"/>
      <c r="M137" s="184"/>
      <c r="N137" s="200"/>
      <c r="O137" s="200"/>
      <c r="P137" s="200"/>
      <c r="Q137" s="200"/>
      <c r="R137" s="201"/>
      <c r="S137" s="202"/>
      <c r="T137" s="203"/>
      <c r="X137" s="204" t="s">
        <v>151</v>
      </c>
      <c r="Y137" s="204"/>
    </row>
    <row r="138" spans="1:25" x14ac:dyDescent="0.25">
      <c r="A138" s="198"/>
      <c r="B138" s="198"/>
      <c r="C138" s="205"/>
      <c r="D138" s="464"/>
      <c r="E138" s="465"/>
      <c r="F138" s="466"/>
      <c r="G138" s="464"/>
      <c r="H138" s="465"/>
      <c r="I138" s="466"/>
      <c r="J138" s="224"/>
      <c r="K138" s="225"/>
      <c r="L138" s="225"/>
      <c r="M138" s="226"/>
      <c r="N138" s="225"/>
      <c r="O138" s="225"/>
      <c r="P138" s="225"/>
      <c r="Q138" s="225"/>
      <c r="R138" s="206"/>
      <c r="S138" s="207"/>
      <c r="T138" s="208"/>
      <c r="X138" s="209">
        <f>SUM(X132:X135)</f>
        <v>0</v>
      </c>
    </row>
    <row r="142" spans="1:25" hidden="1" x14ac:dyDescent="0.25">
      <c r="A142" s="227"/>
      <c r="B142" s="94"/>
      <c r="C142" s="228"/>
      <c r="D142" s="228"/>
      <c r="E142" s="228"/>
      <c r="F142" s="229"/>
      <c r="G142" s="229"/>
      <c r="H142" s="212"/>
      <c r="I142" s="97" t="s">
        <v>149</v>
      </c>
      <c r="J142" s="213" t="e">
        <f>W128</f>
        <v>#VALUE!</v>
      </c>
    </row>
    <row r="143" spans="1:25" hidden="1" x14ac:dyDescent="0.25">
      <c r="A143" s="227"/>
      <c r="B143" s="94"/>
      <c r="C143" s="228"/>
      <c r="D143" s="228"/>
      <c r="E143" s="228"/>
      <c r="F143" s="229"/>
      <c r="G143" s="229"/>
      <c r="H143" s="212"/>
      <c r="I143" s="97" t="s">
        <v>150</v>
      </c>
      <c r="J143" s="213">
        <f>X128</f>
        <v>0</v>
      </c>
    </row>
    <row r="144" spans="1:25" hidden="1" x14ac:dyDescent="0.25">
      <c r="A144" s="227"/>
      <c r="B144" s="94"/>
      <c r="C144" s="228"/>
      <c r="D144" s="228"/>
      <c r="E144" s="228"/>
      <c r="F144" s="229"/>
      <c r="G144" s="229"/>
      <c r="H144" s="212"/>
      <c r="I144" s="97" t="s">
        <v>151</v>
      </c>
      <c r="J144" s="213">
        <f>X138</f>
        <v>0</v>
      </c>
    </row>
    <row r="145" spans="1:10" hidden="1" x14ac:dyDescent="0.25">
      <c r="A145" s="227"/>
      <c r="B145" s="94"/>
      <c r="C145" s="228"/>
      <c r="D145" s="228"/>
      <c r="E145" s="228"/>
      <c r="F145" s="229"/>
      <c r="G145" s="229"/>
      <c r="H145" s="212"/>
      <c r="I145" s="97" t="s">
        <v>152</v>
      </c>
      <c r="J145" s="213" t="e">
        <f>SUM(J142:J144)</f>
        <v>#VALUE!</v>
      </c>
    </row>
  </sheetData>
  <mergeCells count="105">
    <mergeCell ref="D138:F138"/>
    <mergeCell ref="G138:I138"/>
    <mergeCell ref="E132:F132"/>
    <mergeCell ref="H132:I132"/>
    <mergeCell ref="J132:K132"/>
    <mergeCell ref="P131:Q131"/>
    <mergeCell ref="E131:F131"/>
    <mergeCell ref="H131:I131"/>
    <mergeCell ref="J131:K131"/>
    <mergeCell ref="E133:F133"/>
    <mergeCell ref="H133:I133"/>
    <mergeCell ref="J133:K133"/>
    <mergeCell ref="L132:M132"/>
    <mergeCell ref="N132:O132"/>
    <mergeCell ref="P132:Q132"/>
    <mergeCell ref="L133:M133"/>
    <mergeCell ref="N133:O133"/>
    <mergeCell ref="H134:I134"/>
    <mergeCell ref="J134:K134"/>
    <mergeCell ref="L134:M134"/>
    <mergeCell ref="N134:O134"/>
    <mergeCell ref="C1:G1"/>
    <mergeCell ref="J5:R5"/>
    <mergeCell ref="R6:U6"/>
    <mergeCell ref="J6:Q6"/>
    <mergeCell ref="C2:K2"/>
    <mergeCell ref="C3:K3"/>
    <mergeCell ref="M15:M16"/>
    <mergeCell ref="Q9:Q10"/>
    <mergeCell ref="Q15:Q16"/>
    <mergeCell ref="M9:M10"/>
    <mergeCell ref="C4:K4"/>
    <mergeCell ref="M86:M87"/>
    <mergeCell ref="Q86:Q87"/>
    <mergeCell ref="L131:M131"/>
    <mergeCell ref="N131:O131"/>
    <mergeCell ref="M28:M31"/>
    <mergeCell ref="M37:M39"/>
    <mergeCell ref="M42:M44"/>
    <mergeCell ref="M109:M110"/>
    <mergeCell ref="M113:M117"/>
    <mergeCell ref="M119:M122"/>
    <mergeCell ref="M125:M126"/>
    <mergeCell ref="M75:M77"/>
    <mergeCell ref="Q75:Q77"/>
    <mergeCell ref="Q42:Q44"/>
    <mergeCell ref="Q37:Q39"/>
    <mergeCell ref="Q28:Q31"/>
    <mergeCell ref="S136:T136"/>
    <mergeCell ref="D137:F137"/>
    <mergeCell ref="G137:I137"/>
    <mergeCell ref="U9:U10"/>
    <mergeCell ref="U15:U16"/>
    <mergeCell ref="U18:U20"/>
    <mergeCell ref="P134:Q134"/>
    <mergeCell ref="S134:T134"/>
    <mergeCell ref="E135:F135"/>
    <mergeCell ref="H135:I135"/>
    <mergeCell ref="J135:K135"/>
    <mergeCell ref="L135:M135"/>
    <mergeCell ref="N135:O135"/>
    <mergeCell ref="P135:Q135"/>
    <mergeCell ref="S135:T135"/>
    <mergeCell ref="E134:F134"/>
    <mergeCell ref="S132:T132"/>
    <mergeCell ref="P133:Q133"/>
    <mergeCell ref="S133:T133"/>
    <mergeCell ref="S131:T131"/>
    <mergeCell ref="Q18:Q20"/>
    <mergeCell ref="M18:M20"/>
    <mergeCell ref="M47:M49"/>
    <mergeCell ref="Q47:Q49"/>
    <mergeCell ref="M64:M66"/>
    <mergeCell ref="Q64:Q66"/>
    <mergeCell ref="Q60:Q62"/>
    <mergeCell ref="Q51:Q57"/>
    <mergeCell ref="J23:J25"/>
    <mergeCell ref="M23:M26"/>
    <mergeCell ref="N23:N25"/>
    <mergeCell ref="Q23:Q26"/>
    <mergeCell ref="U23:U26"/>
    <mergeCell ref="Z7:AE7"/>
    <mergeCell ref="Q125:Q126"/>
    <mergeCell ref="Q119:Q122"/>
    <mergeCell ref="Q113:Q117"/>
    <mergeCell ref="Q109:Q110"/>
    <mergeCell ref="Q105:Q106"/>
    <mergeCell ref="U47:U49"/>
    <mergeCell ref="A107:C107"/>
    <mergeCell ref="U86:U87"/>
    <mergeCell ref="M89:M91"/>
    <mergeCell ref="Q89:Q91"/>
    <mergeCell ref="U89:U91"/>
    <mergeCell ref="M94:M97"/>
    <mergeCell ref="Q94:Q97"/>
    <mergeCell ref="U94:U97"/>
    <mergeCell ref="M102:M103"/>
    <mergeCell ref="M105:M106"/>
    <mergeCell ref="Q102:Q103"/>
    <mergeCell ref="U75:U77"/>
    <mergeCell ref="M80:M84"/>
    <mergeCell ref="Q80:Q84"/>
    <mergeCell ref="U80:U84"/>
    <mergeCell ref="M51:M57"/>
    <mergeCell ref="M60:M62"/>
  </mergeCells>
  <pageMargins left="0.7" right="0.7" top="0.75" bottom="0.75" header="0.3" footer="0.3"/>
  <pageSetup scale="57"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Scores!$A$1:$A$3</xm:f>
          </x14:formula1>
          <xm:sqref>E15:E16 E9:E10 E12 H23:H26 H12 H15:H16 H18:H20 R132:R135 F136 E18:E20 E23:E26 E28:E31 E34 E37:E39 E42:E44 E47:E49 E51:E57 E60:E62 E64:E66 E69 E72 E75:E77 E80:E84 E86:E87 E89:E91 E94:E97 E99 E102:E103 E105:E106 E109:E110 E113:E117 E119:E122 E125:E126 H125:H126 H119:H122 H113:H117 H109:H110 H105:H106 H102:H103 H99 H94:H97 H89:H91 H86:H87 H80:H84 H75:H77 H72 H69 H64:H66 H60:H62 H51:H57 H47:H49 H42:H44 H37:H39 H34 H28:H31 H9:H10</xm:sqref>
        </x14:dataValidation>
        <x14:dataValidation type="list" allowBlank="1" showInputMessage="1" showErrorMessage="1">
          <x14:formula1>
            <xm:f>Scores!$G$1:$G$8</xm:f>
          </x14:formula1>
          <xm:sqref>N16 J12 J10 N10 N12 J16 J122 J20 J26 J31 J34 J39 J44 J49 J57 J62 J66 J69 J72 J77 J84 J87 J91 J97 J99 J103 J106 J110 J117 J126 N20 N26 N31 N34 N39 N44 N49 N57 N62 N66 N69 N72 N77 N84 N87 N91 N97 N99 N103 N106 N110 N117 N122 N126</xm:sqref>
        </x14:dataValidation>
        <x14:dataValidation type="list" allowBlank="1" showInputMessage="1" showErrorMessage="1">
          <x14:formula1>
            <xm:f>Scores!$D$1:$D$2</xm:f>
          </x14:formula1>
          <xm:sqref>L10 L16 P26 P12 P16 L12 L20 L26 L31 L34 L39 L44 L49 L57 L62 L66 L69 L72 L77 L84 L87 L91 L97 L99 L103 L106 L110 L117 L122 L126 P126 P122 P117 P110 P106 P103 P99 P97 P91 P87 P84 P77 P72 P69 P66 P62 P57 P49 P44 P39 P34 P31 P20 P10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K12" sqref="A1:K12"/>
    </sheetView>
  </sheetViews>
  <sheetFormatPr defaultRowHeight="15" x14ac:dyDescent="0.25"/>
  <sheetData>
    <row r="1" spans="1:11" ht="20.25" x14ac:dyDescent="0.25">
      <c r="A1" s="216" t="s">
        <v>155</v>
      </c>
      <c r="B1" s="31"/>
      <c r="C1" s="31"/>
      <c r="D1" s="31"/>
      <c r="E1" s="31"/>
      <c r="F1" s="31"/>
      <c r="G1" s="31"/>
      <c r="H1" s="31"/>
      <c r="I1" s="31"/>
      <c r="J1" s="31"/>
      <c r="K1" s="31"/>
    </row>
    <row r="2" spans="1:11" ht="18" x14ac:dyDescent="0.25">
      <c r="A2" s="217">
        <v>1</v>
      </c>
      <c r="B2" s="218" t="s">
        <v>156</v>
      </c>
      <c r="C2" s="219"/>
      <c r="D2" s="219"/>
      <c r="E2" s="219"/>
      <c r="F2" s="219"/>
      <c r="G2" s="219"/>
      <c r="H2" s="219"/>
      <c r="I2" s="219"/>
      <c r="J2" s="31"/>
      <c r="K2" s="31"/>
    </row>
    <row r="3" spans="1:11" ht="18" x14ac:dyDescent="0.25">
      <c r="A3" s="217">
        <v>2</v>
      </c>
      <c r="B3" s="218" t="s">
        <v>157</v>
      </c>
      <c r="C3" s="219"/>
      <c r="D3" s="219"/>
      <c r="E3" s="219"/>
      <c r="F3" s="219"/>
      <c r="G3" s="219"/>
      <c r="H3" s="219"/>
      <c r="I3" s="219"/>
      <c r="J3" s="31"/>
      <c r="K3" s="31"/>
    </row>
    <row r="4" spans="1:11" ht="18" x14ac:dyDescent="0.25">
      <c r="A4" s="217">
        <v>3</v>
      </c>
      <c r="B4" s="218" t="s">
        <v>158</v>
      </c>
      <c r="C4" s="219"/>
      <c r="D4" s="219"/>
      <c r="E4" s="219"/>
      <c r="F4" s="219"/>
      <c r="G4" s="219"/>
      <c r="H4" s="219"/>
      <c r="I4" s="219"/>
      <c r="J4" s="31"/>
      <c r="K4" s="31"/>
    </row>
    <row r="5" spans="1:11" ht="18" x14ac:dyDescent="0.25">
      <c r="A5" s="217">
        <v>4</v>
      </c>
      <c r="B5" s="218" t="s">
        <v>159</v>
      </c>
      <c r="C5" s="219"/>
      <c r="D5" s="219"/>
      <c r="E5" s="219"/>
      <c r="F5" s="219"/>
      <c r="G5" s="219"/>
      <c r="H5" s="219"/>
      <c r="I5" s="219"/>
      <c r="J5" s="31"/>
      <c r="K5" s="31"/>
    </row>
    <row r="6" spans="1:11" ht="18" x14ac:dyDescent="0.25">
      <c r="A6" s="217">
        <v>5</v>
      </c>
      <c r="B6" s="218" t="s">
        <v>160</v>
      </c>
      <c r="C6" s="219"/>
      <c r="D6" s="219"/>
      <c r="E6" s="219"/>
      <c r="F6" s="219"/>
      <c r="G6" s="219"/>
      <c r="H6" s="219"/>
      <c r="I6" s="219"/>
      <c r="J6" s="31"/>
      <c r="K6" s="31"/>
    </row>
    <row r="7" spans="1:11" ht="18" x14ac:dyDescent="0.25">
      <c r="A7" s="217">
        <v>6</v>
      </c>
      <c r="B7" s="218" t="s">
        <v>161</v>
      </c>
      <c r="C7" s="219"/>
      <c r="D7" s="219"/>
      <c r="E7" s="219"/>
      <c r="F7" s="219"/>
      <c r="G7" s="219"/>
      <c r="H7" s="219"/>
      <c r="I7" s="219"/>
      <c r="J7" s="31"/>
      <c r="K7" s="31"/>
    </row>
    <row r="8" spans="1:11" ht="18" x14ac:dyDescent="0.25">
      <c r="A8" s="217">
        <v>7</v>
      </c>
      <c r="B8" s="218" t="s">
        <v>162</v>
      </c>
      <c r="C8" s="219"/>
      <c r="D8" s="219"/>
      <c r="E8" s="219"/>
      <c r="F8" s="219"/>
      <c r="G8" s="219"/>
      <c r="H8" s="219"/>
      <c r="I8" s="219"/>
      <c r="J8" s="31"/>
      <c r="K8" s="31"/>
    </row>
    <row r="9" spans="1:11" ht="18" x14ac:dyDescent="0.25">
      <c r="A9" s="217">
        <v>8</v>
      </c>
      <c r="B9" s="218" t="s">
        <v>163</v>
      </c>
      <c r="C9" s="219"/>
      <c r="D9" s="219"/>
      <c r="E9" s="219"/>
      <c r="F9" s="219"/>
      <c r="G9" s="219"/>
      <c r="H9" s="219"/>
      <c r="I9" s="219"/>
      <c r="J9" s="31"/>
      <c r="K9" s="31"/>
    </row>
    <row r="10" spans="1:11" x14ac:dyDescent="0.25">
      <c r="A10" s="31"/>
      <c r="B10" s="31"/>
      <c r="C10" s="31"/>
      <c r="D10" s="31"/>
      <c r="E10" s="31"/>
      <c r="F10" s="31"/>
      <c r="G10" s="31"/>
      <c r="H10" s="31"/>
      <c r="I10" s="31"/>
      <c r="J10" s="31"/>
      <c r="K10" s="31"/>
    </row>
    <row r="11" spans="1:11" x14ac:dyDescent="0.25">
      <c r="A11" s="31"/>
      <c r="B11" s="31"/>
      <c r="C11" s="31"/>
      <c r="D11" s="31"/>
      <c r="E11" s="31"/>
      <c r="F11" s="31"/>
      <c r="G11" s="31"/>
      <c r="H11" s="31"/>
      <c r="I11" s="31"/>
      <c r="J11" s="31"/>
      <c r="K11" s="31"/>
    </row>
    <row r="12" spans="1:11" x14ac:dyDescent="0.25">
      <c r="A12" s="31"/>
      <c r="B12" s="31"/>
      <c r="C12" s="31"/>
      <c r="D12" s="31"/>
      <c r="E12" s="31"/>
      <c r="F12" s="31"/>
      <c r="G12" s="31"/>
      <c r="H12" s="31"/>
      <c r="I12" s="31"/>
      <c r="J12" s="31"/>
      <c r="K12" s="31"/>
    </row>
  </sheetData>
  <sheetProtection algorithmName="SHA-512" hashValue="ZXkOccOLQvc2mR0c6zP9CSxzAZMBOKCoS15546va8absGi52KMQHYN4NiHwgVC4kjwVDKFwEnrXDayAyNgFnZw==" saltValue="SBD+Kis18y31Fd4Zf3AJhw=="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sqref="A1:I9"/>
    </sheetView>
  </sheetViews>
  <sheetFormatPr defaultRowHeight="15" x14ac:dyDescent="0.25"/>
  <cols>
    <col min="8" max="8" width="17.5703125" customWidth="1"/>
    <col min="10" max="12" width="34.28515625" customWidth="1"/>
  </cols>
  <sheetData>
    <row r="1" spans="1:12" ht="15" customHeight="1" x14ac:dyDescent="0.25">
      <c r="A1" s="31" t="s">
        <v>89</v>
      </c>
      <c r="B1" s="31" t="s">
        <v>164</v>
      </c>
      <c r="C1" s="31"/>
      <c r="D1" s="31" t="s">
        <v>89</v>
      </c>
      <c r="E1" s="31"/>
      <c r="F1" s="31"/>
      <c r="G1" s="31">
        <v>1</v>
      </c>
      <c r="H1" s="496" t="s">
        <v>80</v>
      </c>
      <c r="I1" s="92"/>
      <c r="J1" s="497"/>
      <c r="K1" s="497"/>
      <c r="L1" s="497"/>
    </row>
    <row r="2" spans="1:12" x14ac:dyDescent="0.25">
      <c r="A2" s="31" t="s">
        <v>90</v>
      </c>
      <c r="B2" s="31" t="s">
        <v>165</v>
      </c>
      <c r="C2" s="31"/>
      <c r="D2" s="31" t="s">
        <v>91</v>
      </c>
      <c r="E2" s="31"/>
      <c r="F2" s="31"/>
      <c r="G2" s="31">
        <v>2</v>
      </c>
      <c r="H2" s="496"/>
      <c r="I2" s="92"/>
      <c r="J2" s="24"/>
      <c r="K2" s="24"/>
      <c r="L2" s="24"/>
    </row>
    <row r="3" spans="1:12" x14ac:dyDescent="0.25">
      <c r="A3" s="31" t="s">
        <v>91</v>
      </c>
      <c r="B3" s="31"/>
      <c r="C3" s="31"/>
      <c r="D3" s="31"/>
      <c r="E3" s="31"/>
      <c r="F3" s="31"/>
      <c r="G3" s="31">
        <v>3</v>
      </c>
      <c r="H3" s="496"/>
      <c r="I3" s="92"/>
      <c r="J3" s="24"/>
      <c r="K3" s="24"/>
      <c r="L3" s="24"/>
    </row>
    <row r="4" spans="1:12" x14ac:dyDescent="0.25">
      <c r="A4" s="31"/>
      <c r="B4" s="31"/>
      <c r="C4" s="31"/>
      <c r="D4" s="31"/>
      <c r="E4" s="31"/>
      <c r="F4" s="31"/>
      <c r="G4" s="31">
        <v>4</v>
      </c>
      <c r="H4" s="496"/>
      <c r="I4" s="92"/>
      <c r="J4" s="24"/>
      <c r="K4" s="24"/>
      <c r="L4" s="24"/>
    </row>
    <row r="5" spans="1:12" x14ac:dyDescent="0.25">
      <c r="A5" s="31"/>
      <c r="B5" s="31"/>
      <c r="C5" s="31"/>
      <c r="D5" s="31"/>
      <c r="E5" s="31"/>
      <c r="F5" s="31"/>
      <c r="G5" s="31">
        <v>5</v>
      </c>
      <c r="H5" s="496"/>
      <c r="I5" s="31"/>
      <c r="J5" s="22"/>
      <c r="L5" s="1"/>
    </row>
    <row r="6" spans="1:12" x14ac:dyDescent="0.25">
      <c r="A6" s="31"/>
      <c r="B6" s="31"/>
      <c r="C6" s="31"/>
      <c r="D6" s="31"/>
      <c r="E6" s="31"/>
      <c r="F6" s="31"/>
      <c r="G6" s="31">
        <v>6</v>
      </c>
      <c r="H6" s="496"/>
      <c r="I6" s="31"/>
      <c r="J6" s="22"/>
      <c r="L6" s="1"/>
    </row>
    <row r="7" spans="1:12" x14ac:dyDescent="0.25">
      <c r="A7" s="31"/>
      <c r="B7" s="31"/>
      <c r="C7" s="31"/>
      <c r="D7" s="31"/>
      <c r="E7" s="31"/>
      <c r="F7" s="31"/>
      <c r="G7" s="31">
        <v>7</v>
      </c>
      <c r="H7" s="496"/>
      <c r="I7" s="31"/>
      <c r="J7" s="22"/>
      <c r="L7" s="1"/>
    </row>
    <row r="8" spans="1:12" x14ac:dyDescent="0.25">
      <c r="A8" s="31"/>
      <c r="B8" s="31"/>
      <c r="C8" s="31"/>
      <c r="D8" s="31"/>
      <c r="E8" s="31"/>
      <c r="F8" s="31"/>
      <c r="G8" s="31">
        <v>8</v>
      </c>
      <c r="H8" s="496"/>
      <c r="I8" s="31"/>
      <c r="J8" s="22"/>
      <c r="L8" s="1"/>
    </row>
    <row r="9" spans="1:12" x14ac:dyDescent="0.25">
      <c r="A9" s="31"/>
      <c r="B9" s="31"/>
      <c r="C9" s="31"/>
      <c r="D9" s="31"/>
      <c r="E9" s="31"/>
      <c r="F9" s="31"/>
      <c r="G9" s="31"/>
      <c r="H9" s="31"/>
      <c r="I9" s="31"/>
      <c r="J9" s="22"/>
    </row>
    <row r="10" spans="1:12" x14ac:dyDescent="0.25">
      <c r="J10" s="22"/>
    </row>
    <row r="11" spans="1:12" x14ac:dyDescent="0.25">
      <c r="J11" s="22"/>
    </row>
    <row r="12" spans="1:12" x14ac:dyDescent="0.25">
      <c r="J12" s="22"/>
    </row>
    <row r="13" spans="1:12" x14ac:dyDescent="0.25">
      <c r="J13" s="22"/>
    </row>
    <row r="14" spans="1:12" x14ac:dyDescent="0.25">
      <c r="J14" s="22"/>
    </row>
    <row r="15" spans="1:12" x14ac:dyDescent="0.25">
      <c r="J15" s="22"/>
    </row>
    <row r="16" spans="1:12" x14ac:dyDescent="0.25">
      <c r="J16" s="22"/>
    </row>
    <row r="17" spans="10:10" x14ac:dyDescent="0.25">
      <c r="J17" s="22"/>
    </row>
    <row r="18" spans="10:10" x14ac:dyDescent="0.25">
      <c r="J18" s="22"/>
    </row>
    <row r="19" spans="10:10" x14ac:dyDescent="0.25">
      <c r="J19" s="22"/>
    </row>
    <row r="20" spans="10:10" x14ac:dyDescent="0.25">
      <c r="J20" s="22"/>
    </row>
    <row r="21" spans="10:10" x14ac:dyDescent="0.25">
      <c r="J21" s="22"/>
    </row>
    <row r="22" spans="10:10" x14ac:dyDescent="0.25">
      <c r="J22" s="22"/>
    </row>
    <row r="23" spans="10:10" x14ac:dyDescent="0.25">
      <c r="J23" s="22"/>
    </row>
    <row r="24" spans="10:10" x14ac:dyDescent="0.25">
      <c r="J24" s="22"/>
    </row>
    <row r="25" spans="10:10" x14ac:dyDescent="0.25">
      <c r="J25" s="22"/>
    </row>
    <row r="26" spans="10:10" x14ac:dyDescent="0.25">
      <c r="J26" s="22"/>
    </row>
    <row r="27" spans="10:10" x14ac:dyDescent="0.25">
      <c r="J27" s="22"/>
    </row>
    <row r="28" spans="10:10" x14ac:dyDescent="0.25">
      <c r="J28" s="22"/>
    </row>
    <row r="29" spans="10:10" x14ac:dyDescent="0.25">
      <c r="J29" s="22"/>
    </row>
    <row r="30" spans="10:10" x14ac:dyDescent="0.25">
      <c r="J30" s="22"/>
    </row>
    <row r="31" spans="10:10" x14ac:dyDescent="0.25">
      <c r="J31" s="22"/>
    </row>
    <row r="32" spans="10:10" x14ac:dyDescent="0.25">
      <c r="J32" s="22"/>
    </row>
    <row r="33" spans="10:10" x14ac:dyDescent="0.25">
      <c r="J33" s="22"/>
    </row>
  </sheetData>
  <sheetProtection algorithmName="SHA-512" hashValue="NTprFvp4eduWMsYd3NmVy25WHY+dg9UkoK/1ehqmz14hlDNx24TbrlcynILU2Vt3xvUV47sA4mEjLgamyVDjVg==" saltValue="C+ZUxGhGoeIduJLyvdojDA==" spinCount="100000" sheet="1" objects="1" scenarios="1"/>
  <mergeCells count="2">
    <mergeCell ref="H1:H8"/>
    <mergeCell ref="J1:L1"/>
  </mergeCells>
  <pageMargins left="0.25" right="0.25"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Cover</vt:lpstr>
      <vt:lpstr>All Content Review</vt:lpstr>
      <vt:lpstr>Math Content Review</vt:lpstr>
      <vt:lpstr>Integ. Math 2 Standards Review</vt:lpstr>
      <vt:lpstr>SMP Chart</vt:lpstr>
      <vt:lpstr>Scores</vt:lpstr>
      <vt:lpstr>'Integ. Math 2 Standards Review'!OLE_LINK1</vt:lpstr>
      <vt:lpstr>'All Content Review'!Print_Area</vt:lpstr>
      <vt:lpstr>'Math Content Review'!Print_Area</vt:lpstr>
    </vt:vector>
  </TitlesOfParts>
  <Company>State of New Mexico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Marquez</dc:creator>
  <cp:lastModifiedBy>Charlotte McLeod</cp:lastModifiedBy>
  <cp:lastPrinted>2018-12-27T18:13:31Z</cp:lastPrinted>
  <dcterms:created xsi:type="dcterms:W3CDTF">2018-09-05T15:01:08Z</dcterms:created>
  <dcterms:modified xsi:type="dcterms:W3CDTF">2019-10-15T20:27:13Z</dcterms:modified>
</cp:coreProperties>
</file>