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8800" windowHeight="12285"/>
  </bookViews>
  <sheets>
    <sheet name="Cover" sheetId="5" r:id="rId1"/>
    <sheet name="All Content Review" sheetId="11" r:id="rId2"/>
    <sheet name="Math Content Review" sheetId="10" r:id="rId3"/>
    <sheet name="Integ. Math 2 Standards Review" sheetId="9" r:id="rId4"/>
    <sheet name="SMP Chart" sheetId="12" r:id="rId5"/>
    <sheet name="Scores" sheetId="2" state="hidden" r:id="rId6"/>
  </sheets>
  <externalReferences>
    <externalReference r:id="rId7"/>
    <externalReference r:id="rId8"/>
  </externalReferences>
  <definedNames>
    <definedName name="List">[1]Sheet2!$C$1:$C$4</definedName>
    <definedName name="OLE_LINK1" localSheetId="3">'Integ. Math 2 Standards Review'!$C$9</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6" i="9" l="1"/>
  <c r="W125" i="9"/>
  <c r="W122" i="9"/>
  <c r="W121" i="9"/>
  <c r="W120" i="9"/>
  <c r="W119" i="9"/>
  <c r="W117" i="9"/>
  <c r="W116" i="9"/>
  <c r="W115" i="9"/>
  <c r="W114" i="9"/>
  <c r="W113" i="9"/>
  <c r="W110" i="9"/>
  <c r="W109" i="9"/>
  <c r="W106" i="9"/>
  <c r="W105" i="9"/>
  <c r="W103" i="9"/>
  <c r="W102" i="9"/>
  <c r="W99" i="9"/>
  <c r="W97" i="9"/>
  <c r="W96" i="9"/>
  <c r="W95" i="9"/>
  <c r="W94" i="9"/>
  <c r="W91" i="9"/>
  <c r="W90" i="9"/>
  <c r="W89" i="9"/>
  <c r="W87" i="9"/>
  <c r="W86" i="9"/>
  <c r="W84" i="9"/>
  <c r="W83" i="9"/>
  <c r="W82" i="9"/>
  <c r="W81" i="9"/>
  <c r="W80" i="9"/>
  <c r="W77" i="9"/>
  <c r="W76" i="9"/>
  <c r="W75" i="9"/>
  <c r="W72" i="9"/>
  <c r="W69" i="9"/>
  <c r="W66" i="9"/>
  <c r="W65" i="9"/>
  <c r="W64" i="9"/>
  <c r="W62" i="9"/>
  <c r="W61" i="9"/>
  <c r="W60" i="9"/>
  <c r="W57" i="9"/>
  <c r="W56" i="9"/>
  <c r="W55" i="9"/>
  <c r="W54" i="9"/>
  <c r="W53" i="9"/>
  <c r="W52" i="9"/>
  <c r="W51" i="9"/>
  <c r="W49" i="9"/>
  <c r="W48" i="9"/>
  <c r="W47" i="9"/>
  <c r="W44" i="9"/>
  <c r="W43" i="9"/>
  <c r="W42" i="9"/>
  <c r="W39" i="9"/>
  <c r="W38" i="9"/>
  <c r="W37" i="9"/>
  <c r="W34" i="9"/>
  <c r="W31" i="9"/>
  <c r="W30" i="9"/>
  <c r="W29" i="9"/>
  <c r="W28" i="9"/>
  <c r="W26" i="9"/>
  <c r="W25" i="9"/>
  <c r="W24" i="9"/>
  <c r="W23" i="9"/>
  <c r="W20" i="9"/>
  <c r="W19" i="9"/>
  <c r="W18" i="9"/>
  <c r="W16" i="9"/>
  <c r="W15" i="9"/>
  <c r="W12" i="9"/>
  <c r="W10" i="9"/>
  <c r="W9" i="9"/>
  <c r="W128" i="9" s="1"/>
  <c r="AD9" i="9"/>
  <c r="AE9" i="9" s="1"/>
  <c r="AD10" i="9"/>
  <c r="AE10" i="9" s="1"/>
  <c r="AD11" i="9"/>
  <c r="AE11" i="9" s="1"/>
  <c r="AD12" i="9"/>
  <c r="AE12" i="9" s="1"/>
  <c r="AD13" i="9"/>
  <c r="AE13" i="9" s="1"/>
  <c r="AD14" i="9"/>
  <c r="AE14" i="9" s="1"/>
  <c r="AD15" i="9"/>
  <c r="AE15" i="9" s="1"/>
  <c r="AD16" i="9"/>
  <c r="AE16" i="9" s="1"/>
  <c r="AA16" i="9"/>
  <c r="AB16" i="9" s="1"/>
  <c r="AA15" i="9"/>
  <c r="AB15" i="9" s="1"/>
  <c r="AA14" i="9"/>
  <c r="AB14" i="9" s="1"/>
  <c r="AA13" i="9"/>
  <c r="AB13" i="9" s="1"/>
  <c r="AA12" i="9"/>
  <c r="AB12" i="9" s="1"/>
  <c r="AA11" i="9"/>
  <c r="AB11" i="9" s="1"/>
  <c r="AA10" i="9"/>
  <c r="AB10" i="9" s="1"/>
  <c r="AA9" i="9"/>
  <c r="AB9" i="9" s="1"/>
  <c r="X127" i="9" s="1"/>
  <c r="X128" i="9" s="1"/>
  <c r="X135" i="9" l="1"/>
  <c r="X134" i="9"/>
  <c r="X133" i="9"/>
  <c r="X132" i="9"/>
  <c r="J142" i="9"/>
  <c r="X138" i="9" l="1"/>
  <c r="J144" i="9" s="1"/>
  <c r="J143" i="9" l="1"/>
  <c r="J145" i="9" s="1"/>
  <c r="B12" i="5" s="1"/>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59" i="11" s="1"/>
  <c r="B10" i="5" s="1"/>
  <c r="J8" i="10"/>
  <c r="I18" i="10" s="1"/>
  <c r="B11" i="5" s="1"/>
  <c r="J9" i="10"/>
  <c r="J10" i="10"/>
  <c r="J11" i="10"/>
  <c r="J12" i="10"/>
  <c r="J13" i="10"/>
  <c r="J14" i="10"/>
  <c r="B13" i="5" l="1"/>
  <c r="B14" i="5" s="1"/>
</calcChain>
</file>

<file path=xl/sharedStrings.xml><?xml version="1.0" encoding="utf-8"?>
<sst xmlns="http://schemas.openxmlformats.org/spreadsheetml/2006/main" count="402" uniqueCount="361">
  <si>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</si>
  <si>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</si>
  <si>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</si>
  <si>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</si>
  <si>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</si>
  <si>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</si>
  <si>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</si>
  <si>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</si>
  <si>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</si>
  <si>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</si>
  <si>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</si>
  <si>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</si>
  <si>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</si>
  <si>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</si>
  <si>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</si>
  <si>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</si>
  <si>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</si>
  <si>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</si>
  <si>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</si>
  <si>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</si>
  <si>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</si>
  <si>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</si>
  <si>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</si>
  <si>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</si>
  <si>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</si>
  <si>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</si>
  <si>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</si>
  <si>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</si>
  <si>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</si>
  <si>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</si>
  <si>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</si>
  <si>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</si>
  <si>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</si>
  <si>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</si>
  <si>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</si>
  <si>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</si>
  <si>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</si>
  <si>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</si>
  <si>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</si>
  <si>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</si>
  <si>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</si>
  <si>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</si>
  <si>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</si>
  <si>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</si>
  <si>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</si>
  <si>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</si>
  <si>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</si>
  <si>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</si>
  <si>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</si>
  <si>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</si>
  <si>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</si>
  <si>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</si>
  <si>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</si>
  <si>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</si>
  <si>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</si>
  <si>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</si>
  <si>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</si>
  <si>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</si>
  <si>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</si>
  <si>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</si>
  <si>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</si>
  <si>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</si>
  <si>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</si>
  <si>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</si>
  <si>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</si>
  <si>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</si>
  <si>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</si>
  <si>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</si>
  <si>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</si>
  <si>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</si>
  <si>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</si>
  <si>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</si>
  <si>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</si>
  <si>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</si>
  <si>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</si>
  <si>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</si>
  <si>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</si>
  <si>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</si>
  <si>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</si>
  <si>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</si>
  <si>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</si>
  <si>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</si>
  <si>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</si>
  <si>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</si>
  <si>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</si>
  <si>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</si>
  <si>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</si>
  <si>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</si>
  <si>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</si>
  <si>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</si>
  <si>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</si>
  <si>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</si>
  <si>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</si>
  <si>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</si>
  <si>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</si>
  <si>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</si>
  <si>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</si>
  <si>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</si>
  <si>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</si>
  <si>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</si>
  <si>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</si>
  <si>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</si>
  <si>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</si>
  <si>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</si>
  <si>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</si>
  <si>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Procedural Skill</t>
  </si>
  <si>
    <t xml:space="preserve"> </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</si>
  <si>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</si>
  <si>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</si>
  <si>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</si>
  <si>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</si>
  <si>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</si>
  <si>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</si>
  <si>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</si>
  <si>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</si>
  <si>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</si>
  <si>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</si>
  <si>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</si>
  <si>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</si>
  <si>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</si>
  <si>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</si>
  <si>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</si>
  <si>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</si>
  <si>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</si>
  <si>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</si>
  <si>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HS.N-RN  The Real Number System</t>
  </si>
  <si>
    <t>Extend the properties of exponents to rational exponents.</t>
  </si>
  <si>
    <t>HS.NRN.A.1</t>
  </si>
  <si>
    <r>
      <t>Explain how the definition of the meaning of rational exponents follows from extending the properties of integer exponents to those values, allowing for a notation for radicals in terms of rational exponents.</t>
    </r>
    <r>
      <rPr>
        <sz val="12"/>
        <color rgb="FFFF0000"/>
        <rFont val="Arial"/>
        <family val="2"/>
      </rPr>
      <t xml:space="preserve"> </t>
    </r>
    <r>
      <rPr>
        <i/>
        <sz val="12"/>
        <rFont val="Arial"/>
        <family val="2"/>
      </rPr>
      <t>For example, we define 5</t>
    </r>
    <r>
      <rPr>
        <i/>
        <vertAlign val="superscript"/>
        <sz val="12"/>
        <rFont val="Arial"/>
        <family val="2"/>
      </rPr>
      <t>1/3</t>
    </r>
    <r>
      <rPr>
        <i/>
        <sz val="12"/>
        <rFont val="Arial"/>
        <family val="2"/>
      </rPr>
      <t xml:space="preserve"> to be the cube root of 5 because we want (5</t>
    </r>
    <r>
      <rPr>
        <i/>
        <vertAlign val="superscript"/>
        <sz val="12"/>
        <rFont val="Arial"/>
        <family val="2"/>
      </rPr>
      <t>1/3</t>
    </r>
    <r>
      <rPr>
        <i/>
        <sz val="12"/>
        <rFont val="Arial"/>
        <family val="2"/>
      </rPr>
      <t>)</t>
    </r>
    <r>
      <rPr>
        <i/>
        <vertAlign val="superscript"/>
        <sz val="12"/>
        <rFont val="Arial"/>
        <family val="2"/>
      </rPr>
      <t>3</t>
    </r>
    <r>
      <rPr>
        <i/>
        <sz val="12"/>
        <rFont val="Arial"/>
        <family val="2"/>
      </rPr>
      <t xml:space="preserve"> = 5</t>
    </r>
    <r>
      <rPr>
        <i/>
        <vertAlign val="superscript"/>
        <sz val="12"/>
        <rFont val="Arial"/>
        <family val="2"/>
      </rPr>
      <t>(1/3)3</t>
    </r>
    <r>
      <rPr>
        <i/>
        <sz val="12"/>
        <rFont val="Arial"/>
        <family val="2"/>
      </rPr>
      <t xml:space="preserve"> to hold, so (5</t>
    </r>
    <r>
      <rPr>
        <i/>
        <vertAlign val="superscript"/>
        <sz val="12"/>
        <rFont val="Arial"/>
        <family val="2"/>
      </rPr>
      <t>1/3</t>
    </r>
    <r>
      <rPr>
        <i/>
        <sz val="12"/>
        <rFont val="Arial"/>
        <family val="2"/>
      </rPr>
      <t>)</t>
    </r>
    <r>
      <rPr>
        <i/>
        <vertAlign val="superscript"/>
        <sz val="12"/>
        <rFont val="Arial"/>
        <family val="2"/>
      </rPr>
      <t>3</t>
    </r>
    <r>
      <rPr>
        <i/>
        <sz val="12"/>
        <rFont val="Arial"/>
        <family val="2"/>
      </rPr>
      <t xml:space="preserve"> must equal 5.</t>
    </r>
  </si>
  <si>
    <t>HS.NRN.A.2</t>
  </si>
  <si>
    <t>Rewrite expressions involving radicals and rational exponents using the properties of exponents.</t>
  </si>
  <si>
    <t>Use properties of rational and irrational numbers.</t>
  </si>
  <si>
    <t>HS.NRN.B.3</t>
  </si>
  <si>
    <t>Explain why the sum or product of two rational numbers is rational; that the sum of a rational number and an irrational number is irrational; and that the product of a nonzero rational number and an irrational number is irrational.</t>
  </si>
  <si>
    <t>HS.N-CN  The Complex Number System</t>
  </si>
  <si>
    <t>Perform arithmetic operations with complex numbers.</t>
  </si>
  <si>
    <t>HS.NCN.A.1</t>
  </si>
  <si>
    <r>
      <t xml:space="preserve">Know there is a complex number </t>
    </r>
    <r>
      <rPr>
        <i/>
        <sz val="12"/>
        <color theme="1"/>
        <rFont val="Arial"/>
        <family val="2"/>
      </rPr>
      <t>i</t>
    </r>
    <r>
      <rPr>
        <sz val="12"/>
        <color theme="1"/>
        <rFont val="Arial"/>
        <family val="2"/>
      </rPr>
      <t xml:space="preserve"> such that </t>
    </r>
    <r>
      <rPr>
        <i/>
        <sz val="12"/>
        <color theme="1"/>
        <rFont val="Arial"/>
        <family val="2"/>
      </rPr>
      <t>i</t>
    </r>
    <r>
      <rPr>
        <vertAlign val="superscript"/>
        <sz val="12"/>
        <color theme="1"/>
        <rFont val="Arial"/>
        <family val="2"/>
      </rPr>
      <t>2</t>
    </r>
    <r>
      <rPr>
        <sz val="12"/>
        <color theme="1"/>
        <rFont val="Arial"/>
        <family val="2"/>
      </rPr>
      <t xml:space="preserve"> = –1, and every complex number has the form </t>
    </r>
    <r>
      <rPr>
        <i/>
        <sz val="12"/>
        <color theme="1"/>
        <rFont val="Arial"/>
        <family val="2"/>
      </rPr>
      <t>a + bi</t>
    </r>
    <r>
      <rPr>
        <sz val="12"/>
        <color theme="1"/>
        <rFont val="Arial"/>
        <family val="2"/>
      </rPr>
      <t xml:space="preserve"> with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real.</t>
    </r>
  </si>
  <si>
    <t>HS.NCN.A.2</t>
  </si>
  <si>
    <r>
      <t>Use the relation</t>
    </r>
    <r>
      <rPr>
        <i/>
        <sz val="12"/>
        <color theme="1"/>
        <rFont val="Arial"/>
        <family val="2"/>
      </rPr>
      <t xml:space="preserve"> i</t>
    </r>
    <r>
      <rPr>
        <i/>
        <vertAlign val="superscript"/>
        <sz val="12"/>
        <color theme="1"/>
        <rFont val="Arial"/>
        <family val="2"/>
      </rPr>
      <t>2</t>
    </r>
    <r>
      <rPr>
        <i/>
        <sz val="12"/>
        <color theme="1"/>
        <rFont val="Arial"/>
        <family val="2"/>
      </rPr>
      <t xml:space="preserve"> </t>
    </r>
    <r>
      <rPr>
        <sz val="12"/>
        <color theme="1"/>
        <rFont val="Arial"/>
        <family val="2"/>
      </rPr>
      <t>= –1 and the commutative, associative, and distributive properties to add, subtract, and multiply complex numbers.</t>
    </r>
  </si>
  <si>
    <t>Use complex numbers in polynomial identities and equations.</t>
  </si>
  <si>
    <t>HS.NCN.C.7</t>
  </si>
  <si>
    <t>Solve quadratic equations with real coefficients that have complex solutions.</t>
  </si>
  <si>
    <t>HS.NCN.C.8</t>
  </si>
  <si>
    <r>
      <t>(+) Extend polynomial identities to the complex numbers.</t>
    </r>
    <r>
      <rPr>
        <i/>
        <sz val="12"/>
        <color theme="1"/>
        <rFont val="Arial"/>
        <family val="2"/>
      </rPr>
      <t xml:space="preserve"> For example, rewrite x</t>
    </r>
    <r>
      <rPr>
        <i/>
        <vertAlign val="superscript"/>
        <sz val="12"/>
        <color theme="1"/>
        <rFont val="Arial"/>
        <family val="2"/>
      </rPr>
      <t>2</t>
    </r>
    <r>
      <rPr>
        <i/>
        <sz val="12"/>
        <color theme="1"/>
        <rFont val="Arial"/>
        <family val="2"/>
      </rPr>
      <t xml:space="preserve"> + 4 as (x + 2i)(x – 2i).</t>
    </r>
  </si>
  <si>
    <t>HS.NCN.C.9</t>
  </si>
  <si>
    <t>(+) Know the Fundamental Theorem of Algebra; show that it is true for quadratic polynomials.</t>
  </si>
  <si>
    <t>Math Content Review Score</t>
  </si>
  <si>
    <t>All Content Review Score</t>
  </si>
  <si>
    <t>Standards Score</t>
  </si>
  <si>
    <t>SMP Score</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</si>
  <si>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</si>
  <si>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</si>
  <si>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</si>
  <si>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</si>
  <si>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</si>
  <si>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</si>
  <si>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</si>
  <si>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</si>
  <si>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</si>
  <si>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</si>
  <si>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</si>
  <si>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</si>
  <si>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</si>
  <si>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</si>
  <si>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</si>
  <si>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</si>
  <si>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</si>
  <si>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</si>
  <si>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</si>
  <si>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HS.A-SSE  Seeing Structure in Expressions</t>
  </si>
  <si>
    <t>Interpret the structure of expressions.</t>
  </si>
  <si>
    <t>HS.ASSE.A.1</t>
  </si>
  <si>
    <r>
      <t>Interpret expressions that represent a quantity in terms of its context.</t>
    </r>
    <r>
      <rPr>
        <vertAlign val="superscript"/>
        <sz val="12"/>
        <color theme="1"/>
        <rFont val="Arial"/>
        <family val="2"/>
      </rPr>
      <t>★</t>
    </r>
  </si>
  <si>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</si>
  <si>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</si>
  <si>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</si>
  <si>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</si>
  <si>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t>HS.ASSE.A.2</t>
  </si>
  <si>
    <r>
      <t xml:space="preserve">Use the structure of an expression to identify ways to rewrite it. </t>
    </r>
    <r>
      <rPr>
        <i/>
        <sz val="12"/>
        <color rgb="FF231F20"/>
        <rFont val="Arial"/>
        <family val="2"/>
      </rPr>
      <t>For example, see x</t>
    </r>
    <r>
      <rPr>
        <vertAlign val="superscript"/>
        <sz val="12"/>
        <color rgb="FF231F20"/>
        <rFont val="Arial"/>
        <family val="2"/>
      </rPr>
      <t>4</t>
    </r>
    <r>
      <rPr>
        <sz val="12"/>
        <color rgb="FF231F20"/>
        <rFont val="Arial"/>
        <family val="2"/>
      </rPr>
      <t xml:space="preserve"> – </t>
    </r>
    <r>
      <rPr>
        <i/>
        <sz val="12"/>
        <color rgb="FF231F20"/>
        <rFont val="Arial"/>
        <family val="2"/>
      </rPr>
      <t>y</t>
    </r>
    <r>
      <rPr>
        <vertAlign val="superscript"/>
        <sz val="12"/>
        <color rgb="FF231F20"/>
        <rFont val="Arial"/>
        <family val="2"/>
      </rPr>
      <t>4</t>
    </r>
    <r>
      <rPr>
        <sz val="12"/>
        <color rgb="FF231F20"/>
        <rFont val="Arial"/>
        <family val="2"/>
      </rPr>
      <t xml:space="preserve"> </t>
    </r>
    <r>
      <rPr>
        <i/>
        <sz val="12"/>
        <color rgb="FF231F20"/>
        <rFont val="Arial"/>
        <family val="2"/>
      </rPr>
      <t xml:space="preserve">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t>
    </r>
    <r>
      <rPr>
        <i/>
        <sz val="12"/>
        <color rgb="FF231F20"/>
        <rFont val="Arial"/>
        <family val="2"/>
      </rPr>
      <t xml:space="preserve">thus recognizing it as a difference of squares that can be factored 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</si>
  <si>
    <t>Write expressions in equivalent forms to solve problems.</t>
  </si>
  <si>
    <t>HS.ASSE.B.3</t>
  </si>
  <si>
    <r>
      <t>Choose and produce an equivalent form of an expression to reveal and explain properties of the quantity represented by the expression.</t>
    </r>
    <r>
      <rPr>
        <vertAlign val="superscript"/>
        <sz val="12"/>
        <color theme="1"/>
        <rFont val="Arial"/>
        <family val="2"/>
      </rPr>
      <t>★</t>
    </r>
  </si>
  <si>
    <t>HS.ASSE.B.3.a</t>
  </si>
  <si>
    <t>Factor a quadratic expression to reveal the zeros of the function it defines.</t>
  </si>
  <si>
    <t>HS.ASSE.B.3.b</t>
  </si>
  <si>
    <t>Complete the square in a quadratic expression to reveal the maximum or minimum value of the function it defines.</t>
  </si>
  <si>
    <t>HS.ASSE.B.3.c</t>
  </si>
  <si>
    <r>
      <rPr>
        <sz val="12"/>
        <color rgb="FF231F20"/>
        <rFont val="Arial"/>
        <family val="2"/>
      </rPr>
      <t xml:space="preserve">Use the properties of exponents to transform expressions for exponential functions. </t>
    </r>
    <r>
      <rPr>
        <i/>
        <sz val="12"/>
        <color rgb="FF231F20"/>
        <rFont val="Arial"/>
        <family val="2"/>
      </rPr>
      <t xml:space="preserve">For example the expression </t>
    </r>
    <r>
      <rPr>
        <sz val="12"/>
        <color rgb="FF231F20"/>
        <rFont val="Arial"/>
        <family val="2"/>
      </rPr>
      <t xml:space="preserve">1.15t </t>
    </r>
    <r>
      <rPr>
        <i/>
        <sz val="12"/>
        <color rgb="FF231F20"/>
        <rFont val="Arial"/>
        <family val="2"/>
      </rPr>
      <t xml:space="preserve">can be rewritten as </t>
    </r>
    <r>
      <rPr>
        <sz val="12"/>
        <color rgb="FF231F20"/>
        <rFont val="Arial"/>
        <family val="2"/>
      </rPr>
      <t>(1.15</t>
    </r>
    <r>
      <rPr>
        <vertAlign val="superscript"/>
        <sz val="12"/>
        <color rgb="FF231F20"/>
        <rFont val="Arial"/>
        <family val="2"/>
      </rPr>
      <t>1/12</t>
    </r>
    <r>
      <rPr>
        <sz val="12"/>
        <color rgb="FF231F20"/>
        <rFont val="Arial"/>
        <family val="2"/>
      </rPr>
      <t>)</t>
    </r>
    <r>
      <rPr>
        <vertAlign val="superscript"/>
        <sz val="12"/>
        <color rgb="FF231F20"/>
        <rFont val="Arial"/>
        <family val="2"/>
      </rPr>
      <t>12</t>
    </r>
    <r>
      <rPr>
        <i/>
        <vertAlign val="superscript"/>
        <sz val="12"/>
        <color rgb="FF231F20"/>
        <rFont val="Arial"/>
        <family val="2"/>
      </rPr>
      <t xml:space="preserve">t </t>
    </r>
    <r>
      <rPr>
        <sz val="12"/>
        <color rgb="FF231F20"/>
        <rFont val="Arial"/>
        <family val="2"/>
      </rPr>
      <t>≈ 1.012</t>
    </r>
    <r>
      <rPr>
        <vertAlign val="superscript"/>
        <sz val="12"/>
        <color rgb="FF231F20"/>
        <rFont val="Arial"/>
        <family val="2"/>
      </rPr>
      <t>12t</t>
    </r>
    <r>
      <rPr>
        <sz val="12"/>
        <color rgb="FF231F20"/>
        <rFont val="Arial"/>
        <family val="2"/>
      </rPr>
      <t xml:space="preserve"> </t>
    </r>
    <r>
      <rPr>
        <i/>
        <sz val="12"/>
        <color rgb="FF231F20"/>
        <rFont val="Arial"/>
        <family val="2"/>
      </rPr>
      <t>to reveal the approximate equivalent monthly interest rate if the annual rate is 15%.</t>
    </r>
  </si>
  <si>
    <t>HS.A-APR  Arithmetic with Polynomials and Rational Expressions</t>
  </si>
  <si>
    <t>Perform arithmetic operations on polynomials.</t>
  </si>
  <si>
    <t>HS.AAPR.A.1</t>
  </si>
  <si>
    <t>Understand that polynomials form a system analogous to the integers, namely, they are closed under the operations of addition, subtraction, and multiplication; add, subtract, and multiply polynomials.</t>
  </si>
  <si>
    <r>
      <t>HS.A-CED  Creating Equations</t>
    </r>
    <r>
      <rPr>
        <b/>
        <vertAlign val="superscript"/>
        <sz val="16"/>
        <color theme="0"/>
        <rFont val="Arial"/>
        <family val="2"/>
      </rPr>
      <t>★</t>
    </r>
  </si>
  <si>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</si>
  <si>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</si>
  <si>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</si>
  <si>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</si>
  <si>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</si>
  <si>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</si>
  <si>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</si>
  <si>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</si>
  <si>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Solve equations and inequalities in one variable.</t>
  </si>
  <si>
    <t>HS.AREI.B.4</t>
  </si>
  <si>
    <t>Solve quadratic equations in one variable.</t>
  </si>
  <si>
    <t>HS.AREI.B.4.a</t>
  </si>
  <si>
    <r>
      <t xml:space="preserve"> Use the method of completing the square to transform any quadratic equation in </t>
    </r>
    <r>
      <rPr>
        <i/>
        <sz val="12"/>
        <color rgb="FF231F20"/>
        <rFont val="Arial"/>
        <family val="2"/>
      </rPr>
      <t xml:space="preserve">x </t>
    </r>
    <r>
      <rPr>
        <sz val="12"/>
        <color rgb="FF231F20"/>
        <rFont val="Arial"/>
        <family val="2"/>
      </rPr>
      <t>into an equation of the form (</t>
    </r>
    <r>
      <rPr>
        <i/>
        <sz val="12"/>
        <color rgb="FF231F20"/>
        <rFont val="Arial"/>
        <family val="2"/>
      </rPr>
      <t xml:space="preserve">x </t>
    </r>
    <r>
      <rPr>
        <sz val="12"/>
        <color rgb="FF231F20"/>
        <rFont val="Arial"/>
        <family val="2"/>
      </rPr>
      <t xml:space="preserve">– </t>
    </r>
    <r>
      <rPr>
        <i/>
        <sz val="12"/>
        <color rgb="FF231F20"/>
        <rFont val="Arial"/>
        <family val="2"/>
      </rPr>
      <t>p</t>
    </r>
    <r>
      <rPr>
        <sz val="12"/>
        <color rgb="FF231F20"/>
        <rFont val="Arial"/>
        <family val="2"/>
      </rPr>
      <t>)</t>
    </r>
    <r>
      <rPr>
        <vertAlign val="superscript"/>
        <sz val="12"/>
        <color rgb="FF231F20"/>
        <rFont val="Arial"/>
        <family val="2"/>
      </rPr>
      <t>2</t>
    </r>
    <r>
      <rPr>
        <i/>
        <sz val="12"/>
        <color rgb="FF231F20"/>
        <rFont val="Arial"/>
        <family val="2"/>
      </rPr>
      <t xml:space="preserve"> = q</t>
    </r>
    <r>
      <rPr>
        <sz val="12"/>
        <color rgb="FF231F20"/>
        <rFont val="Arial"/>
        <family val="2"/>
      </rPr>
      <t xml:space="preserve"> that has the same solutions. Derive the quadratic formula from this form.</t>
    </r>
  </si>
  <si>
    <t>HS.AREI.B.4.b</t>
  </si>
  <si>
    <r>
      <t xml:space="preserve">Solve quadratic equations by inspection (e.g., for </t>
    </r>
    <r>
      <rPr>
        <i/>
        <sz val="12"/>
        <color rgb="FF231F20"/>
        <rFont val="Arial"/>
        <family val="2"/>
      </rPr>
      <t>x</t>
    </r>
    <r>
      <rPr>
        <i/>
        <vertAlign val="superscript"/>
        <sz val="12"/>
        <color rgb="FF231F20"/>
        <rFont val="Arial"/>
        <family val="2"/>
      </rPr>
      <t>2</t>
    </r>
    <r>
      <rPr>
        <sz val="12"/>
        <color rgb="FF231F20"/>
        <rFont val="Arial"/>
        <family val="2"/>
      </rPr>
      <t xml:space="preserve"> = 49), taking square roots, completing the square, the quadratic formula and factoring, as appropriate to the initial form of the equation. Recognize when the quadratic formula gives complex solutions and write them as </t>
    </r>
    <r>
      <rPr>
        <i/>
        <sz val="12"/>
        <color rgb="FF231F20"/>
        <rFont val="Arial"/>
        <family val="2"/>
      </rPr>
      <t xml:space="preserve">a </t>
    </r>
    <r>
      <rPr>
        <sz val="12"/>
        <color rgb="FF231F20"/>
        <rFont val="Arial"/>
        <family val="2"/>
      </rPr>
      <t xml:space="preserve">± </t>
    </r>
    <r>
      <rPr>
        <i/>
        <sz val="12"/>
        <color rgb="FF231F20"/>
        <rFont val="Arial"/>
        <family val="2"/>
      </rPr>
      <t xml:space="preserve">bi </t>
    </r>
    <r>
      <rPr>
        <sz val="12"/>
        <color rgb="FF231F20"/>
        <rFont val="Arial"/>
        <family val="2"/>
      </rPr>
      <t xml:space="preserve">for real numbers </t>
    </r>
    <r>
      <rPr>
        <i/>
        <sz val="12"/>
        <color rgb="FF231F20"/>
        <rFont val="Arial"/>
        <family val="2"/>
      </rPr>
      <t xml:space="preserve">a </t>
    </r>
    <r>
      <rPr>
        <sz val="12"/>
        <color rgb="FF231F20"/>
        <rFont val="Arial"/>
        <family val="2"/>
      </rPr>
      <t xml:space="preserve">and </t>
    </r>
    <r>
      <rPr>
        <i/>
        <sz val="12"/>
        <color rgb="FF231F20"/>
        <rFont val="Arial"/>
        <family val="2"/>
      </rPr>
      <t>b</t>
    </r>
    <r>
      <rPr>
        <sz val="12"/>
        <color rgb="FF231F20"/>
        <rFont val="Arial"/>
        <family val="2"/>
      </rPr>
      <t>.</t>
    </r>
  </si>
  <si>
    <t>HS.F-IF  Interpreting Functions</t>
  </si>
  <si>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</si>
  <si>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</si>
  <si>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</si>
  <si>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</si>
  <si>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</si>
  <si>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</si>
  <si>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</si>
  <si>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</si>
  <si>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</si>
  <si>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</si>
  <si>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HS.FIF.C.7.a</t>
  </si>
  <si>
    <t>Graph linear and quadratic functions and show intercepts, maxima, and minima.</t>
  </si>
  <si>
    <t>HS.FIF.C.7.b</t>
  </si>
  <si>
    <t>Graph square root, cube root, and piecewise-defined functions, including step functions and absolute value functions.</t>
  </si>
  <si>
    <t>HS.FIF.C.8</t>
  </si>
  <si>
    <t>Write a function defined by an expression in different but equivalent forms to reveal and explain different properties of the function.</t>
  </si>
  <si>
    <t>HS.FIF.C.8.a</t>
  </si>
  <si>
    <t>Use the process of factoring and completing the square in a quadratic function to show zeros, extreme values, and symmetry of the graph, and interpret these in terms of a context.</t>
  </si>
  <si>
    <t>HS.FIF.C.8.b</t>
  </si>
  <si>
    <r>
      <rPr>
        <sz val="12"/>
        <color rgb="FF231F20"/>
        <rFont val="Arial"/>
        <family val="2"/>
      </rPr>
      <t xml:space="preserve">Use the properties of exponents to interpret expressions for exponential functions. </t>
    </r>
    <r>
      <rPr>
        <i/>
        <sz val="12"/>
        <color rgb="FF231F20"/>
        <rFont val="Arial"/>
        <family val="2"/>
      </rPr>
      <t>For example, identify percent rate of change in functions such as y = (1.02)</t>
    </r>
    <r>
      <rPr>
        <i/>
        <vertAlign val="superscript"/>
        <sz val="12"/>
        <color rgb="FF231F20"/>
        <rFont val="Arial"/>
        <family val="2"/>
      </rPr>
      <t>t</t>
    </r>
    <r>
      <rPr>
        <i/>
        <sz val="12"/>
        <color rgb="FF231F20"/>
        <rFont val="Arial"/>
        <family val="2"/>
      </rPr>
      <t>, y = (0.97)</t>
    </r>
    <r>
      <rPr>
        <i/>
        <vertAlign val="superscript"/>
        <sz val="12"/>
        <color rgb="FF231F20"/>
        <rFont val="Arial"/>
        <family val="2"/>
      </rPr>
      <t>t</t>
    </r>
    <r>
      <rPr>
        <i/>
        <sz val="12"/>
        <color rgb="FF231F20"/>
        <rFont val="Arial"/>
        <family val="2"/>
      </rPr>
      <t>, y = (1.01)</t>
    </r>
    <r>
      <rPr>
        <i/>
        <vertAlign val="superscript"/>
        <sz val="12"/>
        <color rgb="FF231F20"/>
        <rFont val="Arial"/>
        <family val="2"/>
      </rPr>
      <t>12t</t>
    </r>
    <r>
      <rPr>
        <i/>
        <sz val="12"/>
        <color rgb="FF231F20"/>
        <rFont val="Arial"/>
        <family val="2"/>
      </rPr>
      <t>, y = (1.2)</t>
    </r>
    <r>
      <rPr>
        <i/>
        <vertAlign val="superscript"/>
        <sz val="12"/>
        <color rgb="FF231F20"/>
        <rFont val="Arial"/>
        <family val="2"/>
      </rPr>
      <t>t/10</t>
    </r>
    <r>
      <rPr>
        <i/>
        <sz val="12"/>
        <color rgb="FF231F20"/>
        <rFont val="Arial"/>
        <family val="2"/>
      </rPr>
      <t>, and classify them as representing exponential growth or decay.</t>
    </r>
  </si>
  <si>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</si>
  <si>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</si>
  <si>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</si>
  <si>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</si>
  <si>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</si>
  <si>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</si>
  <si>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HS.FBF.A.1.a</t>
  </si>
  <si>
    <t>Determine an explicit expression, a recursive process, or steps for calculation from a context.</t>
  </si>
  <si>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</si>
  <si>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</si>
  <si>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</si>
  <si>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</si>
  <si>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</si>
  <si>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HS.FBF.B.4</t>
  </si>
  <si>
    <t>Find inverse functions.</t>
  </si>
  <si>
    <t>HS.FBF.B.4.a</t>
  </si>
  <si>
    <r>
      <rPr>
        <sz val="12"/>
        <color rgb="FF231F20"/>
        <rFont val="Arial"/>
        <family val="2"/>
      </rPr>
      <t xml:space="preserve">Solve an equation of the form f(x) = c for a simple function f that has an inverse and write an expression for the inverse. </t>
    </r>
    <r>
      <rPr>
        <i/>
        <sz val="12"/>
        <color rgb="FF231F20"/>
        <rFont val="Arial"/>
        <family val="2"/>
      </rPr>
      <t>For example, f(x) =2 x</t>
    </r>
    <r>
      <rPr>
        <i/>
        <vertAlign val="superscript"/>
        <sz val="12"/>
        <color rgb="FF231F20"/>
        <rFont val="Arial"/>
        <family val="2"/>
      </rPr>
      <t>3</t>
    </r>
    <r>
      <rPr>
        <i/>
        <sz val="12"/>
        <color rgb="FF231F20"/>
        <rFont val="Arial"/>
        <family val="2"/>
      </rPr>
      <t xml:space="preserve"> or f(x) = (x+1)/(x–1) for x </t>
    </r>
    <r>
      <rPr>
        <sz val="12"/>
        <color rgb="FF231F20"/>
        <rFont val="Calibri"/>
        <family val="2"/>
      </rPr>
      <t>≠</t>
    </r>
    <r>
      <rPr>
        <sz val="12"/>
        <color rgb="FF231F20"/>
        <rFont val="Arial"/>
        <family val="2"/>
      </rPr>
      <t xml:space="preserve"> </t>
    </r>
    <r>
      <rPr>
        <i/>
        <sz val="12"/>
        <color rgb="FF231F20"/>
        <rFont val="Arial"/>
        <family val="2"/>
      </rPr>
      <t>1.</t>
    </r>
  </si>
  <si>
    <t>HS.F-LE Linear, Quadratic, and Exponential Models ★</t>
  </si>
  <si>
    <t>Construct and compare linear, quadratic, and exponential models and solve problems.</t>
  </si>
  <si>
    <t>HS.FLE.A.3</t>
  </si>
  <si>
    <t>Observe using graphs and tables that a quantity increasing exponentially eventually exceeds a quantity increasing linearly, quadratically, or (more generally) as a polynomial function.</t>
  </si>
  <si>
    <t>HS.F-TF  Trigonometric Functions</t>
  </si>
  <si>
    <t>Prove and apply trigonometric identities.</t>
  </si>
  <si>
    <t>HS.FTF.C.8</t>
  </si>
  <si>
    <r>
      <t>Prove the Pythagorean identity sin</t>
    </r>
    <r>
      <rPr>
        <vertAlign val="superscript"/>
        <sz val="12"/>
        <color rgb="FF231F20"/>
        <rFont val="Arial"/>
        <family val="2"/>
      </rPr>
      <t>2</t>
    </r>
    <r>
      <rPr>
        <sz val="12"/>
        <color rgb="FF231F20"/>
        <rFont val="Arial"/>
        <family val="2"/>
      </rPr>
      <t>(θ) + cos</t>
    </r>
    <r>
      <rPr>
        <vertAlign val="superscript"/>
        <sz val="12"/>
        <color rgb="FF231F20"/>
        <rFont val="Arial"/>
        <family val="2"/>
      </rPr>
      <t>2</t>
    </r>
    <r>
      <rPr>
        <sz val="12"/>
        <color rgb="FF231F20"/>
        <rFont val="Arial"/>
        <family val="2"/>
      </rPr>
      <t>(θ) = 1 and use it to find sin(θ), cos(θ), or tan(θ) given sin(θ), cos(θ), or tan(θ) and the quadrant of the angle.</t>
    </r>
  </si>
  <si>
    <t>HS.G-Co - Congruence</t>
  </si>
  <si>
    <t>Prove geometric theorem.</t>
  </si>
  <si>
    <t>HS.GCO.C.9</t>
  </si>
  <si>
    <r>
      <t xml:space="preserve">Prove theorems about lines and angles. </t>
    </r>
    <r>
      <rPr>
        <i/>
        <sz val="12"/>
        <color theme="1"/>
        <rFont val="Arial"/>
        <family val="2"/>
      </rPr>
      <t>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r>
  </si>
  <si>
    <t>HS.GCO.C.10</t>
  </si>
  <si>
    <r>
      <t xml:space="preserve"> Prove theorems about triangles.</t>
    </r>
    <r>
      <rPr>
        <i/>
        <sz val="12"/>
        <color theme="1"/>
        <rFont val="Arial"/>
        <family val="2"/>
      </rPr>
      <t xml:space="preserve"> Theorems include: measures of interior angles of a triangle sum to 180°; base angles of isosceles triangles are congruent; the segment joining midpoints of two sides of a triangle is parallel to the third side and half the length; the medians of a triangle meet at a point.</t>
    </r>
  </si>
  <si>
    <t>HS.GCO.C.11</t>
  </si>
  <si>
    <r>
      <t xml:space="preserve">Prove theorems about  parallelograms. </t>
    </r>
    <r>
      <rPr>
        <i/>
        <sz val="12"/>
        <color theme="1"/>
        <rFont val="Arial"/>
        <family val="2"/>
      </rPr>
      <t>Theorems include: opposite sides are congruent, opposite angles are congruent, the diagonals  of a parallelogram bisect each other, and conversely, rectangles are parallelograms with congruent diagonals.</t>
    </r>
  </si>
  <si>
    <t>HS.G-SRT - Similarity, right triangles, and trigonometry</t>
  </si>
  <si>
    <t>Understand similarity in terms of similarity transformations.</t>
  </si>
  <si>
    <t>HS.GSRT.A.1</t>
  </si>
  <si>
    <t>Verify experimentally the properties of dilations given by a center and a scale factor:</t>
  </si>
  <si>
    <t>HS.GSRT.A.1a</t>
  </si>
  <si>
    <t>A dilation takes a line not passing through the center of the dilation to a parallel line, and leaves a line passing through the center unchanged.</t>
  </si>
  <si>
    <t>HS.GSRT.A.1b</t>
  </si>
  <si>
    <t>The dilation of a line segment is longer or shorter in the ratio given by the scale factor.</t>
  </si>
  <si>
    <t>HS.GSRT.A.2</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</si>
  <si>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</si>
  <si>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HS.GSRT.A.3</t>
  </si>
  <si>
    <t>Use the properties of similarity transformations to establish the AA criterion for two triangles to be similar.</t>
  </si>
  <si>
    <t>Prove theorems involving similarity.</t>
  </si>
  <si>
    <t>HS.GRST.B.4</t>
  </si>
  <si>
    <r>
      <t xml:space="preserve">Prove theorems about triangles. </t>
    </r>
    <r>
      <rPr>
        <i/>
        <sz val="12"/>
        <color theme="1"/>
        <rFont val="Arial"/>
        <family val="2"/>
      </rPr>
      <t>Theorems include: a line parallel to one side of a triangle divides the other two proportionally, and conversely; the Pythagorean Theorem proved using triangle similarity.</t>
    </r>
  </si>
  <si>
    <t>HS.GRST.B.5</t>
  </si>
  <si>
    <t>Use congruence and similarity criteria for triangles to solve problems and to prove relationships in geometric figures.</t>
  </si>
  <si>
    <t>Define trigonometric ratios and solve problems involving right triangles.</t>
  </si>
  <si>
    <t>HS.GRST.C.6</t>
  </si>
  <si>
    <t>Understand that by similarity, side ratios in right triangles are properties of the angles in the triangle, leading to definitions of trigonometric ratios for acute angles.</t>
  </si>
  <si>
    <t>HS.GRST.C.7</t>
  </si>
  <si>
    <t xml:space="preserve">Explain and use the relationship between the sine and cosine of complementary angles.
</t>
  </si>
  <si>
    <t>HS.GRST.C.8</t>
  </si>
  <si>
    <r>
      <t>Use trigonometric ratios and the Pythagorean Theorem to solve right triangles in applied problems.</t>
    </r>
    <r>
      <rPr>
        <vertAlign val="superscript"/>
        <sz val="12"/>
        <color theme="1"/>
        <rFont val="Arial"/>
        <family val="2"/>
      </rPr>
      <t>★</t>
    </r>
  </si>
  <si>
    <t>HS.G-C - Circles</t>
  </si>
  <si>
    <t>Understand and apply theorems about circles.</t>
  </si>
  <si>
    <t>HS.GRC.A.1</t>
  </si>
  <si>
    <t>Prove that all circles are similar.</t>
  </si>
  <si>
    <t>HS.GRC.A.2</t>
  </si>
  <si>
    <r>
      <t>Identify and describe relationships among inscribed angles, radii, and chords.</t>
    </r>
    <r>
      <rPr>
        <i/>
        <sz val="12"/>
        <color theme="1"/>
        <rFont val="Arial"/>
        <family val="2"/>
      </rPr>
      <t xml:space="preserve"> Include the relationship between central, inscribed, and circumscribed angles; inscribed angles on a diameter are right angles; the radius of a circle is perpendicular to the tangent where the radius intersects the circle.</t>
    </r>
  </si>
  <si>
    <t>HS.GRC.A.3</t>
  </si>
  <si>
    <t>Construct the inscribed and circumscribed circles of a triangle, and prove properties of angles for a quadrilateral inscribed in a circle.</t>
  </si>
  <si>
    <t>HS.GRC.A.4</t>
  </si>
  <si>
    <t>Construct a tangent line from a point outside a given circle to the circle.</t>
  </si>
  <si>
    <t>Find arc lengths and areas of sectors of circles.</t>
  </si>
  <si>
    <t>HS.GRC.B.5</t>
  </si>
  <si>
    <t>Derive using similarity the fact that the length of the arc intercepted by an angle is proportional to the radius, and define the radian measure of the angle as the constant of proportionality; derive the formula for the area of a sector.</t>
  </si>
  <si>
    <t>HS.G-Gpe - Expressing geometric properties with equations</t>
  </si>
  <si>
    <t>Translate between the geometric description and the equation for a conic section.</t>
  </si>
  <si>
    <t>HS.GGPE.A.1</t>
  </si>
  <si>
    <t>Derive the equation of a circle of given center and radius using the Pythagorean Theorem; complete the square to find the center and radius of a circle given by an equation.</t>
  </si>
  <si>
    <t>HS.GGPE.A.2</t>
  </si>
  <si>
    <t>Derive the equation of a parabola given a focus and directrix.</t>
  </si>
  <si>
    <t>Use coordinates to prove simple geometric theorems algebraically.</t>
  </si>
  <si>
    <t>HS.GGPE.B.4</t>
  </si>
  <si>
    <r>
      <t xml:space="preserve">Use coordinates to prove simple geometric theorems algebraically. </t>
    </r>
    <r>
      <rPr>
        <i/>
        <sz val="12"/>
        <color theme="1"/>
        <rFont val="Arial"/>
        <family val="2"/>
      </rPr>
      <t>For example, prove or disprove that a figure defined by four given points in the coordinate plane is a rectangle; prove or disprove that the point (1, √3) lies on the circle centered at the origin and containing the point (0, 2).</t>
    </r>
  </si>
  <si>
    <t>HS.GGPE.B.6</t>
  </si>
  <si>
    <t>Find the point on a directed line segment between two given points that partitions the segment in a given ratio.</t>
  </si>
  <si>
    <t>HS.G-Gmd - Geometric measurement and dimension</t>
  </si>
  <si>
    <t>Explain volume formulas and use them to solve problems.</t>
  </si>
  <si>
    <t>HS.GGMD.A.1</t>
  </si>
  <si>
    <r>
      <t>Give an informal argument for the formulas for the circumference of a circle, area of a circle, volume of a cylinder, pyramid, and cone.</t>
    </r>
    <r>
      <rPr>
        <i/>
        <sz val="12"/>
        <color theme="1"/>
        <rFont val="Arial"/>
        <family val="2"/>
      </rPr>
      <t xml:space="preserve"> Use dissection arguments, Cavalieri’s principle, and informal limit arguments.</t>
    </r>
  </si>
  <si>
    <t>HS.GGMD.A.3</t>
  </si>
  <si>
    <r>
      <t xml:space="preserve">Use volume formulas for cylinders, pyramids, cones, and spheres to solve problems. </t>
    </r>
    <r>
      <rPr>
        <vertAlign val="superscript"/>
        <sz val="12"/>
        <color theme="1"/>
        <rFont val="Arial"/>
        <family val="2"/>
      </rPr>
      <t>★</t>
    </r>
  </si>
  <si>
    <t>HS.S-CP - Conditional Probability and the Rules of Probability</t>
  </si>
  <si>
    <t>Understand independence and conditional probability and use them to interpret data.</t>
  </si>
  <si>
    <t>HS.SCP.A.1</t>
  </si>
  <si>
    <t>Describe events as subsets of a sample space (the set of outcomes) using characteristics (or categories) of the outcomes, or as unions, intersections, or complements of other events (“or,” “and,” “not”).</t>
  </si>
  <si>
    <t>HS.SCP.A.2</t>
  </si>
  <si>
    <r>
      <t xml:space="preserve">Understand that two events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are independent if the probability of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occurring together is the product of their probabilities, and use this characterization to determine if they are independent.</t>
    </r>
  </si>
  <si>
    <t>HS.SCP.A.3</t>
  </si>
  <si>
    <r>
      <t xml:space="preserve">Understand the conditional probability of </t>
    </r>
    <r>
      <rPr>
        <i/>
        <sz val="12"/>
        <color rgb="FF231F20"/>
        <rFont val="Arial"/>
        <family val="2"/>
      </rPr>
      <t>A</t>
    </r>
    <r>
      <rPr>
        <sz val="12"/>
        <color rgb="FF231F20"/>
        <rFont val="Arial"/>
        <family val="2"/>
      </rPr>
      <t xml:space="preserve"> given </t>
    </r>
    <r>
      <rPr>
        <i/>
        <sz val="12"/>
        <color rgb="FF231F20"/>
        <rFont val="Arial"/>
        <family val="2"/>
      </rPr>
      <t>B</t>
    </r>
    <r>
      <rPr>
        <sz val="12"/>
        <color rgb="FF231F20"/>
        <rFont val="Arial"/>
        <family val="2"/>
      </rPr>
      <t xml:space="preserve">as </t>
    </r>
    <r>
      <rPr>
        <i/>
        <sz val="12"/>
        <color rgb="FF231F20"/>
        <rFont val="Arial"/>
        <family val="2"/>
      </rPr>
      <t>P</t>
    </r>
    <r>
      <rPr>
        <sz val="12"/>
        <color rgb="FF231F20"/>
        <rFont val="Arial"/>
        <family val="2"/>
      </rPr>
      <t>(</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)/P(</t>
    </r>
    <r>
      <rPr>
        <i/>
        <sz val="12"/>
        <color rgb="FF231F20"/>
        <rFont val="Arial"/>
        <family val="2"/>
      </rPr>
      <t>B</t>
    </r>
    <r>
      <rPr>
        <sz val="12"/>
        <color rgb="FF231F20"/>
        <rFont val="Arial"/>
        <family val="2"/>
      </rPr>
      <t xml:space="preserve">), and interpret independence of </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 xml:space="preserve">as saying that the conditional probability of </t>
    </r>
    <r>
      <rPr>
        <i/>
        <sz val="12"/>
        <color rgb="FF231F20"/>
        <rFont val="Arial"/>
        <family val="2"/>
      </rPr>
      <t>A</t>
    </r>
    <r>
      <rPr>
        <sz val="12"/>
        <color rgb="FF231F20"/>
        <rFont val="Arial"/>
        <family val="2"/>
      </rPr>
      <t xml:space="preserve"> given </t>
    </r>
    <r>
      <rPr>
        <i/>
        <sz val="12"/>
        <color rgb="FF231F20"/>
        <rFont val="Arial"/>
        <family val="2"/>
      </rPr>
      <t xml:space="preserve">B </t>
    </r>
    <r>
      <rPr>
        <sz val="12"/>
        <color rgb="FF231F20"/>
        <rFont val="Arial"/>
        <family val="2"/>
      </rPr>
      <t xml:space="preserve">is the same as the probability of </t>
    </r>
    <r>
      <rPr>
        <i/>
        <sz val="12"/>
        <color rgb="FF231F20"/>
        <rFont val="Arial"/>
        <family val="2"/>
      </rPr>
      <t>A</t>
    </r>
    <r>
      <rPr>
        <sz val="12"/>
        <color rgb="FF231F20"/>
        <rFont val="Arial"/>
        <family val="2"/>
      </rPr>
      <t xml:space="preserve">, and the conditional probability of </t>
    </r>
    <r>
      <rPr>
        <i/>
        <sz val="12"/>
        <color rgb="FF231F20"/>
        <rFont val="Arial"/>
        <family val="2"/>
      </rPr>
      <t xml:space="preserve">B </t>
    </r>
    <r>
      <rPr>
        <sz val="12"/>
        <color rgb="FF231F20"/>
        <rFont val="Arial"/>
        <family val="2"/>
      </rPr>
      <t xml:space="preserve">given </t>
    </r>
    <r>
      <rPr>
        <i/>
        <sz val="12"/>
        <color rgb="FF231F20"/>
        <rFont val="Arial"/>
        <family val="2"/>
      </rPr>
      <t>A</t>
    </r>
    <r>
      <rPr>
        <sz val="12"/>
        <color rgb="FF231F20"/>
        <rFont val="Arial"/>
        <family val="2"/>
      </rPr>
      <t xml:space="preserve"> is the same as the probability of </t>
    </r>
    <r>
      <rPr>
        <i/>
        <sz val="12"/>
        <color rgb="FF231F20"/>
        <rFont val="Arial"/>
        <family val="2"/>
      </rPr>
      <t>B</t>
    </r>
    <r>
      <rPr>
        <sz val="12"/>
        <color rgb="FF231F20"/>
        <rFont val="Arial"/>
        <family val="2"/>
      </rPr>
      <t>.</t>
    </r>
  </si>
  <si>
    <t>HS.SCP.A.4</t>
  </si>
  <si>
    <r>
      <rPr>
        <sz val="12"/>
        <color rgb="FF231F20"/>
        <rFont val="Arial"/>
        <family val="2"/>
      </rPr>
      <t xml:space="preserve">Construct and interpret two-way frequency tables of data when two categories are associated with each object being classified. Use the two-way table as a sample space to decide if events are independent and to approximate conditional probabilities. </t>
    </r>
    <r>
      <rPr>
        <i/>
        <sz val="12"/>
        <color rgb="FF231F20"/>
        <rFont val="Arial"/>
        <family val="2"/>
      </rPr>
      <t>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r>
  </si>
  <si>
    <t>HS.SCP.A.5</t>
  </si>
  <si>
    <r>
      <t>Recognize and explain the concepts of conditional probability and independence in everyday language and everyday situations.</t>
    </r>
    <r>
      <rPr>
        <i/>
        <sz val="12"/>
        <color theme="1"/>
        <rFont val="Arial"/>
        <family val="2"/>
      </rPr>
      <t xml:space="preserve"> For example, compare the chance of having lung cancer if you are a smoker with the chance of being a smoker if you have lung cancer.</t>
    </r>
  </si>
  <si>
    <t>Use the rules of probability to compute probabilities of compound events in a uniform probability model.</t>
  </si>
  <si>
    <t>HS.SCP.B.6</t>
  </si>
  <si>
    <r>
      <t xml:space="preserve">Find the conditional probability of </t>
    </r>
    <r>
      <rPr>
        <i/>
        <sz val="12"/>
        <color theme="1"/>
        <rFont val="Arial"/>
        <family val="2"/>
      </rPr>
      <t>A</t>
    </r>
    <r>
      <rPr>
        <sz val="12"/>
        <color theme="1"/>
        <rFont val="Arial"/>
        <family val="2"/>
      </rPr>
      <t xml:space="preserve"> given </t>
    </r>
    <r>
      <rPr>
        <i/>
        <sz val="12"/>
        <color theme="1"/>
        <rFont val="Arial"/>
        <family val="2"/>
      </rPr>
      <t>B</t>
    </r>
    <r>
      <rPr>
        <sz val="12"/>
        <color theme="1"/>
        <rFont val="Arial"/>
        <family val="2"/>
      </rPr>
      <t xml:space="preserve"> as the fraction of </t>
    </r>
    <r>
      <rPr>
        <i/>
        <sz val="12"/>
        <color theme="1"/>
        <rFont val="Arial"/>
        <family val="2"/>
      </rPr>
      <t>B</t>
    </r>
    <r>
      <rPr>
        <sz val="12"/>
        <color theme="1"/>
        <rFont val="Arial"/>
        <family val="2"/>
      </rPr>
      <t xml:space="preserve">’s outcomes that also belong to </t>
    </r>
    <r>
      <rPr>
        <i/>
        <sz val="12"/>
        <color theme="1"/>
        <rFont val="Arial"/>
        <family val="2"/>
      </rPr>
      <t>A</t>
    </r>
    <r>
      <rPr>
        <sz val="12"/>
        <color theme="1"/>
        <rFont val="Arial"/>
        <family val="2"/>
      </rPr>
      <t>, and interpret the answer in terms of the model.</t>
    </r>
  </si>
  <si>
    <t>HS.SCP.B.7</t>
  </si>
  <si>
    <t>Apply the Addition Rule, P(A or B) = P(A) + P(B) – P(A and B), and interpret the answer in terms of the model.</t>
  </si>
  <si>
    <t>HS.SCP.B.8</t>
  </si>
  <si>
    <t>(+) Apply the general Multiplication Rule in a uniform probability model, P(A and B) = P(A)P(B|A) = P(B)P(A|B), and interpret the answer in terms of the model.</t>
  </si>
  <si>
    <t>HS.SCP.B.9</t>
  </si>
  <si>
    <t>(+) Use permutations and combinations to compute probabilities of compound events and solve problems.</t>
  </si>
  <si>
    <t>HS.S-MD - Using Probability to Make Decisions</t>
  </si>
  <si>
    <t>Use probability to evaluate outcomes of decisions.</t>
  </si>
  <si>
    <t>HS.SMD.B.6</t>
  </si>
  <si>
    <t>(+) Use probabilities to make fair decisions (e.g., drawing by lots, using a random number generator).</t>
  </si>
  <si>
    <t>HS.SMD.B.7</t>
  </si>
  <si>
    <t>(+) Analyze decisions and strategies using probability concepts (e.g., product testing, medical testing, pulling a hockey goalie at the end of a game).</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</si>
  <si>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</si>
  <si>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</si>
  <si>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</si>
  <si>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Standards for Mathematical Practices Scoring Table</t>
  </si>
  <si>
    <t>Publisher Cite</t>
  </si>
  <si>
    <t>COUNT</t>
  </si>
  <si>
    <t>SUM COL</t>
  </si>
  <si>
    <t>Reviewer Cite</t>
  </si>
  <si>
    <t>1 and M</t>
  </si>
  <si>
    <t>2 and M</t>
  </si>
  <si>
    <t>3 and M</t>
  </si>
  <si>
    <t>4 and M</t>
  </si>
  <si>
    <t>5 and M</t>
  </si>
  <si>
    <t>6 and M</t>
  </si>
  <si>
    <t>7 and M</t>
  </si>
  <si>
    <t>8 and M</t>
  </si>
  <si>
    <t>F.36 Integrated Math 2 - Grades 9-11 (2081)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</si>
</sst>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32"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sz val="12"/>
      <color rgb="FFFF0000"/>
      <name val="Arial"/>
      <family val="2"/>
    </font>
    <font>
      <i/>
      <sz val="12"/>
      <name val="Arial"/>
      <family val="2"/>
    </font>
    <font>
      <i/>
      <vertAlign val="superscript"/>
      <sz val="12"/>
      <name val="Arial"/>
      <family val="2"/>
    </font>
    <font>
      <vertAlign val="superscript"/>
      <sz val="12"/>
      <color theme="1"/>
      <name val="Arial"/>
      <family val="2"/>
    </font>
    <font>
      <i/>
      <vertAlign val="superscript"/>
      <sz val="12"/>
      <color theme="1"/>
      <name val="Arial"/>
      <family val="2"/>
    </font>
    <font>
      <b/>
      <sz val="16"/>
      <color theme="1"/>
      <name val="Arial"/>
      <family val="2"/>
    </font>
    <font>
      <b/>
      <u/>
      <sz val="16"/>
      <color theme="1"/>
      <name val="Arial"/>
      <family val="2"/>
    </font>
    <font>
      <sz val="14"/>
      <color theme="1"/>
      <name val="Arial"/>
      <family val="2"/>
    </font>
    <font>
      <b/>
      <sz val="14"/>
      <color theme="1"/>
      <name val="Arial"/>
      <family val="2"/>
    </font>
    <font>
      <i/>
      <sz val="12"/>
      <color rgb="FF231F20"/>
      <name val="Arial"/>
      <family val="2"/>
    </font>
    <font>
      <sz val="12"/>
      <color rgb="FF231F20"/>
      <name val="Arial"/>
      <family val="2"/>
    </font>
    <font>
      <vertAlign val="superscript"/>
      <sz val="12"/>
      <color rgb="FF231F20"/>
      <name val="Arial"/>
      <family val="2"/>
    </font>
    <font>
      <i/>
      <vertAlign val="superscript"/>
      <sz val="12"/>
      <color rgb="FF231F20"/>
      <name val="Arial"/>
      <family val="2"/>
    </font>
    <font>
      <b/>
      <vertAlign val="superscript"/>
      <sz val="16"/>
      <color theme="0"/>
      <name val="Arial"/>
      <family val="2"/>
    </font>
    <font>
      <sz val="12"/>
      <color rgb="FF231F20"/>
      <name val="Calibri"/>
      <family val="2"/>
    </font>
    <font>
      <b/>
      <sz val="12"/>
      <color rgb="FFFFFF0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D6FE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98">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2" fillId="11" borderId="6"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2" borderId="0" xfId="0" applyFont="1" applyFill="1" applyAlignment="1" applyProtection="1">
      <alignment vertical="top" wrapText="1"/>
    </xf>
    <xf numFmtId="0" fontId="2" fillId="12" borderId="27" xfId="0" applyFont="1" applyFill="1" applyBorder="1" applyAlignment="1" applyProtection="1">
      <alignment vertical="top" wrapText="1"/>
    </xf>
    <xf numFmtId="0" fontId="2" fillId="12" borderId="13" xfId="0" applyFont="1" applyFill="1" applyBorder="1" applyAlignment="1" applyProtection="1">
      <alignment vertical="top" wrapText="1"/>
    </xf>
    <xf numFmtId="0" fontId="1" fillId="16" borderId="9" xfId="0" applyFont="1" applyFill="1" applyBorder="1" applyAlignment="1" applyProtection="1">
      <alignment horizontal="center" vertical="center"/>
    </xf>
    <xf numFmtId="0" fontId="7"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6" fillId="16" borderId="0" xfId="0" applyFont="1" applyFill="1" applyAlignment="1" applyProtection="1">
      <alignment vertical="top" wrapText="1"/>
    </xf>
    <xf numFmtId="0" fontId="2" fillId="16" borderId="8" xfId="0" applyFont="1" applyFill="1" applyBorder="1" applyAlignment="1" applyProtection="1">
      <alignment horizontal="center" vertical="center" wrapText="1"/>
    </xf>
    <xf numFmtId="0" fontId="3" fillId="25" borderId="13" xfId="0" applyFont="1" applyFill="1" applyBorder="1" applyProtection="1"/>
    <xf numFmtId="0" fontId="1" fillId="0" borderId="9" xfId="0" applyFont="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2" borderId="1"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19" borderId="12" xfId="0" applyFont="1" applyFill="1" applyBorder="1" applyAlignment="1" applyProtection="1">
      <alignment vertical="top" wrapText="1"/>
    </xf>
    <xf numFmtId="0" fontId="2" fillId="4" borderId="7" xfId="0" applyFont="1" applyFill="1" applyBorder="1" applyProtection="1"/>
    <xf numFmtId="0" fontId="2" fillId="24" borderId="12" xfId="0" applyFont="1" applyFill="1" applyBorder="1" applyAlignment="1" applyProtection="1">
      <alignment vertical="top" wrapText="1"/>
    </xf>
    <xf numFmtId="0" fontId="2" fillId="10" borderId="4" xfId="0" applyFont="1" applyFill="1" applyBorder="1" applyAlignment="1" applyProtection="1">
      <alignment horizontal="center" vertical="center" wrapText="1"/>
    </xf>
    <xf numFmtId="0" fontId="14" fillId="23" borderId="1" xfId="0" applyFont="1" applyFill="1" applyBorder="1" applyAlignment="1" applyProtection="1">
      <alignment horizontal="center" vertical="center" wrapText="1"/>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1" fillId="0" borderId="1" xfId="0" applyFont="1" applyBorder="1" applyAlignment="1" applyProtection="1">
      <alignment horizontal="center" vertical="center" wrapText="1"/>
    </xf>
    <xf numFmtId="0" fontId="2" fillId="22" borderId="10" xfId="0" applyFont="1" applyFill="1" applyBorder="1" applyAlignment="1" applyProtection="1">
      <alignment horizontal="left" vertical="top" wrapText="1"/>
    </xf>
    <xf numFmtId="0" fontId="2" fillId="4" borderId="8" xfId="0" applyFont="1" applyFill="1" applyBorder="1" applyAlignment="1" applyProtection="1">
      <alignment horizontal="center" vertical="center"/>
    </xf>
    <xf numFmtId="0" fontId="2" fillId="24" borderId="12" xfId="0" applyFont="1" applyFill="1" applyBorder="1" applyAlignment="1" applyProtection="1">
      <alignment horizontal="center" vertical="center" wrapText="1"/>
    </xf>
    <xf numFmtId="0" fontId="2" fillId="23" borderId="28" xfId="0" applyFont="1" applyFill="1" applyBorder="1" applyAlignment="1" applyProtection="1">
      <alignment horizontal="center" vertical="center" wrapText="1"/>
    </xf>
    <xf numFmtId="0" fontId="14" fillId="23" borderId="7" xfId="0" applyFont="1" applyFill="1" applyBorder="1" applyAlignment="1" applyProtection="1">
      <alignment horizontal="center" vertical="center" wrapText="1"/>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2" fillId="22" borderId="11" xfId="0" applyFont="1" applyFill="1" applyBorder="1" applyAlignment="1" applyProtection="1">
      <alignment horizontal="left" vertical="top" wrapText="1"/>
    </xf>
    <xf numFmtId="0" fontId="14" fillId="23" borderId="13" xfId="0" applyFont="1" applyFill="1" applyBorder="1" applyAlignment="1" applyProtection="1">
      <alignment horizontal="center" vertical="center" wrapText="1"/>
    </xf>
    <xf numFmtId="0" fontId="14" fillId="23" borderId="9"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14" fillId="23" borderId="4" xfId="0" applyFont="1" applyFill="1" applyBorder="1" applyAlignment="1" applyProtection="1">
      <alignment horizontal="center" vertical="center" wrapText="1"/>
    </xf>
    <xf numFmtId="0" fontId="2" fillId="4" borderId="8" xfId="0" applyFont="1" applyFill="1" applyBorder="1" applyProtection="1"/>
    <xf numFmtId="0" fontId="6" fillId="3" borderId="0" xfId="0" applyFont="1" applyFill="1" applyAlignment="1" applyProtection="1">
      <alignment horizontal="left" vertical="center"/>
    </xf>
    <xf numFmtId="0" fontId="4" fillId="3" borderId="0" xfId="0" applyFont="1" applyFill="1" applyAlignment="1" applyProtection="1">
      <alignment vertical="top" wrapText="1"/>
    </xf>
    <xf numFmtId="0" fontId="2" fillId="19" borderId="7" xfId="0" applyFont="1" applyFill="1" applyBorder="1" applyProtection="1"/>
    <xf numFmtId="0" fontId="2" fillId="24" borderId="7" xfId="0" applyFont="1" applyFill="1" applyBorder="1" applyProtection="1"/>
    <xf numFmtId="0" fontId="2" fillId="19" borderId="8" xfId="0" applyFont="1" applyFill="1" applyBorder="1" applyProtection="1"/>
    <xf numFmtId="0" fontId="2" fillId="0" borderId="1" xfId="0" applyFont="1" applyFill="1" applyBorder="1" applyAlignment="1" applyProtection="1">
      <alignment vertical="top" wrapText="1"/>
    </xf>
    <xf numFmtId="0" fontId="14" fillId="23" borderId="28" xfId="0" applyFont="1" applyFill="1" applyBorder="1" applyAlignment="1" applyProtection="1">
      <alignment horizontal="center" vertical="center" wrapText="1"/>
    </xf>
    <xf numFmtId="0" fontId="6" fillId="16" borderId="2" xfId="0" applyFont="1" applyFill="1" applyBorder="1" applyAlignment="1" applyProtection="1">
      <alignment horizontal="center" vertical="center"/>
    </xf>
    <xf numFmtId="0" fontId="2" fillId="19" borderId="10" xfId="0" applyFont="1" applyFill="1" applyBorder="1" applyProtection="1"/>
    <xf numFmtId="0" fontId="2" fillId="24" borderId="10" xfId="0" applyFont="1" applyFill="1" applyBorder="1" applyProtection="1"/>
    <xf numFmtId="0" fontId="2" fillId="19" borderId="12" xfId="0" applyFont="1" applyFill="1" applyBorder="1" applyProtection="1"/>
    <xf numFmtId="0" fontId="2" fillId="24" borderId="12" xfId="0" applyFont="1" applyFill="1" applyBorder="1" applyProtection="1"/>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6"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2" fillId="2" borderId="11"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0" borderId="13" xfId="0" applyFont="1" applyBorder="1" applyAlignment="1" applyProtection="1">
      <alignment horizontal="left" vertical="top" wrapText="1"/>
    </xf>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12" xfId="0" applyFont="1" applyFill="1" applyBorder="1" applyAlignment="1" applyProtection="1">
      <alignment horizontal="center" vertical="center" wrapText="1"/>
      <protection locked="0"/>
    </xf>
    <xf numFmtId="0" fontId="2" fillId="19" borderId="8" xfId="0" applyFont="1" applyFill="1" applyBorder="1" applyAlignment="1" applyProtection="1">
      <alignment horizontal="left" vertical="top" wrapText="1"/>
      <protection locked="0"/>
    </xf>
    <xf numFmtId="0" fontId="21"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3" fillId="0" borderId="0" xfId="0" applyFont="1" applyProtection="1"/>
    <xf numFmtId="0" fontId="2" fillId="0" borderId="1" xfId="0" applyFont="1" applyBorder="1" applyAlignment="1" applyProtection="1">
      <alignment horizontal="left" vertical="top" wrapText="1"/>
    </xf>
    <xf numFmtId="0" fontId="2" fillId="19" borderId="7"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6" fillId="16" borderId="3"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4" fillId="23" borderId="4" xfId="0" applyFont="1" applyFill="1" applyBorder="1" applyAlignment="1" applyProtection="1">
      <alignment horizontal="center" vertical="center"/>
    </xf>
    <xf numFmtId="0" fontId="4" fillId="23" borderId="1" xfId="0" applyFont="1" applyFill="1" applyBorder="1" applyAlignment="1" applyProtection="1">
      <alignment horizontal="center" vertical="center"/>
    </xf>
    <xf numFmtId="0" fontId="2" fillId="4" borderId="8" xfId="0"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0" fontId="1" fillId="10" borderId="1" xfId="0" applyFont="1" applyFill="1" applyBorder="1" applyAlignment="1" applyProtection="1">
      <alignment horizontal="center" vertical="center"/>
    </xf>
    <xf numFmtId="0" fontId="26" fillId="0" borderId="0" xfId="0" applyFont="1" applyAlignment="1" applyProtection="1">
      <alignment horizontal="left" vertical="top" wrapText="1"/>
    </xf>
    <xf numFmtId="0" fontId="2" fillId="19" borderId="7" xfId="0" applyFont="1" applyFill="1" applyBorder="1" applyAlignment="1" applyProtection="1"/>
    <xf numFmtId="0" fontId="2" fillId="24" borderId="7" xfId="0" applyFont="1" applyFill="1" applyBorder="1" applyAlignment="1" applyProtection="1"/>
    <xf numFmtId="0" fontId="2" fillId="19" borderId="8" xfId="0" applyFont="1" applyFill="1" applyBorder="1" applyAlignment="1" applyProtection="1"/>
    <xf numFmtId="0" fontId="2" fillId="4" borderId="8" xfId="0" applyFont="1" applyFill="1" applyBorder="1" applyAlignment="1" applyProtection="1"/>
    <xf numFmtId="0" fontId="2" fillId="24" borderId="8" xfId="0" applyFont="1" applyFill="1" applyBorder="1" applyAlignment="1" applyProtection="1"/>
    <xf numFmtId="0" fontId="25" fillId="0" borderId="0" xfId="0" applyFont="1" applyAlignment="1" applyProtection="1">
      <alignment horizontal="left" vertical="top" wrapText="1"/>
    </xf>
    <xf numFmtId="0" fontId="2" fillId="19" borderId="1" xfId="0" applyFont="1" applyFill="1" applyBorder="1" applyAlignment="1" applyProtection="1">
      <alignment horizontal="left" vertical="top" wrapText="1"/>
      <protection locked="0"/>
    </xf>
    <xf numFmtId="0" fontId="2" fillId="19" borderId="1" xfId="0" applyFont="1" applyFill="1" applyBorder="1" applyAlignment="1" applyProtection="1">
      <alignment horizontal="left" vertical="top" wrapText="1"/>
    </xf>
    <xf numFmtId="0" fontId="2" fillId="24" borderId="1" xfId="0"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0" fontId="4" fillId="23" borderId="13" xfId="0" applyFont="1" applyFill="1" applyBorder="1" applyAlignment="1" applyProtection="1">
      <alignment horizontal="center" vertical="center"/>
    </xf>
    <xf numFmtId="0" fontId="26" fillId="0" borderId="1" xfId="0" applyFont="1" applyBorder="1" applyAlignment="1" applyProtection="1">
      <alignment horizontal="justify" vertical="top"/>
    </xf>
    <xf numFmtId="0" fontId="2" fillId="24" borderId="0" xfId="0" applyFont="1" applyFill="1" applyBorder="1" applyAlignment="1" applyProtection="1">
      <alignment horizontal="left" vertical="top" wrapText="1"/>
    </xf>
    <xf numFmtId="0" fontId="26" fillId="0" borderId="1" xfId="0" applyFont="1" applyBorder="1" applyAlignment="1" applyProtection="1">
      <alignment vertical="top" wrapText="1"/>
    </xf>
    <xf numFmtId="0" fontId="4" fillId="23" borderId="7" xfId="0" applyFont="1" applyFill="1" applyBorder="1" applyAlignment="1" applyProtection="1">
      <alignment horizontal="center" vertical="center"/>
    </xf>
    <xf numFmtId="0" fontId="0" fillId="0" borderId="0" xfId="0" applyFill="1" applyProtection="1"/>
    <xf numFmtId="0" fontId="14" fillId="16" borderId="3" xfId="0" applyFont="1" applyFill="1" applyBorder="1" applyAlignment="1" applyProtection="1">
      <alignment horizontal="center" vertical="center"/>
    </xf>
    <xf numFmtId="0" fontId="14" fillId="16" borderId="3" xfId="0" applyFont="1" applyFill="1" applyBorder="1" applyAlignment="1" applyProtection="1">
      <alignment horizontal="left" vertical="top" wrapText="1"/>
    </xf>
    <xf numFmtId="0" fontId="2" fillId="19" borderId="7" xfId="0" applyFont="1" applyFill="1" applyBorder="1" applyAlignment="1" applyProtection="1">
      <alignment horizontal="center" vertical="center"/>
    </xf>
    <xf numFmtId="0" fontId="2" fillId="19" borderId="8"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4" fillId="3" borderId="3" xfId="0" applyFont="1" applyFill="1" applyBorder="1" applyAlignment="1" applyProtection="1">
      <alignment vertical="center" wrapText="1"/>
    </xf>
    <xf numFmtId="0" fontId="2" fillId="3" borderId="4" xfId="0" applyFont="1" applyFill="1" applyBorder="1" applyAlignment="1" applyProtection="1">
      <alignment horizontal="left" vertical="top" wrapText="1"/>
    </xf>
    <xf numFmtId="0" fontId="2" fillId="16" borderId="3"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xf>
    <xf numFmtId="0" fontId="2" fillId="16" borderId="4" xfId="0" applyFont="1" applyFill="1" applyBorder="1" applyAlignment="1" applyProtection="1">
      <alignment horizontal="left" vertical="top" wrapText="1"/>
    </xf>
    <xf numFmtId="0" fontId="2" fillId="27" borderId="10" xfId="0" applyFont="1" applyFill="1" applyBorder="1" applyProtection="1"/>
    <xf numFmtId="0" fontId="2" fillId="27" borderId="7" xfId="0" applyFont="1" applyFill="1" applyBorder="1" applyAlignment="1" applyProtection="1">
      <alignment vertical="top" wrapText="1"/>
    </xf>
    <xf numFmtId="0" fontId="2" fillId="27" borderId="12" xfId="0" applyFont="1" applyFill="1" applyBorder="1" applyProtection="1"/>
    <xf numFmtId="0" fontId="2" fillId="27" borderId="8" xfId="0" applyFont="1" applyFill="1" applyBorder="1" applyAlignment="1" applyProtection="1">
      <alignment vertical="top" wrapText="1"/>
    </xf>
    <xf numFmtId="0" fontId="2" fillId="27" borderId="8" xfId="0" applyFont="1" applyFill="1" applyBorder="1" applyProtection="1"/>
    <xf numFmtId="0" fontId="1" fillId="10" borderId="4" xfId="0" applyFont="1" applyFill="1" applyBorder="1" applyAlignment="1" applyProtection="1">
      <alignment horizontal="center" vertical="center"/>
    </xf>
    <xf numFmtId="0" fontId="0" fillId="0" borderId="0" xfId="0" applyAlignment="1" applyProtection="1">
      <alignment vertical="center"/>
    </xf>
    <xf numFmtId="0" fontId="2" fillId="19" borderId="7" xfId="0" applyFont="1" applyFill="1" applyBorder="1" applyAlignment="1" applyProtection="1">
      <alignment vertical="top" wrapText="1"/>
    </xf>
    <xf numFmtId="0" fontId="1" fillId="23" borderId="1" xfId="0" applyFont="1" applyFill="1" applyBorder="1" applyAlignment="1" applyProtection="1">
      <alignment horizontal="center" vertical="center"/>
    </xf>
    <xf numFmtId="0" fontId="2" fillId="19" borderId="8" xfId="0" applyFont="1" applyFill="1" applyBorder="1" applyAlignment="1" applyProtection="1">
      <alignment vertical="top" wrapText="1"/>
    </xf>
    <xf numFmtId="0" fontId="2" fillId="16" borderId="3" xfId="0" applyFont="1" applyFill="1" applyBorder="1" applyAlignment="1" applyProtection="1">
      <alignment vertical="top" wrapText="1"/>
    </xf>
    <xf numFmtId="0" fontId="2" fillId="19" borderId="9" xfId="0" applyFont="1" applyFill="1" applyBorder="1" applyAlignment="1" applyProtection="1">
      <alignment horizontal="left" vertical="top" wrapText="1"/>
      <protection locked="0"/>
    </xf>
    <xf numFmtId="0" fontId="4" fillId="23" borderId="9" xfId="0" applyFont="1" applyFill="1" applyBorder="1" applyAlignment="1" applyProtection="1">
      <alignment horizontal="center" vertical="center"/>
    </xf>
    <xf numFmtId="0" fontId="31" fillId="10" borderId="1" xfId="0" applyFont="1" applyFill="1" applyBorder="1" applyAlignment="1" applyProtection="1">
      <alignment horizontal="center" vertical="center"/>
    </xf>
    <xf numFmtId="0" fontId="14" fillId="3" borderId="3" xfId="0" applyFont="1" applyFill="1" applyBorder="1" applyAlignment="1" applyProtection="1">
      <alignment vertical="top" wrapText="1"/>
    </xf>
    <xf numFmtId="0" fontId="2" fillId="3" borderId="3" xfId="0" applyFont="1" applyFill="1" applyBorder="1" applyProtection="1"/>
    <xf numFmtId="0" fontId="2" fillId="19" borderId="7" xfId="0" applyFont="1" applyFill="1" applyBorder="1" applyAlignment="1" applyProtection="1">
      <alignment horizontal="center" vertical="center" wrapText="1"/>
    </xf>
    <xf numFmtId="0" fontId="2" fillId="19" borderId="8" xfId="0" applyFont="1" applyFill="1" applyBorder="1" applyAlignment="1" applyProtection="1">
      <alignment horizontal="center" vertical="center" wrapText="1"/>
    </xf>
    <xf numFmtId="0" fontId="26" fillId="0" borderId="0" xfId="0" applyFont="1" applyAlignment="1" applyProtection="1">
      <alignment vertical="top" wrapText="1"/>
    </xf>
    <xf numFmtId="0" fontId="2" fillId="27" borderId="8" xfId="0" applyFont="1" applyFill="1" applyBorder="1" applyAlignment="1" applyProtection="1">
      <alignment horizontal="center" vertical="center"/>
    </xf>
    <xf numFmtId="0" fontId="2" fillId="10" borderId="9" xfId="0" applyFont="1" applyFill="1" applyBorder="1" applyProtection="1"/>
    <xf numFmtId="0" fontId="2" fillId="10" borderId="8" xfId="0" applyFont="1" applyFill="1" applyBorder="1" applyProtection="1"/>
    <xf numFmtId="0" fontId="2" fillId="16" borderId="3" xfId="0" applyFont="1" applyFill="1" applyBorder="1" applyAlignment="1" applyProtection="1"/>
    <xf numFmtId="0" fontId="2" fillId="16" borderId="3" xfId="0" applyFont="1" applyFill="1" applyBorder="1" applyProtection="1"/>
    <xf numFmtId="0" fontId="4" fillId="23" borderId="2" xfId="0" applyFont="1" applyFill="1" applyBorder="1" applyAlignment="1" applyProtection="1">
      <alignment horizontal="center" vertical="center"/>
    </xf>
    <xf numFmtId="0" fontId="2" fillId="4" borderId="10" xfId="0" applyFont="1" applyFill="1" applyBorder="1" applyAlignment="1" applyProtection="1"/>
    <xf numFmtId="0" fontId="2" fillId="4" borderId="12" xfId="0" applyFont="1" applyFill="1" applyBorder="1" applyAlignment="1" applyProtection="1"/>
    <xf numFmtId="0" fontId="2" fillId="27" borderId="28" xfId="0" applyFont="1" applyFill="1" applyBorder="1" applyAlignment="1" applyProtection="1">
      <alignment horizontal="center" vertical="center"/>
    </xf>
    <xf numFmtId="0" fontId="2" fillId="27" borderId="27" xfId="0" applyFont="1" applyFill="1" applyBorder="1" applyAlignment="1" applyProtection="1">
      <alignment horizontal="center" vertical="center"/>
    </xf>
    <xf numFmtId="0" fontId="2" fillId="27" borderId="28" xfId="0" applyFont="1" applyFill="1" applyBorder="1" applyAlignment="1" applyProtection="1">
      <alignment horizontal="center" vertical="center" wrapText="1"/>
    </xf>
    <xf numFmtId="0" fontId="2" fillId="27" borderId="27" xfId="0" applyFont="1" applyFill="1" applyBorder="1" applyAlignment="1" applyProtection="1">
      <alignment horizontal="center" vertical="center" wrapText="1"/>
    </xf>
    <xf numFmtId="0" fontId="2" fillId="4" borderId="10" xfId="0" applyFont="1" applyFill="1" applyBorder="1" applyProtection="1"/>
    <xf numFmtId="0" fontId="2" fillId="27" borderId="5" xfId="0" applyFont="1" applyFill="1" applyBorder="1" applyProtection="1"/>
    <xf numFmtId="0" fontId="2" fillId="4" borderId="12" xfId="0" applyFont="1" applyFill="1" applyBorder="1" applyProtection="1"/>
    <xf numFmtId="0" fontId="2" fillId="27" borderId="28" xfId="0" applyFont="1" applyFill="1" applyBorder="1" applyProtection="1"/>
    <xf numFmtId="0" fontId="4" fillId="23" borderId="28" xfId="0" applyFont="1" applyFill="1" applyBorder="1" applyAlignment="1" applyProtection="1">
      <alignment horizontal="center" vertical="center"/>
    </xf>
    <xf numFmtId="0" fontId="2" fillId="3" borderId="6" xfId="0" applyFont="1" applyFill="1" applyBorder="1" applyProtection="1"/>
    <xf numFmtId="0" fontId="2" fillId="4" borderId="10"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24" borderId="28" xfId="0" applyFont="1" applyFill="1" applyBorder="1" applyAlignment="1" applyProtection="1">
      <alignment horizontal="center" vertical="center"/>
    </xf>
    <xf numFmtId="0" fontId="2" fillId="24" borderId="27"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24" borderId="28" xfId="0" applyFont="1" applyFill="1" applyBorder="1" applyAlignment="1" applyProtection="1"/>
    <xf numFmtId="0" fontId="2" fillId="24" borderId="27" xfId="0" applyFont="1" applyFill="1" applyBorder="1" applyAlignment="1" applyProtection="1"/>
    <xf numFmtId="0" fontId="1" fillId="10" borderId="2" xfId="0" applyFont="1" applyFill="1" applyBorder="1" applyAlignment="1" applyProtection="1">
      <alignment horizontal="center" vertical="center"/>
    </xf>
    <xf numFmtId="0" fontId="2" fillId="24" borderId="27" xfId="0" applyFont="1" applyFill="1" applyBorder="1" applyAlignment="1" applyProtection="1">
      <alignment horizontal="left" vertical="top" wrapText="1"/>
    </xf>
    <xf numFmtId="0" fontId="1" fillId="0" borderId="7" xfId="0" applyFont="1" applyBorder="1" applyAlignment="1" applyProtection="1">
      <alignment horizontal="center" vertical="center" wrapText="1"/>
    </xf>
    <xf numFmtId="0" fontId="2" fillId="2" borderId="10" xfId="0" applyFont="1" applyFill="1" applyBorder="1" applyAlignment="1" applyProtection="1">
      <alignment horizontal="left" vertical="top" wrapText="1"/>
    </xf>
    <xf numFmtId="0" fontId="2" fillId="22" borderId="7" xfId="0" applyFont="1" applyFill="1" applyBorder="1" applyAlignment="1" applyProtection="1">
      <alignment horizontal="left" vertical="top" wrapText="1"/>
    </xf>
    <xf numFmtId="0" fontId="4" fillId="23" borderId="10" xfId="0" applyFont="1" applyFill="1" applyBorder="1" applyAlignment="1" applyProtection="1">
      <alignment horizontal="center" vertical="center"/>
    </xf>
    <xf numFmtId="0" fontId="2" fillId="0" borderId="28" xfId="0" applyFont="1" applyBorder="1" applyAlignment="1" applyProtection="1">
      <alignment horizontal="left" vertical="top" wrapText="1"/>
    </xf>
    <xf numFmtId="0" fontId="1" fillId="0" borderId="8" xfId="0" applyFont="1" applyBorder="1" applyAlignment="1" applyProtection="1">
      <alignment horizontal="center" vertical="center" wrapText="1"/>
    </xf>
    <xf numFmtId="0" fontId="6" fillId="3" borderId="0" xfId="0" applyFont="1" applyFill="1" applyBorder="1" applyAlignment="1" applyProtection="1">
      <alignment horizontal="left" vertical="center"/>
    </xf>
    <xf numFmtId="0" fontId="4" fillId="3" borderId="0" xfId="0" applyFont="1" applyFill="1" applyBorder="1" applyAlignment="1" applyProtection="1">
      <alignment vertical="top" wrapText="1"/>
    </xf>
    <xf numFmtId="0" fontId="6" fillId="16" borderId="2" xfId="0" applyFont="1" applyFill="1" applyBorder="1" applyAlignment="1" applyProtection="1">
      <alignment vertical="top"/>
    </xf>
    <xf numFmtId="0" fontId="6" fillId="16" borderId="3" xfId="0" applyFont="1" applyFill="1" applyBorder="1" applyAlignment="1" applyProtection="1">
      <alignment vertical="center"/>
    </xf>
    <xf numFmtId="0" fontId="2" fillId="0" borderId="7" xfId="0" applyFont="1" applyBorder="1" applyAlignment="1" applyProtection="1">
      <alignment vertical="top" wrapText="1"/>
    </xf>
    <xf numFmtId="0" fontId="3" fillId="0" borderId="0" xfId="0" applyFont="1" applyFill="1" applyBorder="1" applyProtection="1"/>
    <xf numFmtId="0" fontId="2" fillId="3" borderId="3" xfId="0" applyFont="1" applyFill="1" applyBorder="1" applyAlignment="1" applyProtection="1">
      <alignment horizontal="left" vertical="top" wrapText="1"/>
      <protection locked="0"/>
    </xf>
    <xf numFmtId="0" fontId="2" fillId="16" borderId="3" xfId="0" applyFont="1" applyFill="1" applyBorder="1" applyAlignment="1" applyProtection="1">
      <alignment horizontal="left" vertical="top" wrapText="1"/>
      <protection locked="0"/>
    </xf>
    <xf numFmtId="0" fontId="2" fillId="16" borderId="3" xfId="0" applyFont="1" applyFill="1" applyBorder="1" applyAlignment="1" applyProtection="1">
      <protection locked="0"/>
    </xf>
    <xf numFmtId="0" fontId="2" fillId="16" borderId="3" xfId="0" applyFont="1" applyFill="1" applyBorder="1" applyAlignment="1" applyProtection="1">
      <alignment vertical="top" wrapText="1"/>
      <protection locked="0"/>
    </xf>
    <xf numFmtId="0" fontId="2" fillId="12" borderId="0" xfId="0" applyFont="1" applyFill="1" applyBorder="1" applyAlignment="1" applyProtection="1">
      <alignment vertical="top" wrapText="1"/>
    </xf>
    <xf numFmtId="0" fontId="2" fillId="19" borderId="8" xfId="0" applyFont="1" applyFill="1" applyBorder="1" applyAlignment="1" applyProtection="1">
      <alignment horizontal="left" vertical="top" wrapText="1"/>
    </xf>
    <xf numFmtId="0" fontId="2" fillId="24" borderId="7"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12" borderId="0" xfId="0" applyFont="1" applyFill="1" applyBorder="1" applyAlignment="1" applyProtection="1">
      <alignment vertical="top" wrapText="1"/>
    </xf>
    <xf numFmtId="0" fontId="2" fillId="24" borderId="9"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2" fillId="27" borderId="7" xfId="0" applyFont="1" applyFill="1" applyBorder="1" applyAlignment="1" applyProtection="1">
      <alignment horizontal="left" vertical="top" wrapText="1"/>
    </xf>
    <xf numFmtId="0" fontId="2" fillId="27" borderId="9"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2" fillId="19" borderId="12" xfId="0" applyFont="1" applyFill="1" applyBorder="1" applyAlignment="1" applyProtection="1">
      <alignment horizontal="left" vertical="top" wrapText="1"/>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7" xfId="0" applyFont="1" applyFill="1" applyBorder="1" applyAlignment="1" applyProtection="1">
      <alignment horizontal="center" vertical="center"/>
    </xf>
    <xf numFmtId="0" fontId="2" fillId="27" borderId="8" xfId="0" applyFont="1" applyFill="1" applyBorder="1" applyAlignment="1" applyProtection="1">
      <alignment horizontal="left" vertical="top" wrapText="1"/>
    </xf>
    <xf numFmtId="164" fontId="2" fillId="14" borderId="14" xfId="0" applyNumberFormat="1" applyFont="1" applyFill="1" applyBorder="1" applyAlignment="1" applyProtection="1">
      <alignment horizontal="center" vertical="center" wrapText="1"/>
      <protection locked="0"/>
    </xf>
    <xf numFmtId="0" fontId="2" fillId="13" borderId="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3" borderId="3" xfId="0" applyFont="1" applyFill="1" applyBorder="1" applyAlignment="1" applyProtection="1">
      <alignment vertical="top" wrapText="1"/>
      <protection locked="0"/>
    </xf>
    <xf numFmtId="0" fontId="2" fillId="3" borderId="6" xfId="0" applyFont="1" applyFill="1" applyBorder="1" applyAlignment="1" applyProtection="1">
      <alignmen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19" borderId="7" xfId="0" applyFont="1" applyFill="1" applyBorder="1" applyAlignment="1" applyProtection="1">
      <alignment horizontal="left" vertical="top" wrapText="1"/>
      <protection locked="0"/>
    </xf>
    <xf numFmtId="0" fontId="2" fillId="19" borderId="6" xfId="0" applyFont="1" applyFill="1" applyBorder="1" applyAlignment="1" applyProtection="1">
      <alignment vertical="center"/>
    </xf>
    <xf numFmtId="0" fontId="2" fillId="19" borderId="6" xfId="0" applyFont="1" applyFill="1" applyBorder="1" applyAlignment="1" applyProtection="1">
      <alignment vertical="center" wrapText="1"/>
    </xf>
    <xf numFmtId="0" fontId="0" fillId="25" borderId="1" xfId="0" applyFill="1" applyBorder="1" applyAlignment="1" applyProtection="1">
      <alignment horizontal="center" vertical="center"/>
    </xf>
    <xf numFmtId="0" fontId="0" fillId="10" borderId="1" xfId="0" applyFill="1" applyBorder="1" applyAlignment="1" applyProtection="1">
      <alignment horizontal="center" vertical="center"/>
    </xf>
    <xf numFmtId="0" fontId="14" fillId="16" borderId="3" xfId="0" applyFont="1" applyFill="1" applyBorder="1" applyProtection="1">
      <protection locked="0"/>
    </xf>
    <xf numFmtId="0" fontId="14" fillId="16" borderId="3" xfId="0" applyFont="1" applyFill="1" applyBorder="1" applyProtection="1"/>
    <xf numFmtId="0" fontId="2" fillId="16" borderId="3" xfId="0" applyFont="1" applyFill="1" applyBorder="1" applyAlignment="1" applyProtection="1">
      <alignment vertical="center"/>
    </xf>
    <xf numFmtId="0" fontId="2" fillId="16" borderId="3" xfId="0" applyFont="1" applyFill="1" applyBorder="1" applyAlignment="1" applyProtection="1">
      <alignment vertical="center"/>
      <protection locked="0"/>
    </xf>
    <xf numFmtId="0" fontId="14" fillId="16" borderId="3" xfId="0" applyFont="1" applyFill="1" applyBorder="1" applyAlignment="1" applyProtection="1">
      <alignment vertical="center"/>
    </xf>
    <xf numFmtId="0" fontId="14" fillId="16" borderId="4" xfId="0" applyFont="1" applyFill="1" applyBorder="1" applyAlignment="1" applyProtection="1">
      <alignment vertical="center"/>
    </xf>
    <xf numFmtId="0" fontId="14" fillId="16" borderId="4" xfId="0" applyFont="1" applyFill="1" applyBorder="1" applyAlignment="1" applyProtection="1">
      <alignment horizontal="left" vertical="top" wrapText="1"/>
    </xf>
    <xf numFmtId="0" fontId="2" fillId="3" borderId="0" xfId="0" applyFont="1" applyFill="1" applyProtection="1">
      <protection locked="0"/>
    </xf>
    <xf numFmtId="0" fontId="2" fillId="3" borderId="0" xfId="0" applyFont="1" applyFill="1" applyAlignment="1" applyProtection="1">
      <alignment horizontal="center" vertical="center"/>
    </xf>
    <xf numFmtId="0" fontId="2" fillId="3" borderId="0" xfId="0" applyFont="1" applyFill="1" applyProtection="1"/>
    <xf numFmtId="0" fontId="2" fillId="3" borderId="6" xfId="0" applyFont="1" applyFill="1" applyBorder="1" applyAlignment="1" applyProtection="1">
      <alignment vertical="top" wrapText="1"/>
      <protection locked="0"/>
    </xf>
    <xf numFmtId="0" fontId="14" fillId="3" borderId="6" xfId="0" applyFont="1" applyFill="1" applyBorder="1" applyAlignment="1" applyProtection="1">
      <alignment vertical="top" wrapText="1"/>
    </xf>
    <xf numFmtId="0" fontId="14" fillId="16" borderId="3" xfId="0" applyFont="1" applyFill="1" applyBorder="1" applyAlignment="1" applyProtection="1"/>
    <xf numFmtId="0" fontId="2" fillId="16" borderId="3" xfId="0" applyFont="1" applyFill="1" applyBorder="1" applyProtection="1">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vertical="center"/>
    </xf>
    <xf numFmtId="0" fontId="2" fillId="3" borderId="0" xfId="0" applyFont="1" applyFill="1" applyBorder="1" applyProtection="1"/>
    <xf numFmtId="0" fontId="2" fillId="3" borderId="0" xfId="0" applyFont="1" applyFill="1" applyBorder="1" applyAlignment="1" applyProtection="1">
      <alignment vertical="top" wrapText="1"/>
    </xf>
    <xf numFmtId="0" fontId="2" fillId="3" borderId="0" xfId="0" applyFont="1" applyFill="1" applyBorder="1" applyAlignment="1" applyProtection="1">
      <alignment vertical="top" wrapText="1"/>
      <protection locked="0"/>
    </xf>
    <xf numFmtId="0" fontId="14" fillId="3" borderId="0" xfId="0" applyFont="1" applyFill="1" applyBorder="1" applyAlignment="1" applyProtection="1">
      <alignment vertical="top" wrapText="1"/>
    </xf>
    <xf numFmtId="0" fontId="2" fillId="3" borderId="28" xfId="0" applyFont="1" applyFill="1" applyBorder="1" applyProtection="1"/>
    <xf numFmtId="0" fontId="4" fillId="16" borderId="3" xfId="0" applyFont="1" applyFill="1" applyBorder="1" applyAlignment="1" applyProtection="1">
      <alignment vertical="center" wrapText="1"/>
      <protection locked="0"/>
    </xf>
    <xf numFmtId="0" fontId="2" fillId="16" borderId="3" xfId="0" applyFont="1" applyFill="1" applyBorder="1" applyAlignment="1" applyProtection="1">
      <alignment horizontal="center" vertical="center" wrapText="1"/>
      <protection locked="0"/>
    </xf>
    <xf numFmtId="0" fontId="14" fillId="16" borderId="4" xfId="0" applyFont="1" applyFill="1" applyBorder="1" applyProtection="1"/>
    <xf numFmtId="0" fontId="4" fillId="16" borderId="3" xfId="0" applyFont="1" applyFill="1" applyBorder="1" applyAlignment="1" applyProtection="1">
      <alignment vertical="top" wrapText="1"/>
      <protection locked="0"/>
    </xf>
    <xf numFmtId="0" fontId="2" fillId="3" borderId="3" xfId="0" applyFont="1" applyFill="1" applyBorder="1" applyProtection="1">
      <protection locked="0"/>
    </xf>
    <xf numFmtId="0" fontId="2" fillId="3" borderId="6" xfId="0" applyFont="1" applyFill="1" applyBorder="1" applyAlignment="1" applyProtection="1">
      <alignment vertical="center"/>
    </xf>
    <xf numFmtId="0" fontId="2" fillId="3" borderId="6" xfId="0" applyFont="1" applyFill="1" applyBorder="1" applyAlignment="1" applyProtection="1">
      <alignment vertical="center"/>
      <protection locked="0"/>
    </xf>
    <xf numFmtId="0" fontId="2" fillId="3" borderId="4" xfId="0" applyFont="1" applyFill="1" applyBorder="1" applyProtection="1"/>
    <xf numFmtId="0" fontId="2" fillId="16" borderId="4" xfId="0" applyFont="1" applyFill="1" applyBorder="1" applyProtection="1"/>
    <xf numFmtId="0" fontId="2" fillId="10" borderId="7" xfId="0" applyFont="1" applyFill="1" applyBorder="1" applyProtection="1"/>
    <xf numFmtId="0" fontId="2" fillId="3" borderId="6" xfId="0" applyFont="1" applyFill="1" applyBorder="1" applyProtection="1">
      <protection locked="0"/>
    </xf>
    <xf numFmtId="0" fontId="2" fillId="3" borderId="6" xfId="0" applyFont="1" applyFill="1" applyBorder="1" applyAlignment="1" applyProtection="1">
      <alignment horizontal="center" vertical="center"/>
    </xf>
    <xf numFmtId="0" fontId="4" fillId="16" borderId="3" xfId="0" applyFont="1" applyFill="1" applyBorder="1" applyAlignment="1" applyProtection="1">
      <alignment vertical="top"/>
      <protection locked="0"/>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protection locked="0"/>
    </xf>
    <xf numFmtId="0" fontId="4" fillId="16" borderId="3" xfId="0" applyFont="1" applyFill="1" applyBorder="1" applyAlignment="1" applyProtection="1">
      <alignment vertical="top"/>
    </xf>
    <xf numFmtId="0" fontId="2" fillId="24" borderId="1"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6"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xf>
    <xf numFmtId="0" fontId="2" fillId="24" borderId="1" xfId="0" applyFont="1" applyFill="1" applyBorder="1" applyAlignment="1" applyProtection="1">
      <alignment vertical="center" wrapText="1"/>
    </xf>
    <xf numFmtId="0" fontId="2" fillId="10" borderId="6" xfId="0" applyFont="1" applyFill="1" applyBorder="1" applyAlignment="1" applyProtection="1">
      <alignment vertical="center"/>
    </xf>
    <xf numFmtId="0" fontId="2" fillId="3" borderId="6" xfId="0" applyFont="1" applyFill="1" applyBorder="1" applyAlignment="1" applyProtection="1">
      <alignment wrapText="1"/>
      <protection locked="0"/>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wrapText="1"/>
      <protection locked="0"/>
    </xf>
    <xf numFmtId="0" fontId="14" fillId="3" borderId="3" xfId="0" applyFont="1" applyFill="1" applyBorder="1" applyAlignment="1" applyProtection="1">
      <alignment vertical="center" wrapText="1"/>
    </xf>
    <xf numFmtId="0" fontId="2" fillId="3" borderId="3" xfId="0" applyFont="1" applyFill="1" applyBorder="1" applyAlignment="1" applyProtection="1">
      <alignment horizontal="center" vertical="center" wrapText="1"/>
    </xf>
    <xf numFmtId="0" fontId="2" fillId="16" borderId="3" xfId="0" applyFont="1" applyFill="1" applyBorder="1" applyAlignment="1" applyProtection="1">
      <alignment vertical="top"/>
      <protection locked="0"/>
    </xf>
    <xf numFmtId="0" fontId="2" fillId="16" borderId="3" xfId="0" applyFont="1" applyFill="1" applyBorder="1" applyAlignment="1" applyProtection="1">
      <alignment vertical="top"/>
    </xf>
    <xf numFmtId="0" fontId="2" fillId="3" borderId="6"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25" borderId="6" xfId="0" applyFill="1" applyBorder="1" applyAlignment="1" applyProtection="1">
      <alignment horizontal="center"/>
    </xf>
    <xf numFmtId="0" fontId="2" fillId="24" borderId="7"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2" fillId="27" borderId="7" xfId="0" applyFont="1" applyFill="1" applyBorder="1" applyAlignment="1" applyProtection="1">
      <alignment horizontal="left" vertical="top" wrapText="1"/>
    </xf>
    <xf numFmtId="0" fontId="2" fillId="27" borderId="8" xfId="0" applyFont="1" applyFill="1" applyBorder="1" applyAlignment="1" applyProtection="1">
      <alignment horizontal="left" vertical="top" wrapText="1"/>
    </xf>
    <xf numFmtId="0" fontId="2" fillId="27" borderId="9"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2" fillId="19" borderId="7"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2" fillId="19" borderId="7" xfId="0" applyFont="1" applyFill="1" applyBorder="1" applyAlignment="1" applyProtection="1">
      <alignment horizontal="center" vertical="top" wrapText="1"/>
    </xf>
    <xf numFmtId="0" fontId="2" fillId="19" borderId="8" xfId="0" applyFont="1" applyFill="1" applyBorder="1" applyAlignment="1" applyProtection="1">
      <alignment horizontal="center" vertical="top" wrapText="1"/>
    </xf>
    <xf numFmtId="0" fontId="2" fillId="19" borderId="9" xfId="0" applyFont="1" applyFill="1" applyBorder="1" applyAlignment="1" applyProtection="1">
      <alignment horizontal="center" vertical="top" wrapText="1"/>
    </xf>
    <xf numFmtId="0" fontId="2" fillId="24" borderId="8" xfId="0" applyFont="1" applyFill="1" applyBorder="1" applyAlignment="1" applyProtection="1">
      <alignment horizontal="left" vertical="top" wrapText="1"/>
    </xf>
    <xf numFmtId="0" fontId="2" fillId="19" borderId="12" xfId="0" applyFont="1" applyFill="1" applyBorder="1" applyAlignment="1" applyProtection="1">
      <alignment horizontal="left" vertical="top" wrapText="1"/>
    </xf>
    <xf numFmtId="0" fontId="2" fillId="24" borderId="12" xfId="0" applyFont="1" applyFill="1" applyBorder="1" applyAlignment="1" applyProtection="1">
      <alignment horizontal="lef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0" borderId="7"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2" xfId="0" applyFont="1" applyFill="1" applyBorder="1" applyAlignment="1" applyProtection="1">
      <alignment horizontal="center" vertical="center" wrapText="1"/>
    </xf>
    <xf numFmtId="0" fontId="2" fillId="24" borderId="7" xfId="0" applyFont="1" applyFill="1" applyBorder="1" applyAlignment="1" applyProtection="1">
      <alignment vertical="center" wrapText="1"/>
    </xf>
    <xf numFmtId="0" fontId="2" fillId="24" borderId="8" xfId="0" applyFont="1" applyFill="1" applyBorder="1" applyAlignment="1" applyProtection="1">
      <alignment vertical="center" wrapText="1"/>
    </xf>
    <xf numFmtId="0" fontId="2" fillId="24" borderId="9" xfId="0" applyFont="1" applyFill="1" applyBorder="1" applyAlignment="1" applyProtection="1">
      <alignment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17" sqref="A17:XFD17"/>
    </sheetView>
  </sheetViews>
  <sheetFormatPr defaultRowHeight="15" x14ac:dyDescent="0.25"/>
  <cols>
    <col min="1" max="4" width="40.7109375" customWidth="1"/>
  </cols>
  <sheetData>
    <row r="1" spans="1:4" ht="80.25" customHeight="1" thickBot="1" x14ac:dyDescent="0.3">
      <c r="A1" s="25"/>
      <c r="B1" s="416" t="s">
        <v>360</v>
      </c>
      <c r="C1" s="417"/>
      <c r="D1" s="418"/>
    </row>
    <row r="2" spans="1:4" ht="48" customHeight="1" thickBot="1" x14ac:dyDescent="0.3">
      <c r="A2" s="419" t="s">
        <v>72</v>
      </c>
      <c r="B2" s="420"/>
      <c r="C2" s="420"/>
      <c r="D2" s="421"/>
    </row>
    <row r="3" spans="1:4" ht="63.75" customHeight="1" thickBot="1" x14ac:dyDescent="0.3">
      <c r="A3" s="26" t="s">
        <v>71</v>
      </c>
      <c r="B3" s="2"/>
      <c r="C3" s="27" t="s">
        <v>51</v>
      </c>
      <c r="D3" s="3"/>
    </row>
    <row r="4" spans="1:4" ht="16.5" thickBot="1" x14ac:dyDescent="0.3">
      <c r="A4" s="28" t="s">
        <v>52</v>
      </c>
      <c r="B4" s="2"/>
      <c r="C4" s="27" t="s">
        <v>53</v>
      </c>
      <c r="D4" s="348"/>
    </row>
    <row r="5" spans="1:4" ht="16.5" thickBot="1" x14ac:dyDescent="0.3">
      <c r="A5" s="26" t="s">
        <v>54</v>
      </c>
      <c r="B5" s="2"/>
      <c r="C5" s="27" t="s">
        <v>55</v>
      </c>
      <c r="D5" s="348"/>
    </row>
    <row r="6" spans="1:4" ht="16.5" thickBot="1" x14ac:dyDescent="0.3">
      <c r="A6" s="26" t="s">
        <v>56</v>
      </c>
      <c r="B6" s="2"/>
      <c r="C6" s="29" t="s">
        <v>57</v>
      </c>
      <c r="D6" s="348"/>
    </row>
    <row r="7" spans="1:4" ht="16.5" customHeight="1" thickBot="1" x14ac:dyDescent="0.3">
      <c r="A7" s="422" t="s">
        <v>58</v>
      </c>
      <c r="B7" s="423"/>
      <c r="C7" s="423"/>
      <c r="D7" s="424"/>
    </row>
    <row r="8" spans="1:4" ht="16.5" thickBot="1" x14ac:dyDescent="0.3">
      <c r="A8" s="4" t="s">
        <v>59</v>
      </c>
      <c r="B8" s="5"/>
      <c r="C8" s="6" t="s">
        <v>60</v>
      </c>
      <c r="D8" s="7"/>
    </row>
    <row r="9" spans="1:4" ht="16.5" thickBot="1" x14ac:dyDescent="0.3">
      <c r="A9" s="8" t="s">
        <v>61</v>
      </c>
      <c r="B9" s="9" t="s">
        <v>62</v>
      </c>
      <c r="C9" s="9" t="s">
        <v>63</v>
      </c>
      <c r="D9" s="9" t="s">
        <v>64</v>
      </c>
    </row>
    <row r="10" spans="1:4" ht="16.5" thickBot="1" x14ac:dyDescent="0.3">
      <c r="A10" s="10" t="s">
        <v>85</v>
      </c>
      <c r="B10" s="11" t="e">
        <f>'All Content Review'!$I$59</f>
        <v>#VALUE!</v>
      </c>
      <c r="C10" s="9">
        <v>160</v>
      </c>
      <c r="D10" s="9"/>
    </row>
    <row r="11" spans="1:4" ht="16.5" thickBot="1" x14ac:dyDescent="0.3">
      <c r="A11" s="10" t="s">
        <v>86</v>
      </c>
      <c r="B11" s="12" t="e">
        <f>'Math Content Review'!$I$18</f>
        <v>#VALUE!</v>
      </c>
      <c r="C11" s="9">
        <v>28</v>
      </c>
      <c r="D11" s="9"/>
    </row>
    <row r="12" spans="1:4" ht="16.5" thickBot="1" x14ac:dyDescent="0.3">
      <c r="A12" s="10" t="s">
        <v>87</v>
      </c>
      <c r="B12" s="12" t="e">
        <f>'Integ. Math 2 Standards Review'!$J$145</f>
        <v>#VALUE!</v>
      </c>
      <c r="C12" s="9">
        <v>412</v>
      </c>
      <c r="D12" s="9"/>
    </row>
    <row r="13" spans="1:4" ht="16.5" thickBot="1" x14ac:dyDescent="0.3">
      <c r="A13" s="10" t="s">
        <v>65</v>
      </c>
      <c r="B13" s="13" t="e">
        <f>SUM(B10:B12)</f>
        <v>#VALUE!</v>
      </c>
      <c r="C13" s="14">
        <v>600</v>
      </c>
      <c r="D13" s="14"/>
    </row>
    <row r="14" spans="1:4" ht="16.5" thickBot="1" x14ac:dyDescent="0.3">
      <c r="A14" s="10" t="s">
        <v>66</v>
      </c>
      <c r="B14" s="15" t="e">
        <f>B13/600</f>
        <v>#VALUE!</v>
      </c>
      <c r="C14" s="16"/>
      <c r="D14" s="17"/>
    </row>
    <row r="15" spans="1:4" ht="16.5" customHeight="1" thickBot="1" x14ac:dyDescent="0.3">
      <c r="A15" s="425" t="s">
        <v>67</v>
      </c>
      <c r="B15" s="426"/>
      <c r="C15" s="426"/>
      <c r="D15" s="427"/>
    </row>
    <row r="16" spans="1:4" ht="16.5" thickBot="1" x14ac:dyDescent="0.3">
      <c r="A16" s="18" t="s">
        <v>68</v>
      </c>
      <c r="B16" s="19"/>
      <c r="C16" s="428" t="s">
        <v>69</v>
      </c>
      <c r="D16" s="429"/>
    </row>
    <row r="17" spans="1:4" ht="16.5" thickBot="1" x14ac:dyDescent="0.3">
      <c r="A17" s="20" t="s">
        <v>153</v>
      </c>
      <c r="B17" s="19"/>
      <c r="C17" s="412"/>
      <c r="D17" s="413"/>
    </row>
    <row r="18" spans="1:4" ht="16.5" thickBot="1" x14ac:dyDescent="0.3">
      <c r="A18" s="20" t="s">
        <v>154</v>
      </c>
      <c r="B18" s="19"/>
      <c r="C18" s="412"/>
      <c r="D18" s="413"/>
    </row>
    <row r="19" spans="1:4" ht="16.5" thickBot="1" x14ac:dyDescent="0.3">
      <c r="A19" s="18" t="s">
        <v>70</v>
      </c>
      <c r="B19" s="21"/>
      <c r="C19" s="414"/>
      <c r="D19" s="415"/>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13" sqref="A13"/>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0"/>
      <c r="B1" s="430" t="s">
        <v>94</v>
      </c>
      <c r="C1" s="431"/>
      <c r="D1" s="431"/>
      <c r="E1" s="431"/>
      <c r="F1" s="431"/>
      <c r="G1" s="431"/>
      <c r="H1" s="431"/>
      <c r="I1" s="431"/>
      <c r="J1" s="31"/>
    </row>
    <row r="2" spans="1:10" ht="93" customHeight="1" x14ac:dyDescent="0.25">
      <c r="A2" s="30"/>
      <c r="B2" s="432" t="s">
        <v>344</v>
      </c>
      <c r="C2" s="433"/>
      <c r="D2" s="433"/>
      <c r="E2" s="433"/>
      <c r="F2" s="433"/>
      <c r="G2" s="433"/>
      <c r="H2" s="433"/>
      <c r="I2" s="433"/>
      <c r="J2" s="31"/>
    </row>
    <row r="3" spans="1:10" ht="166.5" customHeight="1" x14ac:dyDescent="0.25">
      <c r="A3" s="30"/>
      <c r="B3" s="434" t="s">
        <v>166</v>
      </c>
      <c r="C3" s="435"/>
      <c r="D3" s="435"/>
      <c r="E3" s="435"/>
      <c r="F3" s="435"/>
      <c r="G3" s="435"/>
      <c r="H3" s="435"/>
      <c r="I3" s="435"/>
      <c r="J3" s="31"/>
    </row>
    <row r="4" spans="1:10" ht="15.75" x14ac:dyDescent="0.25">
      <c r="A4" s="32"/>
      <c r="B4" s="33"/>
      <c r="C4" s="34"/>
      <c r="D4" s="35"/>
      <c r="E4" s="34"/>
      <c r="F4" s="34"/>
      <c r="G4" s="35"/>
      <c r="H4" s="34"/>
      <c r="I4" s="34"/>
      <c r="J4" s="31"/>
    </row>
    <row r="5" spans="1:10" ht="30" x14ac:dyDescent="0.25">
      <c r="A5" s="36" t="s">
        <v>0</v>
      </c>
      <c r="B5" s="37" t="s">
        <v>108</v>
      </c>
      <c r="C5" s="38" t="s">
        <v>109</v>
      </c>
      <c r="D5" s="39" t="s">
        <v>78</v>
      </c>
      <c r="E5" s="38" t="s">
        <v>88</v>
      </c>
      <c r="F5" s="38" t="s">
        <v>103</v>
      </c>
      <c r="G5" s="39" t="s">
        <v>78</v>
      </c>
      <c r="H5" s="38" t="s">
        <v>88</v>
      </c>
      <c r="I5" s="40" t="s">
        <v>84</v>
      </c>
      <c r="J5" s="31"/>
    </row>
    <row r="6" spans="1:10" ht="20.25" x14ac:dyDescent="0.25">
      <c r="A6" s="41"/>
      <c r="B6" s="42"/>
      <c r="C6" s="43"/>
      <c r="D6" s="44"/>
      <c r="E6" s="43"/>
      <c r="F6" s="43"/>
      <c r="G6" s="44"/>
      <c r="H6" s="43"/>
      <c r="I6" s="43"/>
      <c r="J6" s="31"/>
    </row>
    <row r="7" spans="1:10" ht="20.25" x14ac:dyDescent="0.25">
      <c r="A7" s="45"/>
      <c r="B7" s="46"/>
      <c r="C7" s="47"/>
      <c r="D7" s="48"/>
      <c r="E7" s="47"/>
      <c r="F7" s="49"/>
      <c r="G7" s="48"/>
      <c r="H7" s="49"/>
      <c r="I7" s="50"/>
      <c r="J7" s="31"/>
    </row>
    <row r="8" spans="1:10" ht="47.25" x14ac:dyDescent="0.25">
      <c r="A8" s="51"/>
      <c r="B8" s="52" t="s">
        <v>110</v>
      </c>
      <c r="C8" s="53"/>
      <c r="D8" s="54"/>
      <c r="E8" s="53"/>
      <c r="F8" s="55"/>
      <c r="G8" s="54"/>
      <c r="H8" s="55"/>
      <c r="I8" s="56"/>
      <c r="J8" s="31"/>
    </row>
    <row r="9" spans="1:10" ht="30" x14ac:dyDescent="0.25">
      <c r="A9" s="57">
        <v>1</v>
      </c>
      <c r="B9" s="58" t="s">
        <v>111</v>
      </c>
      <c r="C9" s="99"/>
      <c r="D9" s="60"/>
      <c r="E9" s="59"/>
      <c r="F9" s="61"/>
      <c r="G9" s="62"/>
      <c r="H9" s="61"/>
      <c r="I9" s="58"/>
      <c r="J9" s="31" t="e">
        <f t="shared" ref="J9:J15" si="0">CONCATENATE(IF(AND(D9="M",G9="M"),4,),IF(AND(D9="P",G9="P"),2,),IF(AND(D9="D",G9="D"),0,),IF(AND(D9="M",G9="P"),3,),IF(AND(D9="M",G9="D"),2,),IF(AND(D9="P",G9="M"),3,),IF(AND(D9="P",G9="D"),1,),IF(AND(D9="D",G9="M"),2,),IF(AND(D9="D",G9="P"),1,))+0</f>
        <v>#VALUE!</v>
      </c>
    </row>
    <row r="10" spans="1:10" ht="45" x14ac:dyDescent="0.25">
      <c r="A10" s="63">
        <v>2</v>
      </c>
      <c r="B10" s="64" t="s">
        <v>112</v>
      </c>
      <c r="C10" s="100"/>
      <c r="D10" s="62"/>
      <c r="E10" s="65"/>
      <c r="F10" s="66"/>
      <c r="G10" s="62"/>
      <c r="H10" s="66"/>
      <c r="I10" s="220"/>
      <c r="J10" s="31" t="e">
        <f t="shared" si="0"/>
        <v>#VALUE!</v>
      </c>
    </row>
    <row r="11" spans="1:10" ht="60" x14ac:dyDescent="0.25">
      <c r="A11" s="67">
        <v>3</v>
      </c>
      <c r="B11" s="64" t="s">
        <v>113</v>
      </c>
      <c r="C11" s="100"/>
      <c r="D11" s="62"/>
      <c r="E11" s="65"/>
      <c r="F11" s="66"/>
      <c r="G11" s="62"/>
      <c r="H11" s="66"/>
      <c r="I11" s="64"/>
      <c r="J11" s="31" t="e">
        <f t="shared" si="0"/>
        <v>#VALUE!</v>
      </c>
    </row>
    <row r="12" spans="1:10" ht="30" x14ac:dyDescent="0.25">
      <c r="A12" s="63">
        <v>4</v>
      </c>
      <c r="B12" s="64" t="s">
        <v>114</v>
      </c>
      <c r="C12" s="100"/>
      <c r="D12" s="62"/>
      <c r="E12" s="65"/>
      <c r="F12" s="66"/>
      <c r="G12" s="62"/>
      <c r="H12" s="66"/>
      <c r="I12" s="64"/>
      <c r="J12" s="31" t="e">
        <f t="shared" si="0"/>
        <v>#VALUE!</v>
      </c>
    </row>
    <row r="13" spans="1:10" ht="30" x14ac:dyDescent="0.25">
      <c r="A13" s="67">
        <v>5</v>
      </c>
      <c r="B13" s="64" t="s">
        <v>115</v>
      </c>
      <c r="C13" s="100"/>
      <c r="D13" s="62"/>
      <c r="E13" s="65"/>
      <c r="F13" s="66"/>
      <c r="G13" s="62"/>
      <c r="H13" s="66"/>
      <c r="I13" s="64"/>
      <c r="J13" s="31" t="e">
        <f t="shared" si="0"/>
        <v>#VALUE!</v>
      </c>
    </row>
    <row r="14" spans="1:10" ht="45" x14ac:dyDescent="0.25">
      <c r="A14" s="63">
        <v>6</v>
      </c>
      <c r="B14" s="64" t="s">
        <v>116</v>
      </c>
      <c r="C14" s="100"/>
      <c r="D14" s="62"/>
      <c r="E14" s="65"/>
      <c r="F14" s="66"/>
      <c r="G14" s="62"/>
      <c r="H14" s="66"/>
      <c r="I14" s="64"/>
      <c r="J14" s="31" t="e">
        <f t="shared" si="0"/>
        <v>#VALUE!</v>
      </c>
    </row>
    <row r="15" spans="1:10" ht="30" x14ac:dyDescent="0.25">
      <c r="A15" s="68">
        <v>7</v>
      </c>
      <c r="B15" s="69" t="s">
        <v>117</v>
      </c>
      <c r="C15" s="101"/>
      <c r="D15" s="71"/>
      <c r="E15" s="70"/>
      <c r="F15" s="72"/>
      <c r="G15" s="62"/>
      <c r="H15" s="72"/>
      <c r="I15" s="73"/>
      <c r="J15" s="31" t="e">
        <f t="shared" si="0"/>
        <v>#VALUE!</v>
      </c>
    </row>
    <row r="16" spans="1:10" ht="31.5" x14ac:dyDescent="0.25">
      <c r="A16" s="51"/>
      <c r="B16" s="74" t="s">
        <v>6</v>
      </c>
      <c r="C16" s="75"/>
      <c r="D16" s="76"/>
      <c r="E16" s="75"/>
      <c r="F16" s="75"/>
      <c r="G16" s="76"/>
      <c r="H16" s="75"/>
      <c r="I16" s="77"/>
      <c r="J16" s="31"/>
    </row>
    <row r="17" spans="1:10" ht="30" x14ac:dyDescent="0.25">
      <c r="A17" s="78">
        <v>8</v>
      </c>
      <c r="B17" s="58" t="s">
        <v>118</v>
      </c>
      <c r="C17" s="99"/>
      <c r="D17" s="62"/>
      <c r="E17" s="59"/>
      <c r="F17" s="61"/>
      <c r="G17" s="62"/>
      <c r="H17" s="61"/>
      <c r="I17" s="79"/>
      <c r="J17" s="31" t="e">
        <f t="shared" ref="J17:J20" si="1">CONCATENATE(IF(AND(D17="M",G17="M"),4,),IF(AND(D17="P",G17="P"),2,),IF(AND(D17="D",G17="D"),0,),IF(AND(D17="M",G17="P"),3,),IF(AND(D17="M",G17="D"),2,),IF(AND(D17="P",G17="M"),3,),IF(AND(D17="P",G17="D"),1,),IF(AND(D17="D",G17="M"),2,),IF(AND(D17="D",G17="P"),1,))+0</f>
        <v>#VALUE!</v>
      </c>
    </row>
    <row r="18" spans="1:10" ht="30" x14ac:dyDescent="0.25">
      <c r="A18" s="63">
        <v>9</v>
      </c>
      <c r="B18" s="64" t="s">
        <v>40</v>
      </c>
      <c r="C18" s="100"/>
      <c r="D18" s="62"/>
      <c r="E18" s="65"/>
      <c r="F18" s="66"/>
      <c r="G18" s="62"/>
      <c r="H18" s="66"/>
      <c r="I18" s="64"/>
      <c r="J18" s="31" t="e">
        <f t="shared" si="1"/>
        <v>#VALUE!</v>
      </c>
    </row>
    <row r="19" spans="1:10" ht="45" x14ac:dyDescent="0.25">
      <c r="A19" s="63">
        <v>10</v>
      </c>
      <c r="B19" s="64" t="s">
        <v>17</v>
      </c>
      <c r="C19" s="100"/>
      <c r="D19" s="62"/>
      <c r="E19" s="65"/>
      <c r="F19" s="66"/>
      <c r="G19" s="62"/>
      <c r="H19" s="66"/>
      <c r="I19" s="64"/>
      <c r="J19" s="31" t="e">
        <f t="shared" si="1"/>
        <v>#VALUE!</v>
      </c>
    </row>
    <row r="20" spans="1:10" ht="45" x14ac:dyDescent="0.25">
      <c r="A20" s="80">
        <v>11</v>
      </c>
      <c r="B20" s="73" t="s">
        <v>18</v>
      </c>
      <c r="C20" s="101"/>
      <c r="D20" s="62"/>
      <c r="E20" s="70"/>
      <c r="F20" s="72"/>
      <c r="G20" s="62"/>
      <c r="H20" s="72"/>
      <c r="I20" s="73"/>
      <c r="J20" s="31" t="e">
        <f t="shared" si="1"/>
        <v>#VALUE!</v>
      </c>
    </row>
    <row r="21" spans="1:10" ht="31.5" x14ac:dyDescent="0.25">
      <c r="A21" s="51"/>
      <c r="B21" s="74" t="s">
        <v>7</v>
      </c>
      <c r="C21" s="75"/>
      <c r="D21" s="76"/>
      <c r="E21" s="75"/>
      <c r="F21" s="75"/>
      <c r="G21" s="76"/>
      <c r="H21" s="75"/>
      <c r="I21" s="77"/>
      <c r="J21" s="31"/>
    </row>
    <row r="22" spans="1:10" ht="75" x14ac:dyDescent="0.25">
      <c r="A22" s="78">
        <v>12</v>
      </c>
      <c r="B22" s="79" t="s">
        <v>41</v>
      </c>
      <c r="C22" s="99"/>
      <c r="D22" s="62"/>
      <c r="E22" s="59"/>
      <c r="F22" s="61"/>
      <c r="G22" s="62"/>
      <c r="H22" s="61"/>
      <c r="I22" s="79"/>
      <c r="J22" s="31" t="e">
        <f t="shared" ref="J22:J26" si="2">CONCATENATE(IF(AND(D22="M",G22="M"),4,),IF(AND(D22="P",G22="P"),2,),IF(AND(D22="D",G22="D"),0,),IF(AND(D22="M",G22="P"),3,),IF(AND(D22="M",G22="D"),2,),IF(AND(D22="P",G22="M"),3,),IF(AND(D22="P",G22="D"),1,),IF(AND(D22="D",G22="M"),2,),IF(AND(D22="D",G22="P"),1,))+0</f>
        <v>#VALUE!</v>
      </c>
    </row>
    <row r="23" spans="1:10" ht="90" x14ac:dyDescent="0.25">
      <c r="A23" s="63">
        <v>13</v>
      </c>
      <c r="B23" s="64" t="s">
        <v>119</v>
      </c>
      <c r="C23" s="100"/>
      <c r="D23" s="62"/>
      <c r="E23" s="65"/>
      <c r="F23" s="66"/>
      <c r="G23" s="62"/>
      <c r="H23" s="66"/>
      <c r="I23" s="64"/>
      <c r="J23" s="31" t="e">
        <f t="shared" si="2"/>
        <v>#VALUE!</v>
      </c>
    </row>
    <row r="24" spans="1:10" ht="30" x14ac:dyDescent="0.25">
      <c r="A24" s="63">
        <v>14</v>
      </c>
      <c r="B24" s="81" t="s">
        <v>120</v>
      </c>
      <c r="C24" s="100"/>
      <c r="D24" s="62"/>
      <c r="E24" s="65"/>
      <c r="F24" s="66"/>
      <c r="G24" s="62"/>
      <c r="H24" s="66"/>
      <c r="I24" s="81"/>
      <c r="J24" s="31" t="e">
        <f t="shared" si="2"/>
        <v>#VALUE!</v>
      </c>
    </row>
    <row r="25" spans="1:10" ht="75" x14ac:dyDescent="0.25">
      <c r="A25" s="63">
        <v>15</v>
      </c>
      <c r="B25" s="81" t="s">
        <v>19</v>
      </c>
      <c r="C25" s="100"/>
      <c r="D25" s="62"/>
      <c r="E25" s="65"/>
      <c r="F25" s="66"/>
      <c r="G25" s="62"/>
      <c r="H25" s="66"/>
      <c r="I25" s="64"/>
      <c r="J25" s="31" t="e">
        <f t="shared" si="2"/>
        <v>#VALUE!</v>
      </c>
    </row>
    <row r="26" spans="1:10" ht="45" x14ac:dyDescent="0.25">
      <c r="A26" s="80">
        <v>16</v>
      </c>
      <c r="B26" s="73" t="s">
        <v>20</v>
      </c>
      <c r="C26" s="101"/>
      <c r="D26" s="62"/>
      <c r="E26" s="70"/>
      <c r="F26" s="72"/>
      <c r="G26" s="62"/>
      <c r="H26" s="72"/>
      <c r="I26" s="73"/>
      <c r="J26" s="31" t="e">
        <f t="shared" si="2"/>
        <v>#VALUE!</v>
      </c>
    </row>
    <row r="27" spans="1:10" ht="31.5" x14ac:dyDescent="0.25">
      <c r="A27" s="51"/>
      <c r="B27" s="74" t="s">
        <v>11</v>
      </c>
      <c r="C27" s="75"/>
      <c r="D27" s="76"/>
      <c r="E27" s="75"/>
      <c r="F27" s="75"/>
      <c r="G27" s="76"/>
      <c r="H27" s="75"/>
      <c r="I27" s="77"/>
      <c r="J27" s="31"/>
    </row>
    <row r="28" spans="1:10" ht="45" x14ac:dyDescent="0.25">
      <c r="A28" s="78">
        <v>17</v>
      </c>
      <c r="B28" s="79" t="s">
        <v>121</v>
      </c>
      <c r="C28" s="99"/>
      <c r="D28" s="62"/>
      <c r="E28" s="59"/>
      <c r="F28" s="61"/>
      <c r="G28" s="62"/>
      <c r="H28" s="61"/>
      <c r="I28" s="79"/>
      <c r="J28" s="31" t="e">
        <f t="shared" ref="J28:J34" si="3">CONCATENATE(IF(AND(D28="M",G28="M"),4,),IF(AND(D28="P",G28="P"),2,),IF(AND(D28="D",G28="D"),0,),IF(AND(D28="M",G28="P"),3,),IF(AND(D28="M",G28="D"),2,),IF(AND(D28="P",G28="M"),3,),IF(AND(D28="P",G28="D"),1,),IF(AND(D28="D",G28="M"),2,),IF(AND(D28="D",G28="P"),1,))+0</f>
        <v>#VALUE!</v>
      </c>
    </row>
    <row r="29" spans="1:10" ht="30" x14ac:dyDescent="0.25">
      <c r="A29" s="63">
        <v>18</v>
      </c>
      <c r="B29" s="64" t="s">
        <v>21</v>
      </c>
      <c r="C29" s="100"/>
      <c r="D29" s="62"/>
      <c r="E29" s="65"/>
      <c r="F29" s="66"/>
      <c r="G29" s="62"/>
      <c r="H29" s="66"/>
      <c r="I29" s="64"/>
      <c r="J29" s="31" t="e">
        <f t="shared" si="3"/>
        <v>#VALUE!</v>
      </c>
    </row>
    <row r="30" spans="1:10" ht="45" x14ac:dyDescent="0.25">
      <c r="A30" s="63">
        <v>19</v>
      </c>
      <c r="B30" s="69" t="s">
        <v>22</v>
      </c>
      <c r="C30" s="101"/>
      <c r="D30" s="62"/>
      <c r="E30" s="70"/>
      <c r="F30" s="66"/>
      <c r="G30" s="62"/>
      <c r="H30" s="66"/>
      <c r="I30" s="73"/>
      <c r="J30" s="31" t="e">
        <f t="shared" si="3"/>
        <v>#VALUE!</v>
      </c>
    </row>
    <row r="31" spans="1:10" ht="30" x14ac:dyDescent="0.25">
      <c r="A31" s="63">
        <v>20</v>
      </c>
      <c r="B31" s="81" t="s">
        <v>23</v>
      </c>
      <c r="C31" s="100"/>
      <c r="D31" s="62"/>
      <c r="E31" s="65"/>
      <c r="F31" s="66"/>
      <c r="G31" s="62"/>
      <c r="H31" s="66"/>
      <c r="I31" s="81"/>
      <c r="J31" s="31" t="e">
        <f t="shared" si="3"/>
        <v>#VALUE!</v>
      </c>
    </row>
    <row r="32" spans="1:10" ht="45" x14ac:dyDescent="0.25">
      <c r="A32" s="63">
        <v>21</v>
      </c>
      <c r="B32" s="64" t="s">
        <v>42</v>
      </c>
      <c r="C32" s="100"/>
      <c r="D32" s="62"/>
      <c r="E32" s="65"/>
      <c r="F32" s="66"/>
      <c r="G32" s="62"/>
      <c r="H32" s="66"/>
      <c r="I32" s="81"/>
      <c r="J32" s="31" t="e">
        <f t="shared" si="3"/>
        <v>#VALUE!</v>
      </c>
    </row>
    <row r="33" spans="1:10" ht="60" x14ac:dyDescent="0.25">
      <c r="A33" s="63">
        <v>22</v>
      </c>
      <c r="B33" s="82" t="s">
        <v>24</v>
      </c>
      <c r="C33" s="100"/>
      <c r="D33" s="62"/>
      <c r="E33" s="65"/>
      <c r="F33" s="66"/>
      <c r="G33" s="62"/>
      <c r="H33" s="66"/>
      <c r="I33" s="64"/>
      <c r="J33" s="31" t="e">
        <f t="shared" si="3"/>
        <v>#VALUE!</v>
      </c>
    </row>
    <row r="34" spans="1:10" ht="15.75" x14ac:dyDescent="0.25">
      <c r="A34" s="80">
        <v>23</v>
      </c>
      <c r="B34" s="73" t="s">
        <v>38</v>
      </c>
      <c r="C34" s="101"/>
      <c r="D34" s="62"/>
      <c r="E34" s="70"/>
      <c r="F34" s="72"/>
      <c r="G34" s="62"/>
      <c r="H34" s="72"/>
      <c r="I34" s="73"/>
      <c r="J34" s="31" t="e">
        <f t="shared" si="3"/>
        <v>#VALUE!</v>
      </c>
    </row>
    <row r="35" spans="1:10" ht="31.5" x14ac:dyDescent="0.25">
      <c r="A35" s="51"/>
      <c r="B35" s="74" t="s">
        <v>12</v>
      </c>
      <c r="C35" s="75"/>
      <c r="D35" s="76"/>
      <c r="E35" s="75"/>
      <c r="F35" s="75"/>
      <c r="G35" s="76"/>
      <c r="H35" s="75"/>
      <c r="I35" s="77"/>
      <c r="J35" s="31"/>
    </row>
    <row r="36" spans="1:10" ht="45" x14ac:dyDescent="0.25">
      <c r="A36" s="78">
        <v>24</v>
      </c>
      <c r="B36" s="79" t="s">
        <v>25</v>
      </c>
      <c r="C36" s="99"/>
      <c r="D36" s="62"/>
      <c r="E36" s="59"/>
      <c r="F36" s="61"/>
      <c r="G36" s="62"/>
      <c r="H36" s="61"/>
      <c r="I36" s="79"/>
      <c r="J36" s="31" t="e">
        <f t="shared" ref="J36:J41" si="4">CONCATENATE(IF(AND(D36="M",G36="M"),4,),IF(AND(D36="P",G36="P"),2,),IF(AND(D36="D",G36="D"),0,),IF(AND(D36="M",G36="P"),3,),IF(AND(D36="M",G36="D"),2,),IF(AND(D36="P",G36="M"),3,),IF(AND(D36="P",G36="D"),1,),IF(AND(D36="D",G36="M"),2,),IF(AND(D36="D",G36="P"),1,))+0</f>
        <v>#VALUE!</v>
      </c>
    </row>
    <row r="37" spans="1:10" ht="30" x14ac:dyDescent="0.25">
      <c r="A37" s="63">
        <v>25</v>
      </c>
      <c r="B37" s="64" t="s">
        <v>26</v>
      </c>
      <c r="C37" s="100"/>
      <c r="D37" s="62"/>
      <c r="E37" s="65"/>
      <c r="F37" s="66"/>
      <c r="G37" s="62"/>
      <c r="H37" s="66"/>
      <c r="I37" s="64"/>
      <c r="J37" s="31" t="e">
        <f t="shared" si="4"/>
        <v>#VALUE!</v>
      </c>
    </row>
    <row r="38" spans="1:10" ht="60" x14ac:dyDescent="0.25">
      <c r="A38" s="78">
        <v>26</v>
      </c>
      <c r="B38" s="64" t="s">
        <v>122</v>
      </c>
      <c r="C38" s="100"/>
      <c r="D38" s="62"/>
      <c r="E38" s="65"/>
      <c r="F38" s="66"/>
      <c r="G38" s="62"/>
      <c r="H38" s="66"/>
      <c r="I38" s="64"/>
      <c r="J38" s="31" t="e">
        <f t="shared" si="4"/>
        <v>#VALUE!</v>
      </c>
    </row>
    <row r="39" spans="1:10" ht="30" x14ac:dyDescent="0.25">
      <c r="A39" s="63">
        <v>27</v>
      </c>
      <c r="B39" s="64" t="s">
        <v>39</v>
      </c>
      <c r="C39" s="100"/>
      <c r="D39" s="62"/>
      <c r="E39" s="65"/>
      <c r="F39" s="66"/>
      <c r="G39" s="62"/>
      <c r="H39" s="66"/>
      <c r="I39" s="64"/>
      <c r="J39" s="31" t="e">
        <f t="shared" si="4"/>
        <v>#VALUE!</v>
      </c>
    </row>
    <row r="40" spans="1:10" ht="30" x14ac:dyDescent="0.25">
      <c r="A40" s="78">
        <v>28</v>
      </c>
      <c r="B40" s="64" t="s">
        <v>27</v>
      </c>
      <c r="C40" s="100"/>
      <c r="D40" s="62"/>
      <c r="E40" s="65"/>
      <c r="F40" s="66"/>
      <c r="G40" s="62"/>
      <c r="H40" s="66"/>
      <c r="I40" s="64"/>
      <c r="J40" s="31" t="e">
        <f t="shared" si="4"/>
        <v>#VALUE!</v>
      </c>
    </row>
    <row r="41" spans="1:10" ht="30" x14ac:dyDescent="0.25">
      <c r="A41" s="80">
        <v>29</v>
      </c>
      <c r="B41" s="73" t="s">
        <v>28</v>
      </c>
      <c r="C41" s="101"/>
      <c r="D41" s="62"/>
      <c r="E41" s="70"/>
      <c r="F41" s="72"/>
      <c r="G41" s="62"/>
      <c r="H41" s="72"/>
      <c r="I41" s="73"/>
      <c r="J41" s="31" t="e">
        <f t="shared" si="4"/>
        <v>#VALUE!</v>
      </c>
    </row>
    <row r="42" spans="1:10" ht="47.25" x14ac:dyDescent="0.25">
      <c r="A42" s="51"/>
      <c r="B42" s="74" t="s">
        <v>13</v>
      </c>
      <c r="C42" s="75"/>
      <c r="D42" s="76"/>
      <c r="E42" s="75"/>
      <c r="F42" s="75"/>
      <c r="G42" s="76"/>
      <c r="H42" s="75"/>
      <c r="I42" s="77"/>
      <c r="J42" s="31"/>
    </row>
    <row r="43" spans="1:10" ht="120" x14ac:dyDescent="0.25">
      <c r="A43" s="78">
        <v>30</v>
      </c>
      <c r="B43" s="79" t="s">
        <v>123</v>
      </c>
      <c r="C43" s="99"/>
      <c r="D43" s="62"/>
      <c r="E43" s="59"/>
      <c r="F43" s="61"/>
      <c r="G43" s="62"/>
      <c r="H43" s="61"/>
      <c r="I43" s="79"/>
      <c r="J43" s="31" t="e">
        <f t="shared" ref="J43:J45" si="5">CONCATENATE(IF(AND(D43="M",G43="M"),4,),IF(AND(D43="P",G43="P"),2,),IF(AND(D43="D",G43="D"),0,),IF(AND(D43="M",G43="P"),3,),IF(AND(D43="M",G43="D"),2,),IF(AND(D43="P",G43="M"),3,),IF(AND(D43="P",G43="D"),1,),IF(AND(D43="D",G43="M"),2,),IF(AND(D43="D",G43="P"),1,))+0</f>
        <v>#VALUE!</v>
      </c>
    </row>
    <row r="44" spans="1:10" ht="45" x14ac:dyDescent="0.25">
      <c r="A44" s="80">
        <v>31</v>
      </c>
      <c r="B44" s="73" t="s">
        <v>29</v>
      </c>
      <c r="C44" s="102"/>
      <c r="D44" s="62"/>
      <c r="E44" s="83"/>
      <c r="F44" s="66"/>
      <c r="G44" s="62"/>
      <c r="H44" s="66"/>
      <c r="I44" s="84"/>
      <c r="J44" s="31" t="e">
        <f t="shared" si="5"/>
        <v>#VALUE!</v>
      </c>
    </row>
    <row r="45" spans="1:10" ht="30" x14ac:dyDescent="0.25">
      <c r="A45" s="80">
        <v>32</v>
      </c>
      <c r="B45" s="73" t="s">
        <v>16</v>
      </c>
      <c r="C45" s="101"/>
      <c r="D45" s="62"/>
      <c r="E45" s="70"/>
      <c r="F45" s="72"/>
      <c r="G45" s="62"/>
      <c r="H45" s="72"/>
      <c r="I45" s="73"/>
      <c r="J45" s="31" t="e">
        <f t="shared" si="5"/>
        <v>#VALUE!</v>
      </c>
    </row>
    <row r="46" spans="1:10" ht="31.5" x14ac:dyDescent="0.25">
      <c r="A46" s="51"/>
      <c r="B46" s="74" t="s">
        <v>14</v>
      </c>
      <c r="C46" s="75"/>
      <c r="D46" s="76"/>
      <c r="E46" s="75"/>
      <c r="F46" s="75"/>
      <c r="G46" s="76"/>
      <c r="H46" s="75"/>
      <c r="I46" s="77"/>
      <c r="J46" s="31"/>
    </row>
    <row r="47" spans="1:10" ht="45" x14ac:dyDescent="0.25">
      <c r="A47" s="78">
        <v>33</v>
      </c>
      <c r="B47" s="79" t="s">
        <v>30</v>
      </c>
      <c r="C47" s="99"/>
      <c r="D47" s="62"/>
      <c r="E47" s="59"/>
      <c r="F47" s="61"/>
      <c r="G47" s="62"/>
      <c r="H47" s="61"/>
      <c r="I47" s="79"/>
      <c r="J47" s="31" t="e">
        <f t="shared" ref="J47:J49" si="6">CONCATENATE(IF(AND(D47="M",G47="M"),4,),IF(AND(D47="P",G47="P"),2,),IF(AND(D47="D",G47="D"),0,),IF(AND(D47="M",G47="P"),3,),IF(AND(D47="M",G47="D"),2,),IF(AND(D47="P",G47="M"),3,),IF(AND(D47="P",G47="D"),1,),IF(AND(D47="D",G47="M"),2,),IF(AND(D47="D",G47="P"),1,))+0</f>
        <v>#VALUE!</v>
      </c>
    </row>
    <row r="48" spans="1:10" ht="45" x14ac:dyDescent="0.25">
      <c r="A48" s="63">
        <v>34</v>
      </c>
      <c r="B48" s="64" t="s">
        <v>31</v>
      </c>
      <c r="C48" s="100"/>
      <c r="D48" s="62"/>
      <c r="E48" s="65"/>
      <c r="F48" s="66"/>
      <c r="G48" s="62"/>
      <c r="H48" s="66"/>
      <c r="I48" s="64"/>
      <c r="J48" s="31" t="e">
        <f t="shared" si="6"/>
        <v>#VALUE!</v>
      </c>
    </row>
    <row r="49" spans="1:10" ht="45" x14ac:dyDescent="0.25">
      <c r="A49" s="80">
        <v>35</v>
      </c>
      <c r="B49" s="73" t="s">
        <v>32</v>
      </c>
      <c r="C49" s="101"/>
      <c r="D49" s="62"/>
      <c r="E49" s="70"/>
      <c r="F49" s="72"/>
      <c r="G49" s="62"/>
      <c r="H49" s="72"/>
      <c r="I49" s="73"/>
      <c r="J49" s="31" t="e">
        <f t="shared" si="6"/>
        <v>#VALUE!</v>
      </c>
    </row>
    <row r="50" spans="1:10" ht="15.75" x14ac:dyDescent="0.25">
      <c r="A50" s="51"/>
      <c r="B50" s="74" t="s">
        <v>48</v>
      </c>
      <c r="C50" s="75"/>
      <c r="D50" s="76"/>
      <c r="E50" s="75"/>
      <c r="F50" s="75"/>
      <c r="G50" s="76"/>
      <c r="H50" s="75"/>
      <c r="I50" s="77"/>
      <c r="J50" s="31"/>
    </row>
    <row r="51" spans="1:10" ht="30" x14ac:dyDescent="0.25">
      <c r="A51" s="57">
        <v>36</v>
      </c>
      <c r="B51" s="58" t="s">
        <v>74</v>
      </c>
      <c r="C51" s="99"/>
      <c r="D51" s="62"/>
      <c r="E51" s="59"/>
      <c r="F51" s="61"/>
      <c r="G51" s="62"/>
      <c r="H51" s="61"/>
      <c r="I51" s="58"/>
      <c r="J51" s="31" t="e">
        <f t="shared" ref="J51:J55" si="7">CONCATENATE(IF(AND(D51="M",G51="M"),4,),IF(AND(D51="P",G51="P"),2,),IF(AND(D51="D",G51="D"),0,),IF(AND(D51="M",G51="P"),3,),IF(AND(D51="M",G51="D"),2,),IF(AND(D51="P",G51="M"),3,),IF(AND(D51="P",G51="D"),1,),IF(AND(D51="D",G51="M"),2,),IF(AND(D51="D",G51="P"),1,))+0</f>
        <v>#VALUE!</v>
      </c>
    </row>
    <row r="52" spans="1:10" ht="30" x14ac:dyDescent="0.25">
      <c r="A52" s="63">
        <v>37</v>
      </c>
      <c r="B52" s="81" t="s">
        <v>75</v>
      </c>
      <c r="C52" s="100"/>
      <c r="D52" s="62"/>
      <c r="E52" s="65"/>
      <c r="F52" s="66"/>
      <c r="G52" s="62"/>
      <c r="H52" s="66"/>
      <c r="I52" s="64"/>
      <c r="J52" s="31" t="e">
        <f t="shared" si="7"/>
        <v>#VALUE!</v>
      </c>
    </row>
    <row r="53" spans="1:10" ht="30" x14ac:dyDescent="0.25">
      <c r="A53" s="57">
        <v>38</v>
      </c>
      <c r="B53" s="81" t="s">
        <v>49</v>
      </c>
      <c r="C53" s="100"/>
      <c r="D53" s="62"/>
      <c r="E53" s="65"/>
      <c r="F53" s="66"/>
      <c r="G53" s="62"/>
      <c r="H53" s="66"/>
      <c r="I53" s="64"/>
      <c r="J53" s="31" t="e">
        <f t="shared" si="7"/>
        <v>#VALUE!</v>
      </c>
    </row>
    <row r="54" spans="1:10" ht="30" x14ac:dyDescent="0.25">
      <c r="A54" s="63">
        <v>39</v>
      </c>
      <c r="B54" s="81" t="s">
        <v>50</v>
      </c>
      <c r="C54" s="100"/>
      <c r="D54" s="62"/>
      <c r="E54" s="65"/>
      <c r="F54" s="66"/>
      <c r="G54" s="62"/>
      <c r="H54" s="66"/>
      <c r="I54" s="64"/>
      <c r="J54" s="31" t="e">
        <f t="shared" si="7"/>
        <v>#VALUE!</v>
      </c>
    </row>
    <row r="55" spans="1:10" ht="15.75" x14ac:dyDescent="0.25">
      <c r="A55" s="57">
        <v>40</v>
      </c>
      <c r="B55" s="69" t="s">
        <v>76</v>
      </c>
      <c r="C55" s="101"/>
      <c r="D55" s="62"/>
      <c r="E55" s="70"/>
      <c r="F55" s="72"/>
      <c r="G55" s="62"/>
      <c r="H55" s="72"/>
      <c r="I55" s="73"/>
      <c r="J55" s="31" t="e">
        <f t="shared" si="7"/>
        <v>#VALUE!</v>
      </c>
    </row>
    <row r="56" spans="1:10" ht="15.75" customHeight="1" x14ac:dyDescent="0.25">
      <c r="A56" s="85"/>
      <c r="B56" s="86"/>
      <c r="C56" s="86"/>
      <c r="D56" s="86"/>
      <c r="E56" s="86"/>
      <c r="F56" s="86"/>
      <c r="G56" s="86"/>
      <c r="H56" s="86"/>
      <c r="I56" s="87"/>
      <c r="J56" s="31"/>
    </row>
    <row r="57" spans="1:10" ht="15.75" x14ac:dyDescent="0.25">
      <c r="A57" s="88"/>
      <c r="B57" s="89"/>
      <c r="C57" s="90"/>
      <c r="D57" s="90"/>
      <c r="E57" s="90"/>
      <c r="F57" s="91"/>
      <c r="G57" s="91"/>
      <c r="H57" s="91"/>
      <c r="I57" s="92"/>
      <c r="J57" s="31"/>
    </row>
    <row r="58" spans="1:10" ht="15.75" x14ac:dyDescent="0.25">
      <c r="A58" s="88"/>
      <c r="B58" s="89"/>
      <c r="C58" s="90"/>
      <c r="D58" s="90"/>
      <c r="E58" s="90"/>
      <c r="F58" s="91"/>
      <c r="G58" s="91"/>
      <c r="H58" s="91"/>
      <c r="I58" s="92"/>
      <c r="J58" s="31"/>
    </row>
    <row r="59" spans="1:10" ht="15.75" hidden="1" x14ac:dyDescent="0.25">
      <c r="A59" s="93"/>
      <c r="B59" s="94"/>
      <c r="C59" s="55"/>
      <c r="D59" s="55"/>
      <c r="E59" s="55"/>
      <c r="F59" s="95"/>
      <c r="G59" s="96"/>
      <c r="H59" s="97" t="s">
        <v>148</v>
      </c>
      <c r="I59" s="98" t="e">
        <f>SUM(J7:J55)</f>
        <v>#VALUE!</v>
      </c>
      <c r="J59" s="31"/>
    </row>
  </sheetData>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436" t="s">
        <v>93</v>
      </c>
      <c r="C1" s="437"/>
      <c r="D1" s="437"/>
      <c r="E1" s="437"/>
      <c r="F1" s="437"/>
      <c r="G1" s="437"/>
      <c r="H1" s="437"/>
      <c r="I1" s="437"/>
      <c r="J1" s="31"/>
    </row>
    <row r="2" spans="1:10" ht="100.5" customHeight="1" x14ac:dyDescent="0.25">
      <c r="A2" s="103"/>
      <c r="B2" s="432" t="s">
        <v>344</v>
      </c>
      <c r="C2" s="433"/>
      <c r="D2" s="433"/>
      <c r="E2" s="433"/>
      <c r="F2" s="433"/>
      <c r="G2" s="433"/>
      <c r="H2" s="433"/>
      <c r="I2" s="433"/>
      <c r="J2" s="31"/>
    </row>
    <row r="3" spans="1:10" ht="163.5" customHeight="1" x14ac:dyDescent="0.25">
      <c r="A3" s="103"/>
      <c r="B3" s="434" t="s">
        <v>167</v>
      </c>
      <c r="C3" s="435"/>
      <c r="D3" s="435"/>
      <c r="E3" s="435"/>
      <c r="F3" s="435"/>
      <c r="G3" s="435"/>
      <c r="H3" s="435"/>
      <c r="I3" s="435"/>
      <c r="J3" s="31"/>
    </row>
    <row r="4" spans="1:10" ht="15.75" x14ac:dyDescent="0.25">
      <c r="A4" s="104"/>
      <c r="B4" s="105"/>
      <c r="C4" s="30"/>
      <c r="D4" s="30"/>
      <c r="E4" s="30"/>
      <c r="F4" s="30"/>
      <c r="G4" s="30"/>
      <c r="H4" s="30"/>
      <c r="I4" s="30"/>
      <c r="J4" s="31"/>
    </row>
    <row r="5" spans="1:10" ht="40.5" x14ac:dyDescent="0.25">
      <c r="A5" s="36" t="s">
        <v>0</v>
      </c>
      <c r="B5" s="37" t="s">
        <v>124</v>
      </c>
      <c r="C5" s="39" t="s">
        <v>81</v>
      </c>
      <c r="D5" s="39" t="s">
        <v>78</v>
      </c>
      <c r="E5" s="38" t="s">
        <v>88</v>
      </c>
      <c r="F5" s="39" t="s">
        <v>82</v>
      </c>
      <c r="G5" s="39" t="s">
        <v>78</v>
      </c>
      <c r="H5" s="38" t="s">
        <v>88</v>
      </c>
      <c r="I5" s="40" t="s">
        <v>84</v>
      </c>
      <c r="J5" s="31"/>
    </row>
    <row r="6" spans="1:10" ht="20.25" x14ac:dyDescent="0.25">
      <c r="A6" s="106"/>
      <c r="B6" s="42"/>
      <c r="C6" s="43"/>
      <c r="D6" s="44"/>
      <c r="E6" s="43"/>
      <c r="F6" s="43"/>
      <c r="G6" s="43"/>
      <c r="H6" s="43"/>
      <c r="I6" s="43"/>
      <c r="J6" s="31"/>
    </row>
    <row r="7" spans="1:10" ht="20.25" x14ac:dyDescent="0.25">
      <c r="A7" s="107"/>
      <c r="B7" s="46"/>
      <c r="C7" s="108"/>
      <c r="D7" s="109"/>
      <c r="E7" s="108"/>
      <c r="F7" s="108"/>
      <c r="G7" s="108"/>
      <c r="H7" s="108"/>
      <c r="I7" s="110"/>
      <c r="J7" s="31"/>
    </row>
    <row r="8" spans="1:10" ht="75" x14ac:dyDescent="0.25">
      <c r="A8" s="63">
        <v>1</v>
      </c>
      <c r="B8" s="64" t="s">
        <v>77</v>
      </c>
      <c r="C8" s="100"/>
      <c r="D8" s="62"/>
      <c r="E8" s="235"/>
      <c r="F8" s="66"/>
      <c r="G8" s="62"/>
      <c r="H8" s="236"/>
      <c r="I8" s="111"/>
      <c r="J8" s="31" t="e">
        <f t="shared" ref="J8:J14" si="0">CONCATENATE(IF(AND(D8="M",G8="M"),4,),IF(AND(D8="P",G8="P"),2,),IF(AND(D8="D",G8="D"),0,),IF(AND(D8="M",G8="P"),3,),IF(AND(D8="M",G8="D"),2,),IF(AND(D8="P",G8="M"),3,),IF(AND(D8="P",G8="D"),1,),IF(AND(D8="D",G8="M"),2,),IF(AND(D8="D",G8="P"),1,))+0</f>
        <v>#VALUE!</v>
      </c>
    </row>
    <row r="9" spans="1:10" ht="45" x14ac:dyDescent="0.25">
      <c r="A9" s="63">
        <v>2</v>
      </c>
      <c r="B9" s="64" t="s">
        <v>36</v>
      </c>
      <c r="C9" s="116"/>
      <c r="D9" s="62"/>
      <c r="E9" s="65"/>
      <c r="F9" s="66"/>
      <c r="G9" s="62"/>
      <c r="H9" s="66"/>
      <c r="I9" s="64"/>
      <c r="J9" s="31" t="e">
        <f t="shared" si="0"/>
        <v>#VALUE!</v>
      </c>
    </row>
    <row r="10" spans="1:10" ht="90" x14ac:dyDescent="0.25">
      <c r="A10" s="63">
        <v>3</v>
      </c>
      <c r="B10" s="64" t="s">
        <v>8</v>
      </c>
      <c r="C10" s="100"/>
      <c r="D10" s="62"/>
      <c r="E10" s="65"/>
      <c r="F10" s="66"/>
      <c r="G10" s="62"/>
      <c r="H10" s="66"/>
      <c r="I10" s="64"/>
      <c r="J10" s="31" t="e">
        <f t="shared" si="0"/>
        <v>#VALUE!</v>
      </c>
    </row>
    <row r="11" spans="1:10" ht="60" x14ac:dyDescent="0.25">
      <c r="A11" s="63">
        <v>4</v>
      </c>
      <c r="B11" s="64" t="s">
        <v>3</v>
      </c>
      <c r="C11" s="100"/>
      <c r="D11" s="62"/>
      <c r="E11" s="65"/>
      <c r="F11" s="66"/>
      <c r="G11" s="62"/>
      <c r="H11" s="66"/>
      <c r="I11" s="64"/>
      <c r="J11" s="31" t="e">
        <f t="shared" si="0"/>
        <v>#VALUE!</v>
      </c>
    </row>
    <row r="12" spans="1:10" ht="45" x14ac:dyDescent="0.25">
      <c r="A12" s="63">
        <v>5</v>
      </c>
      <c r="B12" s="64" t="s">
        <v>9</v>
      </c>
      <c r="C12" s="100"/>
      <c r="D12" s="62"/>
      <c r="E12" s="65"/>
      <c r="F12" s="66"/>
      <c r="G12" s="62"/>
      <c r="H12" s="66"/>
      <c r="I12" s="64"/>
      <c r="J12" s="31" t="e">
        <f t="shared" si="0"/>
        <v>#VALUE!</v>
      </c>
    </row>
    <row r="13" spans="1:10" ht="30" x14ac:dyDescent="0.25">
      <c r="A13" s="63">
        <v>6</v>
      </c>
      <c r="B13" s="64" t="s">
        <v>37</v>
      </c>
      <c r="C13" s="100"/>
      <c r="D13" s="62"/>
      <c r="E13" s="65"/>
      <c r="F13" s="66"/>
      <c r="G13" s="62"/>
      <c r="H13" s="66"/>
      <c r="I13" s="64"/>
      <c r="J13" s="31" t="e">
        <f t="shared" si="0"/>
        <v>#VALUE!</v>
      </c>
    </row>
    <row r="14" spans="1:10" ht="60" x14ac:dyDescent="0.25">
      <c r="A14" s="80">
        <v>7</v>
      </c>
      <c r="B14" s="73" t="s">
        <v>10</v>
      </c>
      <c r="C14" s="101"/>
      <c r="D14" s="62"/>
      <c r="E14" s="70"/>
      <c r="F14" s="72"/>
      <c r="G14" s="62"/>
      <c r="H14" s="72"/>
      <c r="I14" s="73"/>
      <c r="J14" s="31" t="e">
        <f t="shared" si="0"/>
        <v>#VALUE!</v>
      </c>
    </row>
    <row r="15" spans="1:10" x14ac:dyDescent="0.25">
      <c r="A15" s="112"/>
      <c r="B15" s="113"/>
      <c r="C15" s="113"/>
      <c r="D15" s="114"/>
      <c r="E15" s="55"/>
      <c r="F15" s="55"/>
      <c r="G15" s="55"/>
      <c r="H15" s="55"/>
      <c r="I15" s="56"/>
      <c r="J15" s="31"/>
    </row>
    <row r="16" spans="1:10" x14ac:dyDescent="0.25">
      <c r="A16" s="115"/>
      <c r="B16" s="89"/>
      <c r="C16" s="90"/>
      <c r="D16" s="90"/>
      <c r="E16" s="90"/>
      <c r="F16" s="90"/>
      <c r="G16" s="90"/>
      <c r="H16" s="90"/>
      <c r="I16" s="90"/>
      <c r="J16" s="31"/>
    </row>
    <row r="17" spans="1:10" x14ac:dyDescent="0.25">
      <c r="A17" s="115"/>
      <c r="B17" s="90"/>
      <c r="C17" s="90"/>
      <c r="D17" s="90"/>
      <c r="E17" s="90"/>
      <c r="F17" s="90"/>
      <c r="G17" s="90"/>
      <c r="H17" s="90"/>
      <c r="I17" s="90"/>
      <c r="J17" s="31"/>
    </row>
    <row r="18" spans="1:10" ht="15.75" hidden="1" x14ac:dyDescent="0.25">
      <c r="A18" s="93"/>
      <c r="B18" s="94"/>
      <c r="C18" s="55"/>
      <c r="D18" s="55"/>
      <c r="E18" s="55"/>
      <c r="F18" s="438"/>
      <c r="G18" s="439"/>
      <c r="H18" s="97" t="s">
        <v>147</v>
      </c>
      <c r="I18" s="98" t="e">
        <f>SUM(J8:J14)</f>
        <v>#VALUE!</v>
      </c>
      <c r="J18" s="31"/>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5"/>
  <sheetViews>
    <sheetView zoomScaleNormal="100" workbookViewId="0">
      <selection activeCell="C1" sqref="C1:G1"/>
    </sheetView>
  </sheetViews>
  <sheetFormatPr defaultRowHeight="15.75" x14ac:dyDescent="0.25"/>
  <cols>
    <col min="1" max="1" width="14.140625" style="210" customWidth="1"/>
    <col min="2" max="2" width="12.7109375" style="210" customWidth="1"/>
    <col min="3" max="3" width="90.7109375" style="211"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0" width="17.28515625" style="31" customWidth="1"/>
    <col min="21" max="21" width="15.5703125" style="31" customWidth="1"/>
    <col min="22" max="22" width="36.7109375" style="31" customWidth="1"/>
    <col min="23" max="23" width="25" style="31" hidden="1" customWidth="1"/>
    <col min="24" max="24" width="19.140625" style="31" hidden="1" customWidth="1"/>
    <col min="25" max="25" width="9.140625" style="31" hidden="1" customWidth="1"/>
    <col min="26" max="31" width="16" style="31" hidden="1" customWidth="1"/>
    <col min="32" max="32" width="0" style="31" hidden="1" customWidth="1"/>
    <col min="33" max="16384" width="9.140625" style="31"/>
  </cols>
  <sheetData>
    <row r="1" spans="1:31" ht="15.75" customHeight="1" x14ac:dyDescent="0.25">
      <c r="A1" s="117"/>
      <c r="B1" s="117"/>
      <c r="C1" s="486" t="s">
        <v>92</v>
      </c>
      <c r="D1" s="486"/>
      <c r="E1" s="486"/>
      <c r="F1" s="486"/>
      <c r="G1" s="486"/>
      <c r="H1" s="232"/>
      <c r="I1" s="118"/>
      <c r="J1" s="118"/>
      <c r="K1" s="118"/>
      <c r="L1" s="118"/>
      <c r="M1" s="118"/>
      <c r="N1" s="118"/>
      <c r="O1" s="118"/>
      <c r="P1" s="118"/>
      <c r="Q1" s="118"/>
      <c r="R1" s="118"/>
      <c r="S1" s="118"/>
      <c r="T1" s="118"/>
      <c r="U1" s="118"/>
      <c r="V1" s="119"/>
    </row>
    <row r="2" spans="1:31" ht="125.25" customHeight="1" x14ac:dyDescent="0.25">
      <c r="A2" s="117"/>
      <c r="B2" s="117"/>
      <c r="C2" s="491" t="s">
        <v>345</v>
      </c>
      <c r="D2" s="491"/>
      <c r="E2" s="491"/>
      <c r="F2" s="491"/>
      <c r="G2" s="491"/>
      <c r="H2" s="491"/>
      <c r="I2" s="491"/>
      <c r="J2" s="491"/>
      <c r="K2" s="491"/>
      <c r="L2" s="349"/>
      <c r="M2" s="349"/>
      <c r="N2" s="349"/>
      <c r="O2" s="349"/>
      <c r="P2" s="349"/>
      <c r="Q2" s="349"/>
      <c r="R2" s="349"/>
      <c r="S2" s="349"/>
      <c r="T2" s="349"/>
      <c r="U2" s="349"/>
      <c r="V2" s="350"/>
    </row>
    <row r="3" spans="1:31" ht="184.5" customHeight="1" x14ac:dyDescent="0.25">
      <c r="A3" s="117"/>
      <c r="B3" s="117"/>
      <c r="C3" s="492" t="s">
        <v>346</v>
      </c>
      <c r="D3" s="492"/>
      <c r="E3" s="492"/>
      <c r="F3" s="492"/>
      <c r="G3" s="492"/>
      <c r="H3" s="492"/>
      <c r="I3" s="492"/>
      <c r="J3" s="492"/>
      <c r="K3" s="492"/>
      <c r="L3" s="332"/>
      <c r="M3" s="332"/>
      <c r="N3" s="332"/>
      <c r="O3" s="332"/>
      <c r="P3" s="332"/>
      <c r="Q3" s="332"/>
      <c r="R3" s="332"/>
      <c r="S3" s="332"/>
      <c r="T3" s="332"/>
      <c r="U3" s="120"/>
      <c r="V3" s="121"/>
    </row>
    <row r="4" spans="1:31" ht="291" customHeight="1" x14ac:dyDescent="0.25">
      <c r="A4" s="117"/>
      <c r="B4" s="117"/>
      <c r="C4" s="493" t="s">
        <v>169</v>
      </c>
      <c r="D4" s="493"/>
      <c r="E4" s="493"/>
      <c r="F4" s="493"/>
      <c r="G4" s="493"/>
      <c r="H4" s="493"/>
      <c r="I4" s="493"/>
      <c r="J4" s="493"/>
      <c r="K4" s="493"/>
      <c r="L4" s="336"/>
      <c r="M4" s="336"/>
      <c r="N4" s="336"/>
      <c r="O4" s="336"/>
      <c r="P4" s="336"/>
      <c r="Q4" s="336"/>
      <c r="R4" s="336"/>
      <c r="S4" s="336"/>
      <c r="T4" s="336"/>
      <c r="U4" s="336"/>
      <c r="V4" s="122"/>
    </row>
    <row r="5" spans="1:31" x14ac:dyDescent="0.25">
      <c r="A5" s="32"/>
      <c r="B5" s="32"/>
      <c r="C5" s="33"/>
      <c r="D5" s="233"/>
      <c r="E5" s="35"/>
      <c r="F5" s="233"/>
      <c r="G5" s="35"/>
      <c r="H5" s="35"/>
      <c r="I5" s="35"/>
      <c r="J5" s="487"/>
      <c r="K5" s="487"/>
      <c r="L5" s="487"/>
      <c r="M5" s="487"/>
      <c r="N5" s="487"/>
      <c r="O5" s="487"/>
      <c r="P5" s="487"/>
      <c r="Q5" s="487"/>
      <c r="R5" s="487"/>
      <c r="S5" s="233"/>
      <c r="T5" s="233"/>
      <c r="U5" s="233"/>
      <c r="V5" s="233"/>
    </row>
    <row r="6" spans="1:31" ht="45" x14ac:dyDescent="0.25">
      <c r="A6" s="123" t="s">
        <v>5</v>
      </c>
      <c r="B6" s="123" t="s">
        <v>1</v>
      </c>
      <c r="C6" s="124" t="s">
        <v>360</v>
      </c>
      <c r="D6" s="231" t="s">
        <v>83</v>
      </c>
      <c r="E6" s="125" t="s">
        <v>78</v>
      </c>
      <c r="F6" s="126" t="s">
        <v>88</v>
      </c>
      <c r="G6" s="126" t="s">
        <v>103</v>
      </c>
      <c r="H6" s="125" t="s">
        <v>78</v>
      </c>
      <c r="I6" s="126" t="s">
        <v>88</v>
      </c>
      <c r="J6" s="488" t="s">
        <v>4</v>
      </c>
      <c r="K6" s="489"/>
      <c r="L6" s="489"/>
      <c r="M6" s="489"/>
      <c r="N6" s="489"/>
      <c r="O6" s="489"/>
      <c r="P6" s="489"/>
      <c r="Q6" s="490"/>
      <c r="R6" s="488" t="s">
        <v>104</v>
      </c>
      <c r="S6" s="489"/>
      <c r="T6" s="489"/>
      <c r="U6" s="490"/>
      <c r="V6" s="40" t="s">
        <v>84</v>
      </c>
      <c r="W6" s="127" t="s">
        <v>149</v>
      </c>
      <c r="X6" s="127" t="s">
        <v>150</v>
      </c>
    </row>
    <row r="7" spans="1:31" ht="20.25" x14ac:dyDescent="0.25">
      <c r="A7" s="128" t="s">
        <v>125</v>
      </c>
      <c r="B7" s="32"/>
      <c r="C7" s="129"/>
      <c r="D7" s="233"/>
      <c r="E7" s="35"/>
      <c r="F7" s="233"/>
      <c r="G7" s="35"/>
      <c r="H7" s="35"/>
      <c r="I7" s="35"/>
      <c r="J7" s="130"/>
      <c r="K7" s="130"/>
      <c r="L7" s="130"/>
      <c r="M7" s="130"/>
      <c r="N7" s="130"/>
      <c r="O7" s="130"/>
      <c r="P7" s="130"/>
      <c r="Q7" s="130"/>
      <c r="R7" s="130"/>
      <c r="S7" s="233"/>
      <c r="T7" s="233"/>
      <c r="U7" s="233"/>
      <c r="V7" s="233"/>
      <c r="W7" s="131"/>
      <c r="X7" s="131"/>
      <c r="Z7" s="440" t="s">
        <v>347</v>
      </c>
      <c r="AA7" s="440"/>
      <c r="AB7" s="440"/>
      <c r="AC7" s="440"/>
      <c r="AD7" s="440"/>
      <c r="AE7" s="440"/>
    </row>
    <row r="8" spans="1:31" ht="30" x14ac:dyDescent="0.25">
      <c r="A8" s="132"/>
      <c r="B8" s="133"/>
      <c r="C8" s="134" t="s">
        <v>126</v>
      </c>
      <c r="D8" s="108"/>
      <c r="E8" s="109"/>
      <c r="F8" s="108"/>
      <c r="G8" s="48"/>
      <c r="H8" s="109"/>
      <c r="I8" s="48"/>
      <c r="J8" s="354" t="s">
        <v>46</v>
      </c>
      <c r="K8" s="125" t="s">
        <v>73</v>
      </c>
      <c r="L8" s="125" t="s">
        <v>78</v>
      </c>
      <c r="M8" s="355" t="s">
        <v>47</v>
      </c>
      <c r="N8" s="354" t="s">
        <v>46</v>
      </c>
      <c r="O8" s="125" t="s">
        <v>73</v>
      </c>
      <c r="P8" s="125" t="s">
        <v>78</v>
      </c>
      <c r="Q8" s="355" t="s">
        <v>47</v>
      </c>
      <c r="R8" s="135" t="s">
        <v>33</v>
      </c>
      <c r="S8" s="135" t="s">
        <v>105</v>
      </c>
      <c r="T8" s="135" t="s">
        <v>35</v>
      </c>
      <c r="U8" s="135" t="s">
        <v>34</v>
      </c>
      <c r="V8" s="110"/>
      <c r="W8" s="136"/>
      <c r="X8" s="136"/>
      <c r="Z8" s="359" t="s">
        <v>348</v>
      </c>
      <c r="AA8" s="359" t="s">
        <v>349</v>
      </c>
      <c r="AB8" s="359" t="s">
        <v>350</v>
      </c>
      <c r="AC8" s="359" t="s">
        <v>351</v>
      </c>
      <c r="AD8" s="359" t="s">
        <v>349</v>
      </c>
      <c r="AE8" s="359" t="s">
        <v>350</v>
      </c>
    </row>
    <row r="9" spans="1:31" ht="64.5" x14ac:dyDescent="0.25">
      <c r="A9" s="137">
        <v>1</v>
      </c>
      <c r="B9" s="137" t="s">
        <v>127</v>
      </c>
      <c r="C9" s="138" t="s">
        <v>128</v>
      </c>
      <c r="D9" s="100"/>
      <c r="E9" s="62"/>
      <c r="F9" s="139"/>
      <c r="G9" s="140"/>
      <c r="H9" s="62"/>
      <c r="I9" s="141"/>
      <c r="J9" s="142"/>
      <c r="K9" s="221"/>
      <c r="L9" s="143"/>
      <c r="M9" s="451"/>
      <c r="N9" s="144"/>
      <c r="O9" s="334"/>
      <c r="P9" s="143"/>
      <c r="Q9" s="441"/>
      <c r="R9" s="145"/>
      <c r="S9" s="146"/>
      <c r="T9" s="146"/>
      <c r="U9" s="467"/>
      <c r="V9" s="147"/>
      <c r="W9" s="148" t="e">
        <f>CONCATENATE(IF(AND(E9="M",H9="M"),2.171,),IF(AND(E9="P",H9="P"),1.0855,),IF(AND(E9="D",H9="D"),0,),IF(AND(E9="M",H9="P"),1.6283,),IF(AND(E9="M",H9="D"),1.0855,),IF(AND(E9="P",H9="M"),1.6283,),IF(AND(E9="P",H9="D"),0.5428,),IF(AND(E9="D",H9="M"),1.0855,),IF(AND(E9="D",H9="P"),0.5428,))+0</f>
        <v>#VALUE!</v>
      </c>
      <c r="Z9" s="360" t="s">
        <v>352</v>
      </c>
      <c r="AA9" s="360">
        <f>COUNTIFS(J9:J126,1,L9:L126,"M")</f>
        <v>0</v>
      </c>
      <c r="AB9" s="360">
        <f>IF(AA9&gt;=1,1,0)</f>
        <v>0</v>
      </c>
      <c r="AC9" s="360" t="s">
        <v>352</v>
      </c>
      <c r="AD9" s="360">
        <f>COUNTIFS(N9:N126,1,P9:P126,"M")</f>
        <v>0</v>
      </c>
      <c r="AE9" s="360">
        <f>IF(AD9&gt;=1,1,0)</f>
        <v>0</v>
      </c>
    </row>
    <row r="10" spans="1:31" ht="31.5" x14ac:dyDescent="0.25">
      <c r="A10" s="63">
        <v>2</v>
      </c>
      <c r="B10" s="149" t="s">
        <v>129</v>
      </c>
      <c r="C10" s="138" t="s">
        <v>130</v>
      </c>
      <c r="D10" s="100"/>
      <c r="E10" s="62"/>
      <c r="F10" s="139"/>
      <c r="G10" s="140"/>
      <c r="H10" s="62"/>
      <c r="I10" s="150"/>
      <c r="J10" s="214"/>
      <c r="K10" s="222"/>
      <c r="L10" s="151"/>
      <c r="M10" s="452"/>
      <c r="N10" s="152"/>
      <c r="O10" s="337"/>
      <c r="P10" s="151"/>
      <c r="Q10" s="457"/>
      <c r="R10" s="153"/>
      <c r="S10" s="154"/>
      <c r="T10" s="146"/>
      <c r="U10" s="468"/>
      <c r="V10" s="147"/>
      <c r="W10" s="148" t="e">
        <f>CONCATENATE(IF(AND(E10="M",H10="M"),2.171,),IF(AND(E10="P",H10="P"),1.0855,),IF(AND(E10="D",H10="D"),0,),IF(AND(E10="M",H10="P"),1.6283,),IF(AND(E10="M",H10="D"),1.0855,),IF(AND(E10="P",H10="M"),1.6283,),IF(AND(E10="P",H10="D"),0.5428,),IF(AND(E10="D",H10="M"),1.0855,),IF(AND(E10="D",H10="P"),0.5428,))+0</f>
        <v>#VALUE!</v>
      </c>
      <c r="Z10" s="360" t="s">
        <v>353</v>
      </c>
      <c r="AA10" s="360">
        <f>COUNTIFS(J9:J126,2,L9:L126,"M")</f>
        <v>0</v>
      </c>
      <c r="AB10" s="360">
        <f t="shared" ref="AB10:AB16" si="0">IF(AA10&gt;=1,1,0)</f>
        <v>0</v>
      </c>
      <c r="AC10" s="360" t="s">
        <v>353</v>
      </c>
      <c r="AD10" s="360">
        <f>COUNTIFS(N9:N126,2,P9:P126,"M")</f>
        <v>0</v>
      </c>
      <c r="AE10" s="360">
        <f t="shared" ref="AE10:AE16" si="1">IF(AD10&gt;=1,1,0)</f>
        <v>0</v>
      </c>
    </row>
    <row r="11" spans="1:31" ht="20.25" x14ac:dyDescent="0.25">
      <c r="A11" s="155"/>
      <c r="B11" s="156"/>
      <c r="C11" s="234" t="s">
        <v>131</v>
      </c>
      <c r="D11" s="361"/>
      <c r="E11" s="259"/>
      <c r="F11" s="362"/>
      <c r="G11" s="362"/>
      <c r="H11" s="259"/>
      <c r="I11" s="362"/>
      <c r="J11" s="363"/>
      <c r="K11" s="364"/>
      <c r="L11" s="363"/>
      <c r="M11" s="363"/>
      <c r="N11" s="363"/>
      <c r="O11" s="363"/>
      <c r="P11" s="363"/>
      <c r="Q11" s="363"/>
      <c r="R11" s="365"/>
      <c r="S11" s="366"/>
      <c r="T11" s="362"/>
      <c r="U11" s="362"/>
      <c r="V11" s="367"/>
      <c r="Z11" s="360" t="s">
        <v>354</v>
      </c>
      <c r="AA11" s="360">
        <f>COUNTIFS(J9:J126,3,L9:L126,"M")</f>
        <v>0</v>
      </c>
      <c r="AB11" s="360">
        <f t="shared" si="0"/>
        <v>0</v>
      </c>
      <c r="AC11" s="360" t="s">
        <v>354</v>
      </c>
      <c r="AD11" s="360">
        <f>COUNTIFS(N9:N126,3,P9:P126,"M")</f>
        <v>0</v>
      </c>
      <c r="AE11" s="360">
        <f t="shared" si="1"/>
        <v>0</v>
      </c>
    </row>
    <row r="12" spans="1:31" ht="45" x14ac:dyDescent="0.25">
      <c r="A12" s="63">
        <v>3</v>
      </c>
      <c r="B12" s="149" t="s">
        <v>132</v>
      </c>
      <c r="C12" s="138" t="s">
        <v>133</v>
      </c>
      <c r="D12" s="100"/>
      <c r="E12" s="62"/>
      <c r="F12" s="139"/>
      <c r="G12" s="140"/>
      <c r="H12" s="62"/>
      <c r="I12" s="157"/>
      <c r="J12" s="214"/>
      <c r="K12" s="215"/>
      <c r="L12" s="151"/>
      <c r="M12" s="333"/>
      <c r="N12" s="152"/>
      <c r="O12" s="335"/>
      <c r="P12" s="151"/>
      <c r="Q12" s="335"/>
      <c r="R12" s="158"/>
      <c r="S12" s="159"/>
      <c r="T12" s="146"/>
      <c r="U12" s="160"/>
      <c r="V12" s="147"/>
      <c r="W12" s="148" t="e">
        <f>CONCATENATE(IF(AND(E12="M",H12="M"),2.171,),IF(AND(E12="P",H12="P"),1.0855,),IF(AND(E12="D",H12="D"),0,),IF(AND(E12="M",H12="P"),1.6283,),IF(AND(E12="M",H12="D"),1.0855,),IF(AND(E12="P",H12="M"),1.6283,),IF(AND(E12="P",H12="D"),0.5428,),IF(AND(E12="D",H12="M"),1.0855,),IF(AND(E12="D",H12="P"),0.5428,))+0</f>
        <v>#VALUE!</v>
      </c>
      <c r="Z12" s="360" t="s">
        <v>355</v>
      </c>
      <c r="AA12" s="360">
        <f>COUNTIFS(J9:J126,4,L9:L126,"M")</f>
        <v>0</v>
      </c>
      <c r="AB12" s="360">
        <f t="shared" si="0"/>
        <v>0</v>
      </c>
      <c r="AC12" s="360" t="s">
        <v>355</v>
      </c>
      <c r="AD12" s="360">
        <f>COUNTIFS(N9:N126,4,P9:P126,"M")</f>
        <v>0</v>
      </c>
      <c r="AE12" s="360">
        <f t="shared" si="1"/>
        <v>0</v>
      </c>
    </row>
    <row r="13" spans="1:31" ht="20.25" x14ac:dyDescent="0.25">
      <c r="A13" s="163" t="s">
        <v>134</v>
      </c>
      <c r="B13" s="117"/>
      <c r="C13" s="164"/>
      <c r="D13" s="368"/>
      <c r="E13" s="369"/>
      <c r="F13" s="370"/>
      <c r="G13" s="369"/>
      <c r="H13" s="369"/>
      <c r="I13" s="369"/>
      <c r="J13" s="353"/>
      <c r="K13" s="371"/>
      <c r="L13" s="353"/>
      <c r="M13" s="353"/>
      <c r="N13" s="353"/>
      <c r="O13" s="353"/>
      <c r="P13" s="353"/>
      <c r="Q13" s="353"/>
      <c r="R13" s="372"/>
      <c r="S13" s="285"/>
      <c r="T13" s="285"/>
      <c r="U13" s="285"/>
      <c r="V13" s="264"/>
      <c r="Z13" s="360" t="s">
        <v>356</v>
      </c>
      <c r="AA13" s="360">
        <f>COUNTIFS(J9:J126,5,L9:L126,"M")</f>
        <v>0</v>
      </c>
      <c r="AB13" s="360">
        <f t="shared" si="0"/>
        <v>0</v>
      </c>
      <c r="AC13" s="360" t="s">
        <v>356</v>
      </c>
      <c r="AD13" s="360">
        <f>COUNTIFS(N9:N126,5,P9:P126,"M")</f>
        <v>0</v>
      </c>
      <c r="AE13" s="360">
        <f t="shared" si="1"/>
        <v>0</v>
      </c>
    </row>
    <row r="14" spans="1:31" ht="20.25" x14ac:dyDescent="0.25">
      <c r="A14" s="155"/>
      <c r="B14" s="156"/>
      <c r="C14" s="234" t="s">
        <v>135</v>
      </c>
      <c r="D14" s="361"/>
      <c r="E14" s="259"/>
      <c r="F14" s="362"/>
      <c r="G14" s="362"/>
      <c r="H14" s="259"/>
      <c r="I14" s="362"/>
      <c r="J14" s="292"/>
      <c r="K14" s="330"/>
      <c r="L14" s="292"/>
      <c r="M14" s="292"/>
      <c r="N14" s="292"/>
      <c r="O14" s="292"/>
      <c r="P14" s="292"/>
      <c r="Q14" s="292"/>
      <c r="R14" s="373"/>
      <c r="S14" s="362"/>
      <c r="T14" s="362"/>
      <c r="U14" s="362"/>
      <c r="V14" s="367"/>
      <c r="Z14" s="360" t="s">
        <v>357</v>
      </c>
      <c r="AA14" s="360">
        <f>COUNTIFS(J9:J126,6,L9:L126,"M")</f>
        <v>0</v>
      </c>
      <c r="AB14" s="360">
        <f t="shared" si="0"/>
        <v>0</v>
      </c>
      <c r="AC14" s="360" t="s">
        <v>357</v>
      </c>
      <c r="AD14" s="360">
        <f>COUNTIFS(N9:N126,6,P9:P126,"M")</f>
        <v>0</v>
      </c>
      <c r="AE14" s="360">
        <f t="shared" si="1"/>
        <v>0</v>
      </c>
    </row>
    <row r="15" spans="1:31" ht="33" x14ac:dyDescent="0.25">
      <c r="A15" s="63">
        <v>4</v>
      </c>
      <c r="B15" s="149" t="s">
        <v>136</v>
      </c>
      <c r="C15" s="138" t="s">
        <v>137</v>
      </c>
      <c r="D15" s="100"/>
      <c r="E15" s="62"/>
      <c r="F15" s="65"/>
      <c r="G15" s="140"/>
      <c r="H15" s="62"/>
      <c r="I15" s="140"/>
      <c r="J15" s="165"/>
      <c r="K15" s="221"/>
      <c r="L15" s="143"/>
      <c r="M15" s="451"/>
      <c r="N15" s="166"/>
      <c r="O15" s="334"/>
      <c r="P15" s="143"/>
      <c r="Q15" s="441"/>
      <c r="R15" s="161"/>
      <c r="S15" s="146"/>
      <c r="T15" s="146"/>
      <c r="U15" s="467"/>
      <c r="V15" s="342"/>
      <c r="W15" s="148" t="e">
        <f t="shared" ref="W15:W16" si="2">CONCATENATE(IF(AND(E15="M",H15="M"),2.171,),IF(AND(E15="P",H15="P"),1.0855,),IF(AND(E15="D",H15="D"),0,),IF(AND(E15="M",H15="P"),1.6283,),IF(AND(E15="M",H15="D"),1.0855,),IF(AND(E15="P",H15="M"),1.6283,),IF(AND(E15="P",H15="D"),0.5428,),IF(AND(E15="D",H15="M"),1.0855,),IF(AND(E15="D",H15="P"),0.5428,))+0</f>
        <v>#VALUE!</v>
      </c>
      <c r="Z15" s="360" t="s">
        <v>358</v>
      </c>
      <c r="AA15" s="360">
        <f>COUNTIFS(J9:J126,7,L9:L126,"M")</f>
        <v>0</v>
      </c>
      <c r="AB15" s="360">
        <f t="shared" si="0"/>
        <v>0</v>
      </c>
      <c r="AC15" s="360" t="s">
        <v>358</v>
      </c>
      <c r="AD15" s="360">
        <f>COUNTIFS(N9:N126,7,P9:P126,"M")</f>
        <v>0</v>
      </c>
      <c r="AE15" s="360">
        <f t="shared" si="1"/>
        <v>0</v>
      </c>
    </row>
    <row r="16" spans="1:31" ht="32.25" x14ac:dyDescent="0.25">
      <c r="A16" s="80">
        <v>5</v>
      </c>
      <c r="B16" s="316" t="s">
        <v>138</v>
      </c>
      <c r="C16" s="326" t="s">
        <v>139</v>
      </c>
      <c r="D16" s="101"/>
      <c r="E16" s="62"/>
      <c r="F16" s="70"/>
      <c r="G16" s="318"/>
      <c r="H16" s="62"/>
      <c r="I16" s="318"/>
      <c r="J16" s="214"/>
      <c r="K16" s="223"/>
      <c r="L16" s="151"/>
      <c r="M16" s="452"/>
      <c r="N16" s="152"/>
      <c r="O16" s="335"/>
      <c r="P16" s="151"/>
      <c r="Q16" s="457"/>
      <c r="R16" s="169"/>
      <c r="S16" s="154"/>
      <c r="T16" s="154"/>
      <c r="U16" s="469"/>
      <c r="V16" s="73"/>
      <c r="W16" s="148" t="e">
        <f t="shared" si="2"/>
        <v>#VALUE!</v>
      </c>
      <c r="Z16" s="360" t="s">
        <v>359</v>
      </c>
      <c r="AA16" s="360">
        <f>COUNTIFS(J9:J126,8,L9:L126,"M")</f>
        <v>0</v>
      </c>
      <c r="AB16" s="360">
        <f t="shared" si="0"/>
        <v>0</v>
      </c>
      <c r="AC16" s="360" t="s">
        <v>359</v>
      </c>
      <c r="AD16" s="360">
        <f>COUNTIFS(N9:N126,8,P9:P126,"M")</f>
        <v>0</v>
      </c>
      <c r="AE16" s="360">
        <f t="shared" si="1"/>
        <v>0</v>
      </c>
    </row>
    <row r="17" spans="1:24" ht="20.25" x14ac:dyDescent="0.25">
      <c r="A17" s="175"/>
      <c r="B17" s="176"/>
      <c r="C17" s="177" t="s">
        <v>140</v>
      </c>
      <c r="D17" s="374"/>
      <c r="E17" s="268"/>
      <c r="F17" s="293"/>
      <c r="G17" s="293"/>
      <c r="H17" s="268"/>
      <c r="I17" s="293"/>
      <c r="J17" s="292"/>
      <c r="K17" s="330"/>
      <c r="L17" s="292"/>
      <c r="M17" s="292"/>
      <c r="N17" s="292"/>
      <c r="O17" s="292"/>
      <c r="P17" s="292"/>
      <c r="Q17" s="292"/>
      <c r="R17" s="292"/>
      <c r="S17" s="293"/>
      <c r="T17" s="293"/>
      <c r="U17" s="293"/>
      <c r="V17" s="269"/>
    </row>
    <row r="18" spans="1:24" ht="31.5" x14ac:dyDescent="0.25">
      <c r="A18" s="63">
        <v>6</v>
      </c>
      <c r="B18" s="149" t="s">
        <v>141</v>
      </c>
      <c r="C18" s="138" t="s">
        <v>142</v>
      </c>
      <c r="D18" s="100"/>
      <c r="E18" s="62"/>
      <c r="F18" s="139"/>
      <c r="G18" s="140"/>
      <c r="H18" s="62"/>
      <c r="I18" s="141"/>
      <c r="J18" s="171"/>
      <c r="K18" s="221"/>
      <c r="L18" s="143"/>
      <c r="M18" s="451"/>
      <c r="N18" s="172"/>
      <c r="O18" s="334"/>
      <c r="P18" s="143"/>
      <c r="Q18" s="441"/>
      <c r="R18" s="146"/>
      <c r="S18" s="146"/>
      <c r="T18" s="146"/>
      <c r="U18" s="467"/>
      <c r="V18" s="147"/>
      <c r="W18" s="148" t="e">
        <f t="shared" ref="W18:W20" si="3">CONCATENATE(IF(AND(E18="M",H18="M"),2.171,),IF(AND(E18="P",H18="P"),1.0855,),IF(AND(E18="D",H18="D"),0,),IF(AND(E18="M",H18="P"),1.6283,),IF(AND(E18="M",H18="D"),1.0855,),IF(AND(E18="P",H18="M"),1.6283,),IF(AND(E18="P",H18="D"),0.5428,),IF(AND(E18="D",H18="M"),1.0855,),IF(AND(E18="D",H18="P"),0.5428,))+0</f>
        <v>#VALUE!</v>
      </c>
    </row>
    <row r="19" spans="1:24" ht="32.25" x14ac:dyDescent="0.25">
      <c r="A19" s="63">
        <v>7</v>
      </c>
      <c r="B19" s="149" t="s">
        <v>143</v>
      </c>
      <c r="C19" s="168" t="s">
        <v>144</v>
      </c>
      <c r="D19" s="100"/>
      <c r="E19" s="62"/>
      <c r="F19" s="139"/>
      <c r="G19" s="140"/>
      <c r="H19" s="62"/>
      <c r="I19" s="141"/>
      <c r="J19" s="173"/>
      <c r="K19" s="223"/>
      <c r="L19" s="162"/>
      <c r="M19" s="452"/>
      <c r="N19" s="174"/>
      <c r="O19" s="335"/>
      <c r="P19" s="162"/>
      <c r="Q19" s="457"/>
      <c r="R19" s="146"/>
      <c r="S19" s="146"/>
      <c r="T19" s="146"/>
      <c r="U19" s="469"/>
      <c r="V19" s="147"/>
      <c r="W19" s="148" t="e">
        <f t="shared" si="3"/>
        <v>#VALUE!</v>
      </c>
    </row>
    <row r="20" spans="1:24" ht="31.5" x14ac:dyDescent="0.25">
      <c r="A20" s="63">
        <v>8</v>
      </c>
      <c r="B20" s="149" t="s">
        <v>145</v>
      </c>
      <c r="C20" s="168" t="s">
        <v>146</v>
      </c>
      <c r="D20" s="100"/>
      <c r="E20" s="62"/>
      <c r="F20" s="139"/>
      <c r="G20" s="140"/>
      <c r="H20" s="62"/>
      <c r="I20" s="141"/>
      <c r="J20" s="214"/>
      <c r="K20" s="222"/>
      <c r="L20" s="151"/>
      <c r="M20" s="453"/>
      <c r="N20" s="152"/>
      <c r="O20" s="337"/>
      <c r="P20" s="151"/>
      <c r="Q20" s="442"/>
      <c r="R20" s="146"/>
      <c r="S20" s="146"/>
      <c r="T20" s="146"/>
      <c r="U20" s="468"/>
      <c r="V20" s="147"/>
      <c r="W20" s="148" t="e">
        <f t="shared" si="3"/>
        <v>#VALUE!</v>
      </c>
    </row>
    <row r="21" spans="1:24" ht="20.25" x14ac:dyDescent="0.25">
      <c r="A21" s="322" t="s">
        <v>170</v>
      </c>
      <c r="B21" s="311"/>
      <c r="C21" s="323"/>
      <c r="D21" s="375"/>
      <c r="E21" s="376"/>
      <c r="F21" s="377"/>
      <c r="G21" s="376"/>
      <c r="H21" s="376"/>
      <c r="I21" s="376"/>
      <c r="J21" s="378"/>
      <c r="K21" s="379"/>
      <c r="L21" s="378"/>
      <c r="M21" s="378"/>
      <c r="N21" s="378"/>
      <c r="O21" s="378"/>
      <c r="P21" s="378"/>
      <c r="Q21" s="378"/>
      <c r="R21" s="380"/>
      <c r="S21" s="377"/>
      <c r="T21" s="377"/>
      <c r="U21" s="377"/>
      <c r="V21" s="381"/>
      <c r="W21" s="90"/>
      <c r="X21" s="90"/>
    </row>
    <row r="22" spans="1:24" ht="20.25" x14ac:dyDescent="0.25">
      <c r="A22" s="324"/>
      <c r="B22" s="156"/>
      <c r="C22" s="325" t="s">
        <v>171</v>
      </c>
      <c r="D22" s="382"/>
      <c r="E22" s="259"/>
      <c r="F22" s="362"/>
      <c r="G22" s="259"/>
      <c r="H22" s="259"/>
      <c r="I22" s="259"/>
      <c r="J22" s="268"/>
      <c r="K22" s="383"/>
      <c r="L22" s="341"/>
      <c r="M22" s="341"/>
      <c r="N22" s="268"/>
      <c r="O22" s="341"/>
      <c r="P22" s="341"/>
      <c r="Q22" s="341"/>
      <c r="R22" s="341"/>
      <c r="S22" s="268"/>
      <c r="T22" s="268"/>
      <c r="U22" s="268"/>
      <c r="V22" s="384"/>
      <c r="W22" s="327"/>
      <c r="X22" s="327"/>
    </row>
    <row r="23" spans="1:24" ht="31.5" x14ac:dyDescent="0.25">
      <c r="A23" s="137">
        <v>9</v>
      </c>
      <c r="B23" s="137" t="s">
        <v>172</v>
      </c>
      <c r="C23" s="79" t="s">
        <v>173</v>
      </c>
      <c r="D23" s="99"/>
      <c r="E23" s="62"/>
      <c r="F23" s="180"/>
      <c r="G23" s="157"/>
      <c r="H23" s="62"/>
      <c r="I23" s="157"/>
      <c r="J23" s="458"/>
      <c r="K23" s="215"/>
      <c r="L23" s="239"/>
      <c r="M23" s="452"/>
      <c r="N23" s="459"/>
      <c r="O23" s="335"/>
      <c r="P23" s="239"/>
      <c r="Q23" s="457"/>
      <c r="R23" s="253"/>
      <c r="S23" s="282"/>
      <c r="T23" s="282"/>
      <c r="U23" s="447"/>
      <c r="V23" s="182"/>
      <c r="W23" s="148" t="e">
        <f t="shared" ref="W23:W26" si="4">CONCATENATE(IF(AND(E23="M",H23="M"),2.171,),IF(AND(E23="P",H23="P"),1.0855,),IF(AND(E23="D",H23="D"),0,),IF(AND(E23="M",H23="P"),1.6283,),IF(AND(E23="M",H23="D"),1.0855,),IF(AND(E23="P",H23="M"),1.6283,),IF(AND(E23="P",H23="D"),0.5428,),IF(AND(E23="D",H23="M"),1.0855,),IF(AND(E23="D",H23="P"),0.5428,))+0</f>
        <v>#VALUE!</v>
      </c>
    </row>
    <row r="24" spans="1:24" ht="31.5" x14ac:dyDescent="0.25">
      <c r="A24" s="63">
        <v>10</v>
      </c>
      <c r="B24" s="149" t="s">
        <v>174</v>
      </c>
      <c r="C24" s="138" t="s">
        <v>175</v>
      </c>
      <c r="D24" s="100"/>
      <c r="E24" s="62"/>
      <c r="F24" s="139"/>
      <c r="G24" s="140"/>
      <c r="H24" s="62"/>
      <c r="I24" s="141"/>
      <c r="J24" s="458"/>
      <c r="K24" s="223"/>
      <c r="L24" s="239"/>
      <c r="M24" s="452"/>
      <c r="N24" s="459"/>
      <c r="O24" s="335"/>
      <c r="P24" s="239"/>
      <c r="Q24" s="457"/>
      <c r="R24" s="237"/>
      <c r="S24" s="238"/>
      <c r="T24" s="238"/>
      <c r="U24" s="447"/>
      <c r="V24" s="147"/>
      <c r="W24" s="148" t="e">
        <f t="shared" si="4"/>
        <v>#VALUE!</v>
      </c>
    </row>
    <row r="25" spans="1:24" ht="48" x14ac:dyDescent="0.25">
      <c r="A25" s="63">
        <v>11</v>
      </c>
      <c r="B25" s="149" t="s">
        <v>176</v>
      </c>
      <c r="C25" s="240" t="s">
        <v>177</v>
      </c>
      <c r="D25" s="100"/>
      <c r="E25" s="62"/>
      <c r="F25" s="139"/>
      <c r="G25" s="140"/>
      <c r="H25" s="62"/>
      <c r="I25" s="141"/>
      <c r="J25" s="458"/>
      <c r="K25" s="223"/>
      <c r="L25" s="239"/>
      <c r="M25" s="452"/>
      <c r="N25" s="459"/>
      <c r="O25" s="335"/>
      <c r="P25" s="239"/>
      <c r="Q25" s="457"/>
      <c r="R25" s="237"/>
      <c r="S25" s="241"/>
      <c r="T25" s="238"/>
      <c r="U25" s="447"/>
      <c r="V25" s="147"/>
      <c r="W25" s="148" t="e">
        <f t="shared" si="4"/>
        <v>#VALUE!</v>
      </c>
    </row>
    <row r="26" spans="1:24" ht="54" x14ac:dyDescent="0.25">
      <c r="A26" s="63">
        <v>12</v>
      </c>
      <c r="B26" s="149" t="s">
        <v>178</v>
      </c>
      <c r="C26" s="242" t="s">
        <v>179</v>
      </c>
      <c r="D26" s="100"/>
      <c r="E26" s="62"/>
      <c r="F26" s="139"/>
      <c r="G26" s="140"/>
      <c r="H26" s="62"/>
      <c r="I26" s="141"/>
      <c r="J26" s="214"/>
      <c r="K26" s="222"/>
      <c r="L26" s="151"/>
      <c r="M26" s="453"/>
      <c r="N26" s="152"/>
      <c r="O26" s="337"/>
      <c r="P26" s="151"/>
      <c r="Q26" s="442"/>
      <c r="R26" s="237"/>
      <c r="S26" s="241"/>
      <c r="T26" s="238"/>
      <c r="U26" s="448"/>
      <c r="V26" s="147"/>
      <c r="W26" s="148" t="e">
        <f t="shared" si="4"/>
        <v>#VALUE!</v>
      </c>
    </row>
    <row r="27" spans="1:24" ht="20.25" x14ac:dyDescent="0.25">
      <c r="A27" s="155"/>
      <c r="B27" s="156"/>
      <c r="C27" s="177" t="s">
        <v>180</v>
      </c>
      <c r="D27" s="385"/>
      <c r="E27" s="259"/>
      <c r="F27" s="362"/>
      <c r="G27" s="362"/>
      <c r="H27" s="259"/>
      <c r="I27" s="362"/>
      <c r="J27" s="292"/>
      <c r="K27" s="330"/>
      <c r="L27" s="292"/>
      <c r="M27" s="292"/>
      <c r="N27" s="292"/>
      <c r="O27" s="292"/>
      <c r="P27" s="292"/>
      <c r="Q27" s="292"/>
      <c r="R27" s="373"/>
      <c r="S27" s="362"/>
      <c r="T27" s="362"/>
      <c r="U27" s="362"/>
      <c r="V27" s="384"/>
    </row>
    <row r="28" spans="1:24" ht="33" x14ac:dyDescent="0.25">
      <c r="A28" s="63">
        <v>13</v>
      </c>
      <c r="B28" s="149" t="s">
        <v>181</v>
      </c>
      <c r="C28" s="138" t="s">
        <v>182</v>
      </c>
      <c r="D28" s="100"/>
      <c r="E28" s="62"/>
      <c r="F28" s="65"/>
      <c r="G28" s="140"/>
      <c r="H28" s="62"/>
      <c r="I28" s="140"/>
      <c r="J28" s="243"/>
      <c r="K28" s="356"/>
      <c r="L28" s="301"/>
      <c r="M28" s="454"/>
      <c r="N28" s="312"/>
      <c r="O28" s="334"/>
      <c r="P28" s="301"/>
      <c r="Q28" s="441"/>
      <c r="R28" s="237"/>
      <c r="S28" s="238"/>
      <c r="T28" s="314"/>
      <c r="U28" s="346"/>
      <c r="V28" s="147"/>
      <c r="W28" s="148" t="e">
        <f t="shared" ref="W28:W31" si="5">CONCATENATE(IF(AND(E28="M",H28="M"),2.171,),IF(AND(E28="P",H28="P"),1.0855,),IF(AND(E28="D",H28="D"),0,),IF(AND(E28="M",H28="P"),1.6283,),IF(AND(E28="M",H28="D"),1.0855,),IF(AND(E28="P",H28="M"),1.6283,),IF(AND(E28="P",H28="D"),0.5428,),IF(AND(E28="D",H28="M"),1.0855,),IF(AND(E28="D",H28="P"),0.5428,))+0</f>
        <v>#VALUE!</v>
      </c>
    </row>
    <row r="29" spans="1:24" ht="31.5" x14ac:dyDescent="0.25">
      <c r="A29" s="63">
        <v>14</v>
      </c>
      <c r="B29" s="149" t="s">
        <v>183</v>
      </c>
      <c r="C29" s="138" t="s">
        <v>184</v>
      </c>
      <c r="D29" s="100"/>
      <c r="E29" s="62"/>
      <c r="F29" s="65"/>
      <c r="G29" s="140"/>
      <c r="H29" s="62"/>
      <c r="I29" s="140"/>
      <c r="J29" s="245"/>
      <c r="K29" s="223"/>
      <c r="L29" s="296"/>
      <c r="M29" s="455"/>
      <c r="N29" s="313"/>
      <c r="O29" s="335"/>
      <c r="P29" s="296"/>
      <c r="Q29" s="457"/>
      <c r="R29" s="237"/>
      <c r="S29" s="238"/>
      <c r="T29" s="314"/>
      <c r="U29" s="344"/>
      <c r="V29" s="147"/>
      <c r="W29" s="148" t="e">
        <f t="shared" si="5"/>
        <v>#VALUE!</v>
      </c>
    </row>
    <row r="30" spans="1:24" ht="31.5" x14ac:dyDescent="0.25">
      <c r="A30" s="63">
        <v>15</v>
      </c>
      <c r="B30" s="149" t="s">
        <v>185</v>
      </c>
      <c r="C30" s="138" t="s">
        <v>186</v>
      </c>
      <c r="D30" s="100"/>
      <c r="E30" s="62"/>
      <c r="F30" s="65"/>
      <c r="G30" s="140"/>
      <c r="H30" s="62"/>
      <c r="I30" s="140"/>
      <c r="J30" s="245"/>
      <c r="K30" s="223"/>
      <c r="L30" s="296"/>
      <c r="M30" s="455"/>
      <c r="N30" s="313"/>
      <c r="O30" s="335"/>
      <c r="P30" s="296"/>
      <c r="Q30" s="457"/>
      <c r="R30" s="237"/>
      <c r="S30" s="238"/>
      <c r="T30" s="314"/>
      <c r="U30" s="344"/>
      <c r="V30" s="147"/>
      <c r="W30" s="148" t="e">
        <f t="shared" si="5"/>
        <v>#VALUE!</v>
      </c>
    </row>
    <row r="31" spans="1:24" ht="48" x14ac:dyDescent="0.25">
      <c r="A31" s="63">
        <v>16</v>
      </c>
      <c r="B31" s="149" t="s">
        <v>187</v>
      </c>
      <c r="C31" s="248" t="s">
        <v>188</v>
      </c>
      <c r="D31" s="100"/>
      <c r="E31" s="62"/>
      <c r="F31" s="65"/>
      <c r="G31" s="140"/>
      <c r="H31" s="62"/>
      <c r="I31" s="140"/>
      <c r="J31" s="214"/>
      <c r="K31" s="223"/>
      <c r="L31" s="151"/>
      <c r="M31" s="456"/>
      <c r="N31" s="152"/>
      <c r="O31" s="335"/>
      <c r="P31" s="151"/>
      <c r="Q31" s="442"/>
      <c r="R31" s="237"/>
      <c r="S31" s="238"/>
      <c r="T31" s="314"/>
      <c r="U31" s="345"/>
      <c r="V31" s="147"/>
      <c r="W31" s="148" t="e">
        <f t="shared" si="5"/>
        <v>#VALUE!</v>
      </c>
    </row>
    <row r="32" spans="1:24" ht="20.25" x14ac:dyDescent="0.25">
      <c r="A32" s="178" t="s">
        <v>189</v>
      </c>
      <c r="B32" s="179"/>
      <c r="C32" s="42"/>
      <c r="D32" s="386"/>
      <c r="E32" s="263"/>
      <c r="F32" s="285"/>
      <c r="G32" s="285"/>
      <c r="H32" s="263"/>
      <c r="I32" s="285"/>
      <c r="J32" s="387"/>
      <c r="K32" s="388"/>
      <c r="L32" s="387"/>
      <c r="M32" s="387"/>
      <c r="N32" s="387"/>
      <c r="O32" s="387"/>
      <c r="P32" s="387"/>
      <c r="Q32" s="387"/>
      <c r="R32" s="387"/>
      <c r="S32" s="306"/>
      <c r="T32" s="306"/>
      <c r="U32" s="306"/>
      <c r="V32" s="389"/>
    </row>
    <row r="33" spans="1:24" ht="20.25" x14ac:dyDescent="0.25">
      <c r="A33" s="170" t="s">
        <v>106</v>
      </c>
      <c r="B33" s="156"/>
      <c r="C33" s="234" t="s">
        <v>190</v>
      </c>
      <c r="D33" s="361"/>
      <c r="E33" s="259"/>
      <c r="F33" s="362"/>
      <c r="G33" s="362"/>
      <c r="H33" s="259"/>
      <c r="I33" s="362"/>
      <c r="J33" s="292"/>
      <c r="K33" s="330"/>
      <c r="L33" s="292"/>
      <c r="M33" s="292"/>
      <c r="N33" s="292"/>
      <c r="O33" s="292"/>
      <c r="P33" s="292"/>
      <c r="Q33" s="292"/>
      <c r="R33" s="373"/>
      <c r="S33" s="362"/>
      <c r="T33" s="362"/>
      <c r="U33" s="362"/>
      <c r="V33" s="384"/>
    </row>
    <row r="34" spans="1:24" ht="45" x14ac:dyDescent="0.25">
      <c r="A34" s="63">
        <v>17</v>
      </c>
      <c r="B34" s="149" t="s">
        <v>191</v>
      </c>
      <c r="C34" s="138" t="s">
        <v>192</v>
      </c>
      <c r="D34" s="100"/>
      <c r="E34" s="62"/>
      <c r="F34" s="139"/>
      <c r="G34" s="140"/>
      <c r="H34" s="62"/>
      <c r="I34" s="141"/>
      <c r="J34" s="214"/>
      <c r="K34" s="249"/>
      <c r="L34" s="151"/>
      <c r="M34" s="250"/>
      <c r="N34" s="152"/>
      <c r="O34" s="251"/>
      <c r="P34" s="151"/>
      <c r="Q34" s="251"/>
      <c r="R34" s="238"/>
      <c r="S34" s="241"/>
      <c r="T34" s="241"/>
      <c r="U34" s="241"/>
      <c r="V34" s="147"/>
      <c r="W34" s="148" t="e">
        <f>CONCATENATE(IF(AND(E34="M",H34="M"),2.171,),IF(AND(E34="P",H34="P"),1.0855,),IF(AND(E34="D",H34="D"),0,),IF(AND(E34="M",H34="P"),1.6283,),IF(AND(E34="M",H34="D"),1.0855,),IF(AND(E34="P",H34="M"),1.6283,),IF(AND(E34="P",H34="D"),0.5428,),IF(AND(E34="D",H34="M"),1.0855,),IF(AND(E34="D",H34="P"),0.5428,))+0</f>
        <v>#VALUE!</v>
      </c>
    </row>
    <row r="35" spans="1:24" ht="23.25" x14ac:dyDescent="0.25">
      <c r="A35" s="178" t="s">
        <v>193</v>
      </c>
      <c r="B35" s="179"/>
      <c r="C35" s="42"/>
      <c r="D35" s="386"/>
      <c r="E35" s="263"/>
      <c r="F35" s="285"/>
      <c r="G35" s="285"/>
      <c r="H35" s="263"/>
      <c r="I35" s="285"/>
      <c r="J35" s="387"/>
      <c r="K35" s="388"/>
      <c r="L35" s="387"/>
      <c r="M35" s="387"/>
      <c r="N35" s="387"/>
      <c r="O35" s="387"/>
      <c r="P35" s="387"/>
      <c r="Q35" s="387"/>
      <c r="R35" s="387"/>
      <c r="S35" s="306"/>
      <c r="T35" s="306"/>
      <c r="U35" s="306"/>
      <c r="V35" s="389"/>
    </row>
    <row r="36" spans="1:24" ht="20.25" x14ac:dyDescent="0.25">
      <c r="A36" s="155"/>
      <c r="B36" s="176"/>
      <c r="C36" s="177" t="s">
        <v>194</v>
      </c>
      <c r="D36" s="374"/>
      <c r="E36" s="268"/>
      <c r="F36" s="293"/>
      <c r="G36" s="293"/>
      <c r="H36" s="268"/>
      <c r="I36" s="293"/>
      <c r="J36" s="363"/>
      <c r="K36" s="364"/>
      <c r="L36" s="363"/>
      <c r="M36" s="363"/>
      <c r="N36" s="363"/>
      <c r="O36" s="363"/>
      <c r="P36" s="363"/>
      <c r="Q36" s="363"/>
      <c r="R36" s="363"/>
      <c r="S36" s="293"/>
      <c r="T36" s="293"/>
      <c r="U36" s="293"/>
      <c r="V36" s="390"/>
    </row>
    <row r="37" spans="1:24" ht="45" x14ac:dyDescent="0.25">
      <c r="A37" s="78">
        <v>18</v>
      </c>
      <c r="B37" s="137" t="s">
        <v>195</v>
      </c>
      <c r="C37" s="252" t="s">
        <v>196</v>
      </c>
      <c r="D37" s="99"/>
      <c r="E37" s="62"/>
      <c r="F37" s="180"/>
      <c r="G37" s="181"/>
      <c r="H37" s="62"/>
      <c r="I37" s="157"/>
      <c r="J37" s="333"/>
      <c r="K37" s="356"/>
      <c r="L37" s="303"/>
      <c r="M37" s="454"/>
      <c r="N37" s="315"/>
      <c r="O37" s="334"/>
      <c r="P37" s="303"/>
      <c r="Q37" s="441"/>
      <c r="R37" s="253"/>
      <c r="S37" s="238"/>
      <c r="T37" s="294"/>
      <c r="U37" s="346"/>
      <c r="V37" s="182"/>
      <c r="W37" s="148" t="e">
        <f t="shared" ref="W37:W39" si="6">CONCATENATE(IF(AND(E37="M",H37="M"),2.171,),IF(AND(E37="P",H37="P"),1.0855,),IF(AND(E37="D",H37="D"),0,),IF(AND(E37="M",H37="P"),1.6283,),IF(AND(E37="M",H37="D"),1.0855,),IF(AND(E37="P",H37="M"),1.6283,),IF(AND(E37="P",H37="D"),0.5428,),IF(AND(E37="D",H37="M"),1.0855,),IF(AND(E37="D",H37="P"),0.5428,))+0</f>
        <v>#VALUE!</v>
      </c>
    </row>
    <row r="38" spans="1:24" ht="31.5" x14ac:dyDescent="0.25">
      <c r="A38" s="63">
        <v>19</v>
      </c>
      <c r="B38" s="137" t="s">
        <v>197</v>
      </c>
      <c r="C38" s="254" t="s">
        <v>198</v>
      </c>
      <c r="D38" s="100"/>
      <c r="E38" s="62"/>
      <c r="F38" s="139"/>
      <c r="G38" s="140"/>
      <c r="H38" s="62"/>
      <c r="I38" s="141"/>
      <c r="J38" s="333"/>
      <c r="K38" s="215"/>
      <c r="L38" s="303"/>
      <c r="M38" s="455"/>
      <c r="N38" s="315"/>
      <c r="O38" s="335"/>
      <c r="P38" s="303"/>
      <c r="Q38" s="457"/>
      <c r="R38" s="237"/>
      <c r="S38" s="238"/>
      <c r="T38" s="294"/>
      <c r="U38" s="344"/>
      <c r="V38" s="147"/>
      <c r="W38" s="148" t="e">
        <f t="shared" si="6"/>
        <v>#VALUE!</v>
      </c>
    </row>
    <row r="39" spans="1:24" ht="31.5" x14ac:dyDescent="0.25">
      <c r="A39" s="63">
        <v>20</v>
      </c>
      <c r="B39" s="137" t="s">
        <v>199</v>
      </c>
      <c r="C39" s="252" t="s">
        <v>200</v>
      </c>
      <c r="D39" s="99"/>
      <c r="E39" s="62"/>
      <c r="F39" s="180"/>
      <c r="G39" s="181"/>
      <c r="H39" s="62"/>
      <c r="I39" s="157"/>
      <c r="J39" s="214"/>
      <c r="K39" s="215"/>
      <c r="L39" s="151"/>
      <c r="M39" s="456"/>
      <c r="N39" s="152"/>
      <c r="O39" s="335"/>
      <c r="P39" s="151"/>
      <c r="Q39" s="442"/>
      <c r="R39" s="237"/>
      <c r="S39" s="238"/>
      <c r="T39" s="294"/>
      <c r="U39" s="345"/>
      <c r="V39" s="182"/>
      <c r="W39" s="148" t="e">
        <f t="shared" si="6"/>
        <v>#VALUE!</v>
      </c>
    </row>
    <row r="40" spans="1:24" ht="20.25" x14ac:dyDescent="0.25">
      <c r="A40" s="178" t="s">
        <v>201</v>
      </c>
      <c r="B40" s="179"/>
      <c r="C40" s="42"/>
      <c r="D40" s="386"/>
      <c r="E40" s="263"/>
      <c r="F40" s="285"/>
      <c r="G40" s="285"/>
      <c r="H40" s="263"/>
      <c r="I40" s="285"/>
      <c r="J40" s="387"/>
      <c r="K40" s="388"/>
      <c r="L40" s="387"/>
      <c r="M40" s="387"/>
      <c r="N40" s="387"/>
      <c r="O40" s="387"/>
      <c r="P40" s="387"/>
      <c r="Q40" s="387"/>
      <c r="R40" s="387"/>
      <c r="S40" s="306"/>
      <c r="T40" s="306"/>
      <c r="U40" s="306"/>
      <c r="V40" s="389"/>
    </row>
    <row r="41" spans="1:24" ht="20.25" x14ac:dyDescent="0.25">
      <c r="A41" s="175"/>
      <c r="B41" s="176"/>
      <c r="C41" s="177" t="s">
        <v>202</v>
      </c>
      <c r="D41" s="374"/>
      <c r="E41" s="268"/>
      <c r="F41" s="293"/>
      <c r="G41" s="293"/>
      <c r="H41" s="268"/>
      <c r="I41" s="293"/>
      <c r="J41" s="292"/>
      <c r="K41" s="330"/>
      <c r="L41" s="292"/>
      <c r="M41" s="292"/>
      <c r="N41" s="292"/>
      <c r="O41" s="292"/>
      <c r="P41" s="292"/>
      <c r="Q41" s="292"/>
      <c r="R41" s="292"/>
      <c r="S41" s="293"/>
      <c r="T41" s="293"/>
      <c r="U41" s="293"/>
      <c r="V41" s="390"/>
    </row>
    <row r="42" spans="1:24" ht="31.5" x14ac:dyDescent="0.25">
      <c r="A42" s="63">
        <v>21</v>
      </c>
      <c r="B42" s="149" t="s">
        <v>203</v>
      </c>
      <c r="C42" s="230" t="s">
        <v>204</v>
      </c>
      <c r="D42" s="100"/>
      <c r="E42" s="62"/>
      <c r="F42" s="139"/>
      <c r="G42" s="140"/>
      <c r="H42" s="62"/>
      <c r="I42" s="141"/>
      <c r="J42" s="343"/>
      <c r="K42" s="215"/>
      <c r="L42" s="303"/>
      <c r="M42" s="451"/>
      <c r="N42" s="255"/>
      <c r="O42" s="335"/>
      <c r="P42" s="303"/>
      <c r="Q42" s="483"/>
      <c r="R42" s="237"/>
      <c r="S42" s="238"/>
      <c r="T42" s="238"/>
      <c r="U42" s="391"/>
      <c r="V42" s="147"/>
      <c r="W42" s="148" t="e">
        <f t="shared" ref="W42:W44" si="7">CONCATENATE(IF(AND(E42="M",H42="M"),2.171,),IF(AND(E42="P",H42="P"),1.0855,),IF(AND(E42="D",H42="D"),0,),IF(AND(E42="M",H42="P"),1.6283,),IF(AND(E42="M",H42="D"),1.0855,),IF(AND(E42="P",H42="M"),1.6283,),IF(AND(E42="P",H42="D"),0.5428,),IF(AND(E42="D",H42="M"),1.0855,),IF(AND(E42="D",H42="P"),0.5428,))+0</f>
        <v>#VALUE!</v>
      </c>
    </row>
    <row r="43" spans="1:24" ht="48" x14ac:dyDescent="0.25">
      <c r="A43" s="63">
        <v>22</v>
      </c>
      <c r="B43" s="149" t="s">
        <v>205</v>
      </c>
      <c r="C43" s="256" t="s">
        <v>206</v>
      </c>
      <c r="D43" s="100"/>
      <c r="E43" s="62"/>
      <c r="F43" s="139"/>
      <c r="G43" s="140"/>
      <c r="H43" s="62"/>
      <c r="I43" s="141"/>
      <c r="J43" s="343"/>
      <c r="K43" s="215"/>
      <c r="L43" s="303"/>
      <c r="M43" s="452"/>
      <c r="N43" s="255"/>
      <c r="O43" s="335"/>
      <c r="P43" s="303"/>
      <c r="Q43" s="484"/>
      <c r="R43" s="305"/>
      <c r="S43" s="238"/>
      <c r="T43" s="238"/>
      <c r="U43" s="291"/>
      <c r="V43" s="147"/>
      <c r="W43" s="148" t="e">
        <f t="shared" si="7"/>
        <v>#VALUE!</v>
      </c>
    </row>
    <row r="44" spans="1:24" ht="62.25" x14ac:dyDescent="0.25">
      <c r="A44" s="63">
        <v>23</v>
      </c>
      <c r="B44" s="149" t="s">
        <v>207</v>
      </c>
      <c r="C44" s="256" t="s">
        <v>208</v>
      </c>
      <c r="D44" s="100"/>
      <c r="E44" s="62"/>
      <c r="F44" s="139"/>
      <c r="G44" s="140"/>
      <c r="H44" s="62"/>
      <c r="I44" s="141"/>
      <c r="J44" s="214"/>
      <c r="K44" s="281"/>
      <c r="L44" s="151"/>
      <c r="M44" s="453"/>
      <c r="N44" s="152"/>
      <c r="O44" s="337"/>
      <c r="P44" s="151"/>
      <c r="Q44" s="485"/>
      <c r="R44" s="305"/>
      <c r="S44" s="238"/>
      <c r="T44" s="238"/>
      <c r="U44" s="290"/>
      <c r="V44" s="147"/>
      <c r="W44" s="148" t="e">
        <f t="shared" si="7"/>
        <v>#VALUE!</v>
      </c>
    </row>
    <row r="45" spans="1:24" ht="20.25" x14ac:dyDescent="0.25">
      <c r="A45" s="128" t="s">
        <v>209</v>
      </c>
      <c r="B45" s="32"/>
      <c r="C45" s="129"/>
      <c r="D45" s="392"/>
      <c r="E45" s="393"/>
      <c r="F45" s="306"/>
      <c r="G45" s="393"/>
      <c r="H45" s="393"/>
      <c r="I45" s="393"/>
      <c r="J45" s="353"/>
      <c r="K45" s="371"/>
      <c r="L45" s="353"/>
      <c r="M45" s="353"/>
      <c r="N45" s="353"/>
      <c r="O45" s="353"/>
      <c r="P45" s="353"/>
      <c r="Q45" s="353"/>
      <c r="R45" s="372"/>
      <c r="S45" s="306"/>
      <c r="T45" s="306"/>
      <c r="U45" s="306"/>
      <c r="V45" s="306"/>
      <c r="W45" s="90"/>
      <c r="X45" s="90"/>
    </row>
    <row r="46" spans="1:24" ht="20.25" x14ac:dyDescent="0.25">
      <c r="A46" s="155"/>
      <c r="B46" s="156"/>
      <c r="C46" s="177" t="s">
        <v>210</v>
      </c>
      <c r="D46" s="394"/>
      <c r="E46" s="259"/>
      <c r="F46" s="362"/>
      <c r="G46" s="362"/>
      <c r="H46" s="259"/>
      <c r="I46" s="362"/>
      <c r="J46" s="292"/>
      <c r="K46" s="330"/>
      <c r="L46" s="292"/>
      <c r="M46" s="292"/>
      <c r="N46" s="292"/>
      <c r="O46" s="292"/>
      <c r="P46" s="292"/>
      <c r="Q46" s="292"/>
      <c r="R46" s="373"/>
      <c r="S46" s="362"/>
      <c r="T46" s="362"/>
      <c r="U46" s="362"/>
      <c r="V46" s="384"/>
    </row>
    <row r="47" spans="1:24" ht="77.25" x14ac:dyDescent="0.25">
      <c r="A47" s="63">
        <v>24</v>
      </c>
      <c r="B47" s="137" t="s">
        <v>211</v>
      </c>
      <c r="C47" s="138" t="s">
        <v>212</v>
      </c>
      <c r="D47" s="100"/>
      <c r="E47" s="62"/>
      <c r="F47" s="65"/>
      <c r="G47" s="140"/>
      <c r="H47" s="62"/>
      <c r="I47" s="140"/>
      <c r="J47" s="243"/>
      <c r="K47" s="356"/>
      <c r="L47" s="71"/>
      <c r="M47" s="451"/>
      <c r="N47" s="244"/>
      <c r="O47" s="334"/>
      <c r="P47" s="71"/>
      <c r="Q47" s="441"/>
      <c r="R47" s="237"/>
      <c r="S47" s="238"/>
      <c r="T47" s="238"/>
      <c r="U47" s="446"/>
      <c r="V47" s="342"/>
      <c r="W47" s="148" t="e">
        <f t="shared" ref="W47:W49" si="8">CONCATENATE(IF(AND(E47="M",H47="M"),2.171,),IF(AND(E47="P",H47="P"),1.0855,),IF(AND(E47="D",H47="D"),0,),IF(AND(E47="M",H47="P"),1.6283,),IF(AND(E47="M",H47="D"),1.0855,),IF(AND(E47="P",H47="M"),1.6283,),IF(AND(E47="P",H47="D"),0.5428,),IF(AND(E47="D",H47="M"),1.0855,),IF(AND(E47="D",H47="P"),0.5428,))+0</f>
        <v>#VALUE!</v>
      </c>
    </row>
    <row r="48" spans="1:24" ht="62.25" x14ac:dyDescent="0.25">
      <c r="A48" s="63">
        <v>25</v>
      </c>
      <c r="B48" s="137" t="s">
        <v>213</v>
      </c>
      <c r="C48" s="138" t="s">
        <v>214</v>
      </c>
      <c r="D48" s="100"/>
      <c r="E48" s="62"/>
      <c r="F48" s="65"/>
      <c r="G48" s="140"/>
      <c r="H48" s="62"/>
      <c r="I48" s="140"/>
      <c r="J48" s="245"/>
      <c r="K48" s="215"/>
      <c r="L48" s="151"/>
      <c r="M48" s="452"/>
      <c r="N48" s="247"/>
      <c r="O48" s="335"/>
      <c r="P48" s="151"/>
      <c r="Q48" s="457"/>
      <c r="R48" s="237"/>
      <c r="S48" s="238"/>
      <c r="T48" s="238"/>
      <c r="U48" s="447"/>
      <c r="V48" s="342"/>
      <c r="W48" s="148" t="e">
        <f t="shared" si="8"/>
        <v>#VALUE!</v>
      </c>
    </row>
    <row r="49" spans="1:23" ht="33" x14ac:dyDescent="0.25">
      <c r="A49" s="63">
        <v>26</v>
      </c>
      <c r="B49" s="137" t="s">
        <v>215</v>
      </c>
      <c r="C49" s="138" t="s">
        <v>216</v>
      </c>
      <c r="D49" s="100"/>
      <c r="E49" s="62"/>
      <c r="F49" s="65"/>
      <c r="G49" s="140"/>
      <c r="H49" s="62"/>
      <c r="I49" s="140"/>
      <c r="J49" s="214"/>
      <c r="K49" s="281"/>
      <c r="L49" s="151"/>
      <c r="M49" s="453"/>
      <c r="N49" s="152"/>
      <c r="O49" s="337"/>
      <c r="P49" s="151"/>
      <c r="Q49" s="442"/>
      <c r="R49" s="237"/>
      <c r="S49" s="238"/>
      <c r="T49" s="238"/>
      <c r="U49" s="448"/>
      <c r="V49" s="342"/>
      <c r="W49" s="148" t="e">
        <f t="shared" si="8"/>
        <v>#VALUE!</v>
      </c>
    </row>
    <row r="50" spans="1:23" ht="20.25" x14ac:dyDescent="0.25">
      <c r="A50" s="155"/>
      <c r="B50" s="156"/>
      <c r="C50" s="177" t="s">
        <v>217</v>
      </c>
      <c r="D50" s="394"/>
      <c r="E50" s="259"/>
      <c r="F50" s="362"/>
      <c r="G50" s="362"/>
      <c r="H50" s="259"/>
      <c r="I50" s="362"/>
      <c r="J50" s="292"/>
      <c r="K50" s="330"/>
      <c r="L50" s="292"/>
      <c r="M50" s="292"/>
      <c r="N50" s="292"/>
      <c r="O50" s="292"/>
      <c r="P50" s="292"/>
      <c r="Q50" s="292"/>
      <c r="R50" s="373"/>
      <c r="S50" s="362"/>
      <c r="T50" s="362"/>
      <c r="U50" s="362"/>
      <c r="V50" s="384"/>
    </row>
    <row r="51" spans="1:23" ht="33" x14ac:dyDescent="0.25">
      <c r="A51" s="63">
        <v>27</v>
      </c>
      <c r="B51" s="137" t="s">
        <v>218</v>
      </c>
      <c r="C51" s="230" t="s">
        <v>219</v>
      </c>
      <c r="D51" s="100"/>
      <c r="E51" s="62"/>
      <c r="F51" s="65"/>
      <c r="G51" s="140"/>
      <c r="H51" s="62"/>
      <c r="I51" s="140"/>
      <c r="J51" s="243"/>
      <c r="K51" s="356"/>
      <c r="L51" s="307"/>
      <c r="M51" s="454"/>
      <c r="N51" s="312"/>
      <c r="O51" s="334"/>
      <c r="P51" s="307"/>
      <c r="Q51" s="441"/>
      <c r="R51" s="237"/>
      <c r="S51" s="238"/>
      <c r="T51" s="314"/>
      <c r="U51" s="346"/>
      <c r="V51" s="147"/>
      <c r="W51" s="148" t="e">
        <f t="shared" ref="W51:W57" si="9">CONCATENATE(IF(AND(E51="M",H51="M"),2.171,),IF(AND(E51="P",H51="P"),1.0855,),IF(AND(E51="D",H51="D"),0,),IF(AND(E51="M",H51="P"),1.6283,),IF(AND(E51="M",H51="D"),1.0855,),IF(AND(E51="P",H51="M"),1.6283,),IF(AND(E51="P",H51="D"),0.5428,),IF(AND(E51="D",H51="M"),1.0855,),IF(AND(E51="D",H51="P"),0.5428,))+0</f>
        <v>#VALUE!</v>
      </c>
    </row>
    <row r="52" spans="1:23" ht="31.5" x14ac:dyDescent="0.25">
      <c r="A52" s="63">
        <v>28</v>
      </c>
      <c r="B52" s="137" t="s">
        <v>220</v>
      </c>
      <c r="C52" s="230" t="s">
        <v>221</v>
      </c>
      <c r="D52" s="100"/>
      <c r="E52" s="62"/>
      <c r="F52" s="65"/>
      <c r="G52" s="140"/>
      <c r="H52" s="62"/>
      <c r="I52" s="140"/>
      <c r="J52" s="245"/>
      <c r="K52" s="215"/>
      <c r="L52" s="308"/>
      <c r="M52" s="455"/>
      <c r="N52" s="313"/>
      <c r="O52" s="335"/>
      <c r="P52" s="308"/>
      <c r="Q52" s="457"/>
      <c r="R52" s="237"/>
      <c r="S52" s="238"/>
      <c r="T52" s="314"/>
      <c r="U52" s="344"/>
      <c r="V52" s="147"/>
      <c r="W52" s="148" t="e">
        <f t="shared" si="9"/>
        <v>#VALUE!</v>
      </c>
    </row>
    <row r="53" spans="1:23" ht="31.5" x14ac:dyDescent="0.25">
      <c r="A53" s="63">
        <v>29</v>
      </c>
      <c r="B53" s="137" t="s">
        <v>222</v>
      </c>
      <c r="C53" s="138" t="s">
        <v>223</v>
      </c>
      <c r="D53" s="100"/>
      <c r="E53" s="62"/>
      <c r="F53" s="65"/>
      <c r="G53" s="140"/>
      <c r="H53" s="62"/>
      <c r="I53" s="140"/>
      <c r="J53" s="245"/>
      <c r="K53" s="215"/>
      <c r="L53" s="308"/>
      <c r="M53" s="455"/>
      <c r="N53" s="313"/>
      <c r="O53" s="335"/>
      <c r="P53" s="308"/>
      <c r="Q53" s="457"/>
      <c r="R53" s="237"/>
      <c r="S53" s="238"/>
      <c r="T53" s="314"/>
      <c r="U53" s="344"/>
      <c r="V53" s="147"/>
      <c r="W53" s="148" t="e">
        <f t="shared" si="9"/>
        <v>#VALUE!</v>
      </c>
    </row>
    <row r="54" spans="1:23" ht="30" x14ac:dyDescent="0.25">
      <c r="A54" s="63">
        <v>30</v>
      </c>
      <c r="B54" s="137" t="s">
        <v>224</v>
      </c>
      <c r="C54" s="230" t="s">
        <v>225</v>
      </c>
      <c r="D54" s="100"/>
      <c r="E54" s="62"/>
      <c r="F54" s="139"/>
      <c r="G54" s="140"/>
      <c r="H54" s="62"/>
      <c r="I54" s="141"/>
      <c r="J54" s="245"/>
      <c r="K54" s="215"/>
      <c r="L54" s="308"/>
      <c r="M54" s="455"/>
      <c r="N54" s="313"/>
      <c r="O54" s="335"/>
      <c r="P54" s="308"/>
      <c r="Q54" s="457"/>
      <c r="R54" s="237"/>
      <c r="S54" s="238"/>
      <c r="T54" s="294"/>
      <c r="U54" s="344"/>
      <c r="V54" s="147"/>
      <c r="W54" s="148" t="e">
        <f t="shared" si="9"/>
        <v>#VALUE!</v>
      </c>
    </row>
    <row r="55" spans="1:23" ht="45" x14ac:dyDescent="0.25">
      <c r="A55" s="63">
        <v>31</v>
      </c>
      <c r="B55" s="137" t="s">
        <v>226</v>
      </c>
      <c r="C55" s="230" t="s">
        <v>227</v>
      </c>
      <c r="D55" s="100"/>
      <c r="E55" s="62"/>
      <c r="F55" s="139"/>
      <c r="G55" s="140"/>
      <c r="H55" s="62"/>
      <c r="I55" s="141"/>
      <c r="J55" s="245"/>
      <c r="K55" s="215"/>
      <c r="L55" s="308"/>
      <c r="M55" s="455"/>
      <c r="N55" s="313"/>
      <c r="O55" s="335"/>
      <c r="P55" s="308"/>
      <c r="Q55" s="457"/>
      <c r="R55" s="237"/>
      <c r="S55" s="238"/>
      <c r="T55" s="294"/>
      <c r="U55" s="344"/>
      <c r="V55" s="147"/>
      <c r="W55" s="148" t="e">
        <f t="shared" si="9"/>
        <v>#VALUE!</v>
      </c>
    </row>
    <row r="56" spans="1:23" ht="64.5" x14ac:dyDescent="0.25">
      <c r="A56" s="63">
        <v>32</v>
      </c>
      <c r="B56" s="137" t="s">
        <v>228</v>
      </c>
      <c r="C56" s="248" t="s">
        <v>229</v>
      </c>
      <c r="D56" s="100"/>
      <c r="E56" s="62"/>
      <c r="F56" s="139"/>
      <c r="G56" s="140"/>
      <c r="H56" s="62"/>
      <c r="I56" s="141"/>
      <c r="J56" s="245"/>
      <c r="K56" s="215"/>
      <c r="L56" s="308"/>
      <c r="M56" s="455"/>
      <c r="N56" s="313"/>
      <c r="O56" s="335"/>
      <c r="P56" s="308"/>
      <c r="Q56" s="457"/>
      <c r="R56" s="237"/>
      <c r="S56" s="238"/>
      <c r="T56" s="294"/>
      <c r="U56" s="344"/>
      <c r="V56" s="147"/>
      <c r="W56" s="148" t="e">
        <f t="shared" si="9"/>
        <v>#VALUE!</v>
      </c>
    </row>
    <row r="57" spans="1:23" ht="60" x14ac:dyDescent="0.25">
      <c r="A57" s="63">
        <v>33</v>
      </c>
      <c r="B57" s="137" t="s">
        <v>230</v>
      </c>
      <c r="C57" s="230" t="s">
        <v>231</v>
      </c>
      <c r="D57" s="100"/>
      <c r="E57" s="62"/>
      <c r="F57" s="139"/>
      <c r="G57" s="140"/>
      <c r="H57" s="62"/>
      <c r="I57" s="141"/>
      <c r="J57" s="214"/>
      <c r="K57" s="215"/>
      <c r="L57" s="151"/>
      <c r="M57" s="456"/>
      <c r="N57" s="152"/>
      <c r="O57" s="335"/>
      <c r="P57" s="151"/>
      <c r="Q57" s="442"/>
      <c r="R57" s="237"/>
      <c r="S57" s="238"/>
      <c r="T57" s="294"/>
      <c r="U57" s="345"/>
      <c r="V57" s="147"/>
      <c r="W57" s="148" t="e">
        <f t="shared" si="9"/>
        <v>#VALUE!</v>
      </c>
    </row>
    <row r="58" spans="1:23" ht="20.25" x14ac:dyDescent="0.25">
      <c r="A58" s="128" t="s">
        <v>232</v>
      </c>
      <c r="B58" s="32"/>
      <c r="C58" s="129"/>
      <c r="D58" s="392"/>
      <c r="E58" s="393"/>
      <c r="F58" s="306"/>
      <c r="G58" s="393"/>
      <c r="H58" s="393"/>
      <c r="I58" s="393"/>
      <c r="J58" s="353"/>
      <c r="K58" s="371"/>
      <c r="L58" s="353"/>
      <c r="M58" s="353"/>
      <c r="N58" s="353"/>
      <c r="O58" s="353"/>
      <c r="P58" s="353"/>
      <c r="Q58" s="353"/>
      <c r="R58" s="372"/>
      <c r="S58" s="306"/>
      <c r="T58" s="306"/>
      <c r="U58" s="306"/>
      <c r="V58" s="306"/>
    </row>
    <row r="59" spans="1:23" s="258" customFormat="1" ht="20.25" x14ac:dyDescent="0.25">
      <c r="A59" s="155"/>
      <c r="B59" s="156"/>
      <c r="C59" s="177" t="s">
        <v>233</v>
      </c>
      <c r="D59" s="394"/>
      <c r="E59" s="259"/>
      <c r="F59" s="362"/>
      <c r="G59" s="260"/>
      <c r="H59" s="259"/>
      <c r="I59" s="260"/>
      <c r="J59" s="292"/>
      <c r="K59" s="330"/>
      <c r="L59" s="292"/>
      <c r="M59" s="292"/>
      <c r="N59" s="292"/>
      <c r="O59" s="292"/>
      <c r="P59" s="292"/>
      <c r="Q59" s="292"/>
      <c r="R59" s="373"/>
      <c r="S59" s="362"/>
      <c r="T59" s="362"/>
      <c r="U59" s="362"/>
      <c r="V59" s="367"/>
    </row>
    <row r="60" spans="1:23" ht="31.5" x14ac:dyDescent="0.25">
      <c r="A60" s="63">
        <v>34</v>
      </c>
      <c r="B60" s="137" t="s">
        <v>234</v>
      </c>
      <c r="C60" s="230" t="s">
        <v>235</v>
      </c>
      <c r="D60" s="100"/>
      <c r="E60" s="62"/>
      <c r="F60" s="65"/>
      <c r="G60" s="140"/>
      <c r="H60" s="62"/>
      <c r="I60" s="140"/>
      <c r="J60" s="243"/>
      <c r="K60" s="356"/>
      <c r="L60" s="307"/>
      <c r="M60" s="451"/>
      <c r="N60" s="312"/>
      <c r="O60" s="334"/>
      <c r="P60" s="307"/>
      <c r="Q60" s="441"/>
      <c r="R60" s="237"/>
      <c r="S60" s="294"/>
      <c r="T60" s="241"/>
      <c r="U60" s="346"/>
      <c r="V60" s="147"/>
      <c r="W60" s="148" t="e">
        <f t="shared" ref="W60:W62" si="10">CONCATENATE(IF(AND(E60="M",H60="M"),2.171,),IF(AND(E60="P",H60="P"),1.0855,),IF(AND(E60="D",H60="D"),0,),IF(AND(E60="M",H60="P"),1.6283,),IF(AND(E60="M",H60="D"),1.0855,),IF(AND(E60="P",H60="M"),1.6283,),IF(AND(E60="P",H60="D"),0.5428,),IF(AND(E60="D",H60="M"),1.0855,),IF(AND(E60="D",H60="P"),0.5428,))+0</f>
        <v>#VALUE!</v>
      </c>
    </row>
    <row r="61" spans="1:23" ht="31.5" x14ac:dyDescent="0.25">
      <c r="A61" s="63">
        <v>35</v>
      </c>
      <c r="B61" s="137" t="s">
        <v>236</v>
      </c>
      <c r="C61" s="230" t="s">
        <v>237</v>
      </c>
      <c r="D61" s="100"/>
      <c r="E61" s="62"/>
      <c r="F61" s="65"/>
      <c r="G61" s="140"/>
      <c r="H61" s="62"/>
      <c r="I61" s="140"/>
      <c r="J61" s="245"/>
      <c r="K61" s="215"/>
      <c r="L61" s="308"/>
      <c r="M61" s="452"/>
      <c r="N61" s="313"/>
      <c r="O61" s="335"/>
      <c r="P61" s="308"/>
      <c r="Q61" s="457"/>
      <c r="R61" s="237"/>
      <c r="S61" s="294"/>
      <c r="T61" s="241"/>
      <c r="U61" s="344"/>
      <c r="V61" s="147"/>
      <c r="W61" s="148" t="e">
        <f t="shared" si="10"/>
        <v>#VALUE!</v>
      </c>
    </row>
    <row r="62" spans="1:23" ht="45" x14ac:dyDescent="0.25">
      <c r="A62" s="80">
        <v>36</v>
      </c>
      <c r="B62" s="321" t="s">
        <v>238</v>
      </c>
      <c r="C62" s="73" t="s">
        <v>239</v>
      </c>
      <c r="D62" s="101"/>
      <c r="E62" s="62"/>
      <c r="F62" s="70"/>
      <c r="G62" s="318"/>
      <c r="H62" s="62"/>
      <c r="I62" s="318"/>
      <c r="J62" s="214"/>
      <c r="K62" s="215"/>
      <c r="L62" s="151"/>
      <c r="M62" s="453"/>
      <c r="N62" s="152"/>
      <c r="O62" s="335"/>
      <c r="P62" s="151"/>
      <c r="Q62" s="442"/>
      <c r="R62" s="305"/>
      <c r="S62" s="319"/>
      <c r="T62" s="346"/>
      <c r="U62" s="344"/>
      <c r="V62" s="320"/>
      <c r="W62" s="148" t="e">
        <f t="shared" si="10"/>
        <v>#VALUE!</v>
      </c>
    </row>
    <row r="63" spans="1:23" ht="20.25" x14ac:dyDescent="0.25">
      <c r="A63" s="170" t="s">
        <v>106</v>
      </c>
      <c r="B63" s="156"/>
      <c r="C63" s="234" t="s">
        <v>240</v>
      </c>
      <c r="D63" s="361"/>
      <c r="E63" s="259"/>
      <c r="F63" s="362"/>
      <c r="G63" s="260"/>
      <c r="H63" s="259"/>
      <c r="I63" s="260"/>
      <c r="J63" s="292"/>
      <c r="K63" s="330"/>
      <c r="L63" s="292"/>
      <c r="M63" s="292"/>
      <c r="N63" s="292"/>
      <c r="O63" s="292"/>
      <c r="P63" s="292"/>
      <c r="Q63" s="292"/>
      <c r="R63" s="373"/>
      <c r="S63" s="362"/>
      <c r="T63" s="362"/>
      <c r="U63" s="362"/>
      <c r="V63" s="367"/>
    </row>
    <row r="64" spans="1:23" ht="75" x14ac:dyDescent="0.25">
      <c r="A64" s="63">
        <v>37</v>
      </c>
      <c r="B64" s="137" t="s">
        <v>241</v>
      </c>
      <c r="C64" s="248" t="s">
        <v>242</v>
      </c>
      <c r="D64" s="100"/>
      <c r="E64" s="62"/>
      <c r="F64" s="65"/>
      <c r="G64" s="140"/>
      <c r="H64" s="62"/>
      <c r="I64" s="141"/>
      <c r="J64" s="261"/>
      <c r="K64" s="356"/>
      <c r="L64" s="307"/>
      <c r="M64" s="451"/>
      <c r="N64" s="309"/>
      <c r="O64" s="334"/>
      <c r="P64" s="307"/>
      <c r="Q64" s="441"/>
      <c r="R64" s="237"/>
      <c r="S64" s="241"/>
      <c r="T64" s="294"/>
      <c r="U64" s="346"/>
      <c r="V64" s="147"/>
      <c r="W64" s="148" t="e">
        <f t="shared" ref="W64:W66" si="11">CONCATENATE(IF(AND(E64="M",H64="M"),2.171,),IF(AND(E64="P",H64="P"),1.0855,),IF(AND(E64="D",H64="D"),0,),IF(AND(E64="M",H64="P"),1.6283,),IF(AND(E64="M",H64="D"),1.0855,),IF(AND(E64="P",H64="M"),1.6283,),IF(AND(E64="P",H64="D"),0.5428,),IF(AND(E64="D",H64="M"),1.0855,),IF(AND(E64="D",H64="P"),0.5428,))+0</f>
        <v>#VALUE!</v>
      </c>
    </row>
    <row r="65" spans="1:24" ht="31.5" x14ac:dyDescent="0.25">
      <c r="A65" s="63">
        <v>38</v>
      </c>
      <c r="B65" s="137" t="s">
        <v>243</v>
      </c>
      <c r="C65" s="230" t="s">
        <v>244</v>
      </c>
      <c r="D65" s="100"/>
      <c r="E65" s="62"/>
      <c r="F65" s="65"/>
      <c r="G65" s="140"/>
      <c r="H65" s="62"/>
      <c r="I65" s="141"/>
      <c r="J65" s="262"/>
      <c r="K65" s="215"/>
      <c r="L65" s="308"/>
      <c r="M65" s="452"/>
      <c r="N65" s="310"/>
      <c r="O65" s="335"/>
      <c r="P65" s="308"/>
      <c r="Q65" s="457"/>
      <c r="R65" s="237"/>
      <c r="S65" s="238"/>
      <c r="T65" s="294"/>
      <c r="U65" s="344"/>
      <c r="V65" s="147"/>
      <c r="W65" s="148" t="e">
        <f t="shared" si="11"/>
        <v>#VALUE!</v>
      </c>
    </row>
    <row r="66" spans="1:24" ht="33" x14ac:dyDescent="0.25">
      <c r="A66" s="63">
        <v>39</v>
      </c>
      <c r="B66" s="137" t="s">
        <v>245</v>
      </c>
      <c r="C66" s="248" t="s">
        <v>246</v>
      </c>
      <c r="D66" s="100"/>
      <c r="E66" s="62"/>
      <c r="F66" s="65"/>
      <c r="G66" s="140"/>
      <c r="H66" s="62"/>
      <c r="I66" s="141"/>
      <c r="J66" s="214"/>
      <c r="K66" s="215"/>
      <c r="L66" s="151"/>
      <c r="M66" s="453"/>
      <c r="N66" s="152"/>
      <c r="O66" s="335"/>
      <c r="P66" s="151"/>
      <c r="Q66" s="442"/>
      <c r="R66" s="237"/>
      <c r="S66" s="238"/>
      <c r="T66" s="294"/>
      <c r="U66" s="345"/>
      <c r="V66" s="147"/>
      <c r="W66" s="148" t="e">
        <f t="shared" si="11"/>
        <v>#VALUE!</v>
      </c>
    </row>
    <row r="67" spans="1:24" ht="20.25" x14ac:dyDescent="0.25">
      <c r="A67" s="178" t="s">
        <v>247</v>
      </c>
      <c r="B67" s="179"/>
      <c r="C67" s="42"/>
      <c r="D67" s="386"/>
      <c r="E67" s="263"/>
      <c r="F67" s="285"/>
      <c r="G67" s="264"/>
      <c r="H67" s="263"/>
      <c r="I67" s="264"/>
      <c r="J67" s="395"/>
      <c r="K67" s="396"/>
      <c r="L67" s="395"/>
      <c r="M67" s="387"/>
      <c r="N67" s="395"/>
      <c r="O67" s="395"/>
      <c r="P67" s="395"/>
      <c r="Q67" s="387"/>
      <c r="R67" s="395"/>
      <c r="S67" s="285"/>
      <c r="T67" s="285"/>
      <c r="U67" s="306"/>
      <c r="V67" s="266"/>
    </row>
    <row r="68" spans="1:24" ht="20.25" x14ac:dyDescent="0.25">
      <c r="A68" s="155"/>
      <c r="B68" s="176"/>
      <c r="C68" s="177" t="s">
        <v>248</v>
      </c>
      <c r="D68" s="394"/>
      <c r="E68" s="268"/>
      <c r="F68" s="397"/>
      <c r="G68" s="267"/>
      <c r="H68" s="268"/>
      <c r="I68" s="267"/>
      <c r="J68" s="363"/>
      <c r="K68" s="364"/>
      <c r="L68" s="363"/>
      <c r="M68" s="363"/>
      <c r="N68" s="363"/>
      <c r="O68" s="363"/>
      <c r="P68" s="363"/>
      <c r="Q68" s="363"/>
      <c r="R68" s="363"/>
      <c r="S68" s="293"/>
      <c r="T68" s="293"/>
      <c r="U68" s="293"/>
      <c r="V68" s="269"/>
    </row>
    <row r="69" spans="1:24" ht="45" x14ac:dyDescent="0.25">
      <c r="A69" s="78">
        <v>40</v>
      </c>
      <c r="B69" s="137" t="s">
        <v>249</v>
      </c>
      <c r="C69" s="79" t="s">
        <v>250</v>
      </c>
      <c r="D69" s="99"/>
      <c r="E69" s="62"/>
      <c r="F69" s="180"/>
      <c r="G69" s="181"/>
      <c r="H69" s="62"/>
      <c r="I69" s="157"/>
      <c r="J69" s="214"/>
      <c r="K69" s="215"/>
      <c r="L69" s="151"/>
      <c r="M69" s="357"/>
      <c r="N69" s="152"/>
      <c r="O69" s="335"/>
      <c r="P69" s="151"/>
      <c r="Q69" s="398"/>
      <c r="R69" s="253"/>
      <c r="S69" s="282"/>
      <c r="T69" s="282"/>
      <c r="U69" s="391"/>
      <c r="V69" s="182"/>
      <c r="W69" s="148" t="e">
        <f>CONCATENATE(IF(AND(E69="M",H69="M"),2.171,),IF(AND(E69="P",H69="P"),1.0855,),IF(AND(E69="D",H69="D"),0,),IF(AND(E69="M",H69="P"),1.6283,),IF(AND(E69="M",H69="D"),1.0855,),IF(AND(E69="P",H69="M"),1.6283,),IF(AND(E69="P",H69="D"),0.5428,),IF(AND(E69="D",H69="M"),1.0855,),IF(AND(E69="D",H69="P"),0.5428,))+0</f>
        <v>#VALUE!</v>
      </c>
    </row>
    <row r="70" spans="1:24" ht="20.25" x14ac:dyDescent="0.25">
      <c r="A70" s="178" t="s">
        <v>251</v>
      </c>
      <c r="B70" s="179"/>
      <c r="C70" s="265"/>
      <c r="D70" s="396"/>
      <c r="E70" s="263"/>
      <c r="F70" s="395"/>
      <c r="G70" s="264"/>
      <c r="H70" s="263"/>
      <c r="I70" s="264"/>
      <c r="J70" s="399"/>
      <c r="K70" s="400"/>
      <c r="L70" s="399"/>
      <c r="M70" s="399"/>
      <c r="N70" s="399"/>
      <c r="O70" s="399"/>
      <c r="P70" s="399"/>
      <c r="Q70" s="399"/>
      <c r="R70" s="401"/>
      <c r="S70" s="401"/>
      <c r="T70" s="387"/>
      <c r="U70" s="387"/>
      <c r="V70" s="266"/>
    </row>
    <row r="71" spans="1:24" ht="20.25" x14ac:dyDescent="0.25">
      <c r="A71" s="175"/>
      <c r="B71" s="176"/>
      <c r="C71" s="177" t="s">
        <v>252</v>
      </c>
      <c r="D71" s="329"/>
      <c r="E71" s="268"/>
      <c r="F71" s="267"/>
      <c r="G71" s="267"/>
      <c r="H71" s="268"/>
      <c r="I71" s="267"/>
      <c r="J71" s="292"/>
      <c r="K71" s="330"/>
      <c r="L71" s="292"/>
      <c r="M71" s="292"/>
      <c r="N71" s="292"/>
      <c r="O71" s="292"/>
      <c r="P71" s="292"/>
      <c r="Q71" s="292"/>
      <c r="R71" s="292"/>
      <c r="S71" s="293"/>
      <c r="T71" s="293"/>
      <c r="U71" s="293"/>
      <c r="V71" s="269"/>
    </row>
    <row r="72" spans="1:24" ht="33" x14ac:dyDescent="0.25">
      <c r="A72" s="78">
        <v>41</v>
      </c>
      <c r="B72" s="137" t="s">
        <v>253</v>
      </c>
      <c r="C72" s="242" t="s">
        <v>254</v>
      </c>
      <c r="D72" s="99"/>
      <c r="E72" s="62"/>
      <c r="F72" s="59"/>
      <c r="G72" s="181"/>
      <c r="H72" s="62"/>
      <c r="I72" s="181"/>
      <c r="J72" s="214"/>
      <c r="K72" s="215"/>
      <c r="L72" s="151"/>
      <c r="M72" s="358"/>
      <c r="N72" s="152"/>
      <c r="O72" s="335"/>
      <c r="P72" s="151"/>
      <c r="Q72" s="402"/>
      <c r="R72" s="253"/>
      <c r="S72" s="282"/>
      <c r="T72" s="282"/>
      <c r="U72" s="403"/>
      <c r="V72" s="79"/>
      <c r="W72" s="148" t="e">
        <f>CONCATENATE(IF(AND(E72="M",H72="M"),2.171,),IF(AND(E72="P",H72="P"),1.0855,),IF(AND(E72="D",H72="D"),0,),IF(AND(E72="M",H72="P"),1.6283,),IF(AND(E72="M",H72="D"),1.0855,),IF(AND(E72="P",H72="M"),1.6283,),IF(AND(E72="P",H72="D"),0.5428,),IF(AND(E72="D",H72="M"),1.0855,),IF(AND(E72="D",H72="P"),0.5428,))+0</f>
        <v>#VALUE!</v>
      </c>
    </row>
    <row r="73" spans="1:24" ht="20.25" x14ac:dyDescent="0.25">
      <c r="A73" s="128" t="s">
        <v>255</v>
      </c>
      <c r="B73" s="32"/>
      <c r="C73" s="129"/>
      <c r="D73" s="404"/>
      <c r="E73" s="393"/>
      <c r="F73" s="306"/>
      <c r="G73" s="393"/>
      <c r="H73" s="393"/>
      <c r="I73" s="393"/>
      <c r="J73" s="353"/>
      <c r="K73" s="371"/>
      <c r="L73" s="353"/>
      <c r="M73" s="353"/>
      <c r="N73" s="353"/>
      <c r="O73" s="353"/>
      <c r="P73" s="353"/>
      <c r="Q73" s="353"/>
      <c r="R73" s="372"/>
      <c r="S73" s="306"/>
      <c r="T73" s="306"/>
      <c r="U73" s="306"/>
      <c r="V73" s="306"/>
      <c r="W73" s="90"/>
      <c r="X73" s="90"/>
    </row>
    <row r="74" spans="1:24" ht="20.25" x14ac:dyDescent="0.25">
      <c r="A74" s="170" t="s">
        <v>106</v>
      </c>
      <c r="B74" s="156"/>
      <c r="C74" s="234" t="s">
        <v>256</v>
      </c>
      <c r="D74" s="361"/>
      <c r="E74" s="259"/>
      <c r="F74" s="362"/>
      <c r="G74" s="260"/>
      <c r="H74" s="259"/>
      <c r="I74" s="260"/>
      <c r="J74" s="292"/>
      <c r="K74" s="330"/>
      <c r="L74" s="292"/>
      <c r="M74" s="292"/>
      <c r="N74" s="292"/>
      <c r="O74" s="292"/>
      <c r="P74" s="292"/>
      <c r="Q74" s="292"/>
      <c r="R74" s="373"/>
      <c r="S74" s="362"/>
      <c r="T74" s="362"/>
      <c r="U74" s="362"/>
      <c r="V74" s="367"/>
    </row>
    <row r="75" spans="1:24" ht="60" x14ac:dyDescent="0.25">
      <c r="A75" s="63">
        <v>42</v>
      </c>
      <c r="B75" s="149" t="s">
        <v>257</v>
      </c>
      <c r="C75" s="230" t="s">
        <v>258</v>
      </c>
      <c r="D75" s="100"/>
      <c r="E75" s="62"/>
      <c r="F75" s="65"/>
      <c r="G75" s="140"/>
      <c r="H75" s="62"/>
      <c r="I75" s="141"/>
      <c r="J75" s="171"/>
      <c r="K75" s="356"/>
      <c r="L75" s="143"/>
      <c r="M75" s="451"/>
      <c r="N75" s="270"/>
      <c r="O75" s="339"/>
      <c r="P75" s="143"/>
      <c r="Q75" s="443"/>
      <c r="R75" s="238"/>
      <c r="S75" s="238"/>
      <c r="T75" s="238"/>
      <c r="U75" s="446"/>
      <c r="V75" s="147"/>
      <c r="W75" s="148" t="e">
        <f t="shared" ref="W75:W77" si="12">CONCATENATE(IF(AND(E75="M",H75="M"),2.171,),IF(AND(E75="P",H75="P"),1.0855,),IF(AND(E75="D",H75="D"),0,),IF(AND(E75="M",H75="P"),1.6283,),IF(AND(E75="M",H75="D"),1.0855,),IF(AND(E75="P",H75="M"),1.6283,),IF(AND(E75="P",H75="D"),0.5428,),IF(AND(E75="D",H75="M"),1.0855,),IF(AND(E75="D",H75="P"),0.5428,))+0</f>
        <v>#VALUE!</v>
      </c>
    </row>
    <row r="76" spans="1:24" ht="60" x14ac:dyDescent="0.25">
      <c r="A76" s="63">
        <v>43</v>
      </c>
      <c r="B76" s="149" t="s">
        <v>259</v>
      </c>
      <c r="C76" s="230" t="s">
        <v>260</v>
      </c>
      <c r="D76" s="100"/>
      <c r="E76" s="62"/>
      <c r="F76" s="65"/>
      <c r="G76" s="140"/>
      <c r="H76" s="62"/>
      <c r="I76" s="141"/>
      <c r="J76" s="173"/>
      <c r="K76" s="215"/>
      <c r="L76" s="162"/>
      <c r="M76" s="452"/>
      <c r="N76" s="272"/>
      <c r="O76" s="347"/>
      <c r="P76" s="162"/>
      <c r="Q76" s="444"/>
      <c r="R76" s="238"/>
      <c r="S76" s="238"/>
      <c r="T76" s="238"/>
      <c r="U76" s="447"/>
      <c r="V76" s="147"/>
      <c r="W76" s="148" t="e">
        <f t="shared" si="12"/>
        <v>#VALUE!</v>
      </c>
    </row>
    <row r="77" spans="1:24" ht="45" x14ac:dyDescent="0.25">
      <c r="A77" s="63">
        <v>44</v>
      </c>
      <c r="B77" s="149" t="s">
        <v>261</v>
      </c>
      <c r="C77" s="230" t="s">
        <v>262</v>
      </c>
      <c r="D77" s="100"/>
      <c r="E77" s="62"/>
      <c r="F77" s="65"/>
      <c r="G77" s="140"/>
      <c r="H77" s="62"/>
      <c r="I77" s="141"/>
      <c r="J77" s="214"/>
      <c r="K77" s="281"/>
      <c r="L77" s="151"/>
      <c r="M77" s="453"/>
      <c r="N77" s="152"/>
      <c r="O77" s="340"/>
      <c r="P77" s="151"/>
      <c r="Q77" s="445"/>
      <c r="R77" s="238"/>
      <c r="S77" s="238"/>
      <c r="T77" s="238"/>
      <c r="U77" s="448"/>
      <c r="V77" s="147"/>
      <c r="W77" s="148" t="e">
        <f t="shared" si="12"/>
        <v>#VALUE!</v>
      </c>
    </row>
    <row r="78" spans="1:24" ht="20.25" x14ac:dyDescent="0.25">
      <c r="A78" s="178" t="s">
        <v>263</v>
      </c>
      <c r="B78" s="179"/>
      <c r="C78" s="42"/>
      <c r="D78" s="386"/>
      <c r="E78" s="263"/>
      <c r="F78" s="285"/>
      <c r="G78" s="264"/>
      <c r="H78" s="263"/>
      <c r="I78" s="264"/>
      <c r="J78" s="395"/>
      <c r="K78" s="396"/>
      <c r="L78" s="395"/>
      <c r="M78" s="395"/>
      <c r="N78" s="395"/>
      <c r="O78" s="395"/>
      <c r="P78" s="395"/>
      <c r="Q78" s="395"/>
      <c r="R78" s="395"/>
      <c r="S78" s="285"/>
      <c r="T78" s="285"/>
      <c r="U78" s="285"/>
      <c r="V78" s="266"/>
    </row>
    <row r="79" spans="1:24" ht="20.25" x14ac:dyDescent="0.25">
      <c r="A79" s="155"/>
      <c r="B79" s="176"/>
      <c r="C79" s="177" t="s">
        <v>264</v>
      </c>
      <c r="D79" s="374"/>
      <c r="E79" s="268"/>
      <c r="F79" s="293"/>
      <c r="G79" s="267"/>
      <c r="H79" s="268"/>
      <c r="I79" s="267"/>
      <c r="J79" s="363"/>
      <c r="K79" s="364"/>
      <c r="L79" s="363"/>
      <c r="M79" s="363"/>
      <c r="N79" s="363"/>
      <c r="O79" s="363"/>
      <c r="P79" s="363"/>
      <c r="Q79" s="363"/>
      <c r="R79" s="363"/>
      <c r="S79" s="293"/>
      <c r="T79" s="293"/>
      <c r="U79" s="293"/>
      <c r="V79" s="269"/>
    </row>
    <row r="80" spans="1:24" ht="31.5" x14ac:dyDescent="0.25">
      <c r="A80" s="78">
        <v>45</v>
      </c>
      <c r="B80" s="137" t="s">
        <v>265</v>
      </c>
      <c r="C80" s="79" t="s">
        <v>266</v>
      </c>
      <c r="D80" s="99"/>
      <c r="E80" s="62"/>
      <c r="F80" s="180"/>
      <c r="G80" s="181"/>
      <c r="H80" s="62"/>
      <c r="I80" s="157"/>
      <c r="J80" s="167"/>
      <c r="K80" s="356"/>
      <c r="L80" s="162"/>
      <c r="M80" s="451"/>
      <c r="N80" s="274"/>
      <c r="O80" s="339"/>
      <c r="P80" s="162"/>
      <c r="Q80" s="443"/>
      <c r="R80" s="253"/>
      <c r="S80" s="238"/>
      <c r="T80" s="238"/>
      <c r="U80" s="446"/>
      <c r="V80" s="182"/>
      <c r="W80" s="148" t="e">
        <f t="shared" ref="W80:W84" si="13">CONCATENATE(IF(AND(E80="M",H80="M"),2.171,),IF(AND(E80="P",H80="P"),1.0855,),IF(AND(E80="D",H80="D"),0,),IF(AND(E80="M",H80="P"),1.6283,),IF(AND(E80="M",H80="D"),1.0855,),IF(AND(E80="P",H80="M"),1.6283,),IF(AND(E80="P",H80="D"),0.5428,),IF(AND(E80="D",H80="M"),1.0855,),IF(AND(E80="D",H80="P"),0.5428,))+0</f>
        <v>#VALUE!</v>
      </c>
    </row>
    <row r="81" spans="1:23" ht="31.5" x14ac:dyDescent="0.25">
      <c r="A81" s="63">
        <v>46</v>
      </c>
      <c r="B81" s="149" t="s">
        <v>267</v>
      </c>
      <c r="C81" s="230" t="s">
        <v>268</v>
      </c>
      <c r="D81" s="100"/>
      <c r="E81" s="62"/>
      <c r="F81" s="139"/>
      <c r="G81" s="140"/>
      <c r="H81" s="62"/>
      <c r="I81" s="141"/>
      <c r="J81" s="167"/>
      <c r="K81" s="215"/>
      <c r="L81" s="162"/>
      <c r="M81" s="452"/>
      <c r="N81" s="274"/>
      <c r="O81" s="347"/>
      <c r="P81" s="162"/>
      <c r="Q81" s="444"/>
      <c r="R81" s="237"/>
      <c r="S81" s="238"/>
      <c r="T81" s="238"/>
      <c r="U81" s="447"/>
      <c r="V81" s="147"/>
      <c r="W81" s="148" t="e">
        <f t="shared" si="13"/>
        <v>#VALUE!</v>
      </c>
    </row>
    <row r="82" spans="1:23" ht="31.5" x14ac:dyDescent="0.25">
      <c r="A82" s="78">
        <v>47</v>
      </c>
      <c r="B82" s="137" t="s">
        <v>269</v>
      </c>
      <c r="C82" s="79" t="s">
        <v>270</v>
      </c>
      <c r="D82" s="99"/>
      <c r="E82" s="62"/>
      <c r="F82" s="180"/>
      <c r="G82" s="181"/>
      <c r="H82" s="62"/>
      <c r="I82" s="157"/>
      <c r="J82" s="167"/>
      <c r="K82" s="215"/>
      <c r="L82" s="162"/>
      <c r="M82" s="452"/>
      <c r="N82" s="274"/>
      <c r="O82" s="347"/>
      <c r="P82" s="162"/>
      <c r="Q82" s="444"/>
      <c r="R82" s="237"/>
      <c r="S82" s="238"/>
      <c r="T82" s="238"/>
      <c r="U82" s="447"/>
      <c r="V82" s="182"/>
      <c r="W82" s="148" t="e">
        <f t="shared" si="13"/>
        <v>#VALUE!</v>
      </c>
    </row>
    <row r="83" spans="1:23" ht="60" x14ac:dyDescent="0.25">
      <c r="A83" s="78">
        <v>48</v>
      </c>
      <c r="B83" s="137" t="s">
        <v>271</v>
      </c>
      <c r="C83" s="79" t="s">
        <v>272</v>
      </c>
      <c r="D83" s="99"/>
      <c r="E83" s="62"/>
      <c r="F83" s="180"/>
      <c r="G83" s="181"/>
      <c r="H83" s="62"/>
      <c r="I83" s="157"/>
      <c r="J83" s="167"/>
      <c r="K83" s="215"/>
      <c r="L83" s="162"/>
      <c r="M83" s="452"/>
      <c r="N83" s="274"/>
      <c r="O83" s="347"/>
      <c r="P83" s="162"/>
      <c r="Q83" s="444"/>
      <c r="R83" s="275"/>
      <c r="S83" s="238"/>
      <c r="T83" s="238"/>
      <c r="U83" s="447"/>
      <c r="V83" s="182"/>
      <c r="W83" s="148" t="e">
        <f t="shared" si="13"/>
        <v>#VALUE!</v>
      </c>
    </row>
    <row r="84" spans="1:23" ht="31.5" x14ac:dyDescent="0.25">
      <c r="A84" s="78">
        <v>49</v>
      </c>
      <c r="B84" s="137" t="s">
        <v>273</v>
      </c>
      <c r="C84" s="79" t="s">
        <v>274</v>
      </c>
      <c r="D84" s="99"/>
      <c r="E84" s="62"/>
      <c r="F84" s="180"/>
      <c r="G84" s="181"/>
      <c r="H84" s="62"/>
      <c r="I84" s="157"/>
      <c r="J84" s="214"/>
      <c r="K84" s="281"/>
      <c r="L84" s="151"/>
      <c r="M84" s="453"/>
      <c r="N84" s="152"/>
      <c r="O84" s="340"/>
      <c r="P84" s="151"/>
      <c r="Q84" s="445"/>
      <c r="R84" s="237"/>
      <c r="S84" s="238"/>
      <c r="T84" s="238"/>
      <c r="U84" s="448"/>
      <c r="V84" s="182"/>
      <c r="W84" s="148" t="e">
        <f t="shared" si="13"/>
        <v>#VALUE!</v>
      </c>
    </row>
    <row r="85" spans="1:23" ht="20.25" x14ac:dyDescent="0.25">
      <c r="A85" s="175"/>
      <c r="B85" s="176"/>
      <c r="C85" s="177" t="s">
        <v>275</v>
      </c>
      <c r="D85" s="374"/>
      <c r="E85" s="268"/>
      <c r="F85" s="293"/>
      <c r="G85" s="267"/>
      <c r="H85" s="268"/>
      <c r="I85" s="267"/>
      <c r="J85" s="292"/>
      <c r="K85" s="330"/>
      <c r="L85" s="292"/>
      <c r="M85" s="292"/>
      <c r="N85" s="292"/>
      <c r="O85" s="292"/>
      <c r="P85" s="292"/>
      <c r="Q85" s="292"/>
      <c r="R85" s="292"/>
      <c r="S85" s="293"/>
      <c r="T85" s="293"/>
      <c r="U85" s="293"/>
      <c r="V85" s="269"/>
    </row>
    <row r="86" spans="1:23" ht="45" x14ac:dyDescent="0.25">
      <c r="A86" s="63">
        <v>50</v>
      </c>
      <c r="B86" s="149" t="s">
        <v>276</v>
      </c>
      <c r="C86" s="230" t="s">
        <v>277</v>
      </c>
      <c r="D86" s="100"/>
      <c r="E86" s="62"/>
      <c r="F86" s="139"/>
      <c r="G86" s="140"/>
      <c r="H86" s="62"/>
      <c r="I86" s="141"/>
      <c r="J86" s="171"/>
      <c r="K86" s="356"/>
      <c r="L86" s="143"/>
      <c r="M86" s="451"/>
      <c r="N86" s="270"/>
      <c r="O86" s="339"/>
      <c r="P86" s="143"/>
      <c r="Q86" s="443"/>
      <c r="R86" s="238"/>
      <c r="S86" s="238"/>
      <c r="T86" s="238"/>
      <c r="U86" s="446"/>
      <c r="V86" s="147"/>
      <c r="W86" s="148" t="e">
        <f t="shared" ref="W86:W87" si="14">CONCATENATE(IF(AND(E86="M",H86="M"),2.171,),IF(AND(E86="P",H86="P"),1.0855,),IF(AND(E86="D",H86="D"),0,),IF(AND(E86="M",H86="P"),1.6283,),IF(AND(E86="M",H86="D"),1.0855,),IF(AND(E86="P",H86="M"),1.6283,),IF(AND(E86="P",H86="D"),0.5428,),IF(AND(E86="D",H86="M"),1.0855,),IF(AND(E86="D",H86="P"),0.5428,))+0</f>
        <v>#VALUE!</v>
      </c>
    </row>
    <row r="87" spans="1:23" ht="31.5" x14ac:dyDescent="0.25">
      <c r="A87" s="63">
        <v>51</v>
      </c>
      <c r="B87" s="149" t="s">
        <v>278</v>
      </c>
      <c r="C87" s="230" t="s">
        <v>279</v>
      </c>
      <c r="D87" s="100"/>
      <c r="E87" s="62"/>
      <c r="F87" s="139"/>
      <c r="G87" s="140"/>
      <c r="H87" s="62"/>
      <c r="I87" s="141"/>
      <c r="J87" s="214"/>
      <c r="K87" s="281"/>
      <c r="L87" s="151"/>
      <c r="M87" s="453"/>
      <c r="N87" s="152"/>
      <c r="O87" s="340"/>
      <c r="P87" s="151"/>
      <c r="Q87" s="445"/>
      <c r="R87" s="257"/>
      <c r="S87" s="241"/>
      <c r="T87" s="238"/>
      <c r="U87" s="448"/>
      <c r="V87" s="147"/>
      <c r="W87" s="148" t="e">
        <f t="shared" si="14"/>
        <v>#VALUE!</v>
      </c>
    </row>
    <row r="88" spans="1:23" ht="20.25" x14ac:dyDescent="0.25">
      <c r="A88" s="175"/>
      <c r="B88" s="176"/>
      <c r="C88" s="177" t="s">
        <v>280</v>
      </c>
      <c r="D88" s="374"/>
      <c r="E88" s="268"/>
      <c r="F88" s="293"/>
      <c r="G88" s="267"/>
      <c r="H88" s="268"/>
      <c r="I88" s="267"/>
      <c r="J88" s="292"/>
      <c r="K88" s="330"/>
      <c r="L88" s="292"/>
      <c r="M88" s="292"/>
      <c r="N88" s="292"/>
      <c r="O88" s="292"/>
      <c r="P88" s="292"/>
      <c r="Q88" s="292"/>
      <c r="R88" s="292"/>
      <c r="S88" s="293"/>
      <c r="T88" s="293"/>
      <c r="U88" s="293"/>
      <c r="V88" s="269"/>
    </row>
    <row r="89" spans="1:23" ht="31.5" x14ac:dyDescent="0.25">
      <c r="A89" s="63">
        <v>52</v>
      </c>
      <c r="B89" s="149" t="s">
        <v>281</v>
      </c>
      <c r="C89" s="230" t="s">
        <v>282</v>
      </c>
      <c r="D89" s="100"/>
      <c r="E89" s="62"/>
      <c r="F89" s="139"/>
      <c r="G89" s="140"/>
      <c r="H89" s="62"/>
      <c r="I89" s="141"/>
      <c r="J89" s="173"/>
      <c r="K89" s="356"/>
      <c r="L89" s="162"/>
      <c r="M89" s="451"/>
      <c r="N89" s="272"/>
      <c r="O89" s="339"/>
      <c r="P89" s="162"/>
      <c r="Q89" s="443"/>
      <c r="R89" s="345"/>
      <c r="S89" s="238"/>
      <c r="T89" s="238"/>
      <c r="U89" s="446"/>
      <c r="V89" s="147"/>
      <c r="W89" s="148" t="e">
        <f t="shared" ref="W89:W91" si="15">CONCATENATE(IF(AND(E89="M",H89="M"),2.171,),IF(AND(E89="P",H89="P"),1.0855,),IF(AND(E89="D",H89="D"),0,),IF(AND(E89="M",H89="P"),1.6283,),IF(AND(E89="M",H89="D"),1.0855,),IF(AND(E89="P",H89="M"),1.6283,),IF(AND(E89="P",H89="D"),0.5428,),IF(AND(E89="D",H89="M"),1.0855,),IF(AND(E89="D",H89="P"),0.5428,))+0</f>
        <v>#VALUE!</v>
      </c>
    </row>
    <row r="90" spans="1:23" ht="31.5" x14ac:dyDescent="0.25">
      <c r="A90" s="63">
        <v>53</v>
      </c>
      <c r="B90" s="149" t="s">
        <v>283</v>
      </c>
      <c r="C90" s="230" t="s">
        <v>284</v>
      </c>
      <c r="D90" s="100"/>
      <c r="E90" s="62"/>
      <c r="F90" s="139"/>
      <c r="G90" s="140"/>
      <c r="H90" s="62"/>
      <c r="I90" s="141"/>
      <c r="J90" s="173"/>
      <c r="K90" s="215"/>
      <c r="L90" s="162"/>
      <c r="M90" s="452"/>
      <c r="N90" s="272"/>
      <c r="O90" s="347"/>
      <c r="P90" s="162"/>
      <c r="Q90" s="444"/>
      <c r="R90" s="238"/>
      <c r="S90" s="238"/>
      <c r="T90" s="238"/>
      <c r="U90" s="447"/>
      <c r="V90" s="147"/>
      <c r="W90" s="148" t="e">
        <f t="shared" si="15"/>
        <v>#VALUE!</v>
      </c>
    </row>
    <row r="91" spans="1:23" ht="33" x14ac:dyDescent="0.25">
      <c r="A91" s="63">
        <v>54</v>
      </c>
      <c r="B91" s="149" t="s">
        <v>285</v>
      </c>
      <c r="C91" s="81" t="s">
        <v>286</v>
      </c>
      <c r="D91" s="100"/>
      <c r="E91" s="62"/>
      <c r="F91" s="139"/>
      <c r="G91" s="140"/>
      <c r="H91" s="62"/>
      <c r="I91" s="141"/>
      <c r="J91" s="214"/>
      <c r="K91" s="281"/>
      <c r="L91" s="151"/>
      <c r="M91" s="453"/>
      <c r="N91" s="152"/>
      <c r="O91" s="340"/>
      <c r="P91" s="151"/>
      <c r="Q91" s="445"/>
      <c r="R91" s="257"/>
      <c r="S91" s="238"/>
      <c r="T91" s="241"/>
      <c r="U91" s="448"/>
      <c r="V91" s="147"/>
      <c r="W91" s="148" t="e">
        <f t="shared" si="15"/>
        <v>#VALUE!</v>
      </c>
    </row>
    <row r="92" spans="1:23" s="276" customFormat="1" ht="20.25" x14ac:dyDescent="0.25">
      <c r="A92" s="178" t="s">
        <v>287</v>
      </c>
      <c r="B92" s="179"/>
      <c r="C92" s="265"/>
      <c r="D92" s="396"/>
      <c r="E92" s="263"/>
      <c r="F92" s="395"/>
      <c r="G92" s="264"/>
      <c r="H92" s="263"/>
      <c r="I92" s="264"/>
      <c r="J92" s="405"/>
      <c r="K92" s="406"/>
      <c r="L92" s="405"/>
      <c r="M92" s="405"/>
      <c r="N92" s="405"/>
      <c r="O92" s="405"/>
      <c r="P92" s="405"/>
      <c r="Q92" s="405"/>
      <c r="R92" s="407"/>
      <c r="S92" s="407"/>
      <c r="T92" s="395"/>
      <c r="U92" s="395"/>
      <c r="V92" s="266"/>
    </row>
    <row r="93" spans="1:23" ht="20.25" x14ac:dyDescent="0.25">
      <c r="A93" s="175"/>
      <c r="B93" s="176"/>
      <c r="C93" s="177" t="s">
        <v>288</v>
      </c>
      <c r="D93" s="374"/>
      <c r="E93" s="268"/>
      <c r="F93" s="293"/>
      <c r="G93" s="267"/>
      <c r="H93" s="268"/>
      <c r="I93" s="267"/>
      <c r="J93" s="363"/>
      <c r="K93" s="364"/>
      <c r="L93" s="363"/>
      <c r="M93" s="363"/>
      <c r="N93" s="363"/>
      <c r="O93" s="363"/>
      <c r="P93" s="363"/>
      <c r="Q93" s="363"/>
      <c r="R93" s="363"/>
      <c r="S93" s="293"/>
      <c r="T93" s="293"/>
      <c r="U93" s="293"/>
      <c r="V93" s="269"/>
    </row>
    <row r="94" spans="1:23" ht="31.5" x14ac:dyDescent="0.25">
      <c r="A94" s="63">
        <v>55</v>
      </c>
      <c r="B94" s="149" t="s">
        <v>289</v>
      </c>
      <c r="C94" s="230" t="s">
        <v>290</v>
      </c>
      <c r="D94" s="100"/>
      <c r="E94" s="62"/>
      <c r="F94" s="139"/>
      <c r="G94" s="140"/>
      <c r="H94" s="62"/>
      <c r="I94" s="141"/>
      <c r="J94" s="277"/>
      <c r="K94" s="356"/>
      <c r="L94" s="143"/>
      <c r="M94" s="451"/>
      <c r="N94" s="271"/>
      <c r="O94" s="339"/>
      <c r="P94" s="143"/>
      <c r="Q94" s="443"/>
      <c r="R94" s="278"/>
      <c r="S94" s="278"/>
      <c r="T94" s="278"/>
      <c r="U94" s="446"/>
      <c r="V94" s="147"/>
      <c r="W94" s="148" t="e">
        <f t="shared" ref="W94:W97" si="16">CONCATENATE(IF(AND(E94="M",H94="M"),2.171,),IF(AND(E94="P",H94="P"),1.0855,),IF(AND(E94="D",H94="D"),0,),IF(AND(E94="M",H94="P"),1.6283,),IF(AND(E94="M",H94="D"),1.0855,),IF(AND(E94="P",H94="M"),1.6283,),IF(AND(E94="P",H94="D"),0.5428,),IF(AND(E94="D",H94="M"),1.0855,),IF(AND(E94="D",H94="P"),0.5428,))+0</f>
        <v>#VALUE!</v>
      </c>
    </row>
    <row r="95" spans="1:23" ht="60" x14ac:dyDescent="0.25">
      <c r="A95" s="63">
        <v>56</v>
      </c>
      <c r="B95" s="149" t="s">
        <v>291</v>
      </c>
      <c r="C95" s="230" t="s">
        <v>292</v>
      </c>
      <c r="D95" s="100"/>
      <c r="E95" s="62"/>
      <c r="F95" s="139"/>
      <c r="G95" s="140"/>
      <c r="H95" s="62"/>
      <c r="I95" s="141"/>
      <c r="J95" s="279"/>
      <c r="K95" s="215"/>
      <c r="L95" s="162"/>
      <c r="M95" s="452"/>
      <c r="N95" s="273"/>
      <c r="O95" s="347"/>
      <c r="P95" s="162"/>
      <c r="Q95" s="444"/>
      <c r="R95" s="278"/>
      <c r="S95" s="278"/>
      <c r="T95" s="278"/>
      <c r="U95" s="447"/>
      <c r="V95" s="147"/>
      <c r="W95" s="148" t="e">
        <f t="shared" si="16"/>
        <v>#VALUE!</v>
      </c>
    </row>
    <row r="96" spans="1:23" ht="31.5" x14ac:dyDescent="0.25">
      <c r="A96" s="63">
        <v>57</v>
      </c>
      <c r="B96" s="149" t="s">
        <v>293</v>
      </c>
      <c r="C96" s="230" t="s">
        <v>294</v>
      </c>
      <c r="D96" s="100"/>
      <c r="E96" s="62"/>
      <c r="F96" s="139"/>
      <c r="G96" s="140"/>
      <c r="H96" s="62"/>
      <c r="I96" s="141"/>
      <c r="J96" s="279"/>
      <c r="K96" s="215"/>
      <c r="L96" s="162"/>
      <c r="M96" s="452"/>
      <c r="N96" s="273"/>
      <c r="O96" s="347"/>
      <c r="P96" s="162"/>
      <c r="Q96" s="444"/>
      <c r="R96" s="278"/>
      <c r="S96" s="278"/>
      <c r="T96" s="278"/>
      <c r="U96" s="447"/>
      <c r="V96" s="147"/>
      <c r="W96" s="148" t="e">
        <f t="shared" si="16"/>
        <v>#VALUE!</v>
      </c>
    </row>
    <row r="97" spans="1:23" ht="31.5" x14ac:dyDescent="0.25">
      <c r="A97" s="63">
        <v>58</v>
      </c>
      <c r="B97" s="149" t="s">
        <v>295</v>
      </c>
      <c r="C97" s="230" t="s">
        <v>296</v>
      </c>
      <c r="D97" s="100"/>
      <c r="E97" s="62"/>
      <c r="F97" s="139"/>
      <c r="G97" s="140"/>
      <c r="H97" s="62"/>
      <c r="I97" s="141"/>
      <c r="J97" s="214"/>
      <c r="K97" s="281"/>
      <c r="L97" s="151"/>
      <c r="M97" s="453"/>
      <c r="N97" s="152"/>
      <c r="O97" s="340"/>
      <c r="P97" s="151"/>
      <c r="Q97" s="445"/>
      <c r="R97" s="278"/>
      <c r="S97" s="278"/>
      <c r="T97" s="278"/>
      <c r="U97" s="448"/>
      <c r="V97" s="147"/>
      <c r="W97" s="148" t="e">
        <f t="shared" si="16"/>
        <v>#VALUE!</v>
      </c>
    </row>
    <row r="98" spans="1:23" ht="20.25" x14ac:dyDescent="0.25">
      <c r="A98" s="175"/>
      <c r="B98" s="176"/>
      <c r="C98" s="177" t="s">
        <v>297</v>
      </c>
      <c r="D98" s="374"/>
      <c r="E98" s="268"/>
      <c r="F98" s="293"/>
      <c r="G98" s="267"/>
      <c r="H98" s="268"/>
      <c r="I98" s="267"/>
      <c r="J98" s="280"/>
      <c r="K98" s="331"/>
      <c r="L98" s="280"/>
      <c r="M98" s="280"/>
      <c r="N98" s="280"/>
      <c r="O98" s="280"/>
      <c r="P98" s="280"/>
      <c r="Q98" s="280"/>
      <c r="R98" s="280"/>
      <c r="S98" s="293"/>
      <c r="T98" s="293"/>
      <c r="U98" s="293"/>
      <c r="V98" s="269"/>
    </row>
    <row r="99" spans="1:23" ht="45" x14ac:dyDescent="0.25">
      <c r="A99" s="63">
        <v>59</v>
      </c>
      <c r="B99" s="149" t="s">
        <v>298</v>
      </c>
      <c r="C99" s="230" t="s">
        <v>299</v>
      </c>
      <c r="D99" s="100"/>
      <c r="E99" s="62"/>
      <c r="F99" s="139"/>
      <c r="G99" s="140"/>
      <c r="H99" s="62"/>
      <c r="I99" s="141"/>
      <c r="J99" s="214"/>
      <c r="K99" s="281"/>
      <c r="L99" s="151"/>
      <c r="M99" s="338"/>
      <c r="N99" s="152"/>
      <c r="O99" s="340"/>
      <c r="P99" s="151"/>
      <c r="Q99" s="340"/>
      <c r="R99" s="282"/>
      <c r="S99" s="238"/>
      <c r="T99" s="238"/>
      <c r="U99" s="241"/>
      <c r="V99" s="147"/>
      <c r="W99" s="148" t="e">
        <f>CONCATENATE(IF(AND(E99="M",H99="M"),2.171,),IF(AND(E99="P",H99="P"),1.0855,),IF(AND(E99="D",H99="D"),0,),IF(AND(E99="M",H99="P"),1.6283,),IF(AND(E99="M",H99="D"),1.0855,),IF(AND(E99="P",H99="M"),1.6283,),IF(AND(E99="P",H99="D"),0.5428,),IF(AND(E99="D",H99="M"),1.0855,),IF(AND(E99="D",H99="P"),0.5428,))+0</f>
        <v>#VALUE!</v>
      </c>
    </row>
    <row r="100" spans="1:23" ht="20.25" x14ac:dyDescent="0.25">
      <c r="A100" s="178" t="s">
        <v>300</v>
      </c>
      <c r="B100" s="179"/>
      <c r="C100" s="42"/>
      <c r="D100" s="386"/>
      <c r="E100" s="263"/>
      <c r="F100" s="285"/>
      <c r="G100" s="264"/>
      <c r="H100" s="263"/>
      <c r="I100" s="264"/>
      <c r="J100" s="353"/>
      <c r="K100" s="371"/>
      <c r="L100" s="353"/>
      <c r="M100" s="353"/>
      <c r="N100" s="353"/>
      <c r="O100" s="353"/>
      <c r="P100" s="353"/>
      <c r="Q100" s="353"/>
      <c r="R100" s="372"/>
      <c r="S100" s="306"/>
      <c r="T100" s="306"/>
      <c r="U100" s="306"/>
      <c r="V100" s="266"/>
    </row>
    <row r="101" spans="1:23" ht="20.25" x14ac:dyDescent="0.25">
      <c r="A101" s="175"/>
      <c r="B101" s="176"/>
      <c r="C101" s="177" t="s">
        <v>301</v>
      </c>
      <c r="D101" s="374"/>
      <c r="E101" s="268"/>
      <c r="F101" s="293"/>
      <c r="G101" s="267"/>
      <c r="H101" s="268"/>
      <c r="I101" s="267"/>
      <c r="J101" s="280"/>
      <c r="K101" s="331"/>
      <c r="L101" s="280"/>
      <c r="M101" s="280"/>
      <c r="N101" s="280"/>
      <c r="O101" s="280"/>
      <c r="P101" s="280"/>
      <c r="Q101" s="280"/>
      <c r="R101" s="280"/>
      <c r="S101" s="293"/>
      <c r="T101" s="293"/>
      <c r="U101" s="293"/>
      <c r="V101" s="269"/>
    </row>
    <row r="102" spans="1:23" ht="45" x14ac:dyDescent="0.25">
      <c r="A102" s="63">
        <v>60</v>
      </c>
      <c r="B102" s="149" t="s">
        <v>302</v>
      </c>
      <c r="C102" s="230" t="s">
        <v>303</v>
      </c>
      <c r="D102" s="100"/>
      <c r="E102" s="62"/>
      <c r="F102" s="139"/>
      <c r="G102" s="140"/>
      <c r="H102" s="62"/>
      <c r="I102" s="141"/>
      <c r="J102" s="171"/>
      <c r="K102" s="356"/>
      <c r="L102" s="301"/>
      <c r="M102" s="451"/>
      <c r="N102" s="302"/>
      <c r="O102" s="339"/>
      <c r="P102" s="301"/>
      <c r="Q102" s="443"/>
      <c r="R102" s="237"/>
      <c r="S102" s="238"/>
      <c r="T102" s="294"/>
      <c r="U102" s="346"/>
      <c r="V102" s="147"/>
      <c r="W102" s="148" t="e">
        <f t="shared" ref="W102:W103" si="17">CONCATENATE(IF(AND(E102="M",H102="M"),2.171,),IF(AND(E102="P",H102="P"),1.0855,),IF(AND(E102="D",H102="D"),0,),IF(AND(E102="M",H102="P"),1.6283,),IF(AND(E102="M",H102="D"),1.0855,),IF(AND(E102="P",H102="M"),1.6283,),IF(AND(E102="P",H102="D"),0.5428,),IF(AND(E102="D",H102="M"),1.0855,),IF(AND(E102="D",H102="P"),0.5428,))+0</f>
        <v>#VALUE!</v>
      </c>
    </row>
    <row r="103" spans="1:23" ht="31.5" x14ac:dyDescent="0.25">
      <c r="A103" s="80">
        <v>61</v>
      </c>
      <c r="B103" s="316" t="s">
        <v>304</v>
      </c>
      <c r="C103" s="73" t="s">
        <v>305</v>
      </c>
      <c r="D103" s="101"/>
      <c r="E103" s="62"/>
      <c r="F103" s="317"/>
      <c r="G103" s="318"/>
      <c r="H103" s="62"/>
      <c r="I103" s="150"/>
      <c r="J103" s="214"/>
      <c r="K103" s="215"/>
      <c r="L103" s="151"/>
      <c r="M103" s="453"/>
      <c r="N103" s="152"/>
      <c r="O103" s="347"/>
      <c r="P103" s="151"/>
      <c r="Q103" s="445"/>
      <c r="R103" s="305"/>
      <c r="S103" s="257"/>
      <c r="T103" s="319"/>
      <c r="U103" s="344"/>
      <c r="V103" s="320"/>
      <c r="W103" s="148" t="e">
        <f t="shared" si="17"/>
        <v>#VALUE!</v>
      </c>
    </row>
    <row r="104" spans="1:23" ht="20.25" x14ac:dyDescent="0.25">
      <c r="A104" s="175"/>
      <c r="B104" s="176"/>
      <c r="C104" s="177" t="s">
        <v>306</v>
      </c>
      <c r="D104" s="329"/>
      <c r="E104" s="268"/>
      <c r="F104" s="267"/>
      <c r="G104" s="267"/>
      <c r="H104" s="268"/>
      <c r="I104" s="267"/>
      <c r="J104" s="292"/>
      <c r="K104" s="330"/>
      <c r="L104" s="292"/>
      <c r="M104" s="292"/>
      <c r="N104" s="292"/>
      <c r="O104" s="292"/>
      <c r="P104" s="292"/>
      <c r="Q104" s="292"/>
      <c r="R104" s="292"/>
      <c r="S104" s="293"/>
      <c r="T104" s="293"/>
      <c r="U104" s="293"/>
      <c r="V104" s="269"/>
    </row>
    <row r="105" spans="1:23" ht="60" x14ac:dyDescent="0.25">
      <c r="A105" s="63">
        <v>62</v>
      </c>
      <c r="B105" s="149" t="s">
        <v>307</v>
      </c>
      <c r="C105" s="230" t="s">
        <v>308</v>
      </c>
      <c r="D105" s="100"/>
      <c r="E105" s="62"/>
      <c r="F105" s="65"/>
      <c r="G105" s="140"/>
      <c r="H105" s="62"/>
      <c r="I105" s="140"/>
      <c r="J105" s="165"/>
      <c r="K105" s="356"/>
      <c r="L105" s="301"/>
      <c r="M105" s="451"/>
      <c r="N105" s="304"/>
      <c r="O105" s="339"/>
      <c r="P105" s="301"/>
      <c r="Q105" s="443"/>
      <c r="R105" s="237"/>
      <c r="S105" s="283"/>
      <c r="T105" s="294"/>
      <c r="U105" s="346"/>
      <c r="V105" s="147"/>
      <c r="W105" s="148" t="e">
        <f t="shared" ref="W105:W106" si="18">CONCATENATE(IF(AND(E105="M",H105="M"),2.171,),IF(AND(E105="P",H105="P"),1.0855,),IF(AND(E105="D",H105="D"),0,),IF(AND(E105="M",H105="P"),1.6283,),IF(AND(E105="M",H105="D"),1.0855,),IF(AND(E105="P",H105="M"),1.6283,),IF(AND(E105="P",H105="D"),0.5428,),IF(AND(E105="D",H105="M"),1.0855,),IF(AND(E105="D",H105="P"),0.5428,))+0</f>
        <v>#VALUE!</v>
      </c>
    </row>
    <row r="106" spans="1:23" ht="31.5" x14ac:dyDescent="0.25">
      <c r="A106" s="63">
        <v>63</v>
      </c>
      <c r="B106" s="149" t="s">
        <v>309</v>
      </c>
      <c r="C106" s="230" t="s">
        <v>310</v>
      </c>
      <c r="D106" s="100"/>
      <c r="E106" s="62"/>
      <c r="F106" s="65"/>
      <c r="G106" s="140"/>
      <c r="H106" s="62"/>
      <c r="I106" s="140"/>
      <c r="J106" s="214"/>
      <c r="K106" s="215"/>
      <c r="L106" s="151"/>
      <c r="M106" s="453"/>
      <c r="N106" s="152"/>
      <c r="O106" s="347"/>
      <c r="P106" s="151"/>
      <c r="Q106" s="445"/>
      <c r="R106" s="237"/>
      <c r="S106" s="241"/>
      <c r="T106" s="294"/>
      <c r="U106" s="345"/>
      <c r="V106" s="147"/>
      <c r="W106" s="148" t="e">
        <f t="shared" si="18"/>
        <v>#VALUE!</v>
      </c>
    </row>
    <row r="107" spans="1:23" ht="20.25" x14ac:dyDescent="0.25">
      <c r="A107" s="449" t="s">
        <v>311</v>
      </c>
      <c r="B107" s="450"/>
      <c r="C107" s="450"/>
      <c r="D107" s="328"/>
      <c r="E107" s="263"/>
      <c r="F107" s="264"/>
      <c r="G107" s="264"/>
      <c r="H107" s="263"/>
      <c r="I107" s="264"/>
      <c r="J107" s="351"/>
      <c r="K107" s="352"/>
      <c r="L107" s="351"/>
      <c r="M107" s="353"/>
      <c r="N107" s="351"/>
      <c r="O107" s="351"/>
      <c r="P107" s="351"/>
      <c r="Q107" s="353"/>
      <c r="R107" s="284"/>
      <c r="S107" s="285"/>
      <c r="T107" s="285"/>
      <c r="U107" s="306"/>
      <c r="V107" s="266"/>
    </row>
    <row r="108" spans="1:23" ht="20.25" x14ac:dyDescent="0.25">
      <c r="A108" s="175"/>
      <c r="B108" s="176"/>
      <c r="C108" s="177" t="s">
        <v>312</v>
      </c>
      <c r="D108" s="329"/>
      <c r="E108" s="268"/>
      <c r="F108" s="267"/>
      <c r="G108" s="267"/>
      <c r="H108" s="268"/>
      <c r="I108" s="267"/>
      <c r="J108" s="292"/>
      <c r="K108" s="330"/>
      <c r="L108" s="292"/>
      <c r="M108" s="292"/>
      <c r="N108" s="292"/>
      <c r="O108" s="292"/>
      <c r="P108" s="292"/>
      <c r="Q108" s="292"/>
      <c r="R108" s="292"/>
      <c r="S108" s="293"/>
      <c r="T108" s="293"/>
      <c r="U108" s="293"/>
      <c r="V108" s="269"/>
    </row>
    <row r="109" spans="1:23" ht="45" x14ac:dyDescent="0.25">
      <c r="A109" s="63">
        <v>64</v>
      </c>
      <c r="B109" s="149" t="s">
        <v>313</v>
      </c>
      <c r="C109" s="230" t="s">
        <v>314</v>
      </c>
      <c r="D109" s="100"/>
      <c r="E109" s="62"/>
      <c r="F109" s="139"/>
      <c r="G109" s="140"/>
      <c r="H109" s="62"/>
      <c r="I109" s="141"/>
      <c r="J109" s="171"/>
      <c r="K109" s="356"/>
      <c r="L109" s="301"/>
      <c r="M109" s="451"/>
      <c r="N109" s="302"/>
      <c r="O109" s="339"/>
      <c r="P109" s="301"/>
      <c r="Q109" s="443"/>
      <c r="R109" s="237"/>
      <c r="S109" s="238"/>
      <c r="T109" s="294"/>
      <c r="U109" s="346"/>
      <c r="V109" s="147"/>
      <c r="W109" s="148" t="e">
        <f t="shared" ref="W109:W110" si="19">CONCATENATE(IF(AND(E109="M",H109="M"),2.171,),IF(AND(E109="P",H109="P"),1.0855,),IF(AND(E109="D",H109="D"),0,),IF(AND(E109="M",H109="P"),1.6283,),IF(AND(E109="M",H109="D"),1.0855,),IF(AND(E109="P",H109="M"),1.6283,),IF(AND(E109="P",H109="D"),0.5428,),IF(AND(E109="D",H109="M"),1.0855,),IF(AND(E109="D",H109="P"),0.5428,))+0</f>
        <v>#VALUE!</v>
      </c>
    </row>
    <row r="110" spans="1:23" ht="31.5" x14ac:dyDescent="0.25">
      <c r="A110" s="63">
        <v>65</v>
      </c>
      <c r="B110" s="149" t="s">
        <v>315</v>
      </c>
      <c r="C110" s="81" t="s">
        <v>316</v>
      </c>
      <c r="D110" s="100"/>
      <c r="E110" s="62"/>
      <c r="F110" s="139"/>
      <c r="G110" s="140"/>
      <c r="H110" s="62"/>
      <c r="I110" s="150"/>
      <c r="J110" s="214"/>
      <c r="K110" s="281"/>
      <c r="L110" s="151"/>
      <c r="M110" s="453"/>
      <c r="N110" s="152"/>
      <c r="O110" s="340"/>
      <c r="P110" s="151"/>
      <c r="Q110" s="445"/>
      <c r="R110" s="305"/>
      <c r="S110" s="238"/>
      <c r="T110" s="294"/>
      <c r="U110" s="345"/>
      <c r="V110" s="147"/>
      <c r="W110" s="148" t="e">
        <f t="shared" si="19"/>
        <v>#VALUE!</v>
      </c>
    </row>
    <row r="111" spans="1:23" ht="20.25" x14ac:dyDescent="0.25">
      <c r="A111" s="178" t="s">
        <v>317</v>
      </c>
      <c r="B111" s="179"/>
      <c r="C111" s="265"/>
      <c r="D111" s="396"/>
      <c r="E111" s="263"/>
      <c r="F111" s="395"/>
      <c r="G111" s="264"/>
      <c r="H111" s="263"/>
      <c r="I111" s="264"/>
      <c r="J111" s="408"/>
      <c r="K111" s="406"/>
      <c r="L111" s="405"/>
      <c r="M111" s="399"/>
      <c r="N111" s="408"/>
      <c r="O111" s="405"/>
      <c r="P111" s="405"/>
      <c r="Q111" s="399"/>
      <c r="R111" s="407"/>
      <c r="S111" s="407"/>
      <c r="T111" s="395"/>
      <c r="U111" s="387"/>
      <c r="V111" s="266"/>
    </row>
    <row r="112" spans="1:23" ht="20.25" x14ac:dyDescent="0.25">
      <c r="A112" s="175"/>
      <c r="B112" s="176"/>
      <c r="C112" s="177" t="s">
        <v>318</v>
      </c>
      <c r="D112" s="374"/>
      <c r="E112" s="268"/>
      <c r="F112" s="293"/>
      <c r="G112" s="267"/>
      <c r="H112" s="268"/>
      <c r="I112" s="267"/>
      <c r="J112" s="268"/>
      <c r="K112" s="364"/>
      <c r="L112" s="363"/>
      <c r="M112" s="363"/>
      <c r="N112" s="268"/>
      <c r="O112" s="363"/>
      <c r="P112" s="363"/>
      <c r="Q112" s="363"/>
      <c r="R112" s="363"/>
      <c r="S112" s="293"/>
      <c r="T112" s="293"/>
      <c r="U112" s="293"/>
      <c r="V112" s="269"/>
    </row>
    <row r="113" spans="1:25" ht="45" x14ac:dyDescent="0.25">
      <c r="A113" s="63">
        <v>66</v>
      </c>
      <c r="B113" s="149" t="s">
        <v>319</v>
      </c>
      <c r="C113" s="230" t="s">
        <v>320</v>
      </c>
      <c r="D113" s="100"/>
      <c r="E113" s="62"/>
      <c r="F113" s="139"/>
      <c r="G113" s="140"/>
      <c r="H113" s="62"/>
      <c r="I113" s="141"/>
      <c r="J113" s="286"/>
      <c r="K113" s="356"/>
      <c r="L113" s="295"/>
      <c r="M113" s="451"/>
      <c r="N113" s="299"/>
      <c r="O113" s="339"/>
      <c r="P113" s="295"/>
      <c r="Q113" s="443"/>
      <c r="R113" s="237"/>
      <c r="S113" s="238"/>
      <c r="T113" s="294"/>
      <c r="U113" s="346"/>
      <c r="V113" s="147"/>
      <c r="W113" s="148" t="e">
        <f t="shared" ref="W113:W117" si="20">CONCATENATE(IF(AND(E113="M",H113="M"),2.171,),IF(AND(E113="P",H113="P"),1.0855,),IF(AND(E113="D",H113="D"),0,),IF(AND(E113="M",H113="P"),1.6283,),IF(AND(E113="M",H113="D"),1.0855,),IF(AND(E113="P",H113="M"),1.6283,),IF(AND(E113="P",H113="D"),0.5428,),IF(AND(E113="D",H113="M"),1.0855,),IF(AND(E113="D",H113="P"),0.5428,))+0</f>
        <v>#VALUE!</v>
      </c>
    </row>
    <row r="114" spans="1:25" ht="45" x14ac:dyDescent="0.25">
      <c r="A114" s="63">
        <v>67</v>
      </c>
      <c r="B114" s="149" t="s">
        <v>321</v>
      </c>
      <c r="C114" s="230" t="s">
        <v>322</v>
      </c>
      <c r="D114" s="100"/>
      <c r="E114" s="62"/>
      <c r="F114" s="139"/>
      <c r="G114" s="140"/>
      <c r="H114" s="62"/>
      <c r="I114" s="141"/>
      <c r="J114" s="287"/>
      <c r="K114" s="215"/>
      <c r="L114" s="296"/>
      <c r="M114" s="452"/>
      <c r="N114" s="300"/>
      <c r="O114" s="347"/>
      <c r="P114" s="296"/>
      <c r="Q114" s="444"/>
      <c r="R114" s="237"/>
      <c r="S114" s="238"/>
      <c r="T114" s="294"/>
      <c r="U114" s="344"/>
      <c r="V114" s="147"/>
      <c r="W114" s="148" t="e">
        <f t="shared" si="20"/>
        <v>#VALUE!</v>
      </c>
    </row>
    <row r="115" spans="1:25" ht="60" x14ac:dyDescent="0.25">
      <c r="A115" s="63">
        <v>68</v>
      </c>
      <c r="B115" s="149" t="s">
        <v>323</v>
      </c>
      <c r="C115" s="288" t="s">
        <v>324</v>
      </c>
      <c r="D115" s="100"/>
      <c r="E115" s="62"/>
      <c r="F115" s="139"/>
      <c r="G115" s="140"/>
      <c r="H115" s="62"/>
      <c r="I115" s="141"/>
      <c r="J115" s="287"/>
      <c r="K115" s="215"/>
      <c r="L115" s="296"/>
      <c r="M115" s="452"/>
      <c r="N115" s="300"/>
      <c r="O115" s="347"/>
      <c r="P115" s="296"/>
      <c r="Q115" s="444"/>
      <c r="R115" s="237"/>
      <c r="S115" s="238"/>
      <c r="T115" s="294"/>
      <c r="U115" s="344"/>
      <c r="V115" s="147"/>
      <c r="W115" s="148" t="e">
        <f t="shared" si="20"/>
        <v>#VALUE!</v>
      </c>
    </row>
    <row r="116" spans="1:25" ht="105" x14ac:dyDescent="0.25">
      <c r="A116" s="63">
        <v>69</v>
      </c>
      <c r="B116" s="149" t="s">
        <v>325</v>
      </c>
      <c r="C116" s="240" t="s">
        <v>326</v>
      </c>
      <c r="D116" s="100"/>
      <c r="E116" s="62"/>
      <c r="F116" s="139"/>
      <c r="G116" s="140"/>
      <c r="H116" s="62"/>
      <c r="I116" s="141"/>
      <c r="J116" s="287"/>
      <c r="K116" s="215"/>
      <c r="L116" s="296"/>
      <c r="M116" s="452"/>
      <c r="N116" s="300"/>
      <c r="O116" s="347"/>
      <c r="P116" s="296"/>
      <c r="Q116" s="444"/>
      <c r="R116" s="237"/>
      <c r="S116" s="238"/>
      <c r="T116" s="294"/>
      <c r="U116" s="344"/>
      <c r="V116" s="147"/>
      <c r="W116" s="148" t="e">
        <f t="shared" si="20"/>
        <v>#VALUE!</v>
      </c>
    </row>
    <row r="117" spans="1:25" ht="60" x14ac:dyDescent="0.25">
      <c r="A117" s="63">
        <v>70</v>
      </c>
      <c r="B117" s="149" t="s">
        <v>327</v>
      </c>
      <c r="C117" s="230" t="s">
        <v>328</v>
      </c>
      <c r="D117" s="100"/>
      <c r="E117" s="62"/>
      <c r="F117" s="139"/>
      <c r="G117" s="140"/>
      <c r="H117" s="62"/>
      <c r="I117" s="141"/>
      <c r="J117" s="214"/>
      <c r="K117" s="281"/>
      <c r="L117" s="151"/>
      <c r="M117" s="453"/>
      <c r="N117" s="152"/>
      <c r="O117" s="340"/>
      <c r="P117" s="151"/>
      <c r="Q117" s="445"/>
      <c r="R117" s="237"/>
      <c r="S117" s="238"/>
      <c r="T117" s="294"/>
      <c r="U117" s="345"/>
      <c r="V117" s="147"/>
      <c r="W117" s="148" t="e">
        <f t="shared" si="20"/>
        <v>#VALUE!</v>
      </c>
    </row>
    <row r="118" spans="1:25" ht="20.25" x14ac:dyDescent="0.25">
      <c r="A118" s="175"/>
      <c r="B118" s="176"/>
      <c r="C118" s="177" t="s">
        <v>329</v>
      </c>
      <c r="D118" s="374"/>
      <c r="E118" s="268"/>
      <c r="F118" s="293"/>
      <c r="G118" s="267"/>
      <c r="H118" s="268"/>
      <c r="I118" s="267"/>
      <c r="J118" s="268"/>
      <c r="K118" s="409"/>
      <c r="L118" s="410"/>
      <c r="M118" s="410"/>
      <c r="N118" s="268"/>
      <c r="O118" s="410"/>
      <c r="P118" s="410"/>
      <c r="Q118" s="410"/>
      <c r="R118" s="410"/>
      <c r="S118" s="293"/>
      <c r="T118" s="293"/>
      <c r="U118" s="293"/>
      <c r="V118" s="269"/>
    </row>
    <row r="119" spans="1:25" ht="31.5" x14ac:dyDescent="0.25">
      <c r="A119" s="63">
        <v>71</v>
      </c>
      <c r="B119" s="149" t="s">
        <v>330</v>
      </c>
      <c r="C119" s="230" t="s">
        <v>331</v>
      </c>
      <c r="D119" s="100"/>
      <c r="E119" s="62"/>
      <c r="F119" s="139"/>
      <c r="G119" s="140"/>
      <c r="H119" s="62"/>
      <c r="I119" s="141"/>
      <c r="J119" s="261"/>
      <c r="K119" s="221"/>
      <c r="L119" s="295"/>
      <c r="M119" s="451"/>
      <c r="N119" s="297"/>
      <c r="O119" s="339"/>
      <c r="P119" s="295"/>
      <c r="Q119" s="443"/>
      <c r="R119" s="237"/>
      <c r="S119" s="238"/>
      <c r="T119" s="294"/>
      <c r="U119" s="346"/>
      <c r="V119" s="147"/>
      <c r="W119" s="148" t="e">
        <f t="shared" ref="W119:W122" si="21">CONCATENATE(IF(AND(E119="M",H119="M"),2.171,),IF(AND(E119="P",H119="P"),1.0855,),IF(AND(E119="D",H119="D"),0,),IF(AND(E119="M",H119="P"),1.6283,),IF(AND(E119="M",H119="D"),1.0855,),IF(AND(E119="P",H119="M"),1.6283,),IF(AND(E119="P",H119="D"),0.5428,),IF(AND(E119="D",H119="M"),1.0855,),IF(AND(E119="D",H119="P"),0.5428,))+0</f>
        <v>#VALUE!</v>
      </c>
    </row>
    <row r="120" spans="1:25" ht="31.5" x14ac:dyDescent="0.25">
      <c r="A120" s="63">
        <v>72</v>
      </c>
      <c r="B120" s="149" t="s">
        <v>332</v>
      </c>
      <c r="C120" s="230" t="s">
        <v>333</v>
      </c>
      <c r="D120" s="100"/>
      <c r="E120" s="62"/>
      <c r="F120" s="139"/>
      <c r="G120" s="140"/>
      <c r="H120" s="62"/>
      <c r="I120" s="141"/>
      <c r="J120" s="262"/>
      <c r="K120" s="223"/>
      <c r="L120" s="296"/>
      <c r="M120" s="452"/>
      <c r="N120" s="298"/>
      <c r="O120" s="347"/>
      <c r="P120" s="296"/>
      <c r="Q120" s="444"/>
      <c r="R120" s="237"/>
      <c r="S120" s="238"/>
      <c r="T120" s="294"/>
      <c r="U120" s="344"/>
      <c r="V120" s="147"/>
      <c r="W120" s="148" t="e">
        <f t="shared" si="21"/>
        <v>#VALUE!</v>
      </c>
    </row>
    <row r="121" spans="1:25" ht="31.5" x14ac:dyDescent="0.25">
      <c r="A121" s="63">
        <v>73</v>
      </c>
      <c r="B121" s="149" t="s">
        <v>334</v>
      </c>
      <c r="C121" s="242" t="s">
        <v>335</v>
      </c>
      <c r="D121" s="100"/>
      <c r="E121" s="62"/>
      <c r="F121" s="139"/>
      <c r="G121" s="140"/>
      <c r="H121" s="62"/>
      <c r="I121" s="141"/>
      <c r="J121" s="262"/>
      <c r="K121" s="223"/>
      <c r="L121" s="296"/>
      <c r="M121" s="452"/>
      <c r="N121" s="298"/>
      <c r="O121" s="347"/>
      <c r="P121" s="296"/>
      <c r="Q121" s="444"/>
      <c r="R121" s="237"/>
      <c r="S121" s="238"/>
      <c r="T121" s="294"/>
      <c r="U121" s="344"/>
      <c r="V121" s="147"/>
      <c r="W121" s="148" t="e">
        <f t="shared" si="21"/>
        <v>#VALUE!</v>
      </c>
    </row>
    <row r="122" spans="1:25" ht="31.5" x14ac:dyDescent="0.25">
      <c r="A122" s="63">
        <v>74</v>
      </c>
      <c r="B122" s="149" t="s">
        <v>336</v>
      </c>
      <c r="C122" s="252" t="s">
        <v>337</v>
      </c>
      <c r="D122" s="100"/>
      <c r="E122" s="62"/>
      <c r="F122" s="139"/>
      <c r="G122" s="140"/>
      <c r="H122" s="62"/>
      <c r="I122" s="141"/>
      <c r="J122" s="214"/>
      <c r="K122" s="222"/>
      <c r="L122" s="151"/>
      <c r="M122" s="453"/>
      <c r="N122" s="152"/>
      <c r="O122" s="340"/>
      <c r="P122" s="151"/>
      <c r="Q122" s="445"/>
      <c r="R122" s="237"/>
      <c r="S122" s="238"/>
      <c r="T122" s="294"/>
      <c r="U122" s="345"/>
      <c r="V122" s="147"/>
      <c r="W122" s="148" t="e">
        <f t="shared" si="21"/>
        <v>#VALUE!</v>
      </c>
    </row>
    <row r="123" spans="1:25" ht="20.25" x14ac:dyDescent="0.25">
      <c r="A123" s="178" t="s">
        <v>338</v>
      </c>
      <c r="B123" s="179"/>
      <c r="C123" s="42"/>
      <c r="D123" s="386"/>
      <c r="E123" s="263"/>
      <c r="F123" s="285"/>
      <c r="G123" s="264"/>
      <c r="H123" s="263"/>
      <c r="I123" s="264"/>
      <c r="J123" s="411"/>
      <c r="K123" s="371"/>
      <c r="L123" s="353"/>
      <c r="M123" s="353"/>
      <c r="N123" s="411"/>
      <c r="O123" s="353"/>
      <c r="P123" s="353"/>
      <c r="Q123" s="353"/>
      <c r="R123" s="372"/>
      <c r="S123" s="306"/>
      <c r="T123" s="306"/>
      <c r="U123" s="306"/>
      <c r="V123" s="266"/>
    </row>
    <row r="124" spans="1:25" ht="20.25" x14ac:dyDescent="0.25">
      <c r="A124" s="175"/>
      <c r="B124" s="176"/>
      <c r="C124" s="177" t="s">
        <v>339</v>
      </c>
      <c r="D124" s="329"/>
      <c r="E124" s="268"/>
      <c r="F124" s="267"/>
      <c r="G124" s="267"/>
      <c r="H124" s="268"/>
      <c r="I124" s="267"/>
      <c r="J124" s="268"/>
      <c r="K124" s="330"/>
      <c r="L124" s="292"/>
      <c r="M124" s="292"/>
      <c r="N124" s="268"/>
      <c r="O124" s="292"/>
      <c r="P124" s="292"/>
      <c r="Q124" s="292"/>
      <c r="R124" s="292"/>
      <c r="S124" s="293"/>
      <c r="T124" s="293"/>
      <c r="U124" s="293"/>
      <c r="V124" s="269"/>
    </row>
    <row r="125" spans="1:25" ht="31.5" x14ac:dyDescent="0.25">
      <c r="A125" s="78">
        <v>75</v>
      </c>
      <c r="B125" s="137" t="s">
        <v>340</v>
      </c>
      <c r="C125" s="58" t="s">
        <v>341</v>
      </c>
      <c r="D125" s="99"/>
      <c r="E125" s="62"/>
      <c r="F125" s="59"/>
      <c r="G125" s="181"/>
      <c r="H125" s="62"/>
      <c r="I125" s="181"/>
      <c r="J125" s="262"/>
      <c r="K125" s="215"/>
      <c r="L125" s="246"/>
      <c r="M125" s="451"/>
      <c r="N125" s="289"/>
      <c r="O125" s="347"/>
      <c r="P125" s="246"/>
      <c r="Q125" s="441"/>
      <c r="R125" s="253"/>
      <c r="S125" s="282"/>
      <c r="T125" s="282"/>
      <c r="U125" s="291"/>
      <c r="V125" s="79"/>
      <c r="W125" s="148" t="e">
        <f t="shared" ref="W125:W126" si="22">CONCATENATE(IF(AND(E125="M",H125="M"),2.171,),IF(AND(E125="P",H125="P"),1.0855,),IF(AND(E125="D",H125="D"),0,),IF(AND(E125="M",H125="P"),1.6283,),IF(AND(E125="M",H125="D"),1.0855,),IF(AND(E125="P",H125="M"),1.6283,),IF(AND(E125="P",H125="D"),0.5428,),IF(AND(E125="D",H125="M"),1.0855,),IF(AND(E125="D",H125="P"),0.5428,))+0</f>
        <v>#VALUE!</v>
      </c>
    </row>
    <row r="126" spans="1:25" ht="31.5" x14ac:dyDescent="0.25">
      <c r="A126" s="63">
        <v>76</v>
      </c>
      <c r="B126" s="149" t="s">
        <v>342</v>
      </c>
      <c r="C126" s="81" t="s">
        <v>343</v>
      </c>
      <c r="D126" s="100"/>
      <c r="E126" s="62"/>
      <c r="F126" s="65"/>
      <c r="G126" s="140"/>
      <c r="H126" s="62"/>
      <c r="I126" s="140"/>
      <c r="J126" s="214"/>
      <c r="K126" s="281"/>
      <c r="L126" s="151"/>
      <c r="M126" s="453"/>
      <c r="N126" s="152"/>
      <c r="O126" s="340"/>
      <c r="P126" s="151"/>
      <c r="Q126" s="442"/>
      <c r="R126" s="237"/>
      <c r="S126" s="238"/>
      <c r="T126" s="238"/>
      <c r="U126" s="290"/>
      <c r="V126" s="342"/>
      <c r="W126" s="148" t="e">
        <f t="shared" si="22"/>
        <v>#VALUE!</v>
      </c>
    </row>
    <row r="127" spans="1:25" x14ac:dyDescent="0.25">
      <c r="A127" s="85"/>
      <c r="B127" s="86"/>
      <c r="C127" s="86"/>
      <c r="D127" s="86"/>
      <c r="E127" s="86"/>
      <c r="F127" s="86"/>
      <c r="G127" s="86"/>
      <c r="H127" s="86"/>
      <c r="I127" s="86"/>
      <c r="J127" s="86"/>
      <c r="K127" s="86"/>
      <c r="L127" s="86"/>
      <c r="M127" s="86"/>
      <c r="N127" s="86"/>
      <c r="O127" s="86"/>
      <c r="P127" s="86"/>
      <c r="Q127" s="86"/>
      <c r="R127" s="86"/>
      <c r="S127" s="86"/>
      <c r="T127" s="86"/>
      <c r="U127" s="86"/>
      <c r="V127" s="87"/>
      <c r="W127" s="148"/>
      <c r="X127" s="98">
        <f>SUM(AB9:AB16,AE9:AE16)</f>
        <v>0</v>
      </c>
      <c r="Y127" s="183" t="s">
        <v>168</v>
      </c>
    </row>
    <row r="128" spans="1:25" x14ac:dyDescent="0.25">
      <c r="A128" s="85"/>
      <c r="B128" s="86"/>
      <c r="C128" s="86"/>
      <c r="D128" s="86"/>
      <c r="E128" s="86"/>
      <c r="F128" s="86"/>
      <c r="G128" s="86"/>
      <c r="H128" s="86"/>
      <c r="I128" s="86"/>
      <c r="J128" s="86"/>
      <c r="K128" s="86"/>
      <c r="L128" s="86"/>
      <c r="M128" s="86"/>
      <c r="N128" s="86"/>
      <c r="O128" s="86"/>
      <c r="P128" s="86"/>
      <c r="Q128" s="86"/>
      <c r="R128" s="86"/>
      <c r="S128" s="86"/>
      <c r="T128" s="86"/>
      <c r="U128" s="86"/>
      <c r="V128" s="87"/>
      <c r="W128" s="148" t="e">
        <f>SUM(W9:W126)</f>
        <v>#VALUE!</v>
      </c>
      <c r="X128" s="98">
        <f>X127*10.3125</f>
        <v>0</v>
      </c>
      <c r="Y128" s="185" t="s">
        <v>150</v>
      </c>
    </row>
    <row r="129" spans="1:25" ht="76.5" customHeight="1" x14ac:dyDescent="0.25">
      <c r="A129" s="186"/>
      <c r="B129" s="186"/>
      <c r="C129" s="187"/>
      <c r="D129" s="90"/>
      <c r="E129" s="90"/>
      <c r="F129" s="90"/>
      <c r="G129" s="90"/>
      <c r="H129" s="90"/>
      <c r="I129" s="90"/>
      <c r="J129" s="90"/>
      <c r="R129" s="90"/>
      <c r="S129" s="90"/>
      <c r="T129" s="90"/>
      <c r="U129" s="90"/>
      <c r="V129" s="90"/>
    </row>
    <row r="130" spans="1:25" ht="66" customHeight="1" x14ac:dyDescent="0.25">
      <c r="A130" s="188" t="s">
        <v>15</v>
      </c>
      <c r="B130" s="189"/>
      <c r="C130" s="189"/>
      <c r="D130" s="189"/>
      <c r="E130" s="189"/>
      <c r="F130" s="189"/>
      <c r="G130" s="189"/>
      <c r="H130" s="189"/>
      <c r="I130" s="189"/>
      <c r="J130" s="189"/>
      <c r="K130" s="189"/>
      <c r="L130" s="189"/>
      <c r="M130" s="189"/>
      <c r="N130" s="189"/>
      <c r="O130" s="189"/>
      <c r="P130" s="189"/>
      <c r="Q130" s="189"/>
      <c r="R130" s="189"/>
      <c r="S130" s="190"/>
      <c r="T130" s="190"/>
    </row>
    <row r="131" spans="1:25" ht="40.5" customHeight="1" x14ac:dyDescent="0.25">
      <c r="A131" s="36" t="s">
        <v>5</v>
      </c>
      <c r="B131" s="36"/>
      <c r="C131" s="37" t="s">
        <v>45</v>
      </c>
      <c r="D131" s="231" t="s">
        <v>95</v>
      </c>
      <c r="E131" s="482" t="s">
        <v>96</v>
      </c>
      <c r="F131" s="481"/>
      <c r="G131" s="231" t="s">
        <v>97</v>
      </c>
      <c r="H131" s="482" t="s">
        <v>98</v>
      </c>
      <c r="I131" s="481"/>
      <c r="J131" s="482" t="s">
        <v>99</v>
      </c>
      <c r="K131" s="481"/>
      <c r="L131" s="480" t="s">
        <v>100</v>
      </c>
      <c r="M131" s="481"/>
      <c r="N131" s="482" t="s">
        <v>101</v>
      </c>
      <c r="O131" s="481"/>
      <c r="P131" s="482" t="s">
        <v>102</v>
      </c>
      <c r="Q131" s="481"/>
      <c r="R131" s="231" t="s">
        <v>43</v>
      </c>
      <c r="S131" s="479" t="s">
        <v>84</v>
      </c>
      <c r="T131" s="479"/>
    </row>
    <row r="132" spans="1:25" ht="45.75" x14ac:dyDescent="0.25">
      <c r="A132" s="63">
        <v>77</v>
      </c>
      <c r="B132" s="191"/>
      <c r="C132" s="138" t="s">
        <v>44</v>
      </c>
      <c r="D132" s="192"/>
      <c r="E132" s="473"/>
      <c r="F132" s="474"/>
      <c r="G132" s="66"/>
      <c r="H132" s="475"/>
      <c r="I132" s="476"/>
      <c r="J132" s="477"/>
      <c r="K132" s="478"/>
      <c r="L132" s="477"/>
      <c r="M132" s="478"/>
      <c r="N132" s="470"/>
      <c r="O132" s="471"/>
      <c r="P132" s="470"/>
      <c r="Q132" s="471"/>
      <c r="R132" s="62"/>
      <c r="S132" s="472"/>
      <c r="T132" s="472"/>
      <c r="X132" s="31" t="b">
        <f>IF(R132="M",20.5,IF(R132="P",10.25,IF(R132="D",0)))</f>
        <v>0</v>
      </c>
    </row>
    <row r="133" spans="1:25" ht="30.75" x14ac:dyDescent="0.25">
      <c r="A133" s="63">
        <v>78</v>
      </c>
      <c r="B133" s="191"/>
      <c r="C133" s="138" t="s">
        <v>107</v>
      </c>
      <c r="D133" s="192"/>
      <c r="E133" s="473"/>
      <c r="F133" s="474"/>
      <c r="G133" s="66"/>
      <c r="H133" s="475"/>
      <c r="I133" s="476"/>
      <c r="J133" s="477"/>
      <c r="K133" s="478"/>
      <c r="L133" s="477"/>
      <c r="M133" s="478"/>
      <c r="N133" s="494"/>
      <c r="O133" s="495"/>
      <c r="P133" s="470"/>
      <c r="Q133" s="471"/>
      <c r="R133" s="62"/>
      <c r="S133" s="472"/>
      <c r="T133" s="472"/>
      <c r="X133" s="31" t="b">
        <f t="shared" ref="X133:X135" si="23">IF(R133="M",20.5,IF(R133="P",10.25,IF(R133="D",0)))</f>
        <v>0</v>
      </c>
    </row>
    <row r="134" spans="1:25" ht="45.75" x14ac:dyDescent="0.25">
      <c r="A134" s="63">
        <v>79</v>
      </c>
      <c r="B134" s="191"/>
      <c r="C134" s="138" t="s">
        <v>2</v>
      </c>
      <c r="D134" s="192"/>
      <c r="E134" s="473"/>
      <c r="F134" s="474"/>
      <c r="G134" s="66"/>
      <c r="H134" s="475"/>
      <c r="I134" s="476"/>
      <c r="J134" s="477"/>
      <c r="K134" s="478"/>
      <c r="L134" s="477"/>
      <c r="M134" s="478"/>
      <c r="N134" s="470"/>
      <c r="O134" s="471"/>
      <c r="P134" s="470"/>
      <c r="Q134" s="471"/>
      <c r="R134" s="62"/>
      <c r="S134" s="472"/>
      <c r="T134" s="472"/>
      <c r="X134" s="31" t="b">
        <f t="shared" si="23"/>
        <v>0</v>
      </c>
    </row>
    <row r="135" spans="1:25" ht="30.75" x14ac:dyDescent="0.25">
      <c r="A135" s="63">
        <v>80</v>
      </c>
      <c r="B135" s="191"/>
      <c r="C135" s="138" t="s">
        <v>79</v>
      </c>
      <c r="D135" s="192"/>
      <c r="E135" s="473"/>
      <c r="F135" s="474"/>
      <c r="G135" s="66"/>
      <c r="H135" s="475"/>
      <c r="I135" s="476"/>
      <c r="J135" s="477"/>
      <c r="K135" s="478"/>
      <c r="L135" s="477"/>
      <c r="M135" s="478"/>
      <c r="N135" s="470"/>
      <c r="O135" s="471"/>
      <c r="P135" s="470"/>
      <c r="Q135" s="471"/>
      <c r="R135" s="62"/>
      <c r="S135" s="472"/>
      <c r="T135" s="472"/>
      <c r="X135" s="31" t="b">
        <f t="shared" si="23"/>
        <v>0</v>
      </c>
    </row>
    <row r="136" spans="1:25" ht="51" customHeight="1" x14ac:dyDescent="0.25">
      <c r="A136" s="193"/>
      <c r="B136" s="194"/>
      <c r="C136" s="195"/>
      <c r="D136" s="131"/>
      <c r="E136" s="131"/>
      <c r="F136" s="196"/>
      <c r="G136" s="131"/>
      <c r="H136" s="131"/>
      <c r="I136" s="131"/>
      <c r="J136" s="197"/>
      <c r="K136" s="197"/>
      <c r="L136" s="197"/>
      <c r="M136" s="197"/>
      <c r="N136" s="197"/>
      <c r="O136" s="197"/>
      <c r="P136" s="197"/>
      <c r="Q136" s="197"/>
      <c r="R136" s="131"/>
      <c r="S136" s="460"/>
      <c r="T136" s="460"/>
    </row>
    <row r="137" spans="1:25" x14ac:dyDescent="0.25">
      <c r="A137" s="198"/>
      <c r="B137" s="198"/>
      <c r="C137" s="199"/>
      <c r="D137" s="461"/>
      <c r="E137" s="462"/>
      <c r="F137" s="463"/>
      <c r="G137" s="464"/>
      <c r="H137" s="465"/>
      <c r="I137" s="466"/>
      <c r="J137" s="183"/>
      <c r="K137" s="200"/>
      <c r="L137" s="200"/>
      <c r="M137" s="184"/>
      <c r="N137" s="200"/>
      <c r="O137" s="200"/>
      <c r="P137" s="200"/>
      <c r="Q137" s="200"/>
      <c r="R137" s="201"/>
      <c r="S137" s="202"/>
      <c r="T137" s="203"/>
      <c r="X137" s="204" t="s">
        <v>151</v>
      </c>
      <c r="Y137" s="204"/>
    </row>
    <row r="138" spans="1:25" x14ac:dyDescent="0.25">
      <c r="A138" s="198"/>
      <c r="B138" s="198"/>
      <c r="C138" s="205"/>
      <c r="D138" s="464"/>
      <c r="E138" s="465"/>
      <c r="F138" s="466"/>
      <c r="G138" s="464"/>
      <c r="H138" s="465"/>
      <c r="I138" s="466"/>
      <c r="J138" s="224"/>
      <c r="K138" s="225"/>
      <c r="L138" s="225"/>
      <c r="M138" s="226"/>
      <c r="N138" s="225"/>
      <c r="O138" s="225"/>
      <c r="P138" s="225"/>
      <c r="Q138" s="225"/>
      <c r="R138" s="206"/>
      <c r="S138" s="207"/>
      <c r="T138" s="208"/>
      <c r="X138" s="209">
        <f>SUM(X132:X135)</f>
        <v>0</v>
      </c>
    </row>
    <row r="142" spans="1:25" hidden="1" x14ac:dyDescent="0.25">
      <c r="A142" s="227"/>
      <c r="B142" s="94"/>
      <c r="C142" s="228"/>
      <c r="D142" s="228"/>
      <c r="E142" s="228"/>
      <c r="F142" s="229"/>
      <c r="G142" s="229"/>
      <c r="H142" s="212"/>
      <c r="I142" s="97" t="s">
        <v>149</v>
      </c>
      <c r="J142" s="213" t="e">
        <f>W128</f>
        <v>#VALUE!</v>
      </c>
    </row>
    <row r="143" spans="1:25" hidden="1" x14ac:dyDescent="0.25">
      <c r="A143" s="227"/>
      <c r="B143" s="94"/>
      <c r="C143" s="228"/>
      <c r="D143" s="228"/>
      <c r="E143" s="228"/>
      <c r="F143" s="229"/>
      <c r="G143" s="229"/>
      <c r="H143" s="212"/>
      <c r="I143" s="97" t="s">
        <v>150</v>
      </c>
      <c r="J143" s="213">
        <f>X128</f>
        <v>0</v>
      </c>
    </row>
    <row r="144" spans="1:25" hidden="1" x14ac:dyDescent="0.25">
      <c r="A144" s="227"/>
      <c r="B144" s="94"/>
      <c r="C144" s="228"/>
      <c r="D144" s="228"/>
      <c r="E144" s="228"/>
      <c r="F144" s="229"/>
      <c r="G144" s="229"/>
      <c r="H144" s="212"/>
      <c r="I144" s="97" t="s">
        <v>151</v>
      </c>
      <c r="J144" s="213">
        <f>X138</f>
        <v>0</v>
      </c>
    </row>
    <row r="145" spans="1:10" hidden="1" x14ac:dyDescent="0.25">
      <c r="A145" s="227"/>
      <c r="B145" s="94"/>
      <c r="C145" s="228"/>
      <c r="D145" s="228"/>
      <c r="E145" s="228"/>
      <c r="F145" s="229"/>
      <c r="G145" s="229"/>
      <c r="H145" s="212"/>
      <c r="I145" s="97" t="s">
        <v>152</v>
      </c>
      <c r="J145" s="213" t="e">
        <f>SUM(J142:J144)</f>
        <v>#VALUE!</v>
      </c>
    </row>
  </sheetData>
  <mergeCells count="105">
    <mergeCell ref="D138:F138"/>
    <mergeCell ref="G138:I138"/>
    <mergeCell ref="E132:F132"/>
    <mergeCell ref="H132:I132"/>
    <mergeCell ref="J132:K132"/>
    <mergeCell ref="P131:Q131"/>
    <mergeCell ref="E131:F131"/>
    <mergeCell ref="H131:I131"/>
    <mergeCell ref="J131:K131"/>
    <mergeCell ref="E133:F133"/>
    <mergeCell ref="H133:I133"/>
    <mergeCell ref="J133:K133"/>
    <mergeCell ref="L132:M132"/>
    <mergeCell ref="N132:O132"/>
    <mergeCell ref="P132:Q132"/>
    <mergeCell ref="L133:M133"/>
    <mergeCell ref="N133:O133"/>
    <mergeCell ref="H134:I134"/>
    <mergeCell ref="J134:K134"/>
    <mergeCell ref="L134:M134"/>
    <mergeCell ref="N134:O134"/>
    <mergeCell ref="C1:G1"/>
    <mergeCell ref="J5:R5"/>
    <mergeCell ref="R6:U6"/>
    <mergeCell ref="J6:Q6"/>
    <mergeCell ref="C2:K2"/>
    <mergeCell ref="C3:K3"/>
    <mergeCell ref="M15:M16"/>
    <mergeCell ref="Q9:Q10"/>
    <mergeCell ref="Q15:Q16"/>
    <mergeCell ref="M9:M10"/>
    <mergeCell ref="C4:K4"/>
    <mergeCell ref="M86:M87"/>
    <mergeCell ref="Q86:Q87"/>
    <mergeCell ref="L131:M131"/>
    <mergeCell ref="N131:O131"/>
    <mergeCell ref="M28:M31"/>
    <mergeCell ref="M37:M39"/>
    <mergeCell ref="M42:M44"/>
    <mergeCell ref="M109:M110"/>
    <mergeCell ref="M113:M117"/>
    <mergeCell ref="M119:M122"/>
    <mergeCell ref="M125:M126"/>
    <mergeCell ref="M75:M77"/>
    <mergeCell ref="Q75:Q77"/>
    <mergeCell ref="Q42:Q44"/>
    <mergeCell ref="Q37:Q39"/>
    <mergeCell ref="Q28:Q31"/>
    <mergeCell ref="S136:T136"/>
    <mergeCell ref="D137:F137"/>
    <mergeCell ref="G137:I137"/>
    <mergeCell ref="U9:U10"/>
    <mergeCell ref="U15:U16"/>
    <mergeCell ref="U18:U20"/>
    <mergeCell ref="P134:Q134"/>
    <mergeCell ref="S134:T134"/>
    <mergeCell ref="E135:F135"/>
    <mergeCell ref="H135:I135"/>
    <mergeCell ref="J135:K135"/>
    <mergeCell ref="L135:M135"/>
    <mergeCell ref="N135:O135"/>
    <mergeCell ref="P135:Q135"/>
    <mergeCell ref="S135:T135"/>
    <mergeCell ref="E134:F134"/>
    <mergeCell ref="S132:T132"/>
    <mergeCell ref="P133:Q133"/>
    <mergeCell ref="S133:T133"/>
    <mergeCell ref="S131:T131"/>
    <mergeCell ref="Q18:Q20"/>
    <mergeCell ref="M18:M20"/>
    <mergeCell ref="M47:M49"/>
    <mergeCell ref="Q47:Q49"/>
    <mergeCell ref="M64:M66"/>
    <mergeCell ref="Q64:Q66"/>
    <mergeCell ref="Q60:Q62"/>
    <mergeCell ref="Q51:Q57"/>
    <mergeCell ref="J23:J25"/>
    <mergeCell ref="M23:M26"/>
    <mergeCell ref="N23:N25"/>
    <mergeCell ref="Q23:Q26"/>
    <mergeCell ref="U23:U26"/>
    <mergeCell ref="Z7:AE7"/>
    <mergeCell ref="Q125:Q126"/>
    <mergeCell ref="Q119:Q122"/>
    <mergeCell ref="Q113:Q117"/>
    <mergeCell ref="Q109:Q110"/>
    <mergeCell ref="Q105:Q106"/>
    <mergeCell ref="U47:U49"/>
    <mergeCell ref="A107:C107"/>
    <mergeCell ref="U86:U87"/>
    <mergeCell ref="M89:M91"/>
    <mergeCell ref="Q89:Q91"/>
    <mergeCell ref="U89:U91"/>
    <mergeCell ref="M94:M97"/>
    <mergeCell ref="Q94:Q97"/>
    <mergeCell ref="U94:U97"/>
    <mergeCell ref="M102:M103"/>
    <mergeCell ref="M105:M106"/>
    <mergeCell ref="Q102:Q103"/>
    <mergeCell ref="U75:U77"/>
    <mergeCell ref="M80:M84"/>
    <mergeCell ref="Q80:Q84"/>
    <mergeCell ref="U80:U84"/>
    <mergeCell ref="M51:M57"/>
    <mergeCell ref="M60:M62"/>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E15:E16 E9:E10 E12 H23:H26 H12 H15:H16 H18:H20 R132:R135 F136 E18:E20 E23:E26 E28:E31 E34 E37:E39 E42:E44 E47:E49 E51:E57 E60:E62 E64:E66 E69 E72 E75:E77 E80:E84 E86:E87 E89:E91 E94:E97 E99 E102:E103 E105:E106 E109:E110 E113:E117 E119:E122 E125:E126 H125:H126 H119:H122 H113:H117 H109:H110 H105:H106 H102:H103 H99 H94:H97 H89:H91 H86:H87 H80:H84 H75:H77 H72 H69 H64:H66 H60:H62 H51:H57 H47:H49 H42:H44 H37:H39 H34 H28:H31 H9:H10</xm:sqref>
        </x14:dataValidation>
        <x14:dataValidation type="list" allowBlank="1" showInputMessage="1" showErrorMessage="1">
          <x14:formula1>
            <xm:f>Scores!$G$1:$G$8</xm:f>
          </x14:formula1>
          <xm:sqref>N16 J12 J10 N10 N12 J16 J122 J20 J26 J31 J34 J39 J44 J49 J57 J62 J66 J69 J72 J77 J84 J87 J91 J97 J99 J103 J106 J110 J117 J126 N20 N26 N31 N34 N39 N44 N49 N57 N62 N66 N69 N72 N77 N84 N87 N91 N97 N99 N103 N106 N110 N117 N122 N126</xm:sqref>
        </x14:dataValidation>
        <x14:dataValidation type="list" allowBlank="1" showInputMessage="1" showErrorMessage="1">
          <x14:formula1>
            <xm:f>Scores!$D$1:$D$2</xm:f>
          </x14:formula1>
          <xm:sqref>L10 L16 P26 P12 P16 L12 L20 L26 L31 L34 L39 L44 L49 L57 L62 L66 L69 L72 L77 L84 L87 L91 L97 L99 L103 L106 L110 L117 L122 L126 P126 P122 P117 P110 P106 P103 P99 P97 P91 P87 P84 P77 P72 P69 P66 P62 P57 P49 P44 P39 P34 P31 P20 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K12" sqref="A1:K12"/>
    </sheetView>
  </sheetViews>
  <sheetFormatPr defaultRowHeight="15" x14ac:dyDescent="0.25"/>
  <sheetData>
    <row r="1" spans="1:11" ht="20.25" x14ac:dyDescent="0.25">
      <c r="A1" s="216" t="s">
        <v>155</v>
      </c>
      <c r="B1" s="31"/>
      <c r="C1" s="31"/>
      <c r="D1" s="31"/>
      <c r="E1" s="31"/>
      <c r="F1" s="31"/>
      <c r="G1" s="31"/>
      <c r="H1" s="31"/>
      <c r="I1" s="31"/>
      <c r="J1" s="31"/>
      <c r="K1" s="31"/>
    </row>
    <row r="2" spans="1:11" ht="18" x14ac:dyDescent="0.25">
      <c r="A2" s="217">
        <v>1</v>
      </c>
      <c r="B2" s="218" t="s">
        <v>156</v>
      </c>
      <c r="C2" s="219"/>
      <c r="D2" s="219"/>
      <c r="E2" s="219"/>
      <c r="F2" s="219"/>
      <c r="G2" s="219"/>
      <c r="H2" s="219"/>
      <c r="I2" s="219"/>
      <c r="J2" s="31"/>
      <c r="K2" s="31"/>
    </row>
    <row r="3" spans="1:11" ht="18" x14ac:dyDescent="0.25">
      <c r="A3" s="217">
        <v>2</v>
      </c>
      <c r="B3" s="218" t="s">
        <v>157</v>
      </c>
      <c r="C3" s="219"/>
      <c r="D3" s="219"/>
      <c r="E3" s="219"/>
      <c r="F3" s="219"/>
      <c r="G3" s="219"/>
      <c r="H3" s="219"/>
      <c r="I3" s="219"/>
      <c r="J3" s="31"/>
      <c r="K3" s="31"/>
    </row>
    <row r="4" spans="1:11" ht="18" x14ac:dyDescent="0.25">
      <c r="A4" s="217">
        <v>3</v>
      </c>
      <c r="B4" s="218" t="s">
        <v>158</v>
      </c>
      <c r="C4" s="219"/>
      <c r="D4" s="219"/>
      <c r="E4" s="219"/>
      <c r="F4" s="219"/>
      <c r="G4" s="219"/>
      <c r="H4" s="219"/>
      <c r="I4" s="219"/>
      <c r="J4" s="31"/>
      <c r="K4" s="31"/>
    </row>
    <row r="5" spans="1:11" ht="18" x14ac:dyDescent="0.25">
      <c r="A5" s="217">
        <v>4</v>
      </c>
      <c r="B5" s="218" t="s">
        <v>159</v>
      </c>
      <c r="C5" s="219"/>
      <c r="D5" s="219"/>
      <c r="E5" s="219"/>
      <c r="F5" s="219"/>
      <c r="G5" s="219"/>
      <c r="H5" s="219"/>
      <c r="I5" s="219"/>
      <c r="J5" s="31"/>
      <c r="K5" s="31"/>
    </row>
    <row r="6" spans="1:11" ht="18" x14ac:dyDescent="0.25">
      <c r="A6" s="217">
        <v>5</v>
      </c>
      <c r="B6" s="218" t="s">
        <v>160</v>
      </c>
      <c r="C6" s="219"/>
      <c r="D6" s="219"/>
      <c r="E6" s="219"/>
      <c r="F6" s="219"/>
      <c r="G6" s="219"/>
      <c r="H6" s="219"/>
      <c r="I6" s="219"/>
      <c r="J6" s="31"/>
      <c r="K6" s="31"/>
    </row>
    <row r="7" spans="1:11" ht="18" x14ac:dyDescent="0.25">
      <c r="A7" s="217">
        <v>6</v>
      </c>
      <c r="B7" s="218" t="s">
        <v>161</v>
      </c>
      <c r="C7" s="219"/>
      <c r="D7" s="219"/>
      <c r="E7" s="219"/>
      <c r="F7" s="219"/>
      <c r="G7" s="219"/>
      <c r="H7" s="219"/>
      <c r="I7" s="219"/>
      <c r="J7" s="31"/>
      <c r="K7" s="31"/>
    </row>
    <row r="8" spans="1:11" ht="18" x14ac:dyDescent="0.25">
      <c r="A8" s="217">
        <v>7</v>
      </c>
      <c r="B8" s="218" t="s">
        <v>162</v>
      </c>
      <c r="C8" s="219"/>
      <c r="D8" s="219"/>
      <c r="E8" s="219"/>
      <c r="F8" s="219"/>
      <c r="G8" s="219"/>
      <c r="H8" s="219"/>
      <c r="I8" s="219"/>
      <c r="J8" s="31"/>
      <c r="K8" s="31"/>
    </row>
    <row r="9" spans="1:11" ht="18" x14ac:dyDescent="0.25">
      <c r="A9" s="217">
        <v>8</v>
      </c>
      <c r="B9" s="218" t="s">
        <v>163</v>
      </c>
      <c r="C9" s="219"/>
      <c r="D9" s="219"/>
      <c r="E9" s="219"/>
      <c r="F9" s="219"/>
      <c r="G9" s="219"/>
      <c r="H9" s="219"/>
      <c r="I9" s="219"/>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x14ac:dyDescent="0.25">
      <c r="A12" s="31"/>
      <c r="B12" s="31"/>
      <c r="C12" s="31"/>
      <c r="D12" s="31"/>
      <c r="E12" s="31"/>
      <c r="F12" s="31"/>
      <c r="G12" s="31"/>
      <c r="H12" s="31"/>
      <c r="I12" s="31"/>
      <c r="J12" s="31"/>
      <c r="K12" s="31"/>
    </row>
  </sheetData>
  <sheetProtection algorithmName="SHA-512" hashValue="ZXkOccOLQvc2mR0c6zP9CSxzAZMBOKCoS15546va8absGi52KMQHYN4NiHwgVC4kjwVDKFwEnrXDayAyNgFnZw==" saltValue="SBD+Kis18y31Fd4Zf3AJ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89</v>
      </c>
      <c r="B1" s="31" t="s">
        <v>164</v>
      </c>
      <c r="C1" s="31"/>
      <c r="D1" s="31" t="s">
        <v>89</v>
      </c>
      <c r="E1" s="31"/>
      <c r="F1" s="31"/>
      <c r="G1" s="31">
        <v>1</v>
      </c>
      <c r="H1" s="496" t="s">
        <v>80</v>
      </c>
      <c r="I1" s="92"/>
      <c r="J1" s="497"/>
      <c r="K1" s="497"/>
      <c r="L1" s="497"/>
    </row>
    <row r="2" spans="1:12" x14ac:dyDescent="0.25">
      <c r="A2" s="31" t="s">
        <v>90</v>
      </c>
      <c r="B2" s="31" t="s">
        <v>165</v>
      </c>
      <c r="C2" s="31"/>
      <c r="D2" s="31" t="s">
        <v>91</v>
      </c>
      <c r="E2" s="31"/>
      <c r="F2" s="31"/>
      <c r="G2" s="31">
        <v>2</v>
      </c>
      <c r="H2" s="496"/>
      <c r="I2" s="92"/>
      <c r="J2" s="24"/>
      <c r="K2" s="24"/>
      <c r="L2" s="24"/>
    </row>
    <row r="3" spans="1:12" x14ac:dyDescent="0.25">
      <c r="A3" s="31" t="s">
        <v>91</v>
      </c>
      <c r="B3" s="31"/>
      <c r="C3" s="31"/>
      <c r="D3" s="31"/>
      <c r="E3" s="31"/>
      <c r="F3" s="31"/>
      <c r="G3" s="31">
        <v>3</v>
      </c>
      <c r="H3" s="496"/>
      <c r="I3" s="92"/>
      <c r="J3" s="24"/>
      <c r="K3" s="24"/>
      <c r="L3" s="24"/>
    </row>
    <row r="4" spans="1:12" x14ac:dyDescent="0.25">
      <c r="A4" s="31"/>
      <c r="B4" s="31"/>
      <c r="C4" s="31"/>
      <c r="D4" s="31"/>
      <c r="E4" s="31"/>
      <c r="F4" s="31"/>
      <c r="G4" s="31">
        <v>4</v>
      </c>
      <c r="H4" s="496"/>
      <c r="I4" s="92"/>
      <c r="J4" s="24"/>
      <c r="K4" s="24"/>
      <c r="L4" s="24"/>
    </row>
    <row r="5" spans="1:12" x14ac:dyDescent="0.25">
      <c r="A5" s="31"/>
      <c r="B5" s="31"/>
      <c r="C5" s="31"/>
      <c r="D5" s="31"/>
      <c r="E5" s="31"/>
      <c r="F5" s="31"/>
      <c r="G5" s="31">
        <v>5</v>
      </c>
      <c r="H5" s="496"/>
      <c r="I5" s="31"/>
      <c r="J5" s="22"/>
      <c r="L5" s="1"/>
    </row>
    <row r="6" spans="1:12" x14ac:dyDescent="0.25">
      <c r="A6" s="31"/>
      <c r="B6" s="31"/>
      <c r="C6" s="31"/>
      <c r="D6" s="31"/>
      <c r="E6" s="31"/>
      <c r="F6" s="31"/>
      <c r="G6" s="31">
        <v>6</v>
      </c>
      <c r="H6" s="496"/>
      <c r="I6" s="31"/>
      <c r="J6" s="22"/>
      <c r="L6" s="1"/>
    </row>
    <row r="7" spans="1:12" x14ac:dyDescent="0.25">
      <c r="A7" s="31"/>
      <c r="B7" s="31"/>
      <c r="C7" s="31"/>
      <c r="D7" s="31"/>
      <c r="E7" s="31"/>
      <c r="F7" s="31"/>
      <c r="G7" s="31">
        <v>7</v>
      </c>
      <c r="H7" s="496"/>
      <c r="I7" s="31"/>
      <c r="J7" s="22"/>
      <c r="L7" s="1"/>
    </row>
    <row r="8" spans="1:12" x14ac:dyDescent="0.25">
      <c r="A8" s="31"/>
      <c r="B8" s="31"/>
      <c r="C8" s="31"/>
      <c r="D8" s="31"/>
      <c r="E8" s="31"/>
      <c r="F8" s="31"/>
      <c r="G8" s="31">
        <v>8</v>
      </c>
      <c r="H8" s="496"/>
      <c r="I8" s="31"/>
      <c r="J8" s="22"/>
      <c r="L8" s="1"/>
    </row>
    <row r="9" spans="1:12" x14ac:dyDescent="0.25">
      <c r="A9" s="31"/>
      <c r="B9" s="31"/>
      <c r="C9" s="31"/>
      <c r="D9" s="31"/>
      <c r="E9" s="31"/>
      <c r="F9" s="31"/>
      <c r="G9" s="31"/>
      <c r="H9" s="31"/>
      <c r="I9" s="31"/>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NTprFvp4eduWMsYd3NmVy25WHY+dg9UkoK/1ehqmz14hlDNx24TbrlcynILU2Vt3xvUV47sA4mEjLgamyVDjVg==" saltValue="C+ZUxGhGoeIduJLyvdojD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All Content Review</vt:lpstr>
      <vt:lpstr>Math Content Review</vt:lpstr>
      <vt:lpstr>Integ. Math 2 Standards Review</vt:lpstr>
      <vt:lpstr>SMP Chart</vt:lpstr>
      <vt:lpstr>Scores</vt:lpstr>
      <vt:lpstr>'Integ. Math 2 Standards Review'!OLE_LINK1</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2019-10-15T20:27:13Z</dcterms:modified>
</cp:coreProperties>
</file>