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64011"/>
  <mc:AlternateContent xmlns:mc="http://schemas.openxmlformats.org/markup-compatibility/2006">
    <mc:Choice Requires="x15">
      <x15ac:absPath xmlns:x15ac="http://schemas.microsoft.com/office/spreadsheetml/2010/11/ac" url="R:\Instructional Material\2019 Adoption K-12 Math &amp; CTE\Rubrics_2019\Math\Math Drafts\Math Unlocked\"/>
    </mc:Choice>
  </mc:AlternateContent>
  <bookViews>
    <workbookView xWindow="0" yWindow="0" windowWidth="28800" windowHeight="12285"/>
  </bookViews>
  <sheets>
    <sheet name="Cover" sheetId="5" r:id="rId1"/>
    <sheet name="All Content Review" sheetId="8" r:id="rId2"/>
    <sheet name="Math Content Review" sheetId="9" r:id="rId3"/>
    <sheet name="Sixth Grade Standards Review" sheetId="7" r:id="rId4"/>
    <sheet name="SMP Chart" sheetId="10" r:id="rId5"/>
    <sheet name="Scores" sheetId="2" state="hidden" r:id="rId6"/>
  </sheets>
  <externalReferences>
    <externalReference r:id="rId7"/>
  </externalReferences>
  <definedNames>
    <definedName name="List">[1]Sheet2!$C$1:$C$4</definedName>
    <definedName name="_xlnm.Print_Area" localSheetId="1">'All Content Review'!$A$1:$I$61</definedName>
    <definedName name="_xlnm.Print_Area" localSheetId="2">'Math Content Review'!$A$1:$I$18</definedName>
    <definedName name="Scores">[1]Sheet2!$A$1:$A$4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D16" i="7" l="1"/>
  <c r="AD15" i="7"/>
  <c r="AD14" i="7"/>
  <c r="AD13" i="7"/>
  <c r="AD12" i="7"/>
  <c r="AD11" i="7"/>
  <c r="AD10" i="7"/>
  <c r="AD9" i="7"/>
  <c r="AA16" i="7"/>
  <c r="AA15" i="7"/>
  <c r="AA14" i="7"/>
  <c r="AA13" i="7"/>
  <c r="AA12" i="7"/>
  <c r="AA11" i="7"/>
  <c r="AA10" i="7"/>
  <c r="AA9" i="7"/>
  <c r="X77" i="7" l="1"/>
  <c r="X76" i="7"/>
  <c r="X75" i="7"/>
  <c r="X74" i="7"/>
  <c r="W68" i="7"/>
  <c r="W67" i="7"/>
  <c r="W66" i="7"/>
  <c r="W65" i="7"/>
  <c r="W64" i="7"/>
  <c r="W63" i="7"/>
  <c r="W61" i="7"/>
  <c r="W60" i="7"/>
  <c r="W59" i="7"/>
  <c r="W56" i="7"/>
  <c r="W55" i="7"/>
  <c r="W54" i="7"/>
  <c r="W53" i="7"/>
  <c r="W50" i="7"/>
  <c r="W48" i="7"/>
  <c r="W47" i="7"/>
  <c r="W46" i="7"/>
  <c r="W45" i="7"/>
  <c r="W43" i="7"/>
  <c r="W42" i="7"/>
  <c r="W41" i="7"/>
  <c r="W40" i="7"/>
  <c r="W39" i="7"/>
  <c r="W38" i="7"/>
  <c r="W37" i="7"/>
  <c r="W34" i="7"/>
  <c r="W33" i="7"/>
  <c r="W32" i="7"/>
  <c r="W31" i="7"/>
  <c r="W30" i="7"/>
  <c r="W29" i="7"/>
  <c r="W28" i="7"/>
  <c r="W27" i="7"/>
  <c r="W26" i="7"/>
  <c r="W25" i="7"/>
  <c r="W24" i="7"/>
  <c r="W22" i="7"/>
  <c r="W21" i="7"/>
  <c r="W20" i="7"/>
  <c r="W18" i="7"/>
  <c r="W15" i="7"/>
  <c r="W14" i="7"/>
  <c r="W13" i="7"/>
  <c r="W12" i="7"/>
  <c r="W11" i="7"/>
  <c r="W10" i="7"/>
  <c r="W9" i="7"/>
  <c r="AE16" i="7"/>
  <c r="AB16" i="7"/>
  <c r="AE15" i="7"/>
  <c r="AB15" i="7"/>
  <c r="AE14" i="7"/>
  <c r="AB14" i="7"/>
  <c r="AE13" i="7"/>
  <c r="AB13" i="7"/>
  <c r="AE12" i="7"/>
  <c r="AB12" i="7"/>
  <c r="AE11" i="7"/>
  <c r="AB11" i="7"/>
  <c r="AE10" i="7"/>
  <c r="AB10" i="7"/>
  <c r="AE9" i="7"/>
  <c r="AB9" i="7"/>
  <c r="X69" i="7" l="1"/>
  <c r="X70" i="7" s="1"/>
  <c r="J85" i="7" s="1"/>
  <c r="W70" i="7"/>
  <c r="J84" i="7" s="1"/>
  <c r="X80" i="7"/>
  <c r="J86" i="7" s="1"/>
  <c r="J14" i="9"/>
  <c r="J13" i="9"/>
  <c r="J12" i="9"/>
  <c r="J11" i="9"/>
  <c r="J10" i="9"/>
  <c r="J9" i="9"/>
  <c r="J8" i="9"/>
  <c r="I18" i="9" s="1"/>
  <c r="B11" i="5" s="1"/>
  <c r="J57" i="8"/>
  <c r="J56" i="8"/>
  <c r="J55" i="8"/>
  <c r="J54" i="8"/>
  <c r="J53" i="8"/>
  <c r="J51" i="8"/>
  <c r="J50" i="8"/>
  <c r="J49" i="8"/>
  <c r="J47" i="8"/>
  <c r="J46" i="8"/>
  <c r="J45" i="8"/>
  <c r="J43" i="8"/>
  <c r="J42" i="8"/>
  <c r="J41" i="8"/>
  <c r="J40" i="8"/>
  <c r="J39" i="8"/>
  <c r="J38" i="8"/>
  <c r="J36" i="8"/>
  <c r="J35" i="8"/>
  <c r="J34" i="8"/>
  <c r="J33" i="8"/>
  <c r="J31" i="8"/>
  <c r="J30" i="8"/>
  <c r="J29" i="8"/>
  <c r="J28" i="8"/>
  <c r="J27" i="8"/>
  <c r="J26" i="8"/>
  <c r="J25" i="8"/>
  <c r="J23" i="8"/>
  <c r="J22" i="8"/>
  <c r="J21" i="8"/>
  <c r="J20" i="8"/>
  <c r="J18" i="8"/>
  <c r="J17" i="8"/>
  <c r="J15" i="8"/>
  <c r="J14" i="8"/>
  <c r="J13" i="8"/>
  <c r="J12" i="8"/>
  <c r="J11" i="8"/>
  <c r="J10" i="8"/>
  <c r="J9" i="8"/>
  <c r="I61" i="8" s="1"/>
  <c r="B10" i="5" s="1"/>
  <c r="J87" i="7" l="1"/>
  <c r="B12" i="5" s="1"/>
  <c r="B13" i="5" s="1"/>
  <c r="B14" i="5" s="1"/>
</calcChain>
</file>

<file path=xl/sharedStrings.xml><?xml version="1.0" encoding="utf-8"?>
<sst xmlns="http://schemas.openxmlformats.org/spreadsheetml/2006/main" count="314" uniqueCount="278">
  <si>
    <t>Criteria</t>
  </si>
  <si>
    <t>Standard</t>
  </si>
  <si>
    <r>
      <rPr>
        <b/>
        <sz val="12"/>
        <color theme="1"/>
        <rFont val="Arial"/>
        <family val="2"/>
      </rPr>
      <t>Attention to Applications:</t>
    </r>
    <r>
      <rPr>
        <sz val="12"/>
        <color theme="1"/>
        <rFont val="Arial"/>
        <family val="2"/>
      </rPr>
      <t xml:space="preserve"> Materials are designed so that teachers and students spend sufficient time working with engaging applications of the mathematics, without losing focus on the major work of each grade.</t>
    </r>
  </si>
  <si>
    <t>Teacher materials contain supports that explain the role of the mathematical focus of each lesson within the specific grade-level and how it relates to the coherence of the mathematical learning progressions for kindergarten through grade twelve.</t>
  </si>
  <si>
    <t>Supporting content enhances focus and coherence simultaneously by engaging students in the content of the grade.</t>
  </si>
  <si>
    <t>Instructional material spends the majority of class time on the content of each grade.</t>
  </si>
  <si>
    <t>The amount of content designated for one grade level is viable for one school year in order to foster coherence between grades.</t>
  </si>
  <si>
    <t>Standards for Mathematical Practice</t>
  </si>
  <si>
    <t>Criteria #</t>
  </si>
  <si>
    <t>Materials are well designed and take into account effective lesson structure and pacing.</t>
  </si>
  <si>
    <t>Materials support teacher planning, learning, and understanding of the standards.</t>
  </si>
  <si>
    <t>Teacher materials contain full, adult-level explanations and examples of the more advanced mathematics concepts in the lessons so teachers can improve their own knowledge of the subject. Materials are in print or clearly distinguished/accessible as a teacher’s edition in digital materials.</t>
  </si>
  <si>
    <t>Teacher materials provide insight into student ways of thinking with respect to important mathematical concepts - especially anticipating a variety of student responses.</t>
  </si>
  <si>
    <t>Materials contain strategies for informing parents or caregivers about the mathematics program and suggestions for how they can help support student progress and achievement.</t>
  </si>
  <si>
    <t>Materials offer teachers resources and tools to collect ongoing data about student progress on the standards.</t>
  </si>
  <si>
    <t>Materials give all students extensive opportunities and support to explore key concepts.</t>
  </si>
  <si>
    <t>Materials support effective use of technology to enhance student learning. Digital materials are accessible and available in multiple platforms.</t>
  </si>
  <si>
    <t>Materials can be easily customized for individual learners.</t>
  </si>
  <si>
    <t>Materials are consistent with the progressions in the standards.</t>
  </si>
  <si>
    <t>Materials foster coherence through connections at a single grade, where appropriate and required by the standards.</t>
  </si>
  <si>
    <t>Rigor and Balance</t>
  </si>
  <si>
    <t>Materials integrate opportunities for digital learning into the text.</t>
  </si>
  <si>
    <t>Materials relate grade level concepts explicitly to prior knowledge from earlier grades.</t>
  </si>
  <si>
    <t>Materials include problems and/or activities that serve to connect two or more standards in cases where these connections are natural and important.</t>
  </si>
  <si>
    <t>The design of the assignments is not haphazard; content is given in intentional sequences.</t>
  </si>
  <si>
    <t>The visual design (whether in print or digital) is not distracting or chaotic but supports students in engaging thoughtfully with the subject.</t>
  </si>
  <si>
    <t>The material incorporates a glossary, footnotes, recording, pictures, and/or other features that aid students and teachers in using the material effectively.</t>
  </si>
  <si>
    <t>Materials provide a list of lessons in the teacher's edition (in print or clearly distinguished/accessible as a teacher's edition in digital materials), cross-referencing the standards addressed and providing an estimated instructional time for each lesson, chapter and unit (i.e., pacing guide).</t>
  </si>
  <si>
    <t>The materials contain explanations of the instructional approaches of the program and identification of the research-based strategies.</t>
  </si>
  <si>
    <t>Materials provide strategies for gathering information on students' prior knowledge and across grade levels.</t>
  </si>
  <si>
    <t>Materials provide strategies for teachers to identify and address  common student errors and misconceptions.</t>
  </si>
  <si>
    <t>Materials provide opportunities for ongoing review and practice, with feedback, for students in learning both concepts and skills.</t>
  </si>
  <si>
    <t>Assessments clearly denote which standards are being emphasized.</t>
  </si>
  <si>
    <t>Multiple types of formative and summative assessments (performance-based tasks, questions, research, investigations, and projects) are embedded into the content materials and assess the learning targets.</t>
  </si>
  <si>
    <t xml:space="preserve">Materials provide strategies to help teachers sequence or scaffold lessons so that the content is accessible to all learners. </t>
  </si>
  <si>
    <t>Materials provide teachers with strategies for meeting the needs of a range of learners.</t>
  </si>
  <si>
    <t>Materials suggest support, accommodations, and modifications for English Language Learners and other special populations that will support their regular and active participation in learning content (e.g., modifying vocabulary).</t>
  </si>
  <si>
    <t xml:space="preserve">Materials provide a balanced portrayal of various demographic and personal characteristics. </t>
  </si>
  <si>
    <t>Materials encourage teachers to draw upon home language and culture to facilitate learning.</t>
  </si>
  <si>
    <t>Materials include opportunities to assess student understandings and knowledge of procedural skills using technology.</t>
  </si>
  <si>
    <t>Digital materials include opportunities for teachers to personalize learning for all students, using adaptive or other technological innovations.</t>
  </si>
  <si>
    <t>Materials can be easily customized for local use. For example, materials may provide a range of lessons to draw from on a topic.</t>
  </si>
  <si>
    <t>Materials include or reference technology that provides opportunities for teachers and/or students to collaborate with each other (e.g. websites, discussion groups, webinars, etc.).</t>
  </si>
  <si>
    <t>Conceptual Understanding</t>
  </si>
  <si>
    <t>Balance</t>
  </si>
  <si>
    <t>Applications</t>
  </si>
  <si>
    <t xml:space="preserve">Materials provide supports to create structures for grade appropriate arguments and explanations, diagrams, mathematical models, etc. to strengthen student learning. </t>
  </si>
  <si>
    <t>Materials provide strategies to elicit mathematical discourse among students.</t>
  </si>
  <si>
    <t>Materials encourage students to monitor their own progress.</t>
  </si>
  <si>
    <t>Materials provide opportunities for students to investigate content beyond what is expected in the unit or lesson.</t>
  </si>
  <si>
    <t>Digital materials (either included as part of the core materials or as part of a digital curriculum) are web-based and compatible with multiple internet browsers (e.g., Internet Explorer, Firefox, Google Chrome). In addition, materials are “platform neutral” (i.e., are compatible with multiple operating systems such as Windows and Apple and are not proprietary to any single platform) and allow the use of tablets and mobile devices.</t>
  </si>
  <si>
    <t>The instructional material assesses* the grade‐level content and, if applicable, content from earlier grades.
*Content from future grades may be introduced but students should not be held accountable on assessments for future expectations.</t>
  </si>
  <si>
    <t>Materials develop according to the grade‐by‐grade progressions in the standards.  If there is content from prior or future grades, that content is clearly identified and related to grade‐level work.</t>
  </si>
  <si>
    <t>A variety of materials give all students extensive work with grade‐level content.</t>
  </si>
  <si>
    <t>Materials include learning objectives that
are visibly shaped by the content standards.</t>
  </si>
  <si>
    <t>There are a variety of ways students are asked to show their understanding.</t>
  </si>
  <si>
    <t>Materials support teachers in planning and implementing effective learning experiences by providing instructional strategies (such as quality questioning, grouping strategies, and discourse between teacher and students) to help guide students' academic development.</t>
  </si>
  <si>
    <t>Assessments include aligned rubrics that provide sufficient guidance to teachers for interpreting student performance and suggestions for follow-up.</t>
  </si>
  <si>
    <t>Rigor Score</t>
  </si>
  <si>
    <r>
      <rPr>
        <b/>
        <sz val="12"/>
        <color theme="1"/>
        <rFont val="Arial"/>
        <family val="2"/>
      </rPr>
      <t>Attention to Conceptual Understanding:</t>
    </r>
    <r>
      <rPr>
        <sz val="12"/>
        <color theme="1"/>
        <rFont val="Arial"/>
        <family val="2"/>
      </rPr>
      <t xml:space="preserve"> Materials develop conceptual understanding of key mathematical concepts, especially where called for in specific content standards or cluster headings.</t>
    </r>
  </si>
  <si>
    <t>Indicators for Rigor and Balance</t>
  </si>
  <si>
    <t>Materials contain a teacher's edition with ample and useful annotations and suggestions on how to present the content in the student edition and in the ancillary materials.  Where applicable, materials include teacher guidance for the use of embedded technology to support and enhance student learning.</t>
  </si>
  <si>
    <t>Practice 1-8</t>
  </si>
  <si>
    <t>Reviewer Evidence</t>
  </si>
  <si>
    <t>Materials take into account cultural perspectives.</t>
  </si>
  <si>
    <t>Materials reflect the cultures, languages, and lived experiences of a multicultural society.</t>
  </si>
  <si>
    <t>Materials address multiple ethnic description, interpretations, or perspectives of events and experiences.</t>
  </si>
  <si>
    <t>Grade(s):</t>
  </si>
  <si>
    <t>Title of Student Edition:</t>
  </si>
  <si>
    <t>Student Edition ISBN:</t>
  </si>
  <si>
    <t>Title of Teacher Edition:</t>
  </si>
  <si>
    <t>Teacher Edition ISBN:</t>
  </si>
  <si>
    <t>Title of SE Workbook:</t>
  </si>
  <si>
    <t>SE Workbook ISBN:</t>
  </si>
  <si>
    <t>SCORING (TO BE COMPLETED BY REVIEWER AND FACILITATOR)</t>
  </si>
  <si>
    <t>Reviewer Number:</t>
  </si>
  <si>
    <t>Date:</t>
  </si>
  <si>
    <t>SECTION</t>
  </si>
  <si>
    <t>REVIEWER TOTAL</t>
  </si>
  <si>
    <t>MAXIMUM POINTS</t>
  </si>
  <si>
    <t>FACILITATOR VERIFIED</t>
  </si>
  <si>
    <t>TOTAL SCORE</t>
  </si>
  <si>
    <t>Percent Score</t>
  </si>
  <si>
    <t>FINAL SCORE VERIFICATION (TO BE COMPLETED BY FACILITATOR)</t>
  </si>
  <si>
    <t>Verified 90% or Higher (Y/N)</t>
  </si>
  <si>
    <t>Facilitator Notes:    (enter comments below)</t>
  </si>
  <si>
    <t>Facilitator Name:</t>
  </si>
  <si>
    <t>Provider/Publisher Criteria for All Content</t>
  </si>
  <si>
    <t>Provider/Publisher / Imprint:</t>
  </si>
  <si>
    <t>Provider/Publisher Criteria K-8 Math Content</t>
  </si>
  <si>
    <t>PROVIDER/PUBLISHER   / MATERIAL INFORMATION (TO BE COMPLETED BY PROVIDER/PUBLISHER)</t>
  </si>
  <si>
    <t>Provider/ Publisher Citation</t>
  </si>
  <si>
    <t>Materials inform culturally and linguistically responsive pedagogy.</t>
  </si>
  <si>
    <t>Materials reflect the cultural diversity represented within the community, state, and nation.</t>
  </si>
  <si>
    <t>Materials encourage critical pedagogy.</t>
  </si>
  <si>
    <t>Materials support using and encouraging precise and accurate mathematics, academic language, terminology, and concrete or abstract representations (e.g. pictures, symbols, expressions, equations, graphics, models) in grade appropriate math.</t>
  </si>
  <si>
    <t>Procedural Skill and Fluency</t>
  </si>
  <si>
    <t xml:space="preserve">Reviewer's Evidence </t>
  </si>
  <si>
    <t xml:space="preserve"> Score</t>
  </si>
  <si>
    <t>Score</t>
  </si>
  <si>
    <r>
      <rPr>
        <b/>
        <sz val="12"/>
        <color theme="1"/>
        <rFont val="Arial"/>
        <family val="2"/>
      </rPr>
      <t xml:space="preserve">Attention to Procedural Skill and Fluency: </t>
    </r>
    <r>
      <rPr>
        <sz val="12"/>
        <color theme="1"/>
        <rFont val="Arial"/>
        <family val="2"/>
      </rPr>
      <t xml:space="preserve">Materials give attention throughout the year to individual standards that set an expectation of procedural skill </t>
    </r>
    <r>
      <rPr>
        <sz val="12"/>
        <rFont val="Arial"/>
        <family val="2"/>
      </rPr>
      <t>and fluency.</t>
    </r>
  </si>
  <si>
    <r>
      <rPr>
        <b/>
        <sz val="12"/>
        <color theme="1"/>
        <rFont val="Arial"/>
        <family val="2"/>
      </rPr>
      <t>Balance:</t>
    </r>
    <r>
      <rPr>
        <sz val="12"/>
        <color theme="1"/>
        <rFont val="Arial"/>
        <family val="2"/>
      </rPr>
      <t xml:space="preserve"> The three aspects of rigor are not always treated together and are not always treated separately. There is a balance of the 3 aspects of rigor within the grade.</t>
    </r>
  </si>
  <si>
    <t xml:space="preserve">Standards for Mathematical Practice </t>
  </si>
  <si>
    <t xml:space="preserve">Provider/Publisher Citation </t>
  </si>
  <si>
    <r>
      <t>Reviewer Citation</t>
    </r>
    <r>
      <rPr>
        <b/>
        <sz val="12"/>
        <color rgb="FFFF0000"/>
        <rFont val="Arial"/>
        <family val="2"/>
      </rPr>
      <t xml:space="preserve"> </t>
    </r>
  </si>
  <si>
    <r>
      <t>Provider/Publisher Citation</t>
    </r>
    <r>
      <rPr>
        <sz val="12"/>
        <rFont val="Arial"/>
        <family val="2"/>
      </rPr>
      <t xml:space="preserve"> from Teacher Edition</t>
    </r>
  </si>
  <si>
    <r>
      <t>Reviewer Citation</t>
    </r>
    <r>
      <rPr>
        <sz val="12"/>
        <rFont val="Arial"/>
        <family val="2"/>
      </rPr>
      <t xml:space="preserve"> from Student Workbook/Materials</t>
    </r>
  </si>
  <si>
    <t>Comments, other citations, or feedback</t>
  </si>
  <si>
    <t>Math Content Review Score</t>
  </si>
  <si>
    <t>All Content Review Score</t>
  </si>
  <si>
    <t>All Content Review</t>
  </si>
  <si>
    <t>Math Content Review</t>
  </si>
  <si>
    <t>Standards Review</t>
  </si>
  <si>
    <t>Reviewer's Evidence</t>
  </si>
  <si>
    <t>M</t>
  </si>
  <si>
    <t>P</t>
  </si>
  <si>
    <t>D</t>
  </si>
  <si>
    <t>Section 1: STANDARDS REVIEW: CONTENT STANDARDS, STANDARDS FOR MATHEMATICAL PRACTICE, RIGOR AND BALANCE</t>
  </si>
  <si>
    <t>Section 2: MATH CONTENT REVIEW</t>
  </si>
  <si>
    <t>Section 2: ALL CONTENT REVIEW</t>
  </si>
  <si>
    <t xml:space="preserve">Reviewer Citation from first quarter of materials </t>
  </si>
  <si>
    <t>Reviewer Evidence from first quarter of materials</t>
  </si>
  <si>
    <t>Reviewer Citation from second quarter of materials</t>
  </si>
  <si>
    <t>Reviewer Evidence from second quarter of materials</t>
  </si>
  <si>
    <t>Reviewer Citation from third quarter of materials</t>
  </si>
  <si>
    <t>Reviewer Evidence from third quarter of materials</t>
  </si>
  <si>
    <t>Reviewer Citation from fourth quarter of materials</t>
  </si>
  <si>
    <t>Reviewer Evidence from fourth quarter of materials</t>
  </si>
  <si>
    <t>Reviewer Citation</t>
  </si>
  <si>
    <t>F.6 Grade 6 Math</t>
  </si>
  <si>
    <t>6.RP - Ratios and Proportional Relationships</t>
  </si>
  <si>
    <t>Understand ratio concepts and use ratio reasoning to solve problems.</t>
  </si>
  <si>
    <t>6.RP.A.1</t>
  </si>
  <si>
    <r>
      <t xml:space="preserve">Understand the concept of a ratio and use ratio language to describe a ratio relationship between two quantities. </t>
    </r>
    <r>
      <rPr>
        <i/>
        <sz val="12"/>
        <color theme="1"/>
        <rFont val="Arial"/>
        <family val="2"/>
      </rPr>
      <t>For example, “The ratio of wings to beaks in the bird house at the zoo was 2:1, because for every 2 wings there was 1 beak.” “For every vote candidate A received, candidate C received nearly three votes.”</t>
    </r>
  </si>
  <si>
    <t>6.RP.A.2</t>
  </si>
  <si>
    <r>
      <t xml:space="preserve">Understand the concept of a unit rate </t>
    </r>
    <r>
      <rPr>
        <i/>
        <sz val="12"/>
        <color rgb="FF231F20"/>
        <rFont val="Arial"/>
        <family val="2"/>
      </rPr>
      <t>a</t>
    </r>
    <r>
      <rPr>
        <sz val="12"/>
        <color rgb="FF231F20"/>
        <rFont val="Arial"/>
        <family val="2"/>
      </rPr>
      <t>/</t>
    </r>
    <r>
      <rPr>
        <i/>
        <sz val="12"/>
        <color rgb="FF231F20"/>
        <rFont val="Arial"/>
        <family val="2"/>
      </rPr>
      <t xml:space="preserve">b </t>
    </r>
    <r>
      <rPr>
        <sz val="12"/>
        <color rgb="FF231F20"/>
        <rFont val="Arial"/>
        <family val="2"/>
      </rPr>
      <t xml:space="preserve">associated with a ratio </t>
    </r>
    <r>
      <rPr>
        <i/>
        <sz val="12"/>
        <color rgb="FF231F20"/>
        <rFont val="Arial"/>
        <family val="2"/>
      </rPr>
      <t xml:space="preserve">a:b </t>
    </r>
    <r>
      <rPr>
        <sz val="12"/>
        <color rgb="FF231F20"/>
        <rFont val="Arial"/>
        <family val="2"/>
      </rPr>
      <t xml:space="preserve">with </t>
    </r>
    <r>
      <rPr>
        <i/>
        <sz val="12"/>
        <color rgb="FF231F20"/>
        <rFont val="Arial"/>
        <family val="2"/>
      </rPr>
      <t xml:space="preserve">b </t>
    </r>
    <r>
      <rPr>
        <sz val="12"/>
        <color rgb="FF231F20"/>
        <rFont val="Calibri"/>
        <family val="2"/>
      </rPr>
      <t>≠</t>
    </r>
    <r>
      <rPr>
        <sz val="12"/>
        <color rgb="FF231F20"/>
        <rFont val="Arial"/>
        <family val="2"/>
      </rPr>
      <t xml:space="preserve">  0, and use rate language in the context of a ratio relationship.  </t>
    </r>
    <r>
      <rPr>
        <i/>
        <sz val="12"/>
        <color rgb="FF231F20"/>
        <rFont val="Arial"/>
        <family val="2"/>
      </rPr>
      <t>For example, “This recipe has a ratio of 3 cups of flour to 4 cups of sugar, so there is 3/4 cup of flour for each cup of sugar.” “We paid $75 for 15 hamburgers, which is a rate of $5 per hamburger.”</t>
    </r>
  </si>
  <si>
    <t>6.RP.A.3</t>
  </si>
  <si>
    <t>Use ratio and rate reasoning to solve real-world and mathematical problems, e.g., by reasoning about tables of equivalent ratios, tape diagrams, double number line diagrams, or equations.</t>
  </si>
  <si>
    <t>6.RP.A.3.a</t>
  </si>
  <si>
    <t>Make tables of equivalent ratios relating quantities with whole- number measurements, find missing values in the tables, and plot the pairs of values on the coordinate plane. Use tables to compare ratios.</t>
  </si>
  <si>
    <t>6.RP.A.3.b</t>
  </si>
  <si>
    <t>6.RP.A.3.c</t>
  </si>
  <si>
    <t>Find a percent of a quantity as a rate per 100 (e.g., 30% of a quantity means 30/100 times the quantity); solve problems involving finding the whole, given a part and the percent.</t>
  </si>
  <si>
    <t>6.RP.A.3.d</t>
  </si>
  <si>
    <t>Use ratio reasoning to convert measurement units; manipulate and transform units appropriately when multiplying or dividing quantities.</t>
  </si>
  <si>
    <t>6.NS - The Number System</t>
  </si>
  <si>
    <t>Apply and extend previous understandings of multiplication and division to divide fractions by fractions.</t>
  </si>
  <si>
    <t>6.NS.A.1</t>
  </si>
  <si>
    <r>
      <rPr>
        <sz val="12"/>
        <color rgb="FF231F20"/>
        <rFont val="Arial"/>
        <family val="2"/>
      </rPr>
      <t xml:space="preserve">Interpret and compute quotients of fractions, and solve word problems involving division of fractions by fractions, e.g., by using visual fraction models and equations to represent the problem. </t>
    </r>
    <r>
      <rPr>
        <i/>
        <sz val="12"/>
        <color rgb="FF231F20"/>
        <rFont val="Arial"/>
        <family val="2"/>
      </rPr>
      <t>For example, create a story context for (2/3) ÷ (3/4) and use a visual fraction model to show the quotient; use the relationship between multiplication and division to explain that (2/3) ÷ (3/4) = 8/9 because 3/4 of 8/9 is 2/3. (In general, (a/b) ÷ (c/d) = ad/bc.) How much chocolate will each person get if 3 people share 1/2 lb of chocolate equally? How many 3/4-cup servings are in 2/3 of a cup of yogurt? How wide is a rectangular strip of land with length 3/4 mi and area 1/2 square mi?</t>
    </r>
  </si>
  <si>
    <t>Compute fluently with multi-digit numbers and find common factors and multiples.</t>
  </si>
  <si>
    <t>6.NS.B.2</t>
  </si>
  <si>
    <t>Fluently divide multi-digit numbers using the standard algorithm.</t>
  </si>
  <si>
    <t>6.NS.B.3</t>
  </si>
  <si>
    <t>Fluently add, subtract, multiply, and divide multi-digit decimals using the standard algorithm for each operation.</t>
  </si>
  <si>
    <t>6.NS.B.4</t>
  </si>
  <si>
    <r>
      <t xml:space="preserve">Find the greatest common factor of two whole numbers less than or equal to 100 and the least common multiple of two whole numbers less than or equal to 12. Use the distributive property to express a sum of two whole numbers 1–100 with a common factor as a multiple of a sum of two whole numbers with no common factor. </t>
    </r>
    <r>
      <rPr>
        <i/>
        <sz val="12"/>
        <color rgb="FF231F20"/>
        <rFont val="Arial"/>
        <family val="2"/>
      </rPr>
      <t>For example, express 36 + 8 as 4 (9 + 2).</t>
    </r>
  </si>
  <si>
    <t>Apply and extend previous understandings of numbers to the system of rational numbers.</t>
  </si>
  <si>
    <t>6.NS.C.5</t>
  </si>
  <si>
    <t>Understand that positive and negative numbers are used together to describe quantities having opposite directions or values (e.g., temperature above/below zero, elevation above/below sea level, credits/debits, positive/negative electric charge); use positive and negative numbers to represent quantities in real-world contexts, explaining the meaning of 0 in each situation.</t>
  </si>
  <si>
    <t>6.NS.C.6</t>
  </si>
  <si>
    <t>Understand a rational number as a point on the number line. Extend number line diagrams and coordinate axes familiar from previous grades to represent points on the line and in the plane with negative number coordinates.</t>
  </si>
  <si>
    <t>6.NS.C.6.a</t>
  </si>
  <si>
    <t>Recognize opposite signs of numbers as indicating locations on opposite sides of 0 on the number line; recognize that the opposite of the opposite of a number is the number itself, e.g., –(–3) = 3, and that 0 is its own opposite.</t>
  </si>
  <si>
    <t>6.NS.C.6.b</t>
  </si>
  <si>
    <t>Understand signs of numbers in ordered pairs as indicating locations in quadrants of the coordinate plane; recognize that when two ordered pairs differ only by signs, the locations of the points are related by reflections across one or both axes.</t>
  </si>
  <si>
    <t>6.NS.C.6.c</t>
  </si>
  <si>
    <t>Find and position integers and other rational numbers on a horizontal or vertical number line diagram; find and position pairs of integers and other rational numbers on a coordinate plane.</t>
  </si>
  <si>
    <t>6.NS.C.7</t>
  </si>
  <si>
    <t>Understand ordering and absolute value of rational numbers.</t>
  </si>
  <si>
    <t>6.NS.C.7.a</t>
  </si>
  <si>
    <r>
      <t xml:space="preserve">Interpret statements of inequality as statements about the relative position of two numbers on a number line diagram. </t>
    </r>
    <r>
      <rPr>
        <i/>
        <sz val="12"/>
        <color theme="1"/>
        <rFont val="Arial"/>
        <family val="2"/>
      </rPr>
      <t>For example, interpret –3 &gt; –7 as a statement that –3 is located to the right of –7 on a number line oriented from left to right.</t>
    </r>
  </si>
  <si>
    <t>6.NS.C.7.b</t>
  </si>
  <si>
    <r>
      <t xml:space="preserve">Write, interpret, and explain statements of order for rational numbers in real-world contexts. </t>
    </r>
    <r>
      <rPr>
        <i/>
        <sz val="12"/>
        <color rgb="FF231F20"/>
        <rFont val="Arial"/>
        <family val="2"/>
      </rPr>
      <t xml:space="preserve">For example, write –3 </t>
    </r>
    <r>
      <rPr>
        <sz val="12"/>
        <color rgb="FF231F20"/>
        <rFont val="Arial"/>
        <family val="2"/>
      </rPr>
      <t>°</t>
    </r>
    <r>
      <rPr>
        <i/>
        <sz val="12"/>
        <color rgb="FF231F20"/>
        <rFont val="Arial"/>
        <family val="2"/>
      </rPr>
      <t xml:space="preserve">C &gt; –7 </t>
    </r>
    <r>
      <rPr>
        <sz val="12"/>
        <color rgb="FF231F20"/>
        <rFont val="Arial"/>
        <family val="2"/>
      </rPr>
      <t>°</t>
    </r>
    <r>
      <rPr>
        <i/>
        <sz val="12"/>
        <color rgb="FF231F20"/>
        <rFont val="Arial"/>
        <family val="2"/>
      </rPr>
      <t xml:space="preserve">C to express the fact that –3 </t>
    </r>
    <r>
      <rPr>
        <sz val="12"/>
        <color rgb="FF231F20"/>
        <rFont val="Arial"/>
        <family val="2"/>
      </rPr>
      <t>°</t>
    </r>
    <r>
      <rPr>
        <i/>
        <sz val="12"/>
        <color rgb="FF231F20"/>
        <rFont val="Arial"/>
        <family val="2"/>
      </rPr>
      <t xml:space="preserve">C is warmer than –7 </t>
    </r>
    <r>
      <rPr>
        <sz val="12"/>
        <color rgb="FF231F20"/>
        <rFont val="Arial"/>
        <family val="2"/>
      </rPr>
      <t>°</t>
    </r>
    <r>
      <rPr>
        <i/>
        <sz val="12"/>
        <color rgb="FF231F20"/>
        <rFont val="Arial"/>
        <family val="2"/>
      </rPr>
      <t>C.</t>
    </r>
  </si>
  <si>
    <t>6.NS.C.7.c</t>
  </si>
  <si>
    <r>
      <rPr>
        <sz val="12"/>
        <color rgb="FF231F20"/>
        <rFont val="Arial"/>
        <family val="2"/>
      </rPr>
      <t xml:space="preserve">Understand the absolute value of a rational number as its distance from 0 on the number line; interpret absolute value as magnitude for a positive or negative quantity in a real-world situation. </t>
    </r>
    <r>
      <rPr>
        <i/>
        <sz val="12"/>
        <color rgb="FF231F20"/>
        <rFont val="Arial"/>
        <family val="2"/>
      </rPr>
      <t>For example, for an account balance of –30 dollars, write |–30| = 30 to describe the size of the debt in dollars.</t>
    </r>
  </si>
  <si>
    <t>6.NS.C.7.d</t>
  </si>
  <si>
    <t>6.NS.C.8</t>
  </si>
  <si>
    <t>Solve real-world and mathematical problems by graphing points in all four quadrants of the coordinate plane. Include use of coordinates and absolute value to find distances between points with the same first coordinate or the same second coordinate.</t>
  </si>
  <si>
    <t>6.EE - Expressions and Equations</t>
  </si>
  <si>
    <t>Apply and extend previous understandings of arithmetic to algebraic expressions.</t>
  </si>
  <si>
    <t>6.EE.A.1</t>
  </si>
  <si>
    <t>6.EE.A.2</t>
  </si>
  <si>
    <t>Write, read, and evaluate expressions in which letters stand for numbers.</t>
  </si>
  <si>
    <t>6.EE.A.2.a</t>
  </si>
  <si>
    <r>
      <rPr>
        <sz val="12"/>
        <color rgb="FF231F20"/>
        <rFont val="Arial"/>
        <family val="2"/>
      </rPr>
      <t>Write expressions that record operations with numbers and with letters standing for numbers.</t>
    </r>
    <r>
      <rPr>
        <i/>
        <sz val="12"/>
        <color rgb="FF231F20"/>
        <rFont val="Arial"/>
        <family val="2"/>
      </rPr>
      <t xml:space="preserve"> For example, express the calculation “Subtract y from 5” as 5 – y.</t>
    </r>
  </si>
  <si>
    <t>6.EE.A.2.b</t>
  </si>
  <si>
    <r>
      <t xml:space="preserve">Identify parts of an expression using mathematical terms (sum, term, product, factor, quotient, coefficient); view one or more parts of an expression as a single entity. </t>
    </r>
    <r>
      <rPr>
        <i/>
        <sz val="12"/>
        <color theme="1"/>
        <rFont val="Arial"/>
        <family val="2"/>
      </rPr>
      <t>For example, describe the expression 2 (8 + 7) as a product of two factors; view (8 + 7) as both a single entity and a sum of two terms.</t>
    </r>
  </si>
  <si>
    <t>6.EE.A.2.c</t>
  </si>
  <si>
    <r>
      <rPr>
        <sz val="12"/>
        <color rgb="FF231F20"/>
        <rFont val="Arial"/>
        <family val="2"/>
      </rPr>
      <t xml:space="preserve">Evaluate expressions at specific values of their variables. Include expressions that arise from formulas used in real-world problems. Perform arithmetic operations, including those involving whole- number exponents, in the conventional order when there are no parentheses to specify a particular order (Order of Operations). </t>
    </r>
    <r>
      <rPr>
        <i/>
        <sz val="12"/>
        <color rgb="FF231F20"/>
        <rFont val="Arial"/>
        <family val="2"/>
      </rPr>
      <t xml:space="preserve"> For example, use the formulas V = s</t>
    </r>
    <r>
      <rPr>
        <i/>
        <vertAlign val="superscript"/>
        <sz val="12"/>
        <color rgb="FF231F20"/>
        <rFont val="Arial"/>
        <family val="2"/>
      </rPr>
      <t>3</t>
    </r>
    <r>
      <rPr>
        <i/>
        <sz val="12"/>
        <color rgb="FF231F20"/>
        <rFont val="Arial"/>
        <family val="2"/>
      </rPr>
      <t xml:space="preserve"> and A = 6 s</t>
    </r>
    <r>
      <rPr>
        <i/>
        <vertAlign val="superscript"/>
        <sz val="12"/>
        <color rgb="FF231F20"/>
        <rFont val="Arial"/>
        <family val="2"/>
      </rPr>
      <t>2</t>
    </r>
    <r>
      <rPr>
        <i/>
        <sz val="12"/>
        <color rgb="FF231F20"/>
        <rFont val="Arial"/>
        <family val="2"/>
      </rPr>
      <t xml:space="preserve"> to find the volume and surface area of a cube with sides of length s = 1/2.</t>
    </r>
  </si>
  <si>
    <t>6.EE.A.3</t>
  </si>
  <si>
    <r>
      <t xml:space="preserve">Apply the properties of operations to generate equivalent expressions. </t>
    </r>
    <r>
      <rPr>
        <i/>
        <sz val="12"/>
        <color rgb="FF231F20"/>
        <rFont val="Arial"/>
        <family val="2"/>
      </rPr>
      <t>For example, apply the distributive property to the expression 3 (2 + x) to produce the equivalent expression 6 + 3x; apply the distributive property to the expression 24x + 18y to produce the equivalent expression 6 (4x + 3y); apply properties of operations to y + y + y to produce the equivalent expression 3y.</t>
    </r>
  </si>
  <si>
    <t>6.EE.A.4</t>
  </si>
  <si>
    <r>
      <t>Identify when two expressions are equivalent (i.e., when the two expressions name the same number regardless of which value is substituted into them).</t>
    </r>
    <r>
      <rPr>
        <i/>
        <sz val="12"/>
        <color rgb="FF231F20"/>
        <rFont val="Arial"/>
        <family val="2"/>
      </rPr>
      <t xml:space="preserve"> For example, the expressions y + y + y and 3y are equivalent because they name the same number regardless of which number y stands for.</t>
    </r>
  </si>
  <si>
    <t>Reason about and solve one-variable equations and inequalities.</t>
  </si>
  <si>
    <t>6.EE.B.5</t>
  </si>
  <si>
    <t>Understand solving an equation or inequality as a process of answering a question: Which values from a specified set, if any, make the equation or inequality true?  Use substitution to determine whether a given number in a specified set makes an equation or inequality true.</t>
  </si>
  <si>
    <t>6.EE.B.6</t>
  </si>
  <si>
    <t>Use variables to represent numbers and write expressions when solving a real-world or mathematical problem; understand that a variable can represent an unknown number, or, depending on the purpose at hand, any number in a specified set.</t>
  </si>
  <si>
    <t>6.EE.B.7</t>
  </si>
  <si>
    <r>
      <t xml:space="preserve">Solve real-world and mathematical problems by writing and solving equations of the form </t>
    </r>
    <r>
      <rPr>
        <i/>
        <sz val="12"/>
        <color rgb="FF231F20"/>
        <rFont val="Arial"/>
        <family val="2"/>
      </rPr>
      <t xml:space="preserve">x </t>
    </r>
    <r>
      <rPr>
        <sz val="12"/>
        <color rgb="FF231F20"/>
        <rFont val="Arial"/>
        <family val="2"/>
      </rPr>
      <t xml:space="preserve">+ </t>
    </r>
    <r>
      <rPr>
        <i/>
        <sz val="12"/>
        <color rgb="FF231F20"/>
        <rFont val="Arial"/>
        <family val="2"/>
      </rPr>
      <t xml:space="preserve">p </t>
    </r>
    <r>
      <rPr>
        <sz val="12"/>
        <color rgb="FF231F20"/>
        <rFont val="Arial"/>
        <family val="2"/>
      </rPr>
      <t xml:space="preserve">= </t>
    </r>
    <r>
      <rPr>
        <i/>
        <sz val="12"/>
        <color rgb="FF231F20"/>
        <rFont val="Arial"/>
        <family val="2"/>
      </rPr>
      <t xml:space="preserve">q </t>
    </r>
    <r>
      <rPr>
        <sz val="12"/>
        <color rgb="FF231F20"/>
        <rFont val="Arial"/>
        <family val="2"/>
      </rPr>
      <t xml:space="preserve">and </t>
    </r>
    <r>
      <rPr>
        <i/>
        <sz val="12"/>
        <color rgb="FF231F20"/>
        <rFont val="Arial"/>
        <family val="2"/>
      </rPr>
      <t xml:space="preserve">px </t>
    </r>
    <r>
      <rPr>
        <sz val="12"/>
        <color rgb="FF231F20"/>
        <rFont val="Arial"/>
        <family val="2"/>
      </rPr>
      <t xml:space="preserve">= </t>
    </r>
    <r>
      <rPr>
        <i/>
        <sz val="12"/>
        <color rgb="FF231F20"/>
        <rFont val="Arial"/>
        <family val="2"/>
      </rPr>
      <t xml:space="preserve">q </t>
    </r>
    <r>
      <rPr>
        <sz val="12"/>
        <color rgb="FF231F20"/>
        <rFont val="Arial"/>
        <family val="2"/>
      </rPr>
      <t xml:space="preserve">for cases in which </t>
    </r>
    <r>
      <rPr>
        <i/>
        <sz val="12"/>
        <color rgb="FF231F20"/>
        <rFont val="Arial"/>
        <family val="2"/>
      </rPr>
      <t>p</t>
    </r>
    <r>
      <rPr>
        <sz val="12"/>
        <color rgb="FF231F20"/>
        <rFont val="Arial"/>
        <family val="2"/>
      </rPr>
      <t xml:space="preserve">, </t>
    </r>
    <r>
      <rPr>
        <i/>
        <sz val="12"/>
        <color rgb="FF231F20"/>
        <rFont val="Arial"/>
        <family val="2"/>
      </rPr>
      <t xml:space="preserve">q </t>
    </r>
    <r>
      <rPr>
        <sz val="12"/>
        <color rgb="FF231F20"/>
        <rFont val="Arial"/>
        <family val="2"/>
      </rPr>
      <t xml:space="preserve">and </t>
    </r>
    <r>
      <rPr>
        <i/>
        <sz val="12"/>
        <color rgb="FF231F20"/>
        <rFont val="Arial"/>
        <family val="2"/>
      </rPr>
      <t xml:space="preserve">x </t>
    </r>
    <r>
      <rPr>
        <sz val="12"/>
        <color rgb="FF231F20"/>
        <rFont val="Arial"/>
        <family val="2"/>
      </rPr>
      <t>are all nonnegative rational numbers.</t>
    </r>
  </si>
  <si>
    <t>6.EE.B.8</t>
  </si>
  <si>
    <r>
      <t xml:space="preserve">Write an inequality of the form </t>
    </r>
    <r>
      <rPr>
        <i/>
        <sz val="12"/>
        <color rgb="FF231F20"/>
        <rFont val="Century Gothic"/>
        <family val="2"/>
      </rPr>
      <t xml:space="preserve">x </t>
    </r>
    <r>
      <rPr>
        <sz val="12"/>
        <color rgb="FF231F20"/>
        <rFont val="Arial"/>
        <family val="2"/>
      </rPr>
      <t xml:space="preserve">&gt; </t>
    </r>
    <r>
      <rPr>
        <i/>
        <sz val="12"/>
        <color rgb="FF231F20"/>
        <rFont val="Century Gothic"/>
        <family val="2"/>
      </rPr>
      <t xml:space="preserve">c </t>
    </r>
    <r>
      <rPr>
        <sz val="12"/>
        <color rgb="FF231F20"/>
        <rFont val="Arial"/>
        <family val="2"/>
      </rPr>
      <t xml:space="preserve">or </t>
    </r>
    <r>
      <rPr>
        <i/>
        <sz val="12"/>
        <color rgb="FF231F20"/>
        <rFont val="Century Gothic"/>
        <family val="2"/>
      </rPr>
      <t xml:space="preserve">x </t>
    </r>
    <r>
      <rPr>
        <sz val="12"/>
        <color rgb="FF231F20"/>
        <rFont val="Arial"/>
        <family val="2"/>
      </rPr>
      <t xml:space="preserve">&lt; </t>
    </r>
    <r>
      <rPr>
        <i/>
        <sz val="12"/>
        <color rgb="FF231F20"/>
        <rFont val="Century Gothic"/>
        <family val="2"/>
      </rPr>
      <t xml:space="preserve">c </t>
    </r>
    <r>
      <rPr>
        <sz val="12"/>
        <color rgb="FF231F20"/>
        <rFont val="Arial"/>
        <family val="2"/>
      </rPr>
      <t xml:space="preserve">to represent a constraint or condition in a real-world or mathematical problem. Recognize that inequalities of the form </t>
    </r>
    <r>
      <rPr>
        <i/>
        <sz val="12"/>
        <color rgb="FF231F20"/>
        <rFont val="Century Gothic"/>
        <family val="2"/>
      </rPr>
      <t xml:space="preserve">x </t>
    </r>
    <r>
      <rPr>
        <sz val="12"/>
        <color rgb="FF231F20"/>
        <rFont val="Arial"/>
        <family val="2"/>
      </rPr>
      <t xml:space="preserve">&gt; </t>
    </r>
    <r>
      <rPr>
        <i/>
        <sz val="12"/>
        <color rgb="FF231F20"/>
        <rFont val="Century Gothic"/>
        <family val="2"/>
      </rPr>
      <t xml:space="preserve">c </t>
    </r>
    <r>
      <rPr>
        <sz val="12"/>
        <color rgb="FF231F20"/>
        <rFont val="Arial"/>
        <family val="2"/>
      </rPr>
      <t xml:space="preserve">or </t>
    </r>
    <r>
      <rPr>
        <i/>
        <sz val="12"/>
        <color rgb="FF231F20"/>
        <rFont val="Century Gothic"/>
        <family val="2"/>
      </rPr>
      <t xml:space="preserve">x </t>
    </r>
    <r>
      <rPr>
        <sz val="12"/>
        <color rgb="FF231F20"/>
        <rFont val="Arial"/>
        <family val="2"/>
      </rPr>
      <t xml:space="preserve">&lt; </t>
    </r>
    <r>
      <rPr>
        <i/>
        <sz val="12"/>
        <color rgb="FF231F20"/>
        <rFont val="Century Gothic"/>
        <family val="2"/>
      </rPr>
      <t xml:space="preserve">c </t>
    </r>
    <r>
      <rPr>
        <sz val="12"/>
        <color rgb="FF231F20"/>
        <rFont val="Arial"/>
        <family val="2"/>
      </rPr>
      <t>have infinitely many solutions; represent solutions of such inequalities on number line diagrams.</t>
    </r>
  </si>
  <si>
    <t>Represent and analyze quantitative relationships between dependent and independent variables.</t>
  </si>
  <si>
    <t>6.EE.C.9</t>
  </si>
  <si>
    <r>
      <t xml:space="preserve">Use variables to represent two quantities in a real-world problem that change in relationship to one another; write an equation to express one quantity, thought of as the dependent variable, in terms of the other quantity, thought of as the independent variable. Analyze the relationship between the dependent and independent variables using graphs and tables, and relate these to the equation. </t>
    </r>
    <r>
      <rPr>
        <i/>
        <sz val="12"/>
        <color rgb="FF231F20"/>
        <rFont val="Arial"/>
        <family val="2"/>
      </rPr>
      <t>For example, in a problem involving motion at constant speed, list and graph ordered pairs of distances and times, and write the equation d = 65t to represent the relationship between distance and time.</t>
    </r>
  </si>
  <si>
    <t>6.G -  Geometry</t>
  </si>
  <si>
    <t>Solve real-world and mathematical problems involving area, surface area, and volume.</t>
  </si>
  <si>
    <t>6.G.A.1</t>
  </si>
  <si>
    <t>Find the area of right triangles, other triangles, special quadrilaterals, and polygons by composing into rectangles or decomposing into triangles and other shapes; apply these techniques in the context of solving real-world and mathematical problems.</t>
  </si>
  <si>
    <t>6.G.A.2</t>
  </si>
  <si>
    <r>
      <t xml:space="preserve">Find the volume of a right rectangular prism with fractional edge lengths by packing it with unit cubes of the appropriate unit fraction edge lengths, and show that the volume is the same as would be found by multiplying the edge lengths of the prism. Apply the formulas </t>
    </r>
    <r>
      <rPr>
        <i/>
        <sz val="12"/>
        <color rgb="FF231F20"/>
        <rFont val="Arial"/>
        <family val="2"/>
      </rPr>
      <t xml:space="preserve">V = l w h </t>
    </r>
    <r>
      <rPr>
        <sz val="12"/>
        <color rgb="FF231F20"/>
        <rFont val="Arial"/>
        <family val="2"/>
      </rPr>
      <t xml:space="preserve">and </t>
    </r>
    <r>
      <rPr>
        <i/>
        <sz val="12"/>
        <color rgb="FF231F20"/>
        <rFont val="Arial"/>
        <family val="2"/>
      </rPr>
      <t xml:space="preserve">V = b h </t>
    </r>
    <r>
      <rPr>
        <sz val="12"/>
        <color rgb="FF231F20"/>
        <rFont val="Arial"/>
        <family val="2"/>
      </rPr>
      <t>to find volumes of right rectangular prisms with fractional edge lengths in the context of solving real-world and mathematical problems.</t>
    </r>
  </si>
  <si>
    <t>6.G.A.3</t>
  </si>
  <si>
    <t>Draw polygons in the coordinate plane given coordinates for the vertices; use coordinates to find the length of a side joining points with the same first coordinate or the same second coordinate. Apply these techniques in the context of solving real-world and mathematical problems.</t>
  </si>
  <si>
    <t>6.G.A.4</t>
  </si>
  <si>
    <t>Represent three-dimensional figures using nets made up of rectangles and triangles, and use the nets to find the surface area of these figures. Apply these techniques in the context of solving real-world and mathematical problems.</t>
  </si>
  <si>
    <t>6.SP - Statistics and Probability</t>
  </si>
  <si>
    <t>Develop understanding of statistical variability.</t>
  </si>
  <si>
    <t>6.SP.A.1</t>
  </si>
  <si>
    <t>6.SP.A.2</t>
  </si>
  <si>
    <t>Understand that a set of data collected to answer a statistical question has a distribution which can be described by its center, spread, and overall shape.</t>
  </si>
  <si>
    <t>6.SP.A.3</t>
  </si>
  <si>
    <t>Summarize and describe distributions.</t>
  </si>
  <si>
    <t>6.SP.B.4</t>
  </si>
  <si>
    <t>Display numerical data in plots on a number line, including dot plots, histograms, and box plots.</t>
  </si>
  <si>
    <t>6.SP.B.5</t>
  </si>
  <si>
    <t>Summarize numerical data sets in relation to their context, such as by:</t>
  </si>
  <si>
    <t>6.SP.B.5.a</t>
  </si>
  <si>
    <t>Reporting the number of observations.</t>
  </si>
  <si>
    <t>6.SP.B.5.b</t>
  </si>
  <si>
    <t>6.SP.B.5.c</t>
  </si>
  <si>
    <t>Giving quantitative measures of center (median and/or mean) and variability (interquartile range and/or mean absolute deviation), as well as describing any overall pattern and any striking deviations from the overall pattern with reference to the context in which the data were gathered.</t>
  </si>
  <si>
    <t>6.SP.B.5.d</t>
  </si>
  <si>
    <t>Relating the choice of measures of center and variability to the shape of the data distribution and the context in which the data were gathered.</t>
  </si>
  <si>
    <t>Aspects of Rigor</t>
  </si>
  <si>
    <t xml:space="preserve">F.6 MATHEMATICS GRADE 6 </t>
  </si>
  <si>
    <t>Standards Score</t>
  </si>
  <si>
    <t>SMP Score</t>
  </si>
  <si>
    <t>Standards for Mathematical Practices Scoring Table</t>
  </si>
  <si>
    <t>Publisher Cite</t>
  </si>
  <si>
    <t>COUNT</t>
  </si>
  <si>
    <t>SUM COL</t>
  </si>
  <si>
    <t>1 and M</t>
  </si>
  <si>
    <t>2 and M</t>
  </si>
  <si>
    <t>3 and M</t>
  </si>
  <si>
    <t>4 and M</t>
  </si>
  <si>
    <t>5 and M</t>
  </si>
  <si>
    <t>6 and M</t>
  </si>
  <si>
    <t>7 and M</t>
  </si>
  <si>
    <t>8 and M</t>
  </si>
  <si>
    <t>Rigor and Balance Score</t>
  </si>
  <si>
    <t>Math Standards Review Score</t>
  </si>
  <si>
    <t>Verified 80%-89%  (Y/N)</t>
  </si>
  <si>
    <t>Verified 79% or Lower  (Y/N)</t>
  </si>
  <si>
    <r>
      <t xml:space="preserve">          </t>
    </r>
    <r>
      <rPr>
        <b/>
        <u/>
        <sz val="16"/>
        <color theme="1"/>
        <rFont val="Arial"/>
        <family val="2"/>
      </rPr>
      <t>Standards for Mathematical Practice</t>
    </r>
  </si>
  <si>
    <t xml:space="preserve">Make sense of problems and persevere in solving them. </t>
  </si>
  <si>
    <t>Reason abstractly and quantitatively.</t>
  </si>
  <si>
    <t>Construct viable arguments and critique the reasoning of others.</t>
  </si>
  <si>
    <t>Model with mathematics.</t>
  </si>
  <si>
    <t>Use appropriate tools strategically.</t>
  </si>
  <si>
    <t>Attend to precision.</t>
  </si>
  <si>
    <t>Look for and make use of structure.</t>
  </si>
  <si>
    <t>Look for and express regularity in repeated reasoning.</t>
  </si>
  <si>
    <t>Y</t>
  </si>
  <si>
    <t>N</t>
  </si>
  <si>
    <t xml:space="preserve">REVIEWER INSTRUCTIONS:
• Use the Student Edition, Teacher Edition, or Student Workbook (Review Set) to conduct this portion of the review.
• Columns C-E: The provider/publisher will enter a citation for the criterion.  You will review the cited material, score the material by determining the degree to which the standard is addressed, and provide evidence to support your determiniation: 
     o M = “Meets expectations,” 
     o P = “Partially meets expectations,”  
     o D = “Does not meet expectations.”
• Columns F-H: Using any of the materials in the Review Set, list a different citation for the same criterion.  You will review the cited material, score the material by determining the degree to which the standard is addressed, and provide evidence to support your determination:
     o M = “Meets expectations,” 
     o P = “Partially meets expectations,”  
     o D = “Does not meet expectations.”
</t>
  </si>
  <si>
    <t xml:space="preserve">REVIEWER INSTRUCTIONS:
• Use the Student Edition, Teacher Edition, or Student Workbook (Review Set) to conduct this portion of the review.
• Columns C-E: The provider/publisher will enter a citation for the criterion.  You will review the cited material, score the material by determining the degree to which the standard is addressed, and provide evidence to support your determination:
     o M = “Meets expectations,” 
     o P = “Partially meets expectations,”  
     o D = “Does not meet expectations.”
• Columns F-H: Using any of the materials in the Review Set, list a different citation for the same criterion. You will review the cited material, score the material by determining the degree to which the standard is addressed, and provide evidence to support your determination: 
     o M = “Meets expectations,” 
     o P = “Partially meets expectations,”  
     o D = “Does not meet expectations.”
</t>
  </si>
  <si>
    <t>Reviewer Cite</t>
  </si>
  <si>
    <r>
      <t xml:space="preserve">Distinguish comparisons of absolute value from statements about order.  </t>
    </r>
    <r>
      <rPr>
        <i/>
        <sz val="12"/>
        <color theme="1"/>
        <rFont val="Arial"/>
        <family val="2"/>
      </rPr>
      <t>For example, recognize that an account balance less than -30 dollars represents a debt greater than 30 dollars.</t>
    </r>
  </si>
  <si>
    <t>Write and evaluate numerical expressions involving whole-number exponents.</t>
  </si>
  <si>
    <r>
      <t xml:space="preserve">Recognize a statistical question as one that anticipates variability in the data related to the question and accounts for it in the answers.  </t>
    </r>
    <r>
      <rPr>
        <i/>
        <sz val="12"/>
        <color theme="1"/>
        <rFont val="Arial"/>
        <family val="2"/>
      </rPr>
      <t>For example, "How old am I?" is not a statistical question, but "How old are the students in my school?" is a statistical question because one anticipates variability in students' ages.</t>
    </r>
  </si>
  <si>
    <t>Recognize that a measure of center for a numerical data set summarizes all of its values with a single number, while a measure of variation describes how its values vary with a single number.</t>
  </si>
  <si>
    <t>Describing the nature of the attribute under investigation, including how it was measured and its units of measurement.</t>
  </si>
  <si>
    <t>M occurrences</t>
  </si>
  <si>
    <r>
      <t>Solve unit rate problems including those involving unit pricing and constant speed.</t>
    </r>
    <r>
      <rPr>
        <i/>
        <sz val="12"/>
        <color rgb="FF231F20"/>
        <rFont val="Arial"/>
        <family val="2"/>
      </rPr>
      <t xml:space="preserve"> For example, if it took 7 hours to mow 4 lawns, then at that rate, how many lawns could be mowed in 35 hours? At what rate were lawns being mowed?</t>
    </r>
  </si>
  <si>
    <t>Standards for Mathematical Practice
• Columns J-M: The provider/publisher will identify one of the Standards for Mathematical Practice and give a citation for that standard for each domain. Review the cited material, score the material by determining the degree to which they meet the intent of the practice standard, and provide evidence to support your determination:
     o M = Meets expectations of the practice standard
     o D = Does not meet expectations of the practice standard
• Columns N-Q: You will identify one of the Standards for Mathematical Practice and give a citation for that standard for each domain. Review the cited material, score the material by determining the degree to which they meet the intent of the practice standard, and provide evidence to support your determination:
     o M = Meets expectations of the practice standard
     o D = Does not meet expectations of the practice standard
Aspects of Rigor and Balance
• Columns R-U:  
     o As you review each standard, consider the aspects of rigor criteria listed in columns R-T.  Those shaded in green have been identified for that standard and should be easily found within the materials.  Those shaded in gray have not been identified but may still be found within the materials.  
     o Based on the evidence for the content standards and standards for mathematical practice, mark each aspect of rigor that is fully met in the materials with an X in the accompanying cell.  Provide the evidence found in the comments section.  
     o For column U, mark the cell for the domain if you find all aspects of rigor balanced within that domain.  Provide the evidence found in the comments section.
• Rigor and Balance: Refer to what is marked in columns R-U for this portion. You will provide one to four citations with evidence for each aspect of rigor.  Provide a citation and evidence for each aspect of rigor and balance from the first quarter of the materials, the second quarter of the materials, the third quarter of the materials, and the fourth quarter of the materials.  Use the citations and evidence already found that meet expectations for the standard, or find new citations and evidence that meet expectations for the aspect of rigor.  These indicators will be scored as follows:
     o M = Meets expectations for rigor and balance – 4 citations with supporting evidence
     o P = Partially meets expectations for rigor and balance – 3 citations with supporting evidence
     o D = Does not meet expectations for rigor and balance – 0-2 citations with supporting evidence</t>
  </si>
  <si>
    <t xml:space="preserve">REVIEWER INSTRUCTIONS:
• Use the Student Edition, Teacher Edition, or Student Workbook (Review Set) to conduct this portion of the review.
Math Content Standards:
• Columns D-F: The provider/publisher will provide a citation or citations within the Teacher Edition for the standard. Review the cited material, score the material by determining the degree to which they meet the intent of the standard, and provide evidence to support your determination: 
     o M = Meets expectations of the standard
     o P = Partially meets expectations of the standard  
     o D = Does not meet expectations of the standard
• Columns G-I: Using the Student Edition, Student Workbook, or other student-facing materials, list a different citation or multiple citations for the same standard so that all components of the standard are addressed. Review the cited material, score the material by determining the degree to which they meet the intent of the standard, and provide evidence to support your determination: 
     o M = Meets expectations of the standard
     o P = Partially meets expectations of the standard
     o D = Does not meet expectations of the standard
</t>
  </si>
  <si>
    <t xml:space="preserve">PROVIDER/PUBLISHER INSTRUCTIONS:
• Citations for this section will refer to the Student Edition, Teacher Edition, or Student Workbook (Review Set).
• For this section, you may enter one citation per criterion. (Column C)  
     o NOTE: You may not use a citation more than once across ALL sections of the rubric.  
• The Reviewer will be providing evidence based on the citation given.
• Each criterion will be scored as “Meets expectations,” “Partially meets expectations,” or “Does not meet expectations.”
</t>
  </si>
  <si>
    <r>
      <t xml:space="preserve">PROVIDER/PUBLISHER INSTRUCTIONS: 
• Citations for this section will refer to the Student Edition, Teacher Edition, or Student Workbook (Review Set).
• Column D:  Enter one citation per standard from the Teacher Edition.  If necessary, you may enter multiple, </t>
    </r>
    <r>
      <rPr>
        <b/>
        <sz val="12"/>
        <color theme="1"/>
        <rFont val="Arial"/>
        <family val="2"/>
      </rPr>
      <t>targeted</t>
    </r>
    <r>
      <rPr>
        <sz val="12"/>
        <color theme="1"/>
        <rFont val="Arial"/>
        <family val="2"/>
      </rPr>
      <t xml:space="preserve"> citations in order to address standards with multiple components.  Use as few citations as needed to meet the full intent of the standard.  Your citations should be concise and should allow the reviewer to easily determine that the full intent and all components of the standard have been met.
     o NOTE: You may not use a citation more than once across ALL sections of the rubric.  
• The Reviewer will be providing evidence based on the citation given.  Each standard will be scored as “Meets expectations,” “Partially meets expectations,” or “Does not meet expectations.” 
• Columns J and K:  You will identify (Column J) and cite (Column K) Standards for Mathematical Practice (1-8), one per domain. Each mathematical practice within the domain will be scored as “Meets expectations” or “Does not meet expectations.” 
     o NOTE: Each Standard for Mathematical Practice should be identified at least once throughout this section.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</si>
</sst>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mm/dd/yy;@"/>
    <numFmt numFmtId="166" formatCode="0.0%"/>
  </numFmts>
  <fonts count="26" x14ac:knownFonts="1">
    <font>
      <sz val="11"/>
      <color theme="1"/>
      <name val="Calibri"/>
      <family val="2"/>
      <scheme val="minor"/>
    </font>
    <font>
      <b/>
      <sz val="12"/>
      <color theme="1"/>
      <name val="Arial"/>
      <family val="2"/>
    </font>
    <font>
      <sz val="12"/>
      <color theme="1"/>
      <name val="Arial"/>
      <family val="2"/>
    </font>
    <font>
      <sz val="11"/>
      <color theme="0"/>
      <name val="Calibri"/>
      <family val="2"/>
      <scheme val="minor"/>
    </font>
    <font>
      <b/>
      <sz val="12"/>
      <color theme="0"/>
      <name val="Arial"/>
      <family val="2"/>
    </font>
    <font>
      <sz val="16"/>
      <color theme="0"/>
      <name val="Arial"/>
      <family val="2"/>
    </font>
    <font>
      <b/>
      <sz val="16"/>
      <color theme="0"/>
      <name val="Arial"/>
      <family val="2"/>
    </font>
    <font>
      <sz val="16"/>
      <color theme="1"/>
      <name val="Arial"/>
      <family val="2"/>
    </font>
    <font>
      <b/>
      <sz val="24"/>
      <color theme="0"/>
      <name val="Arial"/>
      <family val="2"/>
    </font>
    <font>
      <b/>
      <sz val="18"/>
      <name val="Arial"/>
      <family val="2"/>
    </font>
    <font>
      <b/>
      <sz val="12"/>
      <name val="Arial"/>
      <family val="2"/>
    </font>
    <font>
      <b/>
      <sz val="12"/>
      <color rgb="FFFF0000"/>
      <name val="Arial"/>
      <family val="2"/>
    </font>
    <font>
      <sz val="11"/>
      <color theme="1"/>
      <name val="Arial"/>
      <family val="2"/>
    </font>
    <font>
      <sz val="12"/>
      <name val="Arial"/>
      <family val="2"/>
    </font>
    <font>
      <i/>
      <sz val="12"/>
      <color theme="1"/>
      <name val="Arial"/>
      <family val="2"/>
    </font>
    <font>
      <b/>
      <sz val="16"/>
      <color theme="1"/>
      <name val="Arial"/>
      <family val="2"/>
    </font>
    <font>
      <sz val="12"/>
      <color rgb="FF231F20"/>
      <name val="Arial"/>
      <family val="2"/>
    </font>
    <font>
      <i/>
      <sz val="12"/>
      <color rgb="FF231F20"/>
      <name val="Arial"/>
      <family val="2"/>
    </font>
    <font>
      <sz val="12"/>
      <color rgb="FF231F20"/>
      <name val="Calibri"/>
      <family val="2"/>
    </font>
    <font>
      <i/>
      <vertAlign val="superscript"/>
      <sz val="12"/>
      <color rgb="FF231F20"/>
      <name val="Arial"/>
      <family val="2"/>
    </font>
    <font>
      <i/>
      <sz val="12"/>
      <color rgb="FF231F20"/>
      <name val="Century Gothic"/>
      <family val="2"/>
    </font>
    <font>
      <sz val="11"/>
      <color rgb="FF7030A0"/>
      <name val="Calibri"/>
      <family val="2"/>
      <scheme val="minor"/>
    </font>
    <font>
      <b/>
      <u/>
      <sz val="16"/>
      <color theme="1"/>
      <name val="Arial"/>
      <family val="2"/>
    </font>
    <font>
      <sz val="14"/>
      <color theme="1"/>
      <name val="Arial"/>
      <family val="2"/>
    </font>
    <font>
      <b/>
      <sz val="14"/>
      <color theme="1"/>
      <name val="Arial"/>
      <family val="2"/>
    </font>
    <font>
      <sz val="12"/>
      <color theme="0"/>
      <name val="Arial"/>
      <family val="2"/>
    </font>
  </fonts>
  <fills count="28">
    <fill>
      <patternFill patternType="none"/>
    </fill>
    <fill>
      <patternFill patternType="gray125"/>
    </fill>
    <fill>
      <patternFill patternType="solid">
        <fgColor theme="5" tint="0.79998168889431442"/>
        <bgColor indexed="64"/>
      </patternFill>
    </fill>
    <fill>
      <patternFill patternType="solid">
        <fgColor theme="1"/>
        <bgColor indexed="64"/>
      </patternFill>
    </fill>
    <fill>
      <patternFill patternType="solid">
        <fgColor rgb="FFFFFF00"/>
        <bgColor indexed="64"/>
      </patternFill>
    </fill>
    <fill>
      <patternFill patternType="solid">
        <fgColor rgb="FF7030A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2" tint="-0.249977111117893"/>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D9D9D9"/>
        <bgColor indexed="64"/>
      </patternFill>
    </fill>
    <fill>
      <patternFill patternType="solid">
        <fgColor theme="8" tint="0.39997558519241921"/>
        <bgColor indexed="64"/>
      </patternFill>
    </fill>
    <fill>
      <patternFill patternType="solid">
        <fgColor theme="1" tint="4.9989318521683403E-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B8FEFB"/>
        <bgColor indexed="64"/>
      </patternFill>
    </fill>
    <fill>
      <patternFill patternType="solid">
        <fgColor theme="4" tint="0.79998168889431442"/>
        <bgColor indexed="64"/>
      </patternFill>
    </fill>
    <fill>
      <patternFill patternType="solid">
        <fgColor theme="1" tint="0.499984740745262"/>
        <bgColor indexed="64"/>
      </patternFill>
    </fill>
    <fill>
      <patternFill patternType="solid">
        <fgColor rgb="FFD6FEFB"/>
        <bgColor indexed="64"/>
      </patternFill>
    </fill>
    <fill>
      <patternFill patternType="solid">
        <fgColor theme="5" tint="0.39997558519241921"/>
        <bgColor indexed="64"/>
      </patternFill>
    </fill>
    <fill>
      <patternFill patternType="solid">
        <fgColor theme="8" tint="0.59999389629810485"/>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thin">
        <color indexed="64"/>
      </right>
      <top/>
      <bottom/>
      <diagonal/>
    </border>
    <border>
      <left/>
      <right style="thin">
        <color auto="1"/>
      </right>
      <top style="thin">
        <color auto="1"/>
      </top>
      <bottom/>
      <diagonal/>
    </border>
  </borders>
  <cellStyleXfs count="1">
    <xf numFmtId="0" fontId="0" fillId="0" borderId="0"/>
  </cellStyleXfs>
  <cellXfs count="341">
    <xf numFmtId="0" fontId="0" fillId="0" borderId="0" xfId="0"/>
    <xf numFmtId="0" fontId="0" fillId="0" borderId="0" xfId="0" applyAlignment="1">
      <alignment vertical="top" wrapText="1"/>
    </xf>
    <xf numFmtId="0" fontId="1" fillId="0" borderId="0" xfId="0" applyFont="1" applyAlignment="1">
      <alignment horizontal="center" vertical="center"/>
    </xf>
    <xf numFmtId="0" fontId="0" fillId="0" borderId="0" xfId="0" applyFill="1"/>
    <xf numFmtId="0" fontId="2" fillId="15" borderId="14" xfId="0" applyFont="1" applyFill="1" applyBorder="1" applyAlignment="1" applyProtection="1">
      <alignment vertical="center" wrapText="1"/>
      <protection locked="0"/>
    </xf>
    <xf numFmtId="0" fontId="2" fillId="15" borderId="14" xfId="0" applyFont="1" applyFill="1" applyBorder="1" applyAlignment="1" applyProtection="1">
      <alignment horizontal="center" vertical="center" wrapText="1"/>
      <protection locked="0"/>
    </xf>
    <xf numFmtId="0" fontId="1" fillId="0" borderId="14" xfId="0" applyFont="1" applyBorder="1" applyAlignment="1" applyProtection="1">
      <alignment horizontal="left" vertical="center"/>
    </xf>
    <xf numFmtId="0" fontId="2" fillId="0" borderId="14" xfId="0" applyFont="1" applyBorder="1" applyAlignment="1" applyProtection="1">
      <alignment horizontal="center" vertical="center"/>
    </xf>
    <xf numFmtId="0" fontId="1" fillId="0" borderId="14" xfId="0" applyFont="1" applyBorder="1" applyAlignment="1" applyProtection="1">
      <alignment vertical="center" wrapText="1"/>
    </xf>
    <xf numFmtId="165" fontId="2" fillId="0" borderId="14" xfId="0" applyNumberFormat="1" applyFont="1" applyBorder="1" applyAlignment="1" applyProtection="1">
      <alignment horizontal="center" vertical="center"/>
    </xf>
    <xf numFmtId="0" fontId="1" fillId="0" borderId="15" xfId="0" applyFont="1" applyBorder="1" applyAlignment="1" applyProtection="1">
      <alignment horizontal="left" vertical="center" wrapText="1"/>
    </xf>
    <xf numFmtId="0" fontId="1" fillId="0" borderId="14" xfId="0" applyFont="1" applyBorder="1" applyAlignment="1" applyProtection="1">
      <alignment horizontal="center" vertical="center" wrapText="1"/>
    </xf>
    <xf numFmtId="0" fontId="1" fillId="0" borderId="14" xfId="0" applyFont="1" applyBorder="1" applyAlignment="1" applyProtection="1">
      <alignment horizontal="left" vertical="center" wrapText="1"/>
    </xf>
    <xf numFmtId="1" fontId="1" fillId="0" borderId="14" xfId="0" applyNumberFormat="1" applyFont="1" applyBorder="1" applyAlignment="1" applyProtection="1">
      <alignment horizontal="center" vertical="center"/>
    </xf>
    <xf numFmtId="0" fontId="1" fillId="0" borderId="14" xfId="0" applyFont="1" applyFill="1" applyBorder="1" applyAlignment="1" applyProtection="1">
      <alignment horizontal="center" vertical="center"/>
    </xf>
    <xf numFmtId="1" fontId="1" fillId="0" borderId="14" xfId="0" applyNumberFormat="1" applyFont="1" applyFill="1" applyBorder="1" applyAlignment="1" applyProtection="1">
      <alignment horizontal="center" vertical="center" wrapText="1"/>
    </xf>
    <xf numFmtId="0" fontId="10" fillId="0" borderId="14" xfId="0" applyFont="1" applyFill="1" applyBorder="1" applyAlignment="1" applyProtection="1">
      <alignment horizontal="center" vertical="center" wrapText="1"/>
    </xf>
    <xf numFmtId="166" fontId="1" fillId="0" borderId="21" xfId="0" applyNumberFormat="1" applyFont="1" applyFill="1" applyBorder="1" applyAlignment="1" applyProtection="1">
      <alignment horizontal="center" vertical="center" wrapText="1"/>
    </xf>
    <xf numFmtId="166" fontId="11" fillId="3" borderId="14" xfId="0" applyNumberFormat="1" applyFont="1" applyFill="1" applyBorder="1" applyAlignment="1" applyProtection="1">
      <alignment horizontal="center" vertical="center" wrapText="1"/>
    </xf>
    <xf numFmtId="166" fontId="11" fillId="0" borderId="14" xfId="0" applyNumberFormat="1" applyFont="1" applyFill="1" applyBorder="1" applyAlignment="1" applyProtection="1">
      <alignment horizontal="center" vertical="center" wrapText="1"/>
    </xf>
    <xf numFmtId="0" fontId="1" fillId="7" borderId="14" xfId="0" applyFont="1" applyFill="1" applyBorder="1" applyAlignment="1" applyProtection="1">
      <alignment horizontal="left" vertical="center" wrapText="1"/>
    </xf>
    <xf numFmtId="0" fontId="1" fillId="7" borderId="14" xfId="0" applyFont="1" applyFill="1" applyBorder="1" applyAlignment="1" applyProtection="1">
      <alignment horizontal="center" vertical="center" wrapText="1"/>
    </xf>
    <xf numFmtId="0" fontId="1" fillId="7" borderId="26" xfId="0" applyFont="1" applyFill="1" applyBorder="1" applyAlignment="1" applyProtection="1">
      <alignment horizontal="left" vertical="center" wrapText="1"/>
    </xf>
    <xf numFmtId="0" fontId="10" fillId="7" borderId="21" xfId="0" applyFont="1" applyFill="1" applyBorder="1" applyAlignment="1" applyProtection="1">
      <alignment horizontal="center" vertical="center" wrapText="1"/>
    </xf>
    <xf numFmtId="0" fontId="0" fillId="0" borderId="0" xfId="0" applyAlignment="1">
      <alignment vertical="top"/>
    </xf>
    <xf numFmtId="0" fontId="0" fillId="0" borderId="12" xfId="0" applyBorder="1"/>
    <xf numFmtId="0" fontId="0" fillId="0" borderId="0" xfId="0" applyBorder="1" applyAlignment="1">
      <alignment vertical="center"/>
    </xf>
    <xf numFmtId="0" fontId="8" fillId="0" borderId="14" xfId="0" applyFont="1" applyFill="1" applyBorder="1" applyAlignment="1" applyProtection="1">
      <alignment horizontal="center" vertical="center"/>
    </xf>
    <xf numFmtId="0" fontId="1" fillId="15" borderId="23" xfId="0" applyFont="1" applyFill="1" applyBorder="1" applyAlignment="1" applyProtection="1">
      <alignment horizontal="left" vertical="center" wrapText="1"/>
    </xf>
    <xf numFmtId="0" fontId="1" fillId="15" borderId="14" xfId="0" applyFont="1" applyFill="1" applyBorder="1" applyAlignment="1" applyProtection="1">
      <alignment vertical="center" wrapText="1"/>
    </xf>
    <xf numFmtId="0" fontId="1" fillId="15" borderId="14" xfId="0" applyFont="1" applyFill="1" applyBorder="1" applyAlignment="1" applyProtection="1">
      <alignment horizontal="left" vertical="center" wrapText="1"/>
    </xf>
    <xf numFmtId="0" fontId="1" fillId="15" borderId="14" xfId="0" applyFont="1" applyFill="1" applyBorder="1" applyAlignment="1" applyProtection="1">
      <alignment vertical="center"/>
    </xf>
    <xf numFmtId="0" fontId="0" fillId="3" borderId="0" xfId="0" applyFill="1" applyProtection="1"/>
    <xf numFmtId="0" fontId="0" fillId="0" borderId="0" xfId="0" applyProtection="1"/>
    <xf numFmtId="0" fontId="1" fillId="3" borderId="0" xfId="0" applyFont="1" applyFill="1" applyAlignment="1" applyProtection="1">
      <alignment horizontal="center" vertical="center"/>
    </xf>
    <xf numFmtId="0" fontId="0" fillId="3" borderId="0" xfId="0" applyFill="1" applyAlignment="1" applyProtection="1">
      <alignment vertical="top" wrapText="1"/>
    </xf>
    <xf numFmtId="0" fontId="1" fillId="17" borderId="1" xfId="0" applyFont="1" applyFill="1" applyBorder="1" applyAlignment="1" applyProtection="1">
      <alignment horizontal="center" vertical="center"/>
    </xf>
    <xf numFmtId="0" fontId="7" fillId="4" borderId="1" xfId="0" applyFont="1" applyFill="1" applyBorder="1" applyAlignment="1" applyProtection="1">
      <alignment horizontal="center" vertical="center" wrapText="1"/>
    </xf>
    <xf numFmtId="0" fontId="2" fillId="17" borderId="1" xfId="0" applyFont="1" applyFill="1" applyBorder="1" applyAlignment="1" applyProtection="1">
      <alignment horizontal="center" vertical="center" wrapText="1"/>
    </xf>
    <xf numFmtId="0" fontId="2" fillId="17" borderId="1" xfId="0" applyFont="1" applyFill="1" applyBorder="1" applyAlignment="1" applyProtection="1">
      <alignment horizontal="center" vertical="center"/>
    </xf>
    <xf numFmtId="0" fontId="13" fillId="17" borderId="1" xfId="0" applyFont="1" applyFill="1" applyBorder="1" applyAlignment="1" applyProtection="1">
      <alignment horizontal="center" vertical="center" wrapText="1"/>
    </xf>
    <xf numFmtId="0" fontId="6" fillId="3" borderId="3" xfId="0" applyFont="1" applyFill="1" applyBorder="1" applyAlignment="1" applyProtection="1">
      <alignment horizontal="left" vertical="top"/>
    </xf>
    <xf numFmtId="0" fontId="4" fillId="3" borderId="3" xfId="0" applyFont="1" applyFill="1" applyBorder="1" applyAlignment="1" applyProtection="1">
      <alignment vertical="top" wrapText="1"/>
    </xf>
    <xf numFmtId="0" fontId="0" fillId="3" borderId="3" xfId="0" applyFill="1" applyBorder="1" applyProtection="1"/>
    <xf numFmtId="0" fontId="0" fillId="3" borderId="3" xfId="0" applyFill="1" applyBorder="1" applyAlignment="1" applyProtection="1">
      <alignment horizontal="center" vertical="center"/>
    </xf>
    <xf numFmtId="0" fontId="6" fillId="17" borderId="0" xfId="0" applyFont="1" applyFill="1" applyBorder="1" applyAlignment="1" applyProtection="1">
      <alignment vertical="top"/>
    </xf>
    <xf numFmtId="0" fontId="0" fillId="17" borderId="0" xfId="0" applyFill="1" applyAlignment="1" applyProtection="1">
      <alignment vertical="top" wrapText="1"/>
    </xf>
    <xf numFmtId="0" fontId="3" fillId="17" borderId="0" xfId="0" applyFont="1" applyFill="1" applyBorder="1" applyProtection="1"/>
    <xf numFmtId="0" fontId="3" fillId="17" borderId="0" xfId="0" applyFont="1" applyFill="1" applyBorder="1" applyAlignment="1" applyProtection="1">
      <alignment horizontal="center" vertical="center"/>
    </xf>
    <xf numFmtId="0" fontId="0" fillId="17" borderId="0" xfId="0" applyFill="1" applyProtection="1"/>
    <xf numFmtId="0" fontId="3" fillId="17" borderId="27" xfId="0" applyFont="1" applyFill="1" applyBorder="1" applyProtection="1"/>
    <xf numFmtId="0" fontId="1" fillId="7" borderId="2" xfId="0" applyFont="1" applyFill="1" applyBorder="1" applyAlignment="1" applyProtection="1">
      <alignment horizontal="center" vertical="center"/>
    </xf>
    <xf numFmtId="0" fontId="1" fillId="7" borderId="3" xfId="0" applyFont="1" applyFill="1" applyBorder="1" applyAlignment="1" applyProtection="1">
      <alignment horizontal="left" vertical="center" wrapText="1"/>
    </xf>
    <xf numFmtId="0" fontId="0" fillId="7" borderId="3" xfId="0" applyFill="1" applyBorder="1" applyAlignment="1" applyProtection="1">
      <alignment vertical="top" wrapText="1"/>
    </xf>
    <xf numFmtId="0" fontId="0" fillId="7" borderId="3" xfId="0" applyFill="1" applyBorder="1" applyAlignment="1" applyProtection="1">
      <alignment horizontal="center" vertical="center"/>
    </xf>
    <xf numFmtId="0" fontId="0" fillId="7" borderId="3" xfId="0" applyFill="1" applyBorder="1" applyProtection="1"/>
    <xf numFmtId="0" fontId="0" fillId="7" borderId="4" xfId="0" applyFill="1" applyBorder="1" applyProtection="1"/>
    <xf numFmtId="0" fontId="1" fillId="0" borderId="9" xfId="0" applyFont="1" applyBorder="1" applyAlignment="1" applyProtection="1">
      <alignment horizontal="center" vertical="center"/>
    </xf>
    <xf numFmtId="0" fontId="2" fillId="0" borderId="9" xfId="0" applyFont="1" applyBorder="1" applyAlignment="1" applyProtection="1">
      <alignment horizontal="left" vertical="top" wrapText="1"/>
    </xf>
    <xf numFmtId="0" fontId="2" fillId="4" borderId="9" xfId="0" applyFont="1" applyFill="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left" vertical="top" wrapText="1"/>
    </xf>
    <xf numFmtId="0" fontId="2" fillId="2" borderId="1" xfId="0" applyFont="1" applyFill="1" applyBorder="1" applyAlignment="1" applyProtection="1">
      <alignment horizontal="left" vertical="top" wrapText="1"/>
    </xf>
    <xf numFmtId="0" fontId="2" fillId="8" borderId="1"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1" fillId="0" borderId="7" xfId="0" applyFont="1" applyBorder="1" applyAlignment="1" applyProtection="1">
      <alignment horizontal="center" vertical="center"/>
    </xf>
    <xf numFmtId="0" fontId="2" fillId="0" borderId="7" xfId="0" applyFont="1" applyBorder="1" applyAlignment="1" applyProtection="1">
      <alignment horizontal="left" vertical="top" wrapText="1"/>
    </xf>
    <xf numFmtId="0" fontId="2" fillId="2" borderId="7" xfId="0" applyFont="1" applyFill="1" applyBorder="1" applyAlignment="1" applyProtection="1">
      <alignment horizontal="left" vertical="top" wrapText="1"/>
    </xf>
    <xf numFmtId="0" fontId="2" fillId="8" borderId="7" xfId="0" applyFont="1" applyFill="1" applyBorder="1" applyAlignment="1" applyProtection="1">
      <alignment horizontal="left" vertical="top" wrapText="1"/>
    </xf>
    <xf numFmtId="0" fontId="1" fillId="7" borderId="3" xfId="0" applyFont="1" applyFill="1" applyBorder="1" applyAlignment="1" applyProtection="1">
      <alignment horizontal="left" vertical="top" wrapText="1"/>
    </xf>
    <xf numFmtId="0" fontId="2" fillId="7" borderId="3" xfId="0" applyFont="1" applyFill="1" applyBorder="1" applyAlignment="1" applyProtection="1">
      <alignment vertical="center"/>
    </xf>
    <xf numFmtId="0" fontId="2" fillId="7" borderId="3" xfId="0" applyFont="1" applyFill="1" applyBorder="1" applyAlignment="1" applyProtection="1">
      <alignment horizontal="left" vertical="top"/>
    </xf>
    <xf numFmtId="0" fontId="2" fillId="7" borderId="3" xfId="0" applyFont="1" applyFill="1" applyBorder="1" applyAlignment="1" applyProtection="1">
      <alignment horizontal="center" vertical="center"/>
    </xf>
    <xf numFmtId="0" fontId="2" fillId="7" borderId="4" xfId="0" applyFont="1" applyFill="1" applyBorder="1" applyAlignment="1" applyProtection="1">
      <alignment horizontal="left" vertical="top" wrapText="1"/>
    </xf>
    <xf numFmtId="0" fontId="2" fillId="0" borderId="9" xfId="0" applyFont="1" applyFill="1" applyBorder="1" applyAlignment="1" applyProtection="1">
      <alignment horizontal="left" vertical="top" wrapText="1"/>
    </xf>
    <xf numFmtId="0" fontId="2" fillId="2" borderId="9" xfId="0" applyFont="1" applyFill="1" applyBorder="1" applyAlignment="1" applyProtection="1">
      <alignment horizontal="left" vertical="top" wrapText="1"/>
    </xf>
    <xf numFmtId="0" fontId="2" fillId="8" borderId="9" xfId="0" applyFont="1" applyFill="1" applyBorder="1" applyAlignment="1" applyProtection="1">
      <alignment horizontal="left" vertical="top" wrapText="1"/>
    </xf>
    <xf numFmtId="0" fontId="2" fillId="0" borderId="7" xfId="0" applyFont="1" applyFill="1" applyBorder="1" applyAlignment="1" applyProtection="1">
      <alignment horizontal="left" vertical="top" wrapText="1"/>
    </xf>
    <xf numFmtId="0" fontId="2" fillId="7" borderId="3" xfId="0" applyFont="1" applyFill="1" applyBorder="1" applyAlignment="1" applyProtection="1">
      <alignment horizontal="left" vertical="top" wrapText="1"/>
    </xf>
    <xf numFmtId="0" fontId="2" fillId="7" borderId="3" xfId="0" applyFont="1" applyFill="1" applyBorder="1" applyAlignment="1" applyProtection="1">
      <alignment vertical="top" wrapText="1"/>
    </xf>
    <xf numFmtId="0" fontId="2" fillId="0" borderId="0" xfId="0" applyFont="1" applyFill="1" applyBorder="1" applyAlignment="1" applyProtection="1">
      <alignment horizontal="left" vertical="top" wrapText="1"/>
    </xf>
    <xf numFmtId="0" fontId="1" fillId="0" borderId="9" xfId="0" applyFont="1" applyFill="1" applyBorder="1" applyAlignment="1" applyProtection="1">
      <alignment horizontal="center" vertical="center"/>
    </xf>
    <xf numFmtId="0" fontId="2" fillId="4" borderId="1" xfId="0" applyFont="1" applyFill="1" applyBorder="1" applyAlignment="1" applyProtection="1">
      <alignment horizontal="center" vertical="center"/>
    </xf>
    <xf numFmtId="0" fontId="2" fillId="4" borderId="7" xfId="0" applyFont="1" applyFill="1" applyBorder="1" applyAlignment="1" applyProtection="1">
      <alignment horizontal="center" vertical="center"/>
    </xf>
    <xf numFmtId="0" fontId="2" fillId="7" borderId="3" xfId="0" applyFont="1" applyFill="1" applyBorder="1" applyAlignment="1" applyProtection="1">
      <alignment horizontal="left" vertical="center" wrapText="1"/>
    </xf>
    <xf numFmtId="0" fontId="0" fillId="7" borderId="3" xfId="0" applyFill="1" applyBorder="1" applyAlignment="1" applyProtection="1">
      <alignment horizontal="center"/>
    </xf>
    <xf numFmtId="0" fontId="0" fillId="0" borderId="0" xfId="0" applyFill="1" applyProtection="1"/>
    <xf numFmtId="0" fontId="2" fillId="0" borderId="0" xfId="0" applyFont="1" applyProtection="1"/>
    <xf numFmtId="0" fontId="0" fillId="7" borderId="2" xfId="0" applyFill="1" applyBorder="1" applyProtection="1"/>
    <xf numFmtId="0" fontId="2" fillId="7" borderId="3" xfId="0" applyFont="1" applyFill="1" applyBorder="1" applyAlignment="1" applyProtection="1"/>
    <xf numFmtId="0" fontId="2" fillId="7" borderId="4" xfId="0" applyFont="1" applyFill="1" applyBorder="1" applyAlignment="1" applyProtection="1"/>
    <xf numFmtId="0" fontId="2" fillId="0" borderId="4" xfId="0" applyFont="1" applyFill="1" applyBorder="1" applyProtection="1"/>
    <xf numFmtId="0" fontId="0" fillId="4" borderId="1" xfId="0" applyFill="1" applyBorder="1" applyProtection="1"/>
    <xf numFmtId="0" fontId="2" fillId="2" borderId="9" xfId="0" applyFont="1" applyFill="1" applyBorder="1" applyAlignment="1" applyProtection="1">
      <alignment horizontal="left" vertical="top" wrapText="1"/>
      <protection locked="0"/>
    </xf>
    <xf numFmtId="0" fontId="2" fillId="2" borderId="1" xfId="0" applyFont="1" applyFill="1" applyBorder="1" applyAlignment="1" applyProtection="1">
      <alignment horizontal="left" vertical="top" wrapText="1"/>
      <protection locked="0"/>
    </xf>
    <xf numFmtId="0" fontId="2" fillId="2" borderId="7" xfId="0" applyFont="1" applyFill="1" applyBorder="1" applyAlignment="1" applyProtection="1">
      <alignment horizontal="left" vertical="top" wrapText="1"/>
      <protection locked="0"/>
    </xf>
    <xf numFmtId="0" fontId="0" fillId="3" borderId="12" xfId="0" applyFill="1" applyBorder="1" applyProtection="1"/>
    <xf numFmtId="0" fontId="1" fillId="3" borderId="12" xfId="0" applyFont="1" applyFill="1" applyBorder="1" applyAlignment="1" applyProtection="1">
      <alignment horizontal="center" vertical="center"/>
    </xf>
    <xf numFmtId="0" fontId="6" fillId="3" borderId="2" xfId="0" applyFont="1" applyFill="1" applyBorder="1" applyAlignment="1" applyProtection="1">
      <alignment horizontal="left" vertical="top"/>
    </xf>
    <xf numFmtId="0" fontId="6" fillId="17" borderId="11" xfId="0" applyFont="1" applyFill="1" applyBorder="1" applyAlignment="1" applyProtection="1">
      <alignment vertical="top"/>
    </xf>
    <xf numFmtId="0" fontId="3" fillId="17" borderId="6" xfId="0" applyFont="1" applyFill="1" applyBorder="1" applyProtection="1"/>
    <xf numFmtId="0" fontId="3" fillId="17" borderId="6" xfId="0" applyFont="1" applyFill="1" applyBorder="1" applyAlignment="1" applyProtection="1">
      <alignment horizontal="center" vertical="center"/>
    </xf>
    <xf numFmtId="0" fontId="3" fillId="17" borderId="13" xfId="0" applyFont="1" applyFill="1" applyBorder="1" applyProtection="1"/>
    <xf numFmtId="0" fontId="12" fillId="0" borderId="1" xfId="0" applyFont="1" applyBorder="1" applyAlignment="1" applyProtection="1">
      <alignment horizontal="left" vertical="top" wrapText="1"/>
    </xf>
    <xf numFmtId="0" fontId="0" fillId="6" borderId="2" xfId="0" applyFill="1" applyBorder="1" applyProtection="1"/>
    <xf numFmtId="0" fontId="0" fillId="6" borderId="3" xfId="0" applyFill="1" applyBorder="1" applyProtection="1"/>
    <xf numFmtId="0" fontId="0" fillId="6" borderId="3" xfId="0" applyFill="1" applyBorder="1" applyAlignment="1" applyProtection="1">
      <alignment horizontal="center"/>
    </xf>
    <xf numFmtId="0" fontId="0" fillId="0" borderId="12" xfId="0" applyFill="1" applyBorder="1" applyProtection="1"/>
    <xf numFmtId="0" fontId="2" fillId="0" borderId="0" xfId="0" applyFont="1" applyFill="1" applyBorder="1" applyAlignment="1" applyProtection="1">
      <alignment horizontal="left" vertical="center" wrapText="1"/>
    </xf>
    <xf numFmtId="0" fontId="0" fillId="0" borderId="0" xfId="0" applyFill="1" applyBorder="1" applyProtection="1"/>
    <xf numFmtId="0" fontId="2" fillId="2" borderId="1" xfId="0" applyFont="1" applyFill="1" applyBorder="1" applyAlignment="1" applyProtection="1">
      <alignment vertical="top" wrapText="1"/>
      <protection locked="0"/>
    </xf>
    <xf numFmtId="0" fontId="13" fillId="12" borderId="6" xfId="0" applyFont="1" applyFill="1" applyBorder="1" applyAlignment="1" applyProtection="1">
      <alignment vertical="center" wrapText="1"/>
    </xf>
    <xf numFmtId="0" fontId="13" fillId="12" borderId="13" xfId="0" applyFont="1" applyFill="1" applyBorder="1" applyAlignment="1" applyProtection="1">
      <alignment vertical="center" wrapText="1"/>
    </xf>
    <xf numFmtId="0" fontId="13" fillId="0" borderId="0" xfId="0" applyFont="1" applyFill="1" applyBorder="1" applyAlignment="1" applyProtection="1">
      <alignment vertical="center" wrapText="1"/>
    </xf>
    <xf numFmtId="0" fontId="2" fillId="14" borderId="6" xfId="0" applyFont="1" applyFill="1" applyBorder="1" applyAlignment="1" applyProtection="1">
      <alignment vertical="top" wrapText="1"/>
    </xf>
    <xf numFmtId="0" fontId="2" fillId="14" borderId="13" xfId="0" applyFont="1" applyFill="1" applyBorder="1" applyAlignment="1" applyProtection="1">
      <alignment vertical="top" wrapText="1"/>
    </xf>
    <xf numFmtId="0" fontId="2" fillId="0" borderId="0" xfId="0" applyFont="1" applyFill="1" applyBorder="1" applyAlignment="1" applyProtection="1">
      <alignment vertical="top" wrapText="1"/>
    </xf>
    <xf numFmtId="0" fontId="2" fillId="13" borderId="0" xfId="0" applyFont="1" applyFill="1" applyBorder="1" applyAlignment="1" applyProtection="1">
      <alignment vertical="top" wrapText="1"/>
    </xf>
    <xf numFmtId="0" fontId="2" fillId="13" borderId="27" xfId="0" applyFont="1" applyFill="1" applyBorder="1" applyAlignment="1" applyProtection="1">
      <alignment vertical="top" wrapText="1"/>
    </xf>
    <xf numFmtId="0" fontId="0" fillId="3" borderId="0" xfId="0" applyFill="1" applyAlignment="1" applyProtection="1">
      <alignment horizontal="center" vertical="center"/>
    </xf>
    <xf numFmtId="0" fontId="0" fillId="3" borderId="1" xfId="0" applyFill="1" applyBorder="1" applyProtection="1"/>
    <xf numFmtId="0" fontId="15" fillId="4" borderId="1" xfId="0" applyFont="1" applyFill="1" applyBorder="1" applyAlignment="1" applyProtection="1">
      <alignment horizontal="center" vertical="center" wrapText="1"/>
    </xf>
    <xf numFmtId="0" fontId="13" fillId="26" borderId="1" xfId="0" applyFont="1" applyFill="1" applyBorder="1" applyAlignment="1" applyProtection="1">
      <alignment horizontal="center" vertical="center" wrapText="1"/>
    </xf>
    <xf numFmtId="0" fontId="1" fillId="3" borderId="3" xfId="0" applyFont="1" applyFill="1" applyBorder="1" applyAlignment="1" applyProtection="1">
      <alignment horizontal="center" vertical="center"/>
    </xf>
    <xf numFmtId="0" fontId="5" fillId="3" borderId="3" xfId="0" applyFont="1" applyFill="1" applyBorder="1" applyAlignment="1" applyProtection="1">
      <alignment vertical="top" wrapText="1"/>
    </xf>
    <xf numFmtId="0" fontId="0" fillId="3" borderId="2" xfId="0" applyFill="1" applyBorder="1" applyProtection="1"/>
    <xf numFmtId="0" fontId="4" fillId="17" borderId="0" xfId="0" applyFont="1" applyFill="1" applyBorder="1" applyAlignment="1" applyProtection="1">
      <alignment horizontal="center" vertical="center"/>
    </xf>
    <xf numFmtId="0" fontId="6" fillId="17" borderId="3" xfId="0" applyFont="1" applyFill="1" applyBorder="1" applyAlignment="1" applyProtection="1">
      <alignment vertical="center" wrapText="1"/>
    </xf>
    <xf numFmtId="0" fontId="13" fillId="17" borderId="9" xfId="0" applyFont="1" applyFill="1" applyBorder="1" applyAlignment="1" applyProtection="1">
      <alignment horizontal="center" vertical="center"/>
    </xf>
    <xf numFmtId="0" fontId="13" fillId="17" borderId="9" xfId="0" applyFont="1" applyFill="1" applyBorder="1" applyAlignment="1" applyProtection="1">
      <alignment horizontal="center" vertical="center" wrapText="1"/>
    </xf>
    <xf numFmtId="0" fontId="13" fillId="17" borderId="11" xfId="0" applyFont="1" applyFill="1" applyBorder="1" applyAlignment="1" applyProtection="1">
      <alignment horizontal="center" vertical="center" wrapText="1"/>
    </xf>
    <xf numFmtId="0" fontId="3" fillId="26" borderId="13" xfId="0" applyFont="1" applyFill="1" applyBorder="1" applyProtection="1"/>
    <xf numFmtId="0" fontId="0" fillId="26" borderId="1" xfId="0" applyFill="1" applyBorder="1" applyAlignment="1" applyProtection="1">
      <alignment horizontal="center" vertical="center"/>
    </xf>
    <xf numFmtId="0" fontId="1" fillId="0" borderId="1" xfId="0" applyFont="1" applyBorder="1" applyAlignment="1" applyProtection="1">
      <alignment horizontal="center" vertical="center" wrapText="1"/>
    </xf>
    <xf numFmtId="0" fontId="1" fillId="10" borderId="1" xfId="0" applyFont="1" applyFill="1" applyBorder="1" applyAlignment="1" applyProtection="1">
      <alignment horizontal="center" vertical="center" wrapText="1"/>
    </xf>
    <xf numFmtId="0" fontId="2" fillId="0" borderId="1" xfId="0" applyFont="1" applyBorder="1" applyAlignment="1" applyProtection="1">
      <alignment vertical="top" wrapText="1"/>
    </xf>
    <xf numFmtId="0" fontId="2" fillId="2" borderId="2" xfId="0" applyFont="1" applyFill="1" applyBorder="1" applyAlignment="1" applyProtection="1">
      <alignment horizontal="left" vertical="top" wrapText="1"/>
    </xf>
    <xf numFmtId="0" fontId="2" fillId="23" borderId="2" xfId="0" applyFont="1" applyFill="1" applyBorder="1" applyAlignment="1" applyProtection="1">
      <alignment horizontal="left" vertical="top" wrapText="1"/>
    </xf>
    <xf numFmtId="0" fontId="2" fillId="20" borderId="8" xfId="0" applyFont="1" applyFill="1" applyBorder="1" applyAlignment="1" applyProtection="1">
      <alignment horizontal="center" vertical="center" wrapText="1"/>
    </xf>
    <xf numFmtId="0" fontId="2" fillId="25" borderId="8" xfId="0" applyFont="1" applyFill="1" applyBorder="1" applyAlignment="1" applyProtection="1">
      <alignment horizontal="center" vertical="center" wrapText="1"/>
    </xf>
    <xf numFmtId="0" fontId="4" fillId="24" borderId="9"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0" xfId="0" applyFill="1" applyBorder="1" applyAlignment="1" applyProtection="1">
      <alignment vertical="top"/>
    </xf>
    <xf numFmtId="0" fontId="0" fillId="11" borderId="1" xfId="0" applyFill="1" applyBorder="1" applyAlignment="1" applyProtection="1">
      <alignment horizontal="center" vertical="center"/>
    </xf>
    <xf numFmtId="0" fontId="16" fillId="0" borderId="1" xfId="0" applyFont="1" applyBorder="1" applyAlignment="1" applyProtection="1">
      <alignment vertical="top" wrapText="1"/>
    </xf>
    <xf numFmtId="0" fontId="1" fillId="0" borderId="2" xfId="0" applyFont="1" applyBorder="1" applyAlignment="1" applyProtection="1">
      <alignment horizontal="center" vertical="center"/>
    </xf>
    <xf numFmtId="0" fontId="16" fillId="0" borderId="1" xfId="0" applyFont="1" applyBorder="1" applyAlignment="1" applyProtection="1">
      <alignment horizontal="left" vertical="top" wrapText="1"/>
    </xf>
    <xf numFmtId="0" fontId="2" fillId="23" borderId="1" xfId="0" applyFont="1" applyFill="1" applyBorder="1" applyAlignment="1" applyProtection="1">
      <alignment horizontal="left" vertical="top" wrapText="1"/>
    </xf>
    <xf numFmtId="0" fontId="1" fillId="11" borderId="4" xfId="0" applyFont="1" applyFill="1" applyBorder="1" applyAlignment="1" applyProtection="1">
      <alignment horizontal="center" vertical="center"/>
    </xf>
    <xf numFmtId="0" fontId="1" fillId="11" borderId="1" xfId="0" applyFont="1" applyFill="1" applyBorder="1" applyAlignment="1" applyProtection="1">
      <alignment horizontal="center" vertical="center"/>
    </xf>
    <xf numFmtId="0" fontId="2" fillId="0" borderId="4"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6" fillId="3" borderId="10" xfId="0" applyFont="1" applyFill="1" applyBorder="1" applyAlignment="1" applyProtection="1">
      <alignment horizontal="left" vertical="top"/>
    </xf>
    <xf numFmtId="0" fontId="1" fillId="3" borderId="5" xfId="0" applyFont="1" applyFill="1" applyBorder="1" applyAlignment="1" applyProtection="1">
      <alignment horizontal="center" vertical="center" wrapText="1"/>
    </xf>
    <xf numFmtId="0" fontId="4" fillId="3" borderId="5" xfId="0" applyFont="1" applyFill="1" applyBorder="1" applyAlignment="1" applyProtection="1">
      <alignment vertical="top" wrapText="1"/>
    </xf>
    <xf numFmtId="0" fontId="6" fillId="17" borderId="2" xfId="0" applyFont="1" applyFill="1" applyBorder="1" applyAlignment="1" applyProtection="1">
      <alignment horizontal="left" vertical="top"/>
    </xf>
    <xf numFmtId="0" fontId="4" fillId="17" borderId="3" xfId="0" applyFont="1" applyFill="1" applyBorder="1" applyAlignment="1" applyProtection="1">
      <alignment horizontal="center" vertical="center" wrapText="1"/>
    </xf>
    <xf numFmtId="0" fontId="6" fillId="17" borderId="3" xfId="0" applyFont="1" applyFill="1" applyBorder="1" applyAlignment="1" applyProtection="1">
      <alignment vertical="top"/>
    </xf>
    <xf numFmtId="0" fontId="17" fillId="0" borderId="0" xfId="0" applyFont="1" applyAlignment="1" applyProtection="1">
      <alignment horizontal="left" vertical="top" wrapText="1"/>
    </xf>
    <xf numFmtId="0" fontId="1" fillId="11" borderId="2" xfId="0" applyFont="1" applyFill="1" applyBorder="1" applyAlignment="1" applyProtection="1">
      <alignment horizontal="center" vertical="center"/>
    </xf>
    <xf numFmtId="0" fontId="2" fillId="4" borderId="8" xfId="0" applyFont="1" applyFill="1" applyBorder="1" applyAlignment="1" applyProtection="1">
      <alignment horizontal="center" vertical="center"/>
    </xf>
    <xf numFmtId="0" fontId="16" fillId="0" borderId="0" xfId="0" applyFont="1" applyAlignment="1" applyProtection="1">
      <alignment horizontal="left" vertical="top" wrapText="1"/>
    </xf>
    <xf numFmtId="0" fontId="6" fillId="17" borderId="2" xfId="0" applyFont="1" applyFill="1" applyBorder="1" applyAlignment="1" applyProtection="1">
      <alignment vertical="center"/>
    </xf>
    <xf numFmtId="0" fontId="6" fillId="17" borderId="3" xfId="0" applyFont="1" applyFill="1" applyBorder="1" applyAlignment="1" applyProtection="1">
      <alignment vertical="center"/>
    </xf>
    <xf numFmtId="0" fontId="2" fillId="0" borderId="9" xfId="0" applyFont="1" applyBorder="1" applyAlignment="1" applyProtection="1">
      <alignment vertical="top" wrapText="1"/>
    </xf>
    <xf numFmtId="0" fontId="2" fillId="20" borderId="7" xfId="0" applyFont="1" applyFill="1" applyBorder="1" applyAlignment="1" applyProtection="1">
      <alignment vertical="center"/>
    </xf>
    <xf numFmtId="0" fontId="2" fillId="25" borderId="7" xfId="0" applyFont="1" applyFill="1" applyBorder="1" applyAlignment="1" applyProtection="1">
      <alignment vertical="center"/>
    </xf>
    <xf numFmtId="0" fontId="2" fillId="20" borderId="8" xfId="0" applyFont="1" applyFill="1" applyBorder="1" applyAlignment="1" applyProtection="1">
      <alignment vertical="center"/>
    </xf>
    <xf numFmtId="0" fontId="2" fillId="25" borderId="8" xfId="0" applyFont="1" applyFill="1" applyBorder="1" applyAlignment="1" applyProtection="1">
      <alignment vertical="center"/>
    </xf>
    <xf numFmtId="0" fontId="17" fillId="0" borderId="1" xfId="0" applyFont="1" applyBorder="1" applyAlignment="1" applyProtection="1">
      <alignment vertical="top" wrapText="1"/>
    </xf>
    <xf numFmtId="0" fontId="2" fillId="3" borderId="1" xfId="0" applyFont="1" applyFill="1" applyBorder="1" applyAlignment="1" applyProtection="1">
      <alignment vertical="top" wrapText="1"/>
    </xf>
    <xf numFmtId="0" fontId="1" fillId="10" borderId="9" xfId="0" applyFont="1" applyFill="1" applyBorder="1" applyAlignment="1" applyProtection="1">
      <alignment horizontal="center" vertical="center" wrapText="1"/>
    </xf>
    <xf numFmtId="0" fontId="2" fillId="17" borderId="3" xfId="0" applyFont="1" applyFill="1" applyBorder="1" applyAlignment="1" applyProtection="1">
      <alignment vertical="center"/>
    </xf>
    <xf numFmtId="0" fontId="2" fillId="17" borderId="4" xfId="0" applyFont="1" applyFill="1" applyBorder="1" applyAlignment="1" applyProtection="1">
      <alignment vertical="center"/>
    </xf>
    <xf numFmtId="0" fontId="2" fillId="25" borderId="8" xfId="0" applyFont="1" applyFill="1" applyBorder="1" applyAlignment="1" applyProtection="1">
      <alignment vertical="top" wrapText="1"/>
    </xf>
    <xf numFmtId="0" fontId="1" fillId="17" borderId="2" xfId="0" applyFont="1" applyFill="1" applyBorder="1" applyAlignment="1" applyProtection="1">
      <alignment horizontal="center" vertical="center"/>
    </xf>
    <xf numFmtId="0" fontId="1" fillId="17" borderId="3" xfId="0" applyFont="1" applyFill="1" applyBorder="1" applyAlignment="1" applyProtection="1">
      <alignment horizontal="center" vertical="center" wrapText="1"/>
    </xf>
    <xf numFmtId="0" fontId="2" fillId="23" borderId="9" xfId="0" applyFont="1" applyFill="1" applyBorder="1" applyAlignment="1" applyProtection="1">
      <alignment horizontal="left" vertical="top" wrapText="1"/>
    </xf>
    <xf numFmtId="0" fontId="2" fillId="3" borderId="8" xfId="0" applyFont="1" applyFill="1" applyBorder="1" applyAlignment="1" applyProtection="1"/>
    <xf numFmtId="0" fontId="2" fillId="3" borderId="8" xfId="0" applyFont="1" applyFill="1" applyBorder="1" applyAlignment="1" applyProtection="1">
      <alignment vertical="top" wrapText="1"/>
    </xf>
    <xf numFmtId="0" fontId="0" fillId="3" borderId="7" xfId="0" applyFill="1" applyBorder="1" applyProtection="1"/>
    <xf numFmtId="0" fontId="2" fillId="17" borderId="3" xfId="0" applyFont="1" applyFill="1" applyBorder="1" applyAlignment="1" applyProtection="1"/>
    <xf numFmtId="0" fontId="2" fillId="17" borderId="3" xfId="0" applyFont="1" applyFill="1" applyBorder="1" applyAlignment="1" applyProtection="1">
      <alignment vertical="top" wrapText="1"/>
    </xf>
    <xf numFmtId="0" fontId="2" fillId="17" borderId="3" xfId="0" applyFont="1" applyFill="1" applyBorder="1" applyAlignment="1" applyProtection="1">
      <alignment horizontal="center" vertical="center"/>
    </xf>
    <xf numFmtId="0" fontId="2" fillId="17" borderId="4" xfId="0" applyFont="1" applyFill="1" applyBorder="1" applyAlignment="1" applyProtection="1">
      <alignment horizontal="left" vertical="top" wrapText="1"/>
    </xf>
    <xf numFmtId="0" fontId="1" fillId="7" borderId="1" xfId="0" applyFont="1" applyFill="1" applyBorder="1" applyAlignment="1" applyProtection="1">
      <alignment horizontal="center" vertical="center"/>
    </xf>
    <xf numFmtId="0" fontId="0" fillId="7" borderId="1" xfId="0" applyFill="1" applyBorder="1" applyAlignment="1" applyProtection="1">
      <alignment vertical="top" wrapText="1"/>
    </xf>
    <xf numFmtId="0" fontId="0" fillId="7" borderId="1" xfId="0" applyFill="1" applyBorder="1" applyProtection="1"/>
    <xf numFmtId="0" fontId="0" fillId="7" borderId="1" xfId="0" applyFill="1" applyBorder="1" applyAlignment="1" applyProtection="1">
      <alignment horizontal="center" vertical="center"/>
    </xf>
    <xf numFmtId="0" fontId="0" fillId="7" borderId="10" xfId="0" applyFill="1" applyBorder="1" applyProtection="1"/>
    <xf numFmtId="0" fontId="0" fillId="7" borderId="28" xfId="0" applyFill="1" applyBorder="1" applyProtection="1"/>
    <xf numFmtId="0" fontId="2" fillId="7" borderId="1" xfId="0" applyFont="1" applyFill="1" applyBorder="1" applyAlignment="1" applyProtection="1">
      <alignment horizontal="center" vertical="center"/>
    </xf>
    <xf numFmtId="0" fontId="2" fillId="7" borderId="1" xfId="0" applyFont="1" applyFill="1" applyBorder="1" applyProtection="1"/>
    <xf numFmtId="0" fontId="0" fillId="7" borderId="11" xfId="0" applyFill="1" applyBorder="1" applyProtection="1"/>
    <xf numFmtId="0" fontId="0" fillId="7" borderId="13" xfId="0" applyFill="1" applyBorder="1" applyProtection="1"/>
    <xf numFmtId="0" fontId="1" fillId="0" borderId="0" xfId="0" applyFont="1" applyFill="1" applyBorder="1" applyAlignment="1" applyProtection="1">
      <alignment horizontal="center" vertical="center"/>
    </xf>
    <xf numFmtId="0" fontId="0" fillId="0" borderId="0" xfId="0" applyFill="1" applyBorder="1" applyAlignment="1" applyProtection="1">
      <alignment vertical="top" wrapText="1"/>
    </xf>
    <xf numFmtId="0" fontId="6" fillId="5" borderId="11" xfId="0" applyFont="1" applyFill="1" applyBorder="1" applyAlignment="1" applyProtection="1">
      <alignment vertical="center"/>
    </xf>
    <xf numFmtId="0" fontId="6" fillId="5" borderId="6" xfId="0" applyFont="1" applyFill="1" applyBorder="1" applyAlignment="1" applyProtection="1">
      <alignment vertical="center"/>
    </xf>
    <xf numFmtId="0" fontId="6" fillId="5" borderId="0" xfId="0" applyFont="1" applyFill="1" applyBorder="1" applyAlignment="1" applyProtection="1">
      <alignment vertical="center"/>
    </xf>
    <xf numFmtId="0" fontId="21" fillId="0" borderId="0" xfId="0" applyFont="1" applyFill="1" applyBorder="1" applyProtection="1"/>
    <xf numFmtId="0" fontId="2" fillId="0" borderId="0" xfId="0" applyFont="1" applyFill="1" applyBorder="1" applyAlignment="1" applyProtection="1">
      <alignment vertical="center" wrapText="1"/>
    </xf>
    <xf numFmtId="0" fontId="1" fillId="18" borderId="1" xfId="0" applyFont="1" applyFill="1" applyBorder="1" applyAlignment="1" applyProtection="1">
      <alignment horizontal="center" vertical="center" wrapText="1"/>
    </xf>
    <xf numFmtId="0" fontId="2" fillId="19" borderId="1" xfId="0" applyFont="1" applyFill="1" applyBorder="1" applyAlignment="1" applyProtection="1">
      <alignment horizontal="left" vertical="top" wrapText="1"/>
    </xf>
    <xf numFmtId="0" fontId="1" fillId="3" borderId="1" xfId="0" applyFont="1" applyFill="1" applyBorder="1" applyAlignment="1" applyProtection="1">
      <alignment horizontal="center" vertical="center"/>
    </xf>
    <xf numFmtId="0" fontId="1" fillId="3" borderId="1" xfId="0" applyFont="1" applyFill="1" applyBorder="1" applyAlignment="1" applyProtection="1">
      <alignment horizontal="center" vertical="center" wrapText="1"/>
    </xf>
    <xf numFmtId="0" fontId="0" fillId="3" borderId="1" xfId="0" applyFill="1" applyBorder="1" applyAlignment="1" applyProtection="1">
      <alignment horizontal="center" vertical="center"/>
    </xf>
    <xf numFmtId="0" fontId="0" fillId="7" borderId="5" xfId="0" applyFill="1" applyBorder="1" applyProtection="1"/>
    <xf numFmtId="0" fontId="0" fillId="9" borderId="1" xfId="0" applyFill="1" applyBorder="1" applyAlignment="1" applyProtection="1"/>
    <xf numFmtId="0" fontId="0" fillId="9" borderId="5" xfId="0" applyFill="1" applyBorder="1" applyAlignment="1" applyProtection="1"/>
    <xf numFmtId="0" fontId="0" fillId="9" borderId="28" xfId="0" applyFill="1" applyBorder="1" applyAlignment="1" applyProtection="1"/>
    <xf numFmtId="0" fontId="0" fillId="7" borderId="0" xfId="0" applyFill="1" applyProtection="1"/>
    <xf numFmtId="0" fontId="0" fillId="9" borderId="1" xfId="0" applyFill="1" applyBorder="1" applyAlignment="1" applyProtection="1">
      <alignment vertical="top" wrapText="1"/>
    </xf>
    <xf numFmtId="0" fontId="0" fillId="9" borderId="2" xfId="0" applyFill="1" applyBorder="1" applyProtection="1"/>
    <xf numFmtId="0" fontId="0" fillId="9" borderId="3" xfId="0" applyFill="1" applyBorder="1" applyProtection="1"/>
    <xf numFmtId="0" fontId="0" fillId="9" borderId="4" xfId="0" applyFill="1" applyBorder="1" applyProtection="1"/>
    <xf numFmtId="0" fontId="0" fillId="9" borderId="2" xfId="0" applyFill="1" applyBorder="1" applyAlignment="1" applyProtection="1"/>
    <xf numFmtId="0" fontId="0" fillId="9" borderId="4" xfId="0" applyFill="1" applyBorder="1" applyAlignment="1" applyProtection="1"/>
    <xf numFmtId="0" fontId="0" fillId="4" borderId="0" xfId="0" applyFill="1" applyProtection="1"/>
    <xf numFmtId="0" fontId="1" fillId="0" borderId="0" xfId="0" applyFont="1" applyAlignment="1" applyProtection="1">
      <alignment horizontal="center" vertical="center"/>
    </xf>
    <xf numFmtId="0" fontId="0" fillId="0" borderId="0" xfId="0" applyAlignment="1" applyProtection="1">
      <alignment vertical="top" wrapText="1"/>
    </xf>
    <xf numFmtId="0" fontId="2" fillId="7" borderId="4" xfId="0" applyFont="1" applyFill="1" applyBorder="1" applyProtection="1"/>
    <xf numFmtId="0" fontId="2" fillId="4" borderId="1" xfId="0" applyFont="1" applyFill="1" applyBorder="1" applyAlignment="1" applyProtection="1">
      <alignment horizontal="center"/>
    </xf>
    <xf numFmtId="0" fontId="2" fillId="20" borderId="8" xfId="0" applyFont="1" applyFill="1" applyBorder="1" applyAlignment="1" applyProtection="1">
      <alignment horizontal="center" vertical="center" wrapText="1"/>
      <protection locked="0"/>
    </xf>
    <xf numFmtId="0" fontId="2" fillId="20" borderId="8" xfId="0" applyFont="1" applyFill="1" applyBorder="1" applyAlignment="1" applyProtection="1">
      <alignment vertical="top" wrapText="1"/>
      <protection locked="0"/>
    </xf>
    <xf numFmtId="0" fontId="15" fillId="0" borderId="0" xfId="0" applyFont="1" applyAlignment="1" applyProtection="1">
      <alignment vertical="center"/>
    </xf>
    <xf numFmtId="0" fontId="23" fillId="0" borderId="0" xfId="0" applyFont="1" applyAlignment="1" applyProtection="1">
      <alignment vertical="center"/>
    </xf>
    <xf numFmtId="0" fontId="24" fillId="0" borderId="0" xfId="0" applyFont="1" applyAlignment="1" applyProtection="1">
      <alignment vertical="center"/>
    </xf>
    <xf numFmtId="0" fontId="23" fillId="0" borderId="0" xfId="0" applyFont="1" applyProtection="1"/>
    <xf numFmtId="0" fontId="0" fillId="0" borderId="0" xfId="0" applyBorder="1" applyAlignment="1" applyProtection="1">
      <alignment vertical="center"/>
    </xf>
    <xf numFmtId="0" fontId="0" fillId="0" borderId="0" xfId="0" applyAlignment="1" applyProtection="1">
      <alignment vertical="top"/>
    </xf>
    <xf numFmtId="0" fontId="2" fillId="20" borderId="7" xfId="0" applyFont="1" applyFill="1" applyBorder="1" applyAlignment="1" applyProtection="1">
      <alignment vertical="top" wrapText="1"/>
      <protection locked="0"/>
    </xf>
    <xf numFmtId="0" fontId="2" fillId="20" borderId="7" xfId="0" applyFont="1" applyFill="1" applyBorder="1" applyAlignment="1" applyProtection="1">
      <alignment horizontal="center" vertical="top" wrapText="1"/>
      <protection locked="0"/>
    </xf>
    <xf numFmtId="0" fontId="2" fillId="20" borderId="9" xfId="0" applyFont="1" applyFill="1" applyBorder="1" applyAlignment="1" applyProtection="1">
      <alignment vertical="top" wrapText="1"/>
      <protection locked="0"/>
    </xf>
    <xf numFmtId="0" fontId="2" fillId="25" borderId="7" xfId="0" applyFont="1" applyFill="1" applyBorder="1" applyAlignment="1" applyProtection="1">
      <alignment vertical="top" wrapText="1"/>
    </xf>
    <xf numFmtId="0" fontId="2" fillId="25" borderId="9" xfId="0" applyFont="1" applyFill="1" applyBorder="1" applyAlignment="1" applyProtection="1">
      <alignment vertical="top" wrapText="1"/>
    </xf>
    <xf numFmtId="0" fontId="12" fillId="2" borderId="1" xfId="0" applyFont="1" applyFill="1" applyBorder="1" applyAlignment="1" applyProtection="1">
      <alignment horizontal="left" vertical="top" wrapText="1"/>
    </xf>
    <xf numFmtId="0" fontId="12" fillId="8" borderId="1" xfId="0" applyFont="1" applyFill="1" applyBorder="1" applyAlignment="1" applyProtection="1">
      <alignment horizontal="left" vertical="top" wrapText="1"/>
    </xf>
    <xf numFmtId="0" fontId="2" fillId="13" borderId="0" xfId="0" applyFont="1" applyFill="1" applyBorder="1" applyAlignment="1" applyProtection="1">
      <alignment vertical="top" wrapText="1"/>
    </xf>
    <xf numFmtId="0" fontId="2" fillId="13" borderId="5" xfId="0" applyFont="1" applyFill="1" applyBorder="1" applyAlignment="1" applyProtection="1">
      <alignment vertical="top" wrapText="1"/>
    </xf>
    <xf numFmtId="0" fontId="2" fillId="14" borderId="3" xfId="0" applyFont="1" applyFill="1" applyBorder="1" applyAlignment="1" applyProtection="1">
      <alignment vertical="top" wrapText="1"/>
    </xf>
    <xf numFmtId="0" fontId="2" fillId="25" borderId="7" xfId="0" applyFont="1" applyFill="1" applyBorder="1" applyAlignment="1" applyProtection="1">
      <alignment horizontal="left" vertical="top" wrapText="1"/>
    </xf>
    <xf numFmtId="0" fontId="2" fillId="20" borderId="7" xfId="0" applyFont="1" applyFill="1" applyBorder="1" applyAlignment="1" applyProtection="1">
      <alignment horizontal="left" vertical="top" wrapText="1"/>
    </xf>
    <xf numFmtId="0" fontId="2" fillId="20" borderId="8" xfId="0" applyFont="1" applyFill="1" applyBorder="1" applyAlignment="1" applyProtection="1">
      <alignment horizontal="left" vertical="top" wrapText="1"/>
    </xf>
    <xf numFmtId="0" fontId="2" fillId="0" borderId="1" xfId="0" applyFont="1" applyBorder="1" applyAlignment="1" applyProtection="1">
      <alignment horizontal="left" vertical="top" wrapText="1"/>
    </xf>
    <xf numFmtId="0" fontId="1" fillId="11" borderId="9" xfId="0" applyFont="1" applyFill="1" applyBorder="1" applyAlignment="1" applyProtection="1">
      <alignment horizontal="center" vertical="center"/>
    </xf>
    <xf numFmtId="164" fontId="2" fillId="15" borderId="14" xfId="0" applyNumberFormat="1" applyFont="1" applyFill="1" applyBorder="1" applyAlignment="1" applyProtection="1">
      <alignment horizontal="center" vertical="center" wrapText="1"/>
      <protection locked="0"/>
    </xf>
    <xf numFmtId="0" fontId="2" fillId="17" borderId="3" xfId="0" applyFont="1" applyFill="1" applyBorder="1" applyAlignment="1" applyProtection="1">
      <alignment horizontal="center"/>
    </xf>
    <xf numFmtId="0" fontId="2" fillId="4" borderId="7" xfId="0" applyFont="1" applyFill="1" applyBorder="1" applyAlignment="1" applyProtection="1">
      <alignment horizontal="center"/>
    </xf>
    <xf numFmtId="0" fontId="2" fillId="4" borderId="8" xfId="0" applyFont="1" applyFill="1" applyBorder="1" applyAlignment="1" applyProtection="1">
      <alignment horizontal="center"/>
    </xf>
    <xf numFmtId="0" fontId="2" fillId="3" borderId="5" xfId="0" applyFont="1" applyFill="1" applyBorder="1" applyProtection="1"/>
    <xf numFmtId="0" fontId="2" fillId="3" borderId="5" xfId="0" applyFont="1" applyFill="1" applyBorder="1" applyAlignment="1" applyProtection="1">
      <alignment horizontal="center" vertical="center"/>
    </xf>
    <xf numFmtId="0" fontId="25" fillId="3" borderId="0" xfId="0" applyFont="1" applyFill="1" applyAlignment="1" applyProtection="1">
      <alignment vertical="top" wrapText="1"/>
    </xf>
    <xf numFmtId="0" fontId="25" fillId="3" borderId="0" xfId="0" applyFont="1" applyFill="1" applyAlignment="1" applyProtection="1">
      <alignment horizontal="center" vertical="top" wrapText="1"/>
    </xf>
    <xf numFmtId="0" fontId="2" fillId="3" borderId="1" xfId="0" applyFont="1" applyFill="1" applyBorder="1" applyProtection="1"/>
    <xf numFmtId="0" fontId="2" fillId="3" borderId="2" xfId="0" applyFont="1" applyFill="1" applyBorder="1" applyProtection="1"/>
    <xf numFmtId="0" fontId="4" fillId="17" borderId="3" xfId="0" applyFont="1" applyFill="1" applyBorder="1" applyAlignment="1" applyProtection="1">
      <alignment vertical="top"/>
    </xf>
    <xf numFmtId="0" fontId="25" fillId="17" borderId="3" xfId="0" applyFont="1" applyFill="1" applyBorder="1" applyAlignment="1" applyProtection="1">
      <alignment horizontal="center" vertical="center"/>
    </xf>
    <xf numFmtId="0" fontId="4" fillId="17" borderId="3" xfId="0" applyFont="1" applyFill="1" applyBorder="1" applyAlignment="1" applyProtection="1">
      <alignment vertical="top" wrapText="1"/>
    </xf>
    <xf numFmtId="0" fontId="25" fillId="17" borderId="3" xfId="0" applyFont="1" applyFill="1" applyBorder="1" applyProtection="1"/>
    <xf numFmtId="0" fontId="25" fillId="17" borderId="3" xfId="0" applyFont="1" applyFill="1" applyBorder="1" applyAlignment="1" applyProtection="1"/>
    <xf numFmtId="0" fontId="25" fillId="17" borderId="3" xfId="0" applyFont="1" applyFill="1" applyBorder="1" applyAlignment="1" applyProtection="1">
      <alignment horizontal="center"/>
    </xf>
    <xf numFmtId="0" fontId="25" fillId="17" borderId="4" xfId="0" applyFont="1" applyFill="1" applyBorder="1" applyAlignment="1" applyProtection="1"/>
    <xf numFmtId="0" fontId="4" fillId="17" borderId="3" xfId="0" applyFont="1" applyFill="1" applyBorder="1" applyAlignment="1" applyProtection="1">
      <alignment vertical="center"/>
    </xf>
    <xf numFmtId="0" fontId="2" fillId="17" borderId="3" xfId="0" applyFont="1" applyFill="1" applyBorder="1" applyProtection="1"/>
    <xf numFmtId="0" fontId="2" fillId="17" borderId="3" xfId="0" applyFont="1" applyFill="1" applyBorder="1" applyAlignment="1" applyProtection="1">
      <alignment horizontal="center" vertical="top" wrapText="1"/>
    </xf>
    <xf numFmtId="0" fontId="2" fillId="17" borderId="4" xfId="0" applyFont="1" applyFill="1" applyBorder="1" applyAlignment="1" applyProtection="1">
      <alignment vertical="top" wrapText="1"/>
    </xf>
    <xf numFmtId="0" fontId="25" fillId="3" borderId="3" xfId="0" applyFont="1" applyFill="1" applyBorder="1" applyAlignment="1" applyProtection="1">
      <alignment vertical="top" wrapText="1"/>
    </xf>
    <xf numFmtId="0" fontId="25" fillId="3" borderId="4" xfId="0" applyFont="1" applyFill="1" applyBorder="1" applyAlignment="1" applyProtection="1">
      <alignment horizontal="center" vertical="top" wrapText="1"/>
    </xf>
    <xf numFmtId="0" fontId="2" fillId="17" borderId="4" xfId="0" applyFont="1" applyFill="1" applyBorder="1" applyAlignment="1" applyProtection="1"/>
    <xf numFmtId="0" fontId="2" fillId="3" borderId="7" xfId="0" applyFont="1" applyFill="1" applyBorder="1" applyProtection="1"/>
    <xf numFmtId="0" fontId="2" fillId="3" borderId="10" xfId="0" applyFont="1" applyFill="1" applyBorder="1" applyProtection="1"/>
    <xf numFmtId="0" fontId="2" fillId="20" borderId="8" xfId="0" applyFont="1" applyFill="1" applyBorder="1" applyAlignment="1" applyProtection="1">
      <alignment horizontal="center" vertical="center"/>
    </xf>
    <xf numFmtId="0" fontId="2" fillId="25" borderId="8" xfId="0" applyFont="1" applyFill="1" applyBorder="1" applyAlignment="1" applyProtection="1">
      <alignment horizontal="center" vertical="center"/>
    </xf>
    <xf numFmtId="0" fontId="1" fillId="7" borderId="18" xfId="0" applyFont="1" applyFill="1" applyBorder="1" applyAlignment="1" applyProtection="1">
      <alignment horizontal="center" vertical="center" wrapText="1"/>
    </xf>
    <xf numFmtId="0" fontId="1" fillId="7" borderId="19" xfId="0" applyFont="1" applyFill="1" applyBorder="1" applyAlignment="1" applyProtection="1">
      <alignment horizontal="center" vertical="center" wrapText="1"/>
    </xf>
    <xf numFmtId="0" fontId="1" fillId="7" borderId="20" xfId="0" applyFont="1" applyFill="1" applyBorder="1" applyAlignment="1" applyProtection="1">
      <alignment horizontal="center" vertical="center" wrapText="1"/>
    </xf>
    <xf numFmtId="0" fontId="1" fillId="7" borderId="22" xfId="0" applyFont="1" applyFill="1" applyBorder="1" applyAlignment="1" applyProtection="1">
      <alignment horizontal="center" vertical="center" wrapText="1"/>
    </xf>
    <xf numFmtId="0" fontId="9" fillId="27" borderId="23" xfId="0" applyFont="1" applyFill="1" applyBorder="1" applyAlignment="1" applyProtection="1">
      <alignment horizontal="center" vertical="center" wrapText="1"/>
    </xf>
    <xf numFmtId="0" fontId="9" fillId="27" borderId="24" xfId="0" applyFont="1" applyFill="1" applyBorder="1" applyAlignment="1" applyProtection="1">
      <alignment horizontal="center" vertical="center" wrapText="1"/>
    </xf>
    <xf numFmtId="0" fontId="9" fillId="27" borderId="25" xfId="0" applyFont="1" applyFill="1" applyBorder="1" applyAlignment="1" applyProtection="1">
      <alignment horizontal="center" vertical="center" wrapText="1"/>
    </xf>
    <xf numFmtId="0" fontId="1" fillId="15" borderId="23" xfId="0" applyFont="1" applyFill="1" applyBorder="1" applyAlignment="1" applyProtection="1">
      <alignment horizontal="center" vertical="center"/>
    </xf>
    <xf numFmtId="0" fontId="1" fillId="15" borderId="24" xfId="0" applyFont="1" applyFill="1" applyBorder="1" applyAlignment="1" applyProtection="1">
      <alignment horizontal="center" vertical="center"/>
    </xf>
    <xf numFmtId="0" fontId="1" fillId="15" borderId="25" xfId="0" applyFont="1" applyFill="1" applyBorder="1" applyAlignment="1" applyProtection="1">
      <alignment horizontal="center" vertical="center"/>
    </xf>
    <xf numFmtId="0" fontId="1" fillId="0" borderId="23"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1" fillId="0" borderId="25" xfId="0" applyFont="1" applyFill="1" applyBorder="1" applyAlignment="1" applyProtection="1">
      <alignment horizontal="center" vertical="center" wrapText="1"/>
    </xf>
    <xf numFmtId="0" fontId="1" fillId="16" borderId="15" xfId="0" applyFont="1" applyFill="1" applyBorder="1" applyAlignment="1" applyProtection="1">
      <alignment horizontal="center" vertical="center" wrapText="1"/>
    </xf>
    <xf numFmtId="0" fontId="1" fillId="16" borderId="16" xfId="0" applyFont="1" applyFill="1" applyBorder="1" applyAlignment="1" applyProtection="1">
      <alignment horizontal="center" vertical="center" wrapText="1"/>
    </xf>
    <xf numFmtId="0" fontId="1" fillId="16" borderId="17" xfId="0" applyFont="1" applyFill="1" applyBorder="1" applyAlignment="1" applyProtection="1">
      <alignment horizontal="center" vertical="center" wrapText="1"/>
    </xf>
    <xf numFmtId="0" fontId="1" fillId="7" borderId="23" xfId="0" applyFont="1" applyFill="1" applyBorder="1" applyAlignment="1" applyProtection="1">
      <alignment horizontal="left" vertical="center" wrapText="1"/>
    </xf>
    <xf numFmtId="0" fontId="1" fillId="7" borderId="25" xfId="0" applyFont="1" applyFill="1" applyBorder="1" applyAlignment="1" applyProtection="1">
      <alignment horizontal="left" vertical="center" wrapText="1"/>
    </xf>
    <xf numFmtId="0" fontId="13" fillId="7" borderId="1" xfId="0" applyFont="1" applyFill="1" applyBorder="1" applyAlignment="1" applyProtection="1">
      <alignment horizontal="left"/>
    </xf>
    <xf numFmtId="0" fontId="2" fillId="7" borderId="1" xfId="0" applyFont="1" applyFill="1" applyBorder="1" applyAlignment="1" applyProtection="1">
      <alignment horizontal="left"/>
    </xf>
    <xf numFmtId="0" fontId="2" fillId="14" borderId="1" xfId="0" applyFont="1" applyFill="1" applyBorder="1" applyAlignment="1" applyProtection="1">
      <alignment horizontal="left" vertical="top" wrapText="1"/>
    </xf>
    <xf numFmtId="0" fontId="2" fillId="14" borderId="1" xfId="0" applyFont="1" applyFill="1" applyBorder="1" applyAlignment="1" applyProtection="1">
      <alignment horizontal="left" vertical="top"/>
    </xf>
    <xf numFmtId="0" fontId="2" fillId="13" borderId="1" xfId="0" applyFont="1" applyFill="1" applyBorder="1" applyAlignment="1" applyProtection="1">
      <alignment horizontal="left" vertical="top" wrapText="1"/>
    </xf>
    <xf numFmtId="0" fontId="2" fillId="13" borderId="1" xfId="0" applyFont="1" applyFill="1" applyBorder="1" applyAlignment="1" applyProtection="1">
      <alignment horizontal="left" vertical="top"/>
    </xf>
    <xf numFmtId="0" fontId="0" fillId="7" borderId="3" xfId="0" applyFill="1" applyBorder="1" applyAlignment="1" applyProtection="1">
      <alignment horizontal="center"/>
    </xf>
    <xf numFmtId="0" fontId="0" fillId="7" borderId="4" xfId="0" applyFill="1" applyBorder="1" applyAlignment="1" applyProtection="1">
      <alignment horizontal="center"/>
    </xf>
    <xf numFmtId="0" fontId="1" fillId="11" borderId="7" xfId="0" applyFont="1" applyFill="1" applyBorder="1" applyAlignment="1" applyProtection="1">
      <alignment horizontal="center" vertical="center"/>
    </xf>
    <xf numFmtId="0" fontId="1" fillId="11" borderId="8" xfId="0" applyFont="1" applyFill="1" applyBorder="1" applyAlignment="1" applyProtection="1">
      <alignment horizontal="center" vertical="center"/>
    </xf>
    <xf numFmtId="0" fontId="1" fillId="11" borderId="9" xfId="0" applyFont="1" applyFill="1" applyBorder="1" applyAlignment="1" applyProtection="1">
      <alignment horizontal="center" vertical="center"/>
    </xf>
    <xf numFmtId="0" fontId="0" fillId="3" borderId="1" xfId="0" applyFill="1" applyBorder="1" applyAlignment="1" applyProtection="1">
      <alignment horizontal="center"/>
    </xf>
    <xf numFmtId="0" fontId="0" fillId="9" borderId="2" xfId="0" applyFill="1" applyBorder="1" applyProtection="1"/>
    <xf numFmtId="0" fontId="0" fillId="9" borderId="3" xfId="0" applyFill="1" applyBorder="1" applyProtection="1"/>
    <xf numFmtId="0" fontId="0" fillId="9" borderId="4" xfId="0" applyFill="1" applyBorder="1" applyProtection="1"/>
    <xf numFmtId="0" fontId="0" fillId="7" borderId="2" xfId="0" applyFill="1" applyBorder="1" applyProtection="1"/>
    <xf numFmtId="0" fontId="0" fillId="7" borderId="3" xfId="0" applyFill="1" applyBorder="1" applyProtection="1"/>
    <xf numFmtId="0" fontId="0" fillId="7" borderId="4" xfId="0" applyFill="1" applyBorder="1" applyProtection="1"/>
    <xf numFmtId="0" fontId="2" fillId="0" borderId="1" xfId="0" applyFont="1" applyBorder="1" applyAlignment="1" applyProtection="1">
      <alignment horizontal="left" vertical="top" wrapText="1"/>
    </xf>
    <xf numFmtId="0" fontId="2" fillId="19" borderId="2" xfId="0" applyFont="1" applyFill="1" applyBorder="1" applyAlignment="1" applyProtection="1">
      <alignment horizontal="left" vertical="top" wrapText="1"/>
    </xf>
    <xf numFmtId="0" fontId="2" fillId="19" borderId="4" xfId="0" applyFont="1" applyFill="1" applyBorder="1" applyAlignment="1" applyProtection="1">
      <alignment horizontal="left" vertical="top" wrapText="1"/>
    </xf>
    <xf numFmtId="0" fontId="2" fillId="8" borderId="2" xfId="0" applyFont="1" applyFill="1" applyBorder="1" applyAlignment="1" applyProtection="1">
      <alignment horizontal="left" vertical="top" wrapText="1"/>
    </xf>
    <xf numFmtId="0" fontId="2" fillId="8" borderId="4" xfId="0" applyFont="1" applyFill="1" applyBorder="1" applyAlignment="1" applyProtection="1">
      <alignment horizontal="left" vertical="top" wrapText="1"/>
    </xf>
    <xf numFmtId="0" fontId="2" fillId="21" borderId="2" xfId="0" applyFont="1" applyFill="1" applyBorder="1" applyAlignment="1" applyProtection="1">
      <alignment horizontal="left" vertical="top" wrapText="1"/>
    </xf>
    <xf numFmtId="0" fontId="2" fillId="21" borderId="4" xfId="0" applyFont="1" applyFill="1" applyBorder="1" applyAlignment="1" applyProtection="1">
      <alignment horizontal="left" vertical="top" wrapText="1"/>
    </xf>
    <xf numFmtId="0" fontId="2" fillId="22" borderId="2" xfId="0" applyFont="1" applyFill="1" applyBorder="1" applyAlignment="1" applyProtection="1">
      <alignment horizontal="left" vertical="top" wrapText="1"/>
    </xf>
    <xf numFmtId="0" fontId="2" fillId="22" borderId="4" xfId="0" applyFont="1" applyFill="1" applyBorder="1" applyAlignment="1" applyProtection="1">
      <alignment horizontal="left" vertical="top" wrapText="1"/>
    </xf>
    <xf numFmtId="0" fontId="2" fillId="22" borderId="2" xfId="0" applyFont="1" applyFill="1" applyBorder="1" applyAlignment="1" applyProtection="1">
      <alignment vertical="top" wrapText="1"/>
    </xf>
    <xf numFmtId="0" fontId="2" fillId="22" borderId="4" xfId="0" applyFont="1" applyFill="1" applyBorder="1" applyAlignment="1" applyProtection="1">
      <alignment vertical="top" wrapText="1"/>
    </xf>
    <xf numFmtId="0" fontId="2" fillId="20" borderId="7" xfId="0" applyFont="1" applyFill="1" applyBorder="1" applyAlignment="1" applyProtection="1">
      <alignment horizontal="left" vertical="top" wrapText="1"/>
    </xf>
    <xf numFmtId="0" fontId="2" fillId="20" borderId="8" xfId="0" applyFont="1" applyFill="1" applyBorder="1" applyAlignment="1" applyProtection="1">
      <alignment horizontal="left" vertical="top" wrapText="1"/>
    </xf>
    <xf numFmtId="0" fontId="2" fillId="20" borderId="9" xfId="0" applyFont="1" applyFill="1" applyBorder="1" applyAlignment="1" applyProtection="1">
      <alignment horizontal="left" vertical="top" wrapText="1"/>
    </xf>
    <xf numFmtId="0" fontId="2" fillId="17" borderId="2" xfId="0" applyFont="1" applyFill="1" applyBorder="1" applyAlignment="1" applyProtection="1">
      <alignment horizontal="center" vertical="center" wrapText="1"/>
    </xf>
    <xf numFmtId="0" fontId="2" fillId="17" borderId="4" xfId="0" applyFont="1" applyFill="1" applyBorder="1" applyAlignment="1" applyProtection="1">
      <alignment horizontal="center" vertical="center" wrapText="1"/>
    </xf>
    <xf numFmtId="0" fontId="2" fillId="17" borderId="3" xfId="0" applyFont="1" applyFill="1" applyBorder="1" applyAlignment="1" applyProtection="1">
      <alignment horizontal="center" vertical="center" wrapText="1"/>
    </xf>
    <xf numFmtId="0" fontId="2" fillId="17" borderId="1" xfId="0" applyFont="1" applyFill="1" applyBorder="1" applyAlignment="1" applyProtection="1">
      <alignment horizontal="center" vertical="center" wrapText="1"/>
    </xf>
    <xf numFmtId="0" fontId="2" fillId="25" borderId="7" xfId="0" applyFont="1" applyFill="1" applyBorder="1" applyAlignment="1" applyProtection="1">
      <alignment horizontal="left" vertical="top" wrapText="1"/>
    </xf>
    <xf numFmtId="0" fontId="2" fillId="25" borderId="8" xfId="0" applyFont="1" applyFill="1" applyBorder="1" applyAlignment="1" applyProtection="1">
      <alignment horizontal="left" vertical="top" wrapText="1"/>
    </xf>
    <xf numFmtId="0" fontId="2" fillId="25" borderId="9" xfId="0" applyFont="1" applyFill="1" applyBorder="1" applyAlignment="1" applyProtection="1">
      <alignment horizontal="left" vertical="top" wrapText="1"/>
    </xf>
    <xf numFmtId="0" fontId="2" fillId="20" borderId="28" xfId="0" applyFont="1" applyFill="1" applyBorder="1" applyAlignment="1" applyProtection="1">
      <alignment horizontal="left" vertical="top" wrapText="1"/>
    </xf>
    <xf numFmtId="0" fontId="2" fillId="20" borderId="27" xfId="0" applyFont="1" applyFill="1" applyBorder="1" applyAlignment="1" applyProtection="1">
      <alignment horizontal="left" vertical="top" wrapText="1"/>
    </xf>
    <xf numFmtId="0" fontId="2" fillId="25" borderId="28" xfId="0" applyFont="1" applyFill="1" applyBorder="1" applyAlignment="1" applyProtection="1">
      <alignment horizontal="left" vertical="top" wrapText="1"/>
    </xf>
    <xf numFmtId="0" fontId="2" fillId="25" borderId="27" xfId="0" applyFont="1" applyFill="1" applyBorder="1" applyAlignment="1" applyProtection="1">
      <alignment horizontal="left" vertical="top" wrapText="1"/>
    </xf>
    <xf numFmtId="0" fontId="0" fillId="26" borderId="6" xfId="0" applyFill="1" applyBorder="1" applyAlignment="1" applyProtection="1">
      <alignment horizontal="center"/>
    </xf>
    <xf numFmtId="0" fontId="13" fillId="12" borderId="6" xfId="0" applyFont="1" applyFill="1" applyBorder="1" applyAlignment="1" applyProtection="1">
      <alignment vertical="center" wrapText="1"/>
    </xf>
    <xf numFmtId="0" fontId="2" fillId="14" borderId="3" xfId="0" applyFont="1" applyFill="1" applyBorder="1" applyAlignment="1" applyProtection="1">
      <alignment horizontal="left" vertical="top" wrapText="1"/>
    </xf>
    <xf numFmtId="0" fontId="2" fillId="13" borderId="5" xfId="0" applyFont="1" applyFill="1" applyBorder="1" applyAlignment="1" applyProtection="1">
      <alignment horizontal="left" vertical="top" wrapText="1"/>
    </xf>
    <xf numFmtId="0" fontId="2" fillId="13" borderId="0" xfId="0" applyFont="1" applyFill="1" applyBorder="1" applyAlignment="1" applyProtection="1">
      <alignment horizontal="left" vertical="top" wrapText="1"/>
    </xf>
    <xf numFmtId="0" fontId="0" fillId="0" borderId="0" xfId="0" applyAlignment="1" applyProtection="1">
      <alignment horizontal="left" vertical="top" wrapText="1"/>
    </xf>
  </cellXfs>
  <cellStyles count="1">
    <cellStyle name="Normal" xfId="0" builtinId="0"/>
  </cellStyles>
  <dxfs count="0"/>
  <tableStyles count="0" defaultTableStyle="TableStyleMedium2" defaultPivotStyle="PivotStyleLight16"/>
  <colors>
    <mruColors>
      <color rgb="FFD6FEFB"/>
      <color rgb="FFB8FEFB"/>
      <color rgb="FF99FDF8"/>
      <color rgb="FFFFFF99"/>
      <color rgb="FFFF9966"/>
      <color rgb="FFFD8DE5"/>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106680</xdr:rowOff>
    </xdr:from>
    <xdr:to>
      <xdr:col>0</xdr:col>
      <xdr:colOff>2672063</xdr:colOff>
      <xdr:row>0</xdr:row>
      <xdr:rowOff>838200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4300" y="106680"/>
          <a:ext cx="2557763" cy="7315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ebra.marquez\Desktop\9.1.18\Math%20Drafts\F.4%20grade%2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 1 NM Standards &amp; Benchmarks"/>
      <sheetName val="Sec 2 other relevant criteria"/>
      <sheetName val="Sheet2"/>
    </sheetNames>
    <sheetDataSet>
      <sheetData sheetId="0"/>
      <sheetData sheetId="1"/>
      <sheetData sheetId="2"/>
      <sheetData sheetId="3">
        <row r="1">
          <cell r="A1">
            <v>3</v>
          </cell>
          <cell r="C1" t="str">
            <v>YES L3</v>
          </cell>
        </row>
        <row r="2">
          <cell r="A2">
            <v>2</v>
          </cell>
          <cell r="C2" t="str">
            <v>YES L2</v>
          </cell>
        </row>
        <row r="3">
          <cell r="A3">
            <v>1</v>
          </cell>
          <cell r="C3" t="str">
            <v>YES L1</v>
          </cell>
        </row>
        <row r="4">
          <cell r="A4">
            <v>0</v>
          </cell>
          <cell r="C4" t="str">
            <v>NO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tabSelected="1" workbookViewId="0">
      <selection activeCell="A17" sqref="A17:XFD17"/>
    </sheetView>
  </sheetViews>
  <sheetFormatPr defaultRowHeight="15" x14ac:dyDescent="0.25"/>
  <cols>
    <col min="1" max="4" width="40.7109375" customWidth="1"/>
  </cols>
  <sheetData>
    <row r="1" spans="1:4" ht="80.25" customHeight="1" thickBot="1" x14ac:dyDescent="0.3">
      <c r="A1" s="27"/>
      <c r="B1" s="278" t="s">
        <v>234</v>
      </c>
      <c r="C1" s="279"/>
      <c r="D1" s="280"/>
    </row>
    <row r="2" spans="1:4" ht="48" customHeight="1" thickBot="1" x14ac:dyDescent="0.3">
      <c r="A2" s="281" t="s">
        <v>90</v>
      </c>
      <c r="B2" s="282"/>
      <c r="C2" s="282"/>
      <c r="D2" s="283"/>
    </row>
    <row r="3" spans="1:4" ht="63.75" customHeight="1" thickBot="1" x14ac:dyDescent="0.3">
      <c r="A3" s="28" t="s">
        <v>88</v>
      </c>
      <c r="B3" s="4"/>
      <c r="C3" s="29" t="s">
        <v>67</v>
      </c>
      <c r="D3" s="5"/>
    </row>
    <row r="4" spans="1:4" ht="16.5" thickBot="1" x14ac:dyDescent="0.3">
      <c r="A4" s="30" t="s">
        <v>68</v>
      </c>
      <c r="B4" s="4"/>
      <c r="C4" s="29" t="s">
        <v>69</v>
      </c>
      <c r="D4" s="246"/>
    </row>
    <row r="5" spans="1:4" ht="16.5" thickBot="1" x14ac:dyDescent="0.3">
      <c r="A5" s="28" t="s">
        <v>70</v>
      </c>
      <c r="B5" s="4"/>
      <c r="C5" s="29" t="s">
        <v>71</v>
      </c>
      <c r="D5" s="246"/>
    </row>
    <row r="6" spans="1:4" ht="16.5" thickBot="1" x14ac:dyDescent="0.3">
      <c r="A6" s="28" t="s">
        <v>72</v>
      </c>
      <c r="B6" s="4"/>
      <c r="C6" s="31" t="s">
        <v>73</v>
      </c>
      <c r="D6" s="246"/>
    </row>
    <row r="7" spans="1:4" ht="16.5" customHeight="1" thickBot="1" x14ac:dyDescent="0.3">
      <c r="A7" s="284" t="s">
        <v>74</v>
      </c>
      <c r="B7" s="285"/>
      <c r="C7" s="285"/>
      <c r="D7" s="286"/>
    </row>
    <row r="8" spans="1:4" ht="16.5" thickBot="1" x14ac:dyDescent="0.3">
      <c r="A8" s="6" t="s">
        <v>75</v>
      </c>
      <c r="B8" s="7"/>
      <c r="C8" s="8" t="s">
        <v>76</v>
      </c>
      <c r="D8" s="9"/>
    </row>
    <row r="9" spans="1:4" ht="16.5" thickBot="1" x14ac:dyDescent="0.3">
      <c r="A9" s="10" t="s">
        <v>77</v>
      </c>
      <c r="B9" s="11" t="s">
        <v>78</v>
      </c>
      <c r="C9" s="11" t="s">
        <v>79</v>
      </c>
      <c r="D9" s="11" t="s">
        <v>80</v>
      </c>
    </row>
    <row r="10" spans="1:4" ht="16.5" thickBot="1" x14ac:dyDescent="0.3">
      <c r="A10" s="12" t="s">
        <v>110</v>
      </c>
      <c r="B10" s="13" t="e">
        <f>'All Content Review'!$I$61</f>
        <v>#VALUE!</v>
      </c>
      <c r="C10" s="11">
        <v>164</v>
      </c>
      <c r="D10" s="11"/>
    </row>
    <row r="11" spans="1:4" ht="16.5" thickBot="1" x14ac:dyDescent="0.3">
      <c r="A11" s="12" t="s">
        <v>111</v>
      </c>
      <c r="B11" s="14" t="e">
        <f>'Math Content Review'!$I$18</f>
        <v>#VALUE!</v>
      </c>
      <c r="C11" s="11">
        <v>28</v>
      </c>
      <c r="D11" s="11"/>
    </row>
    <row r="12" spans="1:4" ht="16.5" thickBot="1" x14ac:dyDescent="0.3">
      <c r="A12" s="12" t="s">
        <v>112</v>
      </c>
      <c r="B12" s="14" t="e">
        <f>'Sixth Grade Standards Review'!$J$87</f>
        <v>#VALUE!</v>
      </c>
      <c r="C12" s="11">
        <v>408</v>
      </c>
      <c r="D12" s="11"/>
    </row>
    <row r="13" spans="1:4" ht="16.5" thickBot="1" x14ac:dyDescent="0.3">
      <c r="A13" s="12" t="s">
        <v>81</v>
      </c>
      <c r="B13" s="15" t="e">
        <f>SUM(B10:B12)</f>
        <v>#VALUE!</v>
      </c>
      <c r="C13" s="16">
        <v>600</v>
      </c>
      <c r="D13" s="16"/>
    </row>
    <row r="14" spans="1:4" ht="16.5" thickBot="1" x14ac:dyDescent="0.3">
      <c r="A14" s="12" t="s">
        <v>82</v>
      </c>
      <c r="B14" s="17" t="e">
        <f>B13/600</f>
        <v>#VALUE!</v>
      </c>
      <c r="C14" s="18"/>
      <c r="D14" s="19"/>
    </row>
    <row r="15" spans="1:4" ht="16.5" customHeight="1" thickBot="1" x14ac:dyDescent="0.3">
      <c r="A15" s="287" t="s">
        <v>83</v>
      </c>
      <c r="B15" s="288"/>
      <c r="C15" s="288"/>
      <c r="D15" s="289"/>
    </row>
    <row r="16" spans="1:4" ht="16.5" thickBot="1" x14ac:dyDescent="0.3">
      <c r="A16" s="20" t="s">
        <v>84</v>
      </c>
      <c r="B16" s="21"/>
      <c r="C16" s="290" t="s">
        <v>85</v>
      </c>
      <c r="D16" s="291"/>
    </row>
    <row r="17" spans="1:4" ht="16.5" thickBot="1" x14ac:dyDescent="0.3">
      <c r="A17" s="22" t="s">
        <v>251</v>
      </c>
      <c r="B17" s="21"/>
      <c r="C17" s="274"/>
      <c r="D17" s="275"/>
    </row>
    <row r="18" spans="1:4" ht="16.5" thickBot="1" x14ac:dyDescent="0.3">
      <c r="A18" s="22" t="s">
        <v>252</v>
      </c>
      <c r="B18" s="21"/>
      <c r="C18" s="274"/>
      <c r="D18" s="275"/>
    </row>
    <row r="19" spans="1:4" ht="16.5" thickBot="1" x14ac:dyDescent="0.3">
      <c r="A19" s="20" t="s">
        <v>86</v>
      </c>
      <c r="B19" s="23"/>
      <c r="C19" s="276"/>
      <c r="D19" s="277"/>
    </row>
  </sheetData>
  <mergeCells count="6">
    <mergeCell ref="C17:D19"/>
    <mergeCell ref="B1:D1"/>
    <mergeCell ref="A2:D2"/>
    <mergeCell ref="A7:D7"/>
    <mergeCell ref="A15:D15"/>
    <mergeCell ref="C16:D16"/>
  </mergeCells>
  <pageMargins left="0.25" right="0.25" top="0.75" bottom="0.75" header="0.3" footer="0.3"/>
  <pageSetup paperSize="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Scores!$B$1:$B$2</xm:f>
          </x14:formula1>
          <xm:sqref>B16 B17:B18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61"/>
  <sheetViews>
    <sheetView zoomScaleNormal="100" workbookViewId="0">
      <selection activeCell="B3" sqref="B3:I3"/>
    </sheetView>
  </sheetViews>
  <sheetFormatPr defaultRowHeight="15" x14ac:dyDescent="0.25"/>
  <cols>
    <col min="1" max="1" width="16" customWidth="1"/>
    <col min="2" max="2" width="64.140625" customWidth="1"/>
    <col min="3" max="3" width="27.85546875" customWidth="1"/>
    <col min="4" max="4" width="17.140625" customWidth="1"/>
    <col min="5" max="5" width="45.5703125" customWidth="1"/>
    <col min="6" max="6" width="27.28515625" customWidth="1"/>
    <col min="7" max="7" width="15.5703125" customWidth="1"/>
    <col min="8" max="8" width="35" customWidth="1"/>
    <col min="9" max="9" width="27.5703125" customWidth="1"/>
    <col min="10" max="10" width="18.28515625" hidden="1" customWidth="1"/>
  </cols>
  <sheetData>
    <row r="1" spans="1:10" ht="15.75" x14ac:dyDescent="0.25">
      <c r="A1" s="32"/>
      <c r="B1" s="292" t="s">
        <v>119</v>
      </c>
      <c r="C1" s="293"/>
      <c r="D1" s="293"/>
      <c r="E1" s="293"/>
      <c r="F1" s="293"/>
      <c r="G1" s="293"/>
      <c r="H1" s="293"/>
      <c r="I1" s="293"/>
      <c r="J1" s="33"/>
    </row>
    <row r="2" spans="1:10" ht="91.5" customHeight="1" x14ac:dyDescent="0.25">
      <c r="A2" s="32"/>
      <c r="B2" s="294" t="s">
        <v>276</v>
      </c>
      <c r="C2" s="295"/>
      <c r="D2" s="295"/>
      <c r="E2" s="295"/>
      <c r="F2" s="295"/>
      <c r="G2" s="295"/>
      <c r="H2" s="295"/>
      <c r="I2" s="295"/>
      <c r="J2" s="33"/>
    </row>
    <row r="3" spans="1:10" ht="171" customHeight="1" x14ac:dyDescent="0.25">
      <c r="A3" s="32"/>
      <c r="B3" s="296" t="s">
        <v>264</v>
      </c>
      <c r="C3" s="297"/>
      <c r="D3" s="297"/>
      <c r="E3" s="297"/>
      <c r="F3" s="297"/>
      <c r="G3" s="297"/>
      <c r="H3" s="297"/>
      <c r="I3" s="297"/>
      <c r="J3" s="33"/>
    </row>
    <row r="4" spans="1:10" ht="15.75" x14ac:dyDescent="0.25">
      <c r="A4" s="34"/>
      <c r="B4" s="35"/>
      <c r="C4" s="32"/>
      <c r="D4" s="32"/>
      <c r="E4" s="32"/>
      <c r="F4" s="32"/>
      <c r="G4" s="32"/>
      <c r="H4" s="32"/>
      <c r="I4" s="32"/>
      <c r="J4" s="33"/>
    </row>
    <row r="5" spans="1:10" ht="30" x14ac:dyDescent="0.25">
      <c r="A5" s="36" t="s">
        <v>0</v>
      </c>
      <c r="B5" s="37" t="s">
        <v>87</v>
      </c>
      <c r="C5" s="38" t="s">
        <v>103</v>
      </c>
      <c r="D5" s="38" t="s">
        <v>98</v>
      </c>
      <c r="E5" s="39" t="s">
        <v>113</v>
      </c>
      <c r="F5" s="38" t="s">
        <v>104</v>
      </c>
      <c r="G5" s="38" t="s">
        <v>99</v>
      </c>
      <c r="H5" s="39" t="s">
        <v>97</v>
      </c>
      <c r="I5" s="40" t="s">
        <v>107</v>
      </c>
      <c r="J5" s="33"/>
    </row>
    <row r="6" spans="1:10" ht="20.25" x14ac:dyDescent="0.25">
      <c r="A6" s="41"/>
      <c r="B6" s="42"/>
      <c r="C6" s="43"/>
      <c r="D6" s="44"/>
      <c r="E6" s="43"/>
      <c r="F6" s="43"/>
      <c r="G6" s="44"/>
      <c r="H6" s="43"/>
      <c r="I6" s="43"/>
      <c r="J6" s="33"/>
    </row>
    <row r="7" spans="1:10" ht="20.25" x14ac:dyDescent="0.25">
      <c r="A7" s="45"/>
      <c r="B7" s="46"/>
      <c r="C7" s="47"/>
      <c r="D7" s="48"/>
      <c r="E7" s="47"/>
      <c r="F7" s="49"/>
      <c r="G7" s="48"/>
      <c r="H7" s="49"/>
      <c r="I7" s="50"/>
      <c r="J7" s="33"/>
    </row>
    <row r="8" spans="1:10" ht="31.5" x14ac:dyDescent="0.25">
      <c r="A8" s="51"/>
      <c r="B8" s="52" t="s">
        <v>18</v>
      </c>
      <c r="C8" s="53"/>
      <c r="D8" s="54"/>
      <c r="E8" s="53"/>
      <c r="F8" s="55"/>
      <c r="G8" s="54"/>
      <c r="H8" s="55"/>
      <c r="I8" s="56"/>
      <c r="J8" s="33"/>
    </row>
    <row r="9" spans="1:10" ht="90" x14ac:dyDescent="0.25">
      <c r="A9" s="57">
        <v>1</v>
      </c>
      <c r="B9" s="58" t="s">
        <v>51</v>
      </c>
      <c r="C9" s="93"/>
      <c r="D9" s="59"/>
      <c r="E9" s="75"/>
      <c r="F9" s="76"/>
      <c r="G9" s="59"/>
      <c r="H9" s="76"/>
      <c r="I9" s="58"/>
      <c r="J9" s="33" t="e">
        <f>CONCATENATE(IF(AND(D9="M",G9="M"),4,),IF(AND(D9="P",G9="P"),2,),IF(AND(D9="D",G9="D"),0,),IF(AND(D9="M",G9="P"),3,),IF(AND(D9="M",G9="D"),2,),IF(AND(D9="P",G9="M"),3,),IF(AND(D9="P",G9="D"),1,),IF(AND(D9="D",G9="M"),2,),IF(AND(D9="D",G9="P"),1,))+0</f>
        <v>#VALUE!</v>
      </c>
    </row>
    <row r="10" spans="1:10" ht="30" x14ac:dyDescent="0.25">
      <c r="A10" s="60">
        <v>2</v>
      </c>
      <c r="B10" s="61" t="s">
        <v>5</v>
      </c>
      <c r="C10" s="94"/>
      <c r="D10" s="59"/>
      <c r="E10" s="62"/>
      <c r="F10" s="63"/>
      <c r="G10" s="59"/>
      <c r="H10" s="63"/>
      <c r="I10" s="61"/>
      <c r="J10" s="33" t="e">
        <f t="shared" ref="J10:J57" si="0">CONCATENATE(IF(AND(D10="M",G10="M"),4,),IF(AND(D10="P",G10="P"),2,),IF(AND(D10="D",G10="D"),0,),IF(AND(D10="M",G10="P"),3,),IF(AND(D10="M",G10="D"),2,),IF(AND(D10="P",G10="M"),3,),IF(AND(D10="P",G10="D"),1,),IF(AND(D10="D",G10="M"),2,),IF(AND(D10="D",G10="P"),1,))+0</f>
        <v>#VALUE!</v>
      </c>
    </row>
    <row r="11" spans="1:10" ht="45" x14ac:dyDescent="0.25">
      <c r="A11" s="60">
        <v>3</v>
      </c>
      <c r="B11" s="61" t="s">
        <v>4</v>
      </c>
      <c r="C11" s="94"/>
      <c r="D11" s="59"/>
      <c r="E11" s="62"/>
      <c r="F11" s="63"/>
      <c r="G11" s="59"/>
      <c r="H11" s="63"/>
      <c r="I11" s="61"/>
      <c r="J11" s="33" t="e">
        <f t="shared" si="0"/>
        <v>#VALUE!</v>
      </c>
    </row>
    <row r="12" spans="1:10" ht="45" x14ac:dyDescent="0.25">
      <c r="A12" s="60">
        <v>4</v>
      </c>
      <c r="B12" s="61" t="s">
        <v>6</v>
      </c>
      <c r="C12" s="94"/>
      <c r="D12" s="59"/>
      <c r="E12" s="62"/>
      <c r="F12" s="63"/>
      <c r="G12" s="59"/>
      <c r="H12" s="63"/>
      <c r="I12" s="61"/>
      <c r="J12" s="33" t="e">
        <f t="shared" si="0"/>
        <v>#VALUE!</v>
      </c>
    </row>
    <row r="13" spans="1:10" ht="60" x14ac:dyDescent="0.25">
      <c r="A13" s="60">
        <v>5</v>
      </c>
      <c r="B13" s="64" t="s">
        <v>52</v>
      </c>
      <c r="C13" s="94"/>
      <c r="D13" s="59"/>
      <c r="E13" s="62"/>
      <c r="F13" s="63"/>
      <c r="G13" s="59"/>
      <c r="H13" s="63"/>
      <c r="I13" s="61"/>
      <c r="J13" s="33" t="e">
        <f t="shared" si="0"/>
        <v>#VALUE!</v>
      </c>
    </row>
    <row r="14" spans="1:10" ht="30" x14ac:dyDescent="0.25">
      <c r="A14" s="60">
        <v>6</v>
      </c>
      <c r="B14" s="61" t="s">
        <v>53</v>
      </c>
      <c r="C14" s="94"/>
      <c r="D14" s="59"/>
      <c r="E14" s="62"/>
      <c r="F14" s="63"/>
      <c r="G14" s="59"/>
      <c r="H14" s="63"/>
      <c r="I14" s="61"/>
      <c r="J14" s="33" t="e">
        <f t="shared" si="0"/>
        <v>#VALUE!</v>
      </c>
    </row>
    <row r="15" spans="1:10" ht="30" x14ac:dyDescent="0.25">
      <c r="A15" s="65">
        <v>7</v>
      </c>
      <c r="B15" s="66" t="s">
        <v>22</v>
      </c>
      <c r="C15" s="95"/>
      <c r="D15" s="59"/>
      <c r="E15" s="67"/>
      <c r="F15" s="68"/>
      <c r="G15" s="59"/>
      <c r="H15" s="68"/>
      <c r="I15" s="66"/>
      <c r="J15" s="33" t="e">
        <f t="shared" si="0"/>
        <v>#VALUE!</v>
      </c>
    </row>
    <row r="16" spans="1:10" ht="47.25" x14ac:dyDescent="0.25">
      <c r="A16" s="51"/>
      <c r="B16" s="69" t="s">
        <v>19</v>
      </c>
      <c r="C16" s="53"/>
      <c r="D16" s="70"/>
      <c r="E16" s="53"/>
      <c r="F16" s="71"/>
      <c r="G16" s="72"/>
      <c r="H16" s="71"/>
      <c r="I16" s="73"/>
      <c r="J16" s="33"/>
    </row>
    <row r="17" spans="1:10" ht="30" x14ac:dyDescent="0.25">
      <c r="A17" s="57">
        <v>8</v>
      </c>
      <c r="B17" s="74" t="s">
        <v>54</v>
      </c>
      <c r="C17" s="93"/>
      <c r="D17" s="59"/>
      <c r="E17" s="75"/>
      <c r="F17" s="76"/>
      <c r="G17" s="59"/>
      <c r="H17" s="76"/>
      <c r="I17" s="58"/>
      <c r="J17" s="33" t="e">
        <f t="shared" si="0"/>
        <v>#VALUE!</v>
      </c>
    </row>
    <row r="18" spans="1:10" ht="45" x14ac:dyDescent="0.25">
      <c r="A18" s="65">
        <v>9</v>
      </c>
      <c r="B18" s="77" t="s">
        <v>23</v>
      </c>
      <c r="C18" s="95"/>
      <c r="D18" s="59"/>
      <c r="E18" s="67"/>
      <c r="F18" s="68"/>
      <c r="G18" s="59"/>
      <c r="H18" s="68"/>
      <c r="I18" s="66"/>
      <c r="J18" s="33" t="e">
        <f t="shared" si="0"/>
        <v>#VALUE!</v>
      </c>
    </row>
    <row r="19" spans="1:10" ht="31.5" x14ac:dyDescent="0.25">
      <c r="A19" s="51"/>
      <c r="B19" s="69" t="s">
        <v>9</v>
      </c>
      <c r="C19" s="53"/>
      <c r="D19" s="72"/>
      <c r="E19" s="53"/>
      <c r="F19" s="78"/>
      <c r="G19" s="72"/>
      <c r="H19" s="78"/>
      <c r="I19" s="73"/>
      <c r="J19" s="33"/>
    </row>
    <row r="20" spans="1:10" ht="30" x14ac:dyDescent="0.25">
      <c r="A20" s="57">
        <v>10</v>
      </c>
      <c r="B20" s="74" t="s">
        <v>24</v>
      </c>
      <c r="C20" s="93"/>
      <c r="D20" s="59"/>
      <c r="E20" s="75"/>
      <c r="F20" s="76"/>
      <c r="G20" s="59"/>
      <c r="H20" s="76"/>
      <c r="I20" s="58"/>
      <c r="J20" s="33" t="e">
        <f t="shared" si="0"/>
        <v>#VALUE!</v>
      </c>
    </row>
    <row r="21" spans="1:10" ht="30" x14ac:dyDescent="0.25">
      <c r="A21" s="60">
        <v>11</v>
      </c>
      <c r="B21" s="61" t="s">
        <v>55</v>
      </c>
      <c r="C21" s="94"/>
      <c r="D21" s="59"/>
      <c r="E21" s="62"/>
      <c r="F21" s="63"/>
      <c r="G21" s="59"/>
      <c r="H21" s="63"/>
      <c r="I21" s="61"/>
      <c r="J21" s="33" t="e">
        <f t="shared" si="0"/>
        <v>#VALUE!</v>
      </c>
    </row>
    <row r="22" spans="1:10" ht="45" x14ac:dyDescent="0.25">
      <c r="A22" s="60">
        <v>12</v>
      </c>
      <c r="B22" s="61" t="s">
        <v>25</v>
      </c>
      <c r="C22" s="94"/>
      <c r="D22" s="59"/>
      <c r="E22" s="62"/>
      <c r="F22" s="63"/>
      <c r="G22" s="59"/>
      <c r="H22" s="63"/>
      <c r="I22" s="61"/>
      <c r="J22" s="33" t="e">
        <f t="shared" si="0"/>
        <v>#VALUE!</v>
      </c>
    </row>
    <row r="23" spans="1:10" ht="45" x14ac:dyDescent="0.25">
      <c r="A23" s="65">
        <v>13</v>
      </c>
      <c r="B23" s="66" t="s">
        <v>26</v>
      </c>
      <c r="C23" s="95"/>
      <c r="D23" s="59"/>
      <c r="E23" s="67"/>
      <c r="F23" s="68"/>
      <c r="G23" s="59"/>
      <c r="H23" s="68"/>
      <c r="I23" s="66"/>
      <c r="J23" s="33" t="e">
        <f t="shared" si="0"/>
        <v>#VALUE!</v>
      </c>
    </row>
    <row r="24" spans="1:10" ht="31.5" x14ac:dyDescent="0.25">
      <c r="A24" s="51"/>
      <c r="B24" s="69" t="s">
        <v>10</v>
      </c>
      <c r="C24" s="53"/>
      <c r="D24" s="72"/>
      <c r="E24" s="53"/>
      <c r="F24" s="78"/>
      <c r="G24" s="72"/>
      <c r="H24" s="78"/>
      <c r="I24" s="73"/>
      <c r="J24" s="33"/>
    </row>
    <row r="25" spans="1:10" ht="75" x14ac:dyDescent="0.25">
      <c r="A25" s="57">
        <v>14</v>
      </c>
      <c r="B25" s="58" t="s">
        <v>56</v>
      </c>
      <c r="C25" s="93"/>
      <c r="D25" s="59"/>
      <c r="E25" s="75"/>
      <c r="F25" s="76"/>
      <c r="G25" s="59"/>
      <c r="H25" s="76"/>
      <c r="I25" s="58"/>
      <c r="J25" s="33" t="e">
        <f t="shared" si="0"/>
        <v>#VALUE!</v>
      </c>
    </row>
    <row r="26" spans="1:10" ht="90" x14ac:dyDescent="0.25">
      <c r="A26" s="60">
        <v>15</v>
      </c>
      <c r="B26" s="61" t="s">
        <v>61</v>
      </c>
      <c r="C26" s="94"/>
      <c r="D26" s="59"/>
      <c r="E26" s="62"/>
      <c r="F26" s="63"/>
      <c r="G26" s="59"/>
      <c r="H26" s="63"/>
      <c r="I26" s="61"/>
      <c r="J26" s="33" t="e">
        <f t="shared" si="0"/>
        <v>#VALUE!</v>
      </c>
    </row>
    <row r="27" spans="1:10" ht="75" x14ac:dyDescent="0.25">
      <c r="A27" s="60">
        <v>16</v>
      </c>
      <c r="B27" s="64" t="s">
        <v>27</v>
      </c>
      <c r="C27" s="94"/>
      <c r="D27" s="59"/>
      <c r="E27" s="62"/>
      <c r="F27" s="63"/>
      <c r="G27" s="59"/>
      <c r="H27" s="63"/>
      <c r="I27" s="61"/>
      <c r="J27" s="33" t="e">
        <f t="shared" si="0"/>
        <v>#VALUE!</v>
      </c>
    </row>
    <row r="28" spans="1:10" ht="45" x14ac:dyDescent="0.25">
      <c r="A28" s="60">
        <v>17</v>
      </c>
      <c r="B28" s="61" t="s">
        <v>28</v>
      </c>
      <c r="C28" s="94"/>
      <c r="D28" s="59"/>
      <c r="E28" s="62"/>
      <c r="F28" s="63"/>
      <c r="G28" s="59"/>
      <c r="H28" s="63"/>
      <c r="I28" s="61"/>
      <c r="J28" s="33" t="e">
        <f t="shared" si="0"/>
        <v>#VALUE!</v>
      </c>
    </row>
    <row r="29" spans="1:10" ht="30" x14ac:dyDescent="0.25">
      <c r="A29" s="60">
        <v>18</v>
      </c>
      <c r="B29" s="61" t="s">
        <v>29</v>
      </c>
      <c r="C29" s="94"/>
      <c r="D29" s="59"/>
      <c r="E29" s="62"/>
      <c r="F29" s="63"/>
      <c r="G29" s="59"/>
      <c r="H29" s="63"/>
      <c r="I29" s="61"/>
      <c r="J29" s="33" t="e">
        <f t="shared" si="0"/>
        <v>#VALUE!</v>
      </c>
    </row>
    <row r="30" spans="1:10" ht="30" x14ac:dyDescent="0.25">
      <c r="A30" s="60">
        <v>19</v>
      </c>
      <c r="B30" s="61" t="s">
        <v>30</v>
      </c>
      <c r="C30" s="94"/>
      <c r="D30" s="59"/>
      <c r="E30" s="62"/>
      <c r="F30" s="63"/>
      <c r="G30" s="59"/>
      <c r="H30" s="63"/>
      <c r="I30" s="61"/>
      <c r="J30" s="33" t="e">
        <f t="shared" si="0"/>
        <v>#VALUE!</v>
      </c>
    </row>
    <row r="31" spans="1:10" ht="45" x14ac:dyDescent="0.25">
      <c r="A31" s="65">
        <v>20</v>
      </c>
      <c r="B31" s="77" t="s">
        <v>31</v>
      </c>
      <c r="C31" s="95"/>
      <c r="D31" s="59"/>
      <c r="E31" s="67"/>
      <c r="F31" s="68"/>
      <c r="G31" s="59"/>
      <c r="H31" s="68"/>
      <c r="I31" s="66"/>
      <c r="J31" s="33" t="e">
        <f t="shared" si="0"/>
        <v>#VALUE!</v>
      </c>
    </row>
    <row r="32" spans="1:10" ht="31.5" x14ac:dyDescent="0.25">
      <c r="A32" s="51"/>
      <c r="B32" s="69" t="s">
        <v>14</v>
      </c>
      <c r="C32" s="79"/>
      <c r="D32" s="72"/>
      <c r="E32" s="79"/>
      <c r="F32" s="78"/>
      <c r="G32" s="72"/>
      <c r="H32" s="78"/>
      <c r="I32" s="73"/>
      <c r="J32" s="33"/>
    </row>
    <row r="33" spans="1:10" ht="30" x14ac:dyDescent="0.25">
      <c r="A33" s="57">
        <v>21</v>
      </c>
      <c r="B33" s="58" t="s">
        <v>32</v>
      </c>
      <c r="C33" s="93"/>
      <c r="D33" s="59"/>
      <c r="E33" s="75"/>
      <c r="F33" s="76"/>
      <c r="G33" s="59"/>
      <c r="H33" s="76"/>
      <c r="I33" s="58"/>
      <c r="J33" s="33" t="e">
        <f t="shared" si="0"/>
        <v>#VALUE!</v>
      </c>
    </row>
    <row r="34" spans="1:10" ht="45" x14ac:dyDescent="0.25">
      <c r="A34" s="60">
        <v>22</v>
      </c>
      <c r="B34" s="61" t="s">
        <v>57</v>
      </c>
      <c r="C34" s="94"/>
      <c r="D34" s="59"/>
      <c r="E34" s="62"/>
      <c r="F34" s="63"/>
      <c r="G34" s="59"/>
      <c r="H34" s="63"/>
      <c r="I34" s="61"/>
      <c r="J34" s="33" t="e">
        <f t="shared" si="0"/>
        <v>#VALUE!</v>
      </c>
    </row>
    <row r="35" spans="1:10" ht="60" x14ac:dyDescent="0.25">
      <c r="A35" s="57">
        <v>23</v>
      </c>
      <c r="B35" s="80" t="s">
        <v>33</v>
      </c>
      <c r="C35" s="94"/>
      <c r="D35" s="59"/>
      <c r="E35" s="62"/>
      <c r="F35" s="63"/>
      <c r="G35" s="59"/>
      <c r="H35" s="63"/>
      <c r="I35" s="61"/>
      <c r="J35" s="33" t="e">
        <f t="shared" si="0"/>
        <v>#VALUE!</v>
      </c>
    </row>
    <row r="36" spans="1:10" ht="15.75" x14ac:dyDescent="0.25">
      <c r="A36" s="65">
        <v>24</v>
      </c>
      <c r="B36" s="66" t="s">
        <v>48</v>
      </c>
      <c r="C36" s="95"/>
      <c r="D36" s="59"/>
      <c r="E36" s="67"/>
      <c r="F36" s="68"/>
      <c r="G36" s="59"/>
      <c r="H36" s="68"/>
      <c r="I36" s="66"/>
      <c r="J36" s="33" t="e">
        <f t="shared" si="0"/>
        <v>#VALUE!</v>
      </c>
    </row>
    <row r="37" spans="1:10" ht="31.5" x14ac:dyDescent="0.25">
      <c r="A37" s="51"/>
      <c r="B37" s="69" t="s">
        <v>15</v>
      </c>
      <c r="C37" s="79"/>
      <c r="D37" s="72"/>
      <c r="E37" s="79"/>
      <c r="F37" s="78"/>
      <c r="G37" s="72"/>
      <c r="H37" s="78"/>
      <c r="I37" s="73"/>
      <c r="J37" s="33"/>
    </row>
    <row r="38" spans="1:10" ht="45" x14ac:dyDescent="0.25">
      <c r="A38" s="57">
        <v>25</v>
      </c>
      <c r="B38" s="58" t="s">
        <v>34</v>
      </c>
      <c r="C38" s="93"/>
      <c r="D38" s="59"/>
      <c r="E38" s="75"/>
      <c r="F38" s="76"/>
      <c r="G38" s="59"/>
      <c r="H38" s="76"/>
      <c r="I38" s="58"/>
      <c r="J38" s="33" t="e">
        <f t="shared" si="0"/>
        <v>#VALUE!</v>
      </c>
    </row>
    <row r="39" spans="1:10" ht="30" x14ac:dyDescent="0.25">
      <c r="A39" s="60">
        <v>26</v>
      </c>
      <c r="B39" s="61" t="s">
        <v>35</v>
      </c>
      <c r="C39" s="94"/>
      <c r="D39" s="59"/>
      <c r="E39" s="62"/>
      <c r="F39" s="63"/>
      <c r="G39" s="59"/>
      <c r="H39" s="63"/>
      <c r="I39" s="61"/>
      <c r="J39" s="33" t="e">
        <f t="shared" si="0"/>
        <v>#VALUE!</v>
      </c>
    </row>
    <row r="40" spans="1:10" ht="60" x14ac:dyDescent="0.25">
      <c r="A40" s="57">
        <v>27</v>
      </c>
      <c r="B40" s="61" t="s">
        <v>36</v>
      </c>
      <c r="C40" s="94"/>
      <c r="D40" s="59"/>
      <c r="E40" s="62"/>
      <c r="F40" s="63"/>
      <c r="G40" s="59"/>
      <c r="H40" s="63"/>
      <c r="I40" s="61"/>
      <c r="J40" s="33" t="e">
        <f t="shared" si="0"/>
        <v>#VALUE!</v>
      </c>
    </row>
    <row r="41" spans="1:10" ht="30" x14ac:dyDescent="0.25">
      <c r="A41" s="60">
        <v>28</v>
      </c>
      <c r="B41" s="61" t="s">
        <v>49</v>
      </c>
      <c r="C41" s="94"/>
      <c r="D41" s="59"/>
      <c r="E41" s="62"/>
      <c r="F41" s="63"/>
      <c r="G41" s="59"/>
      <c r="H41" s="63"/>
      <c r="I41" s="61"/>
      <c r="J41" s="33" t="e">
        <f t="shared" si="0"/>
        <v>#VALUE!</v>
      </c>
    </row>
    <row r="42" spans="1:10" ht="30" x14ac:dyDescent="0.25">
      <c r="A42" s="57">
        <v>29</v>
      </c>
      <c r="B42" s="61" t="s">
        <v>37</v>
      </c>
      <c r="C42" s="94"/>
      <c r="D42" s="59"/>
      <c r="E42" s="62"/>
      <c r="F42" s="63"/>
      <c r="G42" s="59"/>
      <c r="H42" s="63"/>
      <c r="I42" s="61"/>
      <c r="J42" s="33" t="e">
        <f t="shared" si="0"/>
        <v>#VALUE!</v>
      </c>
    </row>
    <row r="43" spans="1:10" ht="30" x14ac:dyDescent="0.25">
      <c r="A43" s="65">
        <v>30</v>
      </c>
      <c r="B43" s="66" t="s">
        <v>38</v>
      </c>
      <c r="C43" s="95"/>
      <c r="D43" s="59"/>
      <c r="E43" s="67"/>
      <c r="F43" s="68"/>
      <c r="G43" s="59"/>
      <c r="H43" s="68"/>
      <c r="I43" s="66"/>
      <c r="J43" s="33" t="e">
        <f t="shared" si="0"/>
        <v>#VALUE!</v>
      </c>
    </row>
    <row r="44" spans="1:10" ht="47.25" x14ac:dyDescent="0.25">
      <c r="A44" s="51"/>
      <c r="B44" s="69" t="s">
        <v>16</v>
      </c>
      <c r="C44" s="79"/>
      <c r="D44" s="72"/>
      <c r="E44" s="79"/>
      <c r="F44" s="78"/>
      <c r="G44" s="72"/>
      <c r="H44" s="78"/>
      <c r="I44" s="73"/>
      <c r="J44" s="33"/>
    </row>
    <row r="45" spans="1:10" ht="120" x14ac:dyDescent="0.25">
      <c r="A45" s="57">
        <v>31</v>
      </c>
      <c r="B45" s="58" t="s">
        <v>50</v>
      </c>
      <c r="C45" s="93"/>
      <c r="D45" s="59"/>
      <c r="E45" s="75"/>
      <c r="F45" s="76"/>
      <c r="G45" s="59"/>
      <c r="H45" s="76"/>
      <c r="I45" s="58"/>
      <c r="J45" s="33" t="e">
        <f t="shared" si="0"/>
        <v>#VALUE!</v>
      </c>
    </row>
    <row r="46" spans="1:10" ht="45" x14ac:dyDescent="0.25">
      <c r="A46" s="65">
        <v>32</v>
      </c>
      <c r="B46" s="66" t="s">
        <v>39</v>
      </c>
      <c r="C46" s="94"/>
      <c r="D46" s="59"/>
      <c r="E46" s="62"/>
      <c r="F46" s="63"/>
      <c r="G46" s="59"/>
      <c r="H46" s="63"/>
      <c r="I46" s="61"/>
      <c r="J46" s="33" t="e">
        <f t="shared" si="0"/>
        <v>#VALUE!</v>
      </c>
    </row>
    <row r="47" spans="1:10" ht="30" x14ac:dyDescent="0.25">
      <c r="A47" s="65">
        <v>33</v>
      </c>
      <c r="B47" s="66" t="s">
        <v>21</v>
      </c>
      <c r="C47" s="95"/>
      <c r="D47" s="59"/>
      <c r="E47" s="67"/>
      <c r="F47" s="68"/>
      <c r="G47" s="59"/>
      <c r="H47" s="68"/>
      <c r="I47" s="66"/>
      <c r="J47" s="33" t="e">
        <f t="shared" si="0"/>
        <v>#VALUE!</v>
      </c>
    </row>
    <row r="48" spans="1:10" ht="31.5" x14ac:dyDescent="0.25">
      <c r="A48" s="51"/>
      <c r="B48" s="69" t="s">
        <v>17</v>
      </c>
      <c r="C48" s="79"/>
      <c r="D48" s="72"/>
      <c r="E48" s="79"/>
      <c r="F48" s="78"/>
      <c r="G48" s="72"/>
      <c r="H48" s="78"/>
      <c r="I48" s="73"/>
      <c r="J48" s="33"/>
    </row>
    <row r="49" spans="1:10" ht="45" x14ac:dyDescent="0.25">
      <c r="A49" s="57">
        <v>34</v>
      </c>
      <c r="B49" s="58" t="s">
        <v>40</v>
      </c>
      <c r="C49" s="93"/>
      <c r="D49" s="59"/>
      <c r="E49" s="75"/>
      <c r="F49" s="76"/>
      <c r="G49" s="59"/>
      <c r="H49" s="76"/>
      <c r="I49" s="58"/>
      <c r="J49" s="33" t="e">
        <f t="shared" si="0"/>
        <v>#VALUE!</v>
      </c>
    </row>
    <row r="50" spans="1:10" ht="45" x14ac:dyDescent="0.25">
      <c r="A50" s="60">
        <v>35</v>
      </c>
      <c r="B50" s="61" t="s">
        <v>41</v>
      </c>
      <c r="C50" s="94"/>
      <c r="D50" s="59"/>
      <c r="E50" s="62"/>
      <c r="F50" s="63"/>
      <c r="G50" s="59"/>
      <c r="H50" s="63"/>
      <c r="I50" s="61"/>
      <c r="J50" s="33" t="e">
        <f t="shared" si="0"/>
        <v>#VALUE!</v>
      </c>
    </row>
    <row r="51" spans="1:10" ht="45" x14ac:dyDescent="0.25">
      <c r="A51" s="65">
        <v>36</v>
      </c>
      <c r="B51" s="66" t="s">
        <v>42</v>
      </c>
      <c r="C51" s="95"/>
      <c r="D51" s="59"/>
      <c r="E51" s="67"/>
      <c r="F51" s="68"/>
      <c r="G51" s="59"/>
      <c r="H51" s="68"/>
      <c r="I51" s="66"/>
      <c r="J51" s="33" t="e">
        <f>CONCATENATE(IF(AND(D51="M",G51="M"),4,),IF(AND(D51="P",G51="P"),2,),IF(AND(D51="D",G51="D"),0,),IF(AND(D51="M",G51="P"),3,),IF(AND(D51="M",G51="D"),2,),IF(AND(D51="P",G51="M"),3,),IF(AND(D51="P",G51="D"),1,),IF(AND(D51="D",G51="M"),2,),IF(AND(D51="D",G51="P"),1,))+0</f>
        <v>#VALUE!</v>
      </c>
    </row>
    <row r="52" spans="1:10" ht="15.75" x14ac:dyDescent="0.25">
      <c r="A52" s="51"/>
      <c r="B52" s="69" t="s">
        <v>64</v>
      </c>
      <c r="C52" s="79"/>
      <c r="D52" s="72"/>
      <c r="E52" s="79"/>
      <c r="F52" s="78"/>
      <c r="G52" s="72"/>
      <c r="H52" s="78"/>
      <c r="I52" s="73"/>
      <c r="J52" s="33"/>
    </row>
    <row r="53" spans="1:10" s="3" customFormat="1" ht="30" x14ac:dyDescent="0.25">
      <c r="A53" s="81">
        <v>37</v>
      </c>
      <c r="B53" s="74" t="s">
        <v>92</v>
      </c>
      <c r="C53" s="93"/>
      <c r="D53" s="59"/>
      <c r="E53" s="75"/>
      <c r="F53" s="76"/>
      <c r="G53" s="59"/>
      <c r="H53" s="76"/>
      <c r="I53" s="74"/>
      <c r="J53" s="33" t="e">
        <f t="shared" si="0"/>
        <v>#VALUE!</v>
      </c>
    </row>
    <row r="54" spans="1:10" ht="30" x14ac:dyDescent="0.25">
      <c r="A54" s="60">
        <v>38</v>
      </c>
      <c r="B54" s="64" t="s">
        <v>93</v>
      </c>
      <c r="C54" s="94"/>
      <c r="D54" s="82"/>
      <c r="E54" s="62"/>
      <c r="F54" s="63"/>
      <c r="G54" s="59"/>
      <c r="H54" s="63"/>
      <c r="I54" s="61"/>
      <c r="J54" s="33" t="e">
        <f t="shared" si="0"/>
        <v>#VALUE!</v>
      </c>
    </row>
    <row r="55" spans="1:10" ht="30" x14ac:dyDescent="0.25">
      <c r="A55" s="60">
        <v>39</v>
      </c>
      <c r="B55" s="64" t="s">
        <v>65</v>
      </c>
      <c r="C55" s="94"/>
      <c r="D55" s="82"/>
      <c r="E55" s="62"/>
      <c r="F55" s="63"/>
      <c r="G55" s="59"/>
      <c r="H55" s="63"/>
      <c r="I55" s="61"/>
      <c r="J55" s="33" t="e">
        <f t="shared" si="0"/>
        <v>#VALUE!</v>
      </c>
    </row>
    <row r="56" spans="1:10" ht="30" x14ac:dyDescent="0.25">
      <c r="A56" s="60">
        <v>40</v>
      </c>
      <c r="B56" s="64" t="s">
        <v>66</v>
      </c>
      <c r="C56" s="94"/>
      <c r="D56" s="82"/>
      <c r="E56" s="62"/>
      <c r="F56" s="63"/>
      <c r="G56" s="59"/>
      <c r="H56" s="63"/>
      <c r="I56" s="61"/>
      <c r="J56" s="33" t="e">
        <f t="shared" si="0"/>
        <v>#VALUE!</v>
      </c>
    </row>
    <row r="57" spans="1:10" ht="15.75" x14ac:dyDescent="0.25">
      <c r="A57" s="65">
        <v>41</v>
      </c>
      <c r="B57" s="77" t="s">
        <v>94</v>
      </c>
      <c r="C57" s="95"/>
      <c r="D57" s="83"/>
      <c r="E57" s="67"/>
      <c r="F57" s="68"/>
      <c r="G57" s="59"/>
      <c r="H57" s="68"/>
      <c r="I57" s="66"/>
      <c r="J57" s="33" t="e">
        <f t="shared" si="0"/>
        <v>#VALUE!</v>
      </c>
    </row>
    <row r="58" spans="1:10" s="3" customFormat="1" ht="15.75" x14ac:dyDescent="0.25">
      <c r="A58" s="51"/>
      <c r="B58" s="84"/>
      <c r="C58" s="55"/>
      <c r="D58" s="85"/>
      <c r="E58" s="55"/>
      <c r="F58" s="55"/>
      <c r="G58" s="85"/>
      <c r="H58" s="55"/>
      <c r="I58" s="56"/>
      <c r="J58" s="86"/>
    </row>
    <row r="59" spans="1:10" ht="15.75" x14ac:dyDescent="0.25">
      <c r="A59" s="33"/>
      <c r="B59" s="33"/>
      <c r="C59" s="33"/>
      <c r="D59" s="33"/>
      <c r="E59" s="33"/>
      <c r="F59" s="87"/>
      <c r="G59" s="87"/>
      <c r="H59" s="87"/>
      <c r="I59" s="33"/>
      <c r="J59" s="33"/>
    </row>
    <row r="60" spans="1:10" ht="15.75" x14ac:dyDescent="0.25">
      <c r="A60" s="33"/>
      <c r="B60" s="33"/>
      <c r="C60" s="33"/>
      <c r="D60" s="33"/>
      <c r="E60" s="33"/>
      <c r="F60" s="87"/>
      <c r="G60" s="87"/>
      <c r="H60" s="87"/>
      <c r="I60" s="33"/>
      <c r="J60" s="33"/>
    </row>
    <row r="61" spans="1:10" ht="15.75" hidden="1" x14ac:dyDescent="0.25">
      <c r="A61" s="88"/>
      <c r="B61" s="84"/>
      <c r="C61" s="55"/>
      <c r="D61" s="55"/>
      <c r="E61" s="55"/>
      <c r="F61" s="89"/>
      <c r="G61" s="90"/>
      <c r="H61" s="91" t="s">
        <v>109</v>
      </c>
      <c r="I61" s="92" t="e">
        <f>SUM(J9:J57)</f>
        <v>#VALUE!</v>
      </c>
      <c r="J61" s="33"/>
    </row>
  </sheetData>
  <mergeCells count="3">
    <mergeCell ref="B1:I1"/>
    <mergeCell ref="B2:I2"/>
    <mergeCell ref="B3:I3"/>
  </mergeCells>
  <pageMargins left="0.25" right="0.25" top="0.75" bottom="0.75" header="0.3" footer="0.3"/>
  <pageSetup paperSize="5" scale="65" fitToHeight="0"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Scores!$A$1:$A$3</xm:f>
          </x14:formula1>
          <xm:sqref>D53:D57 D49:D51 D45:D47 D38:D43 D33:D36 D25:D31 D20:D23 D17:D18 D9:D15 G9:G15 G17:G18 G20:G23 G25:G31 G33:G36 G38:G43 G45:G47 G49:G51 G53:G57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8"/>
  <sheetViews>
    <sheetView zoomScaleNormal="100" workbookViewId="0">
      <selection activeCell="C8" sqref="C8"/>
    </sheetView>
  </sheetViews>
  <sheetFormatPr defaultRowHeight="15" x14ac:dyDescent="0.25"/>
  <cols>
    <col min="1" max="1" width="16" style="25" customWidth="1"/>
    <col min="2" max="2" width="64.140625" customWidth="1"/>
    <col min="3" max="3" width="27.85546875" customWidth="1"/>
    <col min="4" max="4" width="15.28515625" customWidth="1"/>
    <col min="5" max="5" width="45.5703125" customWidth="1"/>
    <col min="6" max="6" width="29.42578125" customWidth="1"/>
    <col min="7" max="7" width="14.140625" customWidth="1"/>
    <col min="8" max="8" width="45.5703125" customWidth="1"/>
    <col min="9" max="9" width="27.5703125" customWidth="1"/>
    <col min="10" max="10" width="21.7109375" hidden="1" customWidth="1"/>
  </cols>
  <sheetData>
    <row r="1" spans="1:10" ht="19.5" customHeight="1" x14ac:dyDescent="0.25">
      <c r="A1" s="96"/>
      <c r="B1" s="292" t="s">
        <v>118</v>
      </c>
      <c r="C1" s="293"/>
      <c r="D1" s="293"/>
      <c r="E1" s="293"/>
      <c r="F1" s="293"/>
      <c r="G1" s="293"/>
      <c r="H1" s="293"/>
      <c r="I1" s="293"/>
      <c r="J1" s="33"/>
    </row>
    <row r="2" spans="1:10" ht="100.5" customHeight="1" x14ac:dyDescent="0.25">
      <c r="A2" s="96"/>
      <c r="B2" s="294" t="s">
        <v>276</v>
      </c>
      <c r="C2" s="295"/>
      <c r="D2" s="295"/>
      <c r="E2" s="295"/>
      <c r="F2" s="295"/>
      <c r="G2" s="295"/>
      <c r="H2" s="295"/>
      <c r="I2" s="295"/>
      <c r="J2" s="33"/>
    </row>
    <row r="3" spans="1:10" ht="163.5" customHeight="1" x14ac:dyDescent="0.25">
      <c r="A3" s="96"/>
      <c r="B3" s="296" t="s">
        <v>265</v>
      </c>
      <c r="C3" s="297"/>
      <c r="D3" s="297"/>
      <c r="E3" s="297"/>
      <c r="F3" s="297"/>
      <c r="G3" s="297"/>
      <c r="H3" s="297"/>
      <c r="I3" s="297"/>
      <c r="J3" s="33"/>
    </row>
    <row r="4" spans="1:10" ht="15.75" x14ac:dyDescent="0.25">
      <c r="A4" s="97"/>
      <c r="B4" s="35"/>
      <c r="C4" s="32"/>
      <c r="D4" s="32"/>
      <c r="E4" s="32"/>
      <c r="F4" s="32"/>
      <c r="G4" s="32"/>
      <c r="H4" s="32"/>
      <c r="I4" s="32"/>
      <c r="J4" s="33"/>
    </row>
    <row r="5" spans="1:10" ht="30" x14ac:dyDescent="0.25">
      <c r="A5" s="36" t="s">
        <v>0</v>
      </c>
      <c r="B5" s="37" t="s">
        <v>89</v>
      </c>
      <c r="C5" s="38" t="s">
        <v>103</v>
      </c>
      <c r="D5" s="38" t="s">
        <v>99</v>
      </c>
      <c r="E5" s="39" t="s">
        <v>113</v>
      </c>
      <c r="F5" s="38" t="s">
        <v>104</v>
      </c>
      <c r="G5" s="38" t="s">
        <v>99</v>
      </c>
      <c r="H5" s="39" t="s">
        <v>113</v>
      </c>
      <c r="I5" s="40" t="s">
        <v>107</v>
      </c>
      <c r="J5" s="33"/>
    </row>
    <row r="6" spans="1:10" ht="20.25" x14ac:dyDescent="0.25">
      <c r="A6" s="98"/>
      <c r="B6" s="42"/>
      <c r="C6" s="43"/>
      <c r="D6" s="44"/>
      <c r="E6" s="43"/>
      <c r="F6" s="43"/>
      <c r="G6" s="43"/>
      <c r="H6" s="43"/>
      <c r="I6" s="43"/>
      <c r="J6" s="33"/>
    </row>
    <row r="7" spans="1:10" ht="20.25" x14ac:dyDescent="0.25">
      <c r="A7" s="99"/>
      <c r="B7" s="46"/>
      <c r="C7" s="100"/>
      <c r="D7" s="101"/>
      <c r="E7" s="100"/>
      <c r="F7" s="100"/>
      <c r="G7" s="100"/>
      <c r="H7" s="100"/>
      <c r="I7" s="102"/>
      <c r="J7" s="33"/>
    </row>
    <row r="8" spans="1:10" ht="75" x14ac:dyDescent="0.25">
      <c r="A8" s="60">
        <v>1</v>
      </c>
      <c r="B8" s="61" t="s">
        <v>95</v>
      </c>
      <c r="C8" s="94"/>
      <c r="D8" s="59"/>
      <c r="E8" s="236"/>
      <c r="F8" s="63"/>
      <c r="G8" s="59"/>
      <c r="H8" s="237"/>
      <c r="I8" s="103"/>
      <c r="J8" s="33" t="e">
        <f t="shared" ref="J8:J14" si="0">CONCATENATE(IF(AND(D8="M",G8="M"),4,),IF(AND(D8="P",G8="P"),2,),IF(AND(D8="D",G8="D"),0,),IF(AND(D8="M",G8="P"),3,),IF(AND(D8="M",G8="D"),2,),IF(AND(D8="P",G8="M"),3,),IF(AND(D8="P",G8="D"),1,),IF(AND(D8="D",G8="M"),2,),IF(AND(D8="D",G8="P"),1,))+0</f>
        <v>#VALUE!</v>
      </c>
    </row>
    <row r="9" spans="1:10" ht="45" x14ac:dyDescent="0.25">
      <c r="A9" s="60">
        <v>2</v>
      </c>
      <c r="B9" s="61" t="s">
        <v>46</v>
      </c>
      <c r="C9" s="110"/>
      <c r="D9" s="59"/>
      <c r="E9" s="62"/>
      <c r="F9" s="63"/>
      <c r="G9" s="59"/>
      <c r="H9" s="63"/>
      <c r="I9" s="61"/>
      <c r="J9" s="33" t="e">
        <f t="shared" si="0"/>
        <v>#VALUE!</v>
      </c>
    </row>
    <row r="10" spans="1:10" ht="90" x14ac:dyDescent="0.25">
      <c r="A10" s="60">
        <v>3</v>
      </c>
      <c r="B10" s="61" t="s">
        <v>11</v>
      </c>
      <c r="C10" s="94"/>
      <c r="D10" s="59"/>
      <c r="E10" s="62"/>
      <c r="F10" s="63"/>
      <c r="G10" s="59"/>
      <c r="H10" s="63"/>
      <c r="I10" s="61"/>
      <c r="J10" s="33" t="e">
        <f t="shared" si="0"/>
        <v>#VALUE!</v>
      </c>
    </row>
    <row r="11" spans="1:10" ht="60" x14ac:dyDescent="0.25">
      <c r="A11" s="60">
        <v>4</v>
      </c>
      <c r="B11" s="61" t="s">
        <v>3</v>
      </c>
      <c r="C11" s="94"/>
      <c r="D11" s="59"/>
      <c r="E11" s="62"/>
      <c r="F11" s="63"/>
      <c r="G11" s="59"/>
      <c r="H11" s="63"/>
      <c r="I11" s="61"/>
      <c r="J11" s="33" t="e">
        <f t="shared" si="0"/>
        <v>#VALUE!</v>
      </c>
    </row>
    <row r="12" spans="1:10" ht="45" x14ac:dyDescent="0.25">
      <c r="A12" s="60">
        <v>5</v>
      </c>
      <c r="B12" s="61" t="s">
        <v>12</v>
      </c>
      <c r="C12" s="94"/>
      <c r="D12" s="59"/>
      <c r="E12" s="62"/>
      <c r="F12" s="63"/>
      <c r="G12" s="59"/>
      <c r="H12" s="63"/>
      <c r="I12" s="61"/>
      <c r="J12" s="33" t="e">
        <f t="shared" si="0"/>
        <v>#VALUE!</v>
      </c>
    </row>
    <row r="13" spans="1:10" ht="30" x14ac:dyDescent="0.25">
      <c r="A13" s="60">
        <v>6</v>
      </c>
      <c r="B13" s="61" t="s">
        <v>47</v>
      </c>
      <c r="C13" s="94"/>
      <c r="D13" s="59"/>
      <c r="E13" s="62"/>
      <c r="F13" s="63"/>
      <c r="G13" s="59"/>
      <c r="H13" s="63"/>
      <c r="I13" s="61"/>
      <c r="J13" s="33" t="e">
        <f t="shared" si="0"/>
        <v>#VALUE!</v>
      </c>
    </row>
    <row r="14" spans="1:10" ht="60" x14ac:dyDescent="0.25">
      <c r="A14" s="65">
        <v>7</v>
      </c>
      <c r="B14" s="66" t="s">
        <v>13</v>
      </c>
      <c r="C14" s="95"/>
      <c r="D14" s="59"/>
      <c r="E14" s="67"/>
      <c r="F14" s="68"/>
      <c r="G14" s="59"/>
      <c r="H14" s="68"/>
      <c r="I14" s="66"/>
      <c r="J14" s="33" t="e">
        <f t="shared" si="0"/>
        <v>#VALUE!</v>
      </c>
    </row>
    <row r="15" spans="1:10" x14ac:dyDescent="0.25">
      <c r="A15" s="104"/>
      <c r="B15" s="105"/>
      <c r="C15" s="105"/>
      <c r="D15" s="106"/>
      <c r="E15" s="55"/>
      <c r="F15" s="55"/>
      <c r="G15" s="55"/>
      <c r="H15" s="55"/>
      <c r="I15" s="56"/>
      <c r="J15" s="33"/>
    </row>
    <row r="16" spans="1:10" x14ac:dyDescent="0.25">
      <c r="A16" s="107"/>
      <c r="B16" s="108"/>
      <c r="C16" s="109"/>
      <c r="D16" s="109"/>
      <c r="E16" s="109"/>
      <c r="F16" s="109"/>
      <c r="G16" s="109"/>
      <c r="H16" s="109"/>
      <c r="I16" s="109"/>
      <c r="J16" s="33"/>
    </row>
    <row r="17" spans="1:10" x14ac:dyDescent="0.25">
      <c r="A17" s="107"/>
      <c r="B17" s="109"/>
      <c r="C17" s="109"/>
      <c r="D17" s="109"/>
      <c r="E17" s="109"/>
      <c r="F17" s="109"/>
      <c r="G17" s="109"/>
      <c r="H17" s="109"/>
      <c r="I17" s="109"/>
      <c r="J17" s="33"/>
    </row>
    <row r="18" spans="1:10" ht="15.75" hidden="1" x14ac:dyDescent="0.25">
      <c r="A18" s="88"/>
      <c r="B18" s="84"/>
      <c r="C18" s="55"/>
      <c r="D18" s="55"/>
      <c r="E18" s="55"/>
      <c r="F18" s="298"/>
      <c r="G18" s="299"/>
      <c r="H18" s="91" t="s">
        <v>108</v>
      </c>
      <c r="I18" s="92" t="e">
        <f>SUM(J8:J14)</f>
        <v>#VALUE!</v>
      </c>
      <c r="J18" s="33"/>
    </row>
  </sheetData>
  <mergeCells count="4">
    <mergeCell ref="B1:I1"/>
    <mergeCell ref="B2:I2"/>
    <mergeCell ref="B3:I3"/>
    <mergeCell ref="F18:G18"/>
  </mergeCells>
  <pageMargins left="0.25" right="0.25" top="0.75" bottom="0.75" header="0.3" footer="0.3"/>
  <pageSetup paperSize="5" scale="5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Scores!$A$1:$A$3</xm:f>
          </x14:formula1>
          <xm:sqref>D8:D14 G8:G14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90"/>
  <sheetViews>
    <sheetView topLeftCell="A7" zoomScaleNormal="100" workbookViewId="0">
      <selection activeCell="D9" sqref="D9"/>
    </sheetView>
  </sheetViews>
  <sheetFormatPr defaultRowHeight="15.75" x14ac:dyDescent="0.25"/>
  <cols>
    <col min="1" max="1" width="14.140625" style="2" customWidth="1"/>
    <col min="2" max="2" width="12.7109375" style="2" customWidth="1"/>
    <col min="3" max="3" width="90.7109375" style="1" customWidth="1"/>
    <col min="4" max="4" width="26.85546875" customWidth="1"/>
    <col min="5" max="5" width="18.28515625" customWidth="1"/>
    <col min="6" max="6" width="41.5703125" customWidth="1"/>
    <col min="7" max="7" width="30.28515625" customWidth="1"/>
    <col min="8" max="8" width="16.42578125" customWidth="1"/>
    <col min="9" max="9" width="39.5703125" customWidth="1"/>
    <col min="10" max="10" width="14.7109375" customWidth="1"/>
    <col min="11" max="11" width="19.7109375" customWidth="1"/>
    <col min="12" max="12" width="17" customWidth="1"/>
    <col min="13" max="13" width="28.5703125" customWidth="1"/>
    <col min="14" max="16" width="20.140625" customWidth="1"/>
    <col min="17" max="17" width="28.7109375" customWidth="1"/>
    <col min="18" max="21" width="17.28515625" customWidth="1"/>
    <col min="22" max="22" width="25" customWidth="1"/>
    <col min="23" max="23" width="25" hidden="1" customWidth="1"/>
    <col min="24" max="24" width="19.140625" hidden="1" customWidth="1"/>
    <col min="25" max="25" width="9.140625" hidden="1" customWidth="1"/>
    <col min="26" max="26" width="19.28515625" hidden="1" customWidth="1"/>
    <col min="27" max="28" width="14.7109375" hidden="1" customWidth="1"/>
    <col min="29" max="29" width="17.5703125" hidden="1" customWidth="1"/>
    <col min="30" max="30" width="18" hidden="1" customWidth="1"/>
    <col min="31" max="31" width="14.7109375" hidden="1" customWidth="1"/>
    <col min="32" max="32" width="9.140625" hidden="1" customWidth="1"/>
  </cols>
  <sheetData>
    <row r="1" spans="1:32" ht="22.5" customHeight="1" x14ac:dyDescent="0.25">
      <c r="A1" s="34"/>
      <c r="B1" s="34"/>
      <c r="C1" s="336" t="s">
        <v>117</v>
      </c>
      <c r="D1" s="336"/>
      <c r="E1" s="336"/>
      <c r="F1" s="336"/>
      <c r="G1" s="336"/>
      <c r="H1" s="336"/>
      <c r="I1" s="336"/>
      <c r="J1" s="336"/>
      <c r="K1" s="111"/>
      <c r="L1" s="111"/>
      <c r="M1" s="111"/>
      <c r="N1" s="111"/>
      <c r="O1" s="111"/>
      <c r="P1" s="111"/>
      <c r="Q1" s="111"/>
      <c r="R1" s="111"/>
      <c r="S1" s="111"/>
      <c r="T1" s="111"/>
      <c r="U1" s="111"/>
      <c r="V1" s="112"/>
      <c r="W1" s="113"/>
      <c r="X1" s="113"/>
      <c r="Y1" s="113"/>
      <c r="Z1" s="33"/>
      <c r="AA1" s="33"/>
      <c r="AB1" s="33"/>
      <c r="AC1" s="33"/>
      <c r="AD1" s="33"/>
      <c r="AE1" s="33"/>
      <c r="AF1" s="33"/>
    </row>
    <row r="2" spans="1:32" ht="131.25" customHeight="1" x14ac:dyDescent="0.25">
      <c r="A2" s="34"/>
      <c r="B2" s="34"/>
      <c r="C2" s="337" t="s">
        <v>277</v>
      </c>
      <c r="D2" s="337"/>
      <c r="E2" s="337"/>
      <c r="F2" s="337"/>
      <c r="G2" s="337"/>
      <c r="H2" s="337"/>
      <c r="I2" s="337"/>
      <c r="J2" s="337"/>
      <c r="K2" s="337"/>
      <c r="L2" s="240"/>
      <c r="M2" s="240"/>
      <c r="N2" s="240"/>
      <c r="O2" s="240"/>
      <c r="P2" s="240"/>
      <c r="Q2" s="240"/>
      <c r="R2" s="114"/>
      <c r="S2" s="114"/>
      <c r="T2" s="114"/>
      <c r="U2" s="114"/>
      <c r="V2" s="115"/>
      <c r="W2" s="116"/>
      <c r="X2" s="116"/>
      <c r="Y2" s="116"/>
      <c r="Z2" s="33"/>
      <c r="AA2" s="33"/>
      <c r="AB2" s="33"/>
      <c r="AC2" s="33"/>
      <c r="AD2" s="33"/>
      <c r="AE2" s="33"/>
      <c r="AF2" s="33"/>
    </row>
    <row r="3" spans="1:32" ht="182.25" customHeight="1" x14ac:dyDescent="0.25">
      <c r="A3" s="34"/>
      <c r="B3" s="34"/>
      <c r="C3" s="338" t="s">
        <v>275</v>
      </c>
      <c r="D3" s="338"/>
      <c r="E3" s="338"/>
      <c r="F3" s="338"/>
      <c r="G3" s="338"/>
      <c r="H3" s="338"/>
      <c r="I3" s="338"/>
      <c r="J3" s="338"/>
      <c r="K3" s="338"/>
      <c r="L3" s="239"/>
      <c r="M3" s="239"/>
      <c r="N3" s="239"/>
      <c r="O3" s="239"/>
      <c r="P3" s="239"/>
      <c r="Q3" s="239"/>
      <c r="R3" s="117"/>
      <c r="S3" s="117"/>
      <c r="T3" s="117"/>
      <c r="U3" s="117"/>
      <c r="V3" s="118"/>
      <c r="W3" s="116"/>
      <c r="X3" s="116"/>
      <c r="Y3" s="116"/>
      <c r="Z3" s="33"/>
      <c r="AA3" s="33"/>
      <c r="AB3" s="33"/>
      <c r="AC3" s="33"/>
      <c r="AD3" s="33"/>
      <c r="AE3" s="33"/>
      <c r="AF3" s="33"/>
    </row>
    <row r="4" spans="1:32" ht="290.25" customHeight="1" x14ac:dyDescent="0.25">
      <c r="A4" s="34"/>
      <c r="B4" s="34"/>
      <c r="C4" s="339" t="s">
        <v>274</v>
      </c>
      <c r="D4" s="339"/>
      <c r="E4" s="339"/>
      <c r="F4" s="339"/>
      <c r="G4" s="339"/>
      <c r="H4" s="339"/>
      <c r="I4" s="339"/>
      <c r="J4" s="339"/>
      <c r="K4" s="339"/>
      <c r="L4" s="238"/>
      <c r="M4" s="238"/>
      <c r="N4" s="238"/>
      <c r="O4" s="238"/>
      <c r="P4" s="238"/>
      <c r="Q4" s="238"/>
      <c r="R4" s="238"/>
      <c r="S4" s="117"/>
      <c r="T4" s="117"/>
      <c r="U4" s="117"/>
      <c r="V4" s="118"/>
      <c r="W4" s="116"/>
      <c r="X4" s="116"/>
      <c r="Y4" s="116"/>
      <c r="Z4" s="33"/>
      <c r="AA4" s="33"/>
      <c r="AB4" s="33"/>
      <c r="AC4" s="33"/>
      <c r="AD4" s="33"/>
      <c r="AE4" s="33"/>
      <c r="AF4" s="33"/>
    </row>
    <row r="5" spans="1:32" x14ac:dyDescent="0.25">
      <c r="A5" s="34"/>
      <c r="B5" s="34"/>
      <c r="C5" s="35"/>
      <c r="D5" s="32"/>
      <c r="E5" s="119"/>
      <c r="F5" s="32"/>
      <c r="G5" s="119"/>
      <c r="H5" s="119"/>
      <c r="I5" s="119"/>
      <c r="J5" s="32"/>
      <c r="K5" s="32"/>
      <c r="L5" s="32"/>
      <c r="M5" s="32"/>
      <c r="N5" s="32"/>
      <c r="O5" s="32"/>
      <c r="P5" s="32"/>
      <c r="Q5" s="32"/>
      <c r="R5" s="120"/>
      <c r="S5" s="120"/>
      <c r="T5" s="120"/>
      <c r="U5" s="120"/>
      <c r="V5" s="32"/>
      <c r="W5" s="33"/>
      <c r="X5" s="33"/>
      <c r="Y5" s="33"/>
      <c r="Z5" s="33"/>
      <c r="AA5" s="33"/>
      <c r="AB5" s="33"/>
      <c r="AC5" s="33"/>
      <c r="AD5" s="33"/>
      <c r="AE5" s="33"/>
      <c r="AF5" s="33"/>
    </row>
    <row r="6" spans="1:32" ht="45" x14ac:dyDescent="0.25">
      <c r="A6" s="36" t="s">
        <v>8</v>
      </c>
      <c r="B6" s="36" t="s">
        <v>1</v>
      </c>
      <c r="C6" s="121" t="s">
        <v>129</v>
      </c>
      <c r="D6" s="38" t="s">
        <v>105</v>
      </c>
      <c r="E6" s="38" t="s">
        <v>98</v>
      </c>
      <c r="F6" s="39" t="s">
        <v>113</v>
      </c>
      <c r="G6" s="38" t="s">
        <v>106</v>
      </c>
      <c r="H6" s="38" t="s">
        <v>98</v>
      </c>
      <c r="I6" s="39" t="s">
        <v>113</v>
      </c>
      <c r="J6" s="324" t="s">
        <v>7</v>
      </c>
      <c r="K6" s="326"/>
      <c r="L6" s="326"/>
      <c r="M6" s="326"/>
      <c r="N6" s="326"/>
      <c r="O6" s="326"/>
      <c r="P6" s="326"/>
      <c r="Q6" s="325"/>
      <c r="R6" s="324" t="s">
        <v>233</v>
      </c>
      <c r="S6" s="326"/>
      <c r="T6" s="326"/>
      <c r="U6" s="325"/>
      <c r="V6" s="40" t="s">
        <v>107</v>
      </c>
      <c r="W6" s="122" t="s">
        <v>235</v>
      </c>
      <c r="X6" s="122" t="s">
        <v>236</v>
      </c>
      <c r="Y6" s="33"/>
      <c r="Z6" s="33"/>
      <c r="AA6" s="33"/>
      <c r="AB6" s="33"/>
      <c r="AC6" s="33"/>
      <c r="AD6" s="33"/>
      <c r="AE6" s="33"/>
      <c r="AF6" s="33"/>
    </row>
    <row r="7" spans="1:32" ht="20.25" x14ac:dyDescent="0.25">
      <c r="A7" s="41" t="s">
        <v>130</v>
      </c>
      <c r="B7" s="123"/>
      <c r="C7" s="42"/>
      <c r="D7" s="43"/>
      <c r="E7" s="44"/>
      <c r="F7" s="43"/>
      <c r="G7" s="44"/>
      <c r="H7" s="44"/>
      <c r="I7" s="44"/>
      <c r="J7" s="124"/>
      <c r="K7" s="124"/>
      <c r="L7" s="124"/>
      <c r="M7" s="124"/>
      <c r="N7" s="124"/>
      <c r="O7" s="124"/>
      <c r="P7" s="124"/>
      <c r="Q7" s="124"/>
      <c r="R7" s="120"/>
      <c r="S7" s="120"/>
      <c r="T7" s="120"/>
      <c r="U7" s="125"/>
      <c r="V7" s="120"/>
      <c r="W7" s="120"/>
      <c r="X7" s="120"/>
      <c r="Y7" s="33"/>
      <c r="Z7" s="335" t="s">
        <v>237</v>
      </c>
      <c r="AA7" s="335"/>
      <c r="AB7" s="335"/>
      <c r="AC7" s="335"/>
      <c r="AD7" s="335"/>
      <c r="AE7" s="335"/>
      <c r="AF7" s="33"/>
    </row>
    <row r="8" spans="1:32" ht="40.5" x14ac:dyDescent="0.25">
      <c r="A8" s="45"/>
      <c r="B8" s="126"/>
      <c r="C8" s="127" t="s">
        <v>131</v>
      </c>
      <c r="D8" s="127"/>
      <c r="E8" s="101"/>
      <c r="F8" s="100"/>
      <c r="G8" s="48"/>
      <c r="H8" s="101"/>
      <c r="I8" s="48"/>
      <c r="J8" s="128" t="s">
        <v>62</v>
      </c>
      <c r="K8" s="129" t="s">
        <v>91</v>
      </c>
      <c r="L8" s="130" t="s">
        <v>99</v>
      </c>
      <c r="M8" s="129" t="s">
        <v>63</v>
      </c>
      <c r="N8" s="128" t="s">
        <v>62</v>
      </c>
      <c r="O8" s="129" t="s">
        <v>128</v>
      </c>
      <c r="P8" s="130" t="s">
        <v>99</v>
      </c>
      <c r="Q8" s="129" t="s">
        <v>63</v>
      </c>
      <c r="R8" s="38" t="s">
        <v>43</v>
      </c>
      <c r="S8" s="38" t="s">
        <v>96</v>
      </c>
      <c r="T8" s="39" t="s">
        <v>45</v>
      </c>
      <c r="U8" s="39" t="s">
        <v>44</v>
      </c>
      <c r="V8" s="102"/>
      <c r="W8" s="131"/>
      <c r="X8" s="131"/>
      <c r="Y8" s="33"/>
      <c r="Z8" s="132" t="s">
        <v>238</v>
      </c>
      <c r="AA8" s="132" t="s">
        <v>239</v>
      </c>
      <c r="AB8" s="132" t="s">
        <v>240</v>
      </c>
      <c r="AC8" s="132" t="s">
        <v>266</v>
      </c>
      <c r="AD8" s="132" t="s">
        <v>239</v>
      </c>
      <c r="AE8" s="132" t="s">
        <v>240</v>
      </c>
      <c r="AF8" s="33"/>
    </row>
    <row r="9" spans="1:32" ht="60" x14ac:dyDescent="0.25">
      <c r="A9" s="133">
        <v>1</v>
      </c>
      <c r="B9" s="134" t="s">
        <v>132</v>
      </c>
      <c r="C9" s="135" t="s">
        <v>133</v>
      </c>
      <c r="D9" s="94"/>
      <c r="E9" s="82"/>
      <c r="F9" s="136"/>
      <c r="G9" s="137"/>
      <c r="H9" s="82"/>
      <c r="I9" s="137"/>
      <c r="J9" s="138"/>
      <c r="K9" s="231"/>
      <c r="L9" s="83"/>
      <c r="M9" s="331"/>
      <c r="N9" s="139"/>
      <c r="O9" s="234"/>
      <c r="P9" s="83"/>
      <c r="Q9" s="333"/>
      <c r="R9" s="245"/>
      <c r="S9" s="140"/>
      <c r="T9" s="140"/>
      <c r="U9" s="300"/>
      <c r="V9" s="244"/>
      <c r="W9" s="141" t="e">
        <f>CONCATENATE(IF(AND(E9="M",H9="M"),3.468,),IF(AND(E9="P",H9="P"),1.734,),IF(AND(E9="D",H9="D"),0,),IF(AND(E9="M",H9="P"),2.601,),IF(AND(E9="M",H9="D"),1.734,),IF(AND(E9="P",H9="M"),2.601,),IF(AND(E9="P",H9="D"),0.867,),IF(AND(E9="D",H9="M"),1.734,),IF(AND(E9="D",H9="P"),0.867,))+0</f>
        <v>#VALUE!</v>
      </c>
      <c r="X9" s="33"/>
      <c r="Y9" s="142"/>
      <c r="Z9" s="143" t="s">
        <v>241</v>
      </c>
      <c r="AA9" s="143">
        <f>COUNTIFS(J9:J68,1,L9:L68,"M")</f>
        <v>0</v>
      </c>
      <c r="AB9" s="143">
        <f>IF(AA9&gt;=1,1,0)</f>
        <v>0</v>
      </c>
      <c r="AC9" s="143" t="s">
        <v>241</v>
      </c>
      <c r="AD9" s="143">
        <f>COUNTIFS(N9:N68,1,P9:P68,"M")</f>
        <v>0</v>
      </c>
      <c r="AE9" s="143">
        <f>IF(AD9&gt;=1,1,0)</f>
        <v>0</v>
      </c>
      <c r="AF9" s="33"/>
    </row>
    <row r="10" spans="1:32" ht="60.75" x14ac:dyDescent="0.25">
      <c r="A10" s="133">
        <v>2</v>
      </c>
      <c r="B10" s="134" t="s">
        <v>134</v>
      </c>
      <c r="C10" s="144" t="s">
        <v>135</v>
      </c>
      <c r="D10" s="94"/>
      <c r="E10" s="82"/>
      <c r="F10" s="136"/>
      <c r="G10" s="137"/>
      <c r="H10" s="82"/>
      <c r="I10" s="137"/>
      <c r="J10" s="138"/>
      <c r="K10" s="224"/>
      <c r="L10" s="160"/>
      <c r="M10" s="332"/>
      <c r="N10" s="139"/>
      <c r="O10" s="174"/>
      <c r="P10" s="160"/>
      <c r="Q10" s="334"/>
      <c r="R10" s="245"/>
      <c r="S10" s="140"/>
      <c r="T10" s="140"/>
      <c r="U10" s="301"/>
      <c r="V10" s="244"/>
      <c r="W10" s="141" t="e">
        <f t="shared" ref="W10:W15" si="0">CONCATENATE(IF(AND(E10="M",H10="M"),3.468,),IF(AND(E10="P",H10="P"),1.734,),IF(AND(E10="D",H10="D"),0,),IF(AND(E10="M",H10="P"),2.601,),IF(AND(E10="M",H10="D"),1.734,),IF(AND(E10="P",H10="M"),2.601,),IF(AND(E10="P",H10="D"),0.867,),IF(AND(E10="D",H10="M"),1.734,),IF(AND(E10="D",H10="P"),0.867,))+0</f>
        <v>#VALUE!</v>
      </c>
      <c r="X10" s="33"/>
      <c r="Y10" s="142"/>
      <c r="Z10" s="143" t="s">
        <v>242</v>
      </c>
      <c r="AA10" s="143">
        <f>COUNTIFS(J9:J68,2,L9:L68,"M")</f>
        <v>0</v>
      </c>
      <c r="AB10" s="143">
        <f t="shared" ref="AB10:AB16" si="1">IF(AA10&gt;=1,1,0)</f>
        <v>0</v>
      </c>
      <c r="AC10" s="143" t="s">
        <v>242</v>
      </c>
      <c r="AD10" s="143">
        <f>COUNTIFS(N9:N68,2,P9:P68,"M")</f>
        <v>0</v>
      </c>
      <c r="AE10" s="143">
        <f t="shared" ref="AE10:AE16" si="2">IF(AD10&gt;=1,1,0)</f>
        <v>0</v>
      </c>
      <c r="AF10" s="33"/>
    </row>
    <row r="11" spans="1:32" ht="45" x14ac:dyDescent="0.25">
      <c r="A11" s="145">
        <v>3</v>
      </c>
      <c r="B11" s="134" t="s">
        <v>136</v>
      </c>
      <c r="C11" s="146" t="s">
        <v>137</v>
      </c>
      <c r="D11" s="94"/>
      <c r="E11" s="82"/>
      <c r="F11" s="62"/>
      <c r="G11" s="147"/>
      <c r="H11" s="82"/>
      <c r="I11" s="147"/>
      <c r="J11" s="138"/>
      <c r="K11" s="224"/>
      <c r="L11" s="160"/>
      <c r="M11" s="332"/>
      <c r="N11" s="139"/>
      <c r="O11" s="174"/>
      <c r="P11" s="160"/>
      <c r="Q11" s="334"/>
      <c r="R11" s="148"/>
      <c r="S11" s="140"/>
      <c r="T11" s="149"/>
      <c r="U11" s="301"/>
      <c r="V11" s="150"/>
      <c r="W11" s="141" t="e">
        <f t="shared" si="0"/>
        <v>#VALUE!</v>
      </c>
      <c r="X11" s="33"/>
      <c r="Y11" s="33"/>
      <c r="Z11" s="143" t="s">
        <v>243</v>
      </c>
      <c r="AA11" s="143">
        <f>COUNTIFS(J9:J68,3,L9:L68,"M")</f>
        <v>0</v>
      </c>
      <c r="AB11" s="143">
        <f t="shared" si="1"/>
        <v>0</v>
      </c>
      <c r="AC11" s="143" t="s">
        <v>243</v>
      </c>
      <c r="AD11" s="143">
        <f>COUNTIFS(N9:N68,3,P9:P68,"M")</f>
        <v>0</v>
      </c>
      <c r="AE11" s="143">
        <f t="shared" si="2"/>
        <v>0</v>
      </c>
      <c r="AF11" s="33"/>
    </row>
    <row r="12" spans="1:32" ht="45" x14ac:dyDescent="0.25">
      <c r="A12" s="133">
        <v>4</v>
      </c>
      <c r="B12" s="134" t="s">
        <v>138</v>
      </c>
      <c r="C12" s="144" t="s">
        <v>139</v>
      </c>
      <c r="D12" s="94"/>
      <c r="E12" s="82"/>
      <c r="F12" s="136"/>
      <c r="G12" s="137"/>
      <c r="H12" s="82"/>
      <c r="I12" s="137"/>
      <c r="J12" s="138"/>
      <c r="K12" s="224"/>
      <c r="L12" s="160"/>
      <c r="M12" s="332"/>
      <c r="N12" s="139"/>
      <c r="O12" s="174"/>
      <c r="P12" s="160"/>
      <c r="Q12" s="334"/>
      <c r="R12" s="245"/>
      <c r="S12" s="140"/>
      <c r="T12" s="245"/>
      <c r="U12" s="301"/>
      <c r="V12" s="244"/>
      <c r="W12" s="141" t="e">
        <f t="shared" si="0"/>
        <v>#VALUE!</v>
      </c>
      <c r="X12" s="33"/>
      <c r="Y12" s="142"/>
      <c r="Z12" s="143" t="s">
        <v>244</v>
      </c>
      <c r="AA12" s="143">
        <f>COUNTIFS(J9:J68,4,L9:L68,"M")</f>
        <v>0</v>
      </c>
      <c r="AB12" s="143">
        <f t="shared" si="1"/>
        <v>0</v>
      </c>
      <c r="AC12" s="143" t="s">
        <v>244</v>
      </c>
      <c r="AD12" s="143">
        <f>COUNTIFS(N9:N68,4,P9:P68,"M")</f>
        <v>0</v>
      </c>
      <c r="AE12" s="143">
        <f t="shared" si="2"/>
        <v>0</v>
      </c>
      <c r="AF12" s="33"/>
    </row>
    <row r="13" spans="1:32" ht="45" x14ac:dyDescent="0.25">
      <c r="A13" s="145">
        <v>5</v>
      </c>
      <c r="B13" s="134" t="s">
        <v>140</v>
      </c>
      <c r="C13" s="146" t="s">
        <v>273</v>
      </c>
      <c r="D13" s="94"/>
      <c r="E13" s="82"/>
      <c r="F13" s="62"/>
      <c r="G13" s="147"/>
      <c r="H13" s="82"/>
      <c r="I13" s="147"/>
      <c r="J13" s="138"/>
      <c r="K13" s="224"/>
      <c r="L13" s="160"/>
      <c r="M13" s="332"/>
      <c r="N13" s="139"/>
      <c r="O13" s="174"/>
      <c r="P13" s="160"/>
      <c r="Q13" s="334"/>
      <c r="R13" s="148"/>
      <c r="S13" s="140"/>
      <c r="T13" s="149"/>
      <c r="U13" s="301"/>
      <c r="V13" s="150"/>
      <c r="W13" s="141" t="e">
        <f t="shared" si="0"/>
        <v>#VALUE!</v>
      </c>
      <c r="X13" s="33"/>
      <c r="Y13" s="33"/>
      <c r="Z13" s="143" t="s">
        <v>245</v>
      </c>
      <c r="AA13" s="143">
        <f>COUNTIFS(J9:J68,5,L9:L68,"M")</f>
        <v>0</v>
      </c>
      <c r="AB13" s="143">
        <f t="shared" si="1"/>
        <v>0</v>
      </c>
      <c r="AC13" s="143" t="s">
        <v>245</v>
      </c>
      <c r="AD13" s="143">
        <f>COUNTIFS(N9:N68,5,P9:P68,"M")</f>
        <v>0</v>
      </c>
      <c r="AE13" s="143">
        <f t="shared" si="2"/>
        <v>0</v>
      </c>
      <c r="AF13" s="33"/>
    </row>
    <row r="14" spans="1:32" ht="45" x14ac:dyDescent="0.25">
      <c r="A14" s="133">
        <v>6</v>
      </c>
      <c r="B14" s="134" t="s">
        <v>141</v>
      </c>
      <c r="C14" s="144" t="s">
        <v>142</v>
      </c>
      <c r="D14" s="94"/>
      <c r="E14" s="82"/>
      <c r="F14" s="136"/>
      <c r="G14" s="137"/>
      <c r="H14" s="82"/>
      <c r="I14" s="137"/>
      <c r="J14" s="138"/>
      <c r="K14" s="224"/>
      <c r="L14" s="160"/>
      <c r="M14" s="332"/>
      <c r="N14" s="139"/>
      <c r="O14" s="174"/>
      <c r="P14" s="160"/>
      <c r="Q14" s="334"/>
      <c r="R14" s="245"/>
      <c r="S14" s="140"/>
      <c r="T14" s="245"/>
      <c r="U14" s="301"/>
      <c r="V14" s="244"/>
      <c r="W14" s="141" t="e">
        <f t="shared" si="0"/>
        <v>#VALUE!</v>
      </c>
      <c r="X14" s="33"/>
      <c r="Y14" s="142"/>
      <c r="Z14" s="143" t="s">
        <v>246</v>
      </c>
      <c r="AA14" s="143">
        <f>COUNTIFS(J9:J68,6,L9:L68,"M")</f>
        <v>0</v>
      </c>
      <c r="AB14" s="143">
        <f t="shared" si="1"/>
        <v>0</v>
      </c>
      <c r="AC14" s="143" t="s">
        <v>246</v>
      </c>
      <c r="AD14" s="143">
        <f>COUNTIFS(N9:N68,6,P9:P68,"M")</f>
        <v>0</v>
      </c>
      <c r="AE14" s="143">
        <f t="shared" si="2"/>
        <v>0</v>
      </c>
      <c r="AF14" s="33"/>
    </row>
    <row r="15" spans="1:32" ht="30" x14ac:dyDescent="0.25">
      <c r="A15" s="145">
        <v>7</v>
      </c>
      <c r="B15" s="134" t="s">
        <v>143</v>
      </c>
      <c r="C15" s="151" t="s">
        <v>144</v>
      </c>
      <c r="D15" s="94"/>
      <c r="E15" s="82"/>
      <c r="F15" s="62"/>
      <c r="G15" s="147"/>
      <c r="H15" s="82"/>
      <c r="I15" s="147"/>
      <c r="J15" s="223"/>
      <c r="K15" s="224"/>
      <c r="L15" s="59"/>
      <c r="M15" s="332"/>
      <c r="N15" s="139"/>
      <c r="O15" s="174"/>
      <c r="P15" s="59"/>
      <c r="Q15" s="334"/>
      <c r="R15" s="148"/>
      <c r="S15" s="140"/>
      <c r="T15" s="149"/>
      <c r="U15" s="302"/>
      <c r="V15" s="150"/>
      <c r="W15" s="141" t="e">
        <f t="shared" si="0"/>
        <v>#VALUE!</v>
      </c>
      <c r="X15" s="33"/>
      <c r="Y15" s="33"/>
      <c r="Z15" s="143" t="s">
        <v>247</v>
      </c>
      <c r="AA15" s="143">
        <f>COUNTIFS(J9:J68,7,L9:L68,"M")</f>
        <v>0</v>
      </c>
      <c r="AB15" s="143">
        <f t="shared" si="1"/>
        <v>0</v>
      </c>
      <c r="AC15" s="143" t="s">
        <v>247</v>
      </c>
      <c r="AD15" s="143">
        <f>COUNTIFS(N9:N68,7,P9:P68,"M")</f>
        <v>0</v>
      </c>
      <c r="AE15" s="143">
        <f t="shared" si="2"/>
        <v>0</v>
      </c>
      <c r="AF15" s="33"/>
    </row>
    <row r="16" spans="1:32" ht="20.25" x14ac:dyDescent="0.25">
      <c r="A16" s="152" t="s">
        <v>145</v>
      </c>
      <c r="B16" s="153"/>
      <c r="C16" s="154"/>
      <c r="D16" s="250"/>
      <c r="E16" s="251"/>
      <c r="F16" s="250"/>
      <c r="G16" s="250"/>
      <c r="H16" s="251"/>
      <c r="I16" s="250"/>
      <c r="J16" s="252"/>
      <c r="K16" s="252"/>
      <c r="L16" s="253"/>
      <c r="M16" s="252"/>
      <c r="N16" s="252"/>
      <c r="O16" s="252"/>
      <c r="P16" s="253"/>
      <c r="Q16" s="252"/>
      <c r="R16" s="254"/>
      <c r="S16" s="254"/>
      <c r="T16" s="254"/>
      <c r="U16" s="255"/>
      <c r="V16" s="254"/>
      <c r="W16" s="33"/>
      <c r="X16" s="33"/>
      <c r="Y16" s="33"/>
      <c r="Z16" s="143" t="s">
        <v>248</v>
      </c>
      <c r="AA16" s="143">
        <f>COUNTIFS(J9:J68,8,L9:L68,"M")</f>
        <v>0</v>
      </c>
      <c r="AB16" s="143">
        <f t="shared" si="1"/>
        <v>0</v>
      </c>
      <c r="AC16" s="143" t="s">
        <v>248</v>
      </c>
      <c r="AD16" s="143">
        <f>COUNTIFS(N9:N68,8,P9:P68,"M")</f>
        <v>0</v>
      </c>
      <c r="AE16" s="143">
        <f t="shared" si="2"/>
        <v>0</v>
      </c>
      <c r="AF16" s="33"/>
    </row>
    <row r="17" spans="1:32" ht="20.25" x14ac:dyDescent="0.25">
      <c r="A17" s="155"/>
      <c r="B17" s="156"/>
      <c r="C17" s="157" t="s">
        <v>146</v>
      </c>
      <c r="D17" s="256"/>
      <c r="E17" s="257"/>
      <c r="F17" s="258"/>
      <c r="G17" s="259"/>
      <c r="H17" s="257"/>
      <c r="I17" s="259"/>
      <c r="J17" s="260"/>
      <c r="K17" s="260"/>
      <c r="L17" s="261"/>
      <c r="M17" s="260"/>
      <c r="N17" s="260"/>
      <c r="O17" s="260"/>
      <c r="P17" s="261"/>
      <c r="Q17" s="260"/>
      <c r="R17" s="260"/>
      <c r="S17" s="260"/>
      <c r="T17" s="260"/>
      <c r="U17" s="260"/>
      <c r="V17" s="262"/>
      <c r="W17" s="33"/>
      <c r="X17" s="33"/>
      <c r="Y17" s="33"/>
      <c r="Z17" s="33"/>
      <c r="AA17" s="33"/>
      <c r="AB17" s="33"/>
      <c r="AC17" s="33"/>
      <c r="AD17" s="33"/>
      <c r="AE17" s="33"/>
      <c r="AF17" s="33"/>
    </row>
    <row r="18" spans="1:32" ht="120" x14ac:dyDescent="0.25">
      <c r="A18" s="60">
        <v>8</v>
      </c>
      <c r="B18" s="134" t="s">
        <v>147</v>
      </c>
      <c r="C18" s="158" t="s">
        <v>148</v>
      </c>
      <c r="D18" s="94"/>
      <c r="E18" s="82"/>
      <c r="F18" s="62"/>
      <c r="G18" s="147"/>
      <c r="H18" s="82"/>
      <c r="I18" s="147"/>
      <c r="J18" s="223"/>
      <c r="K18" s="232"/>
      <c r="L18" s="59"/>
      <c r="M18" s="242"/>
      <c r="N18" s="139"/>
      <c r="O18" s="241"/>
      <c r="P18" s="59"/>
      <c r="Q18" s="241"/>
      <c r="R18" s="140"/>
      <c r="S18" s="140"/>
      <c r="T18" s="149"/>
      <c r="U18" s="159"/>
      <c r="V18" s="244"/>
      <c r="W18" s="141" t="e">
        <f>CONCATENATE(IF(AND(E18="M",H18="M"),3.468,),IF(AND(E18="P",H18="P"),1.734,),IF(AND(E18="D",H18="D"),0,),IF(AND(E18="M",H18="P"),2.601,),IF(AND(E18="M",H18="D"),1.734,),IF(AND(E18="P",H18="M"),2.601,),IF(AND(E18="P",H18="D"),0.867,),IF(AND(E18="D",H18="M"),1.734,),IF(AND(E18="D",H18="P"),0.867,))+0</f>
        <v>#VALUE!</v>
      </c>
      <c r="X18" s="33"/>
      <c r="Y18" s="33"/>
      <c r="Z18" s="33"/>
      <c r="AA18" s="33"/>
      <c r="AB18" s="33"/>
      <c r="AC18" s="33"/>
      <c r="AD18" s="33"/>
      <c r="AE18" s="33"/>
      <c r="AF18" s="33"/>
    </row>
    <row r="19" spans="1:32" ht="20.25" x14ac:dyDescent="0.25">
      <c r="A19" s="155"/>
      <c r="B19" s="156"/>
      <c r="C19" s="157" t="s">
        <v>149</v>
      </c>
      <c r="D19" s="256"/>
      <c r="E19" s="257"/>
      <c r="F19" s="258"/>
      <c r="G19" s="259"/>
      <c r="H19" s="257"/>
      <c r="I19" s="259"/>
      <c r="J19" s="260"/>
      <c r="K19" s="260"/>
      <c r="L19" s="261"/>
      <c r="M19" s="260"/>
      <c r="N19" s="260"/>
      <c r="O19" s="260"/>
      <c r="P19" s="261"/>
      <c r="Q19" s="260"/>
      <c r="R19" s="260"/>
      <c r="S19" s="260"/>
      <c r="T19" s="260"/>
      <c r="U19" s="260"/>
      <c r="V19" s="262"/>
      <c r="W19" s="33"/>
      <c r="X19" s="33"/>
      <c r="Y19" s="33"/>
      <c r="Z19" s="33"/>
      <c r="AA19" s="33"/>
      <c r="AB19" s="33"/>
      <c r="AC19" s="33"/>
      <c r="AD19" s="33"/>
      <c r="AE19" s="33"/>
      <c r="AF19" s="33"/>
    </row>
    <row r="20" spans="1:32" x14ac:dyDescent="0.25">
      <c r="A20" s="60">
        <v>9</v>
      </c>
      <c r="B20" s="133" t="s">
        <v>150</v>
      </c>
      <c r="C20" s="146" t="s">
        <v>151</v>
      </c>
      <c r="D20" s="94"/>
      <c r="E20" s="82"/>
      <c r="F20" s="62"/>
      <c r="G20" s="147"/>
      <c r="H20" s="82"/>
      <c r="I20" s="147"/>
      <c r="J20" s="138"/>
      <c r="K20" s="231"/>
      <c r="L20" s="160"/>
      <c r="M20" s="321"/>
      <c r="N20" s="139"/>
      <c r="O20" s="234"/>
      <c r="P20" s="160"/>
      <c r="Q20" s="328"/>
      <c r="R20" s="140"/>
      <c r="S20" s="149"/>
      <c r="T20" s="140"/>
      <c r="U20" s="300"/>
      <c r="V20" s="244"/>
      <c r="W20" s="141" t="e">
        <f t="shared" ref="W20:W22" si="3">CONCATENATE(IF(AND(E20="M",H20="M"),3.468,),IF(AND(E20="P",H20="P"),1.734,),IF(AND(E20="D",H20="D"),0,),IF(AND(E20="M",H20="P"),2.601,),IF(AND(E20="M",H20="D"),1.734,),IF(AND(E20="P",H20="M"),2.601,),IF(AND(E20="P",H20="D"),0.867,),IF(AND(E20="D",H20="M"),1.734,),IF(AND(E20="D",H20="P"),0.867,))+0</f>
        <v>#VALUE!</v>
      </c>
      <c r="X20" s="33"/>
      <c r="Y20" s="33"/>
      <c r="Z20" s="33"/>
      <c r="AA20" s="33"/>
      <c r="AB20" s="33"/>
      <c r="AC20" s="33"/>
      <c r="AD20" s="33"/>
      <c r="AE20" s="33"/>
      <c r="AF20" s="33"/>
    </row>
    <row r="21" spans="1:32" ht="30" x14ac:dyDescent="0.25">
      <c r="A21" s="60">
        <v>10</v>
      </c>
      <c r="B21" s="133" t="s">
        <v>152</v>
      </c>
      <c r="C21" s="146" t="s">
        <v>153</v>
      </c>
      <c r="D21" s="94"/>
      <c r="E21" s="82"/>
      <c r="F21" s="62"/>
      <c r="G21" s="147"/>
      <c r="H21" s="82"/>
      <c r="I21" s="147"/>
      <c r="J21" s="138"/>
      <c r="K21" s="224"/>
      <c r="L21" s="160"/>
      <c r="M21" s="322"/>
      <c r="N21" s="139"/>
      <c r="O21" s="174"/>
      <c r="P21" s="160"/>
      <c r="Q21" s="329"/>
      <c r="R21" s="140"/>
      <c r="S21" s="149"/>
      <c r="T21" s="140"/>
      <c r="U21" s="301"/>
      <c r="V21" s="244"/>
      <c r="W21" s="141" t="e">
        <f t="shared" si="3"/>
        <v>#VALUE!</v>
      </c>
      <c r="X21" s="33"/>
      <c r="Y21" s="33"/>
      <c r="Z21" s="33"/>
      <c r="AA21" s="33"/>
      <c r="AB21" s="33"/>
      <c r="AC21" s="33"/>
      <c r="AD21" s="33"/>
      <c r="AE21" s="33"/>
      <c r="AF21" s="33"/>
    </row>
    <row r="22" spans="1:32" ht="75" x14ac:dyDescent="0.25">
      <c r="A22" s="60">
        <v>11</v>
      </c>
      <c r="B22" s="133" t="s">
        <v>154</v>
      </c>
      <c r="C22" s="161" t="s">
        <v>155</v>
      </c>
      <c r="D22" s="94"/>
      <c r="E22" s="82"/>
      <c r="F22" s="62"/>
      <c r="G22" s="147"/>
      <c r="H22" s="82"/>
      <c r="I22" s="147"/>
      <c r="J22" s="223"/>
      <c r="K22" s="233"/>
      <c r="L22" s="59"/>
      <c r="M22" s="323"/>
      <c r="N22" s="139"/>
      <c r="O22" s="235"/>
      <c r="P22" s="59"/>
      <c r="Q22" s="330"/>
      <c r="R22" s="140"/>
      <c r="S22" s="140"/>
      <c r="T22" s="140"/>
      <c r="U22" s="302"/>
      <c r="V22" s="244"/>
      <c r="W22" s="141" t="e">
        <f t="shared" si="3"/>
        <v>#VALUE!</v>
      </c>
      <c r="X22" s="33"/>
      <c r="Y22" s="33"/>
      <c r="Z22" s="33"/>
      <c r="AA22" s="33"/>
      <c r="AB22" s="33"/>
      <c r="AC22" s="33"/>
      <c r="AD22" s="33"/>
      <c r="AE22" s="33"/>
      <c r="AF22" s="33"/>
    </row>
    <row r="23" spans="1:32" ht="20.25" x14ac:dyDescent="0.25">
      <c r="A23" s="162"/>
      <c r="B23" s="127"/>
      <c r="C23" s="163" t="s">
        <v>156</v>
      </c>
      <c r="D23" s="263"/>
      <c r="E23" s="183"/>
      <c r="F23" s="264"/>
      <c r="G23" s="264"/>
      <c r="H23" s="183"/>
      <c r="I23" s="264"/>
      <c r="J23" s="182"/>
      <c r="K23" s="182"/>
      <c r="L23" s="265"/>
      <c r="M23" s="182"/>
      <c r="N23" s="182"/>
      <c r="O23" s="182"/>
      <c r="P23" s="265"/>
      <c r="Q23" s="182"/>
      <c r="R23" s="182"/>
      <c r="S23" s="182"/>
      <c r="T23" s="182"/>
      <c r="U23" s="182"/>
      <c r="V23" s="266"/>
      <c r="W23" s="33"/>
      <c r="X23" s="33"/>
      <c r="Y23" s="33"/>
      <c r="Z23" s="33"/>
      <c r="AA23" s="33"/>
      <c r="AB23" s="33"/>
      <c r="AC23" s="33"/>
      <c r="AD23" s="33"/>
      <c r="AE23" s="33"/>
      <c r="AF23" s="33"/>
    </row>
    <row r="24" spans="1:32" ht="75" x14ac:dyDescent="0.25">
      <c r="A24" s="57">
        <v>12</v>
      </c>
      <c r="B24" s="134" t="s">
        <v>157</v>
      </c>
      <c r="C24" s="164" t="s">
        <v>158</v>
      </c>
      <c r="D24" s="94"/>
      <c r="E24" s="82"/>
      <c r="F24" s="62"/>
      <c r="G24" s="147"/>
      <c r="H24" s="82"/>
      <c r="I24" s="147"/>
      <c r="J24" s="165"/>
      <c r="K24" s="231"/>
      <c r="L24" s="83"/>
      <c r="M24" s="321"/>
      <c r="N24" s="166"/>
      <c r="O24" s="234"/>
      <c r="P24" s="83"/>
      <c r="Q24" s="328"/>
      <c r="R24" s="140"/>
      <c r="S24" s="140"/>
      <c r="T24" s="140"/>
      <c r="U24" s="300"/>
      <c r="V24" s="244"/>
      <c r="W24" s="141" t="e">
        <f t="shared" ref="W24:W34" si="4">CONCATENATE(IF(AND(E24="M",H24="M"),3.468,),IF(AND(E24="P",H24="P"),1.734,),IF(AND(E24="D",H24="D"),0,),IF(AND(E24="M",H24="P"),2.601,),IF(AND(E24="M",H24="D"),1.734,),IF(AND(E24="P",H24="M"),2.601,),IF(AND(E24="P",H24="D"),0.867,),IF(AND(E24="D",H24="M"),1.734,),IF(AND(E24="D",H24="P"),0.867,))+0</f>
        <v>#VALUE!</v>
      </c>
      <c r="X24" s="33"/>
      <c r="Y24" s="33"/>
      <c r="Z24" s="33"/>
      <c r="AA24" s="33"/>
      <c r="AB24" s="33"/>
      <c r="AC24" s="33"/>
      <c r="AD24" s="33"/>
      <c r="AE24" s="33"/>
      <c r="AF24" s="33"/>
    </row>
    <row r="25" spans="1:32" ht="45" x14ac:dyDescent="0.25">
      <c r="A25" s="57">
        <v>13</v>
      </c>
      <c r="B25" s="134" t="s">
        <v>159</v>
      </c>
      <c r="C25" s="164" t="s">
        <v>160</v>
      </c>
      <c r="D25" s="94"/>
      <c r="E25" s="82"/>
      <c r="F25" s="62"/>
      <c r="G25" s="147"/>
      <c r="H25" s="82"/>
      <c r="I25" s="147"/>
      <c r="J25" s="167"/>
      <c r="K25" s="224"/>
      <c r="L25" s="160"/>
      <c r="M25" s="322"/>
      <c r="N25" s="168"/>
      <c r="O25" s="174"/>
      <c r="P25" s="160"/>
      <c r="Q25" s="329"/>
      <c r="R25" s="140"/>
      <c r="S25" s="140"/>
      <c r="T25" s="140"/>
      <c r="U25" s="301"/>
      <c r="V25" s="244"/>
      <c r="W25" s="141" t="e">
        <f t="shared" si="4"/>
        <v>#VALUE!</v>
      </c>
      <c r="X25" s="33"/>
      <c r="Y25" s="33"/>
      <c r="Z25" s="33"/>
      <c r="AA25" s="33"/>
      <c r="AB25" s="33"/>
      <c r="AC25" s="33"/>
      <c r="AD25" s="33"/>
      <c r="AE25" s="33"/>
      <c r="AF25" s="33"/>
    </row>
    <row r="26" spans="1:32" ht="45" x14ac:dyDescent="0.25">
      <c r="A26" s="57">
        <v>14</v>
      </c>
      <c r="B26" s="134" t="s">
        <v>161</v>
      </c>
      <c r="C26" s="164" t="s">
        <v>162</v>
      </c>
      <c r="D26" s="94"/>
      <c r="E26" s="82"/>
      <c r="F26" s="62"/>
      <c r="G26" s="147"/>
      <c r="H26" s="82"/>
      <c r="I26" s="147"/>
      <c r="J26" s="167"/>
      <c r="K26" s="224"/>
      <c r="L26" s="160"/>
      <c r="M26" s="322"/>
      <c r="N26" s="168"/>
      <c r="O26" s="174"/>
      <c r="P26" s="160"/>
      <c r="Q26" s="329"/>
      <c r="R26" s="140"/>
      <c r="S26" s="140"/>
      <c r="T26" s="140"/>
      <c r="U26" s="301"/>
      <c r="V26" s="244"/>
      <c r="W26" s="141" t="e">
        <f t="shared" si="4"/>
        <v>#VALUE!</v>
      </c>
      <c r="X26" s="33"/>
      <c r="Y26" s="33"/>
      <c r="Z26" s="33"/>
      <c r="AA26" s="33"/>
      <c r="AB26" s="33"/>
      <c r="AC26" s="33"/>
      <c r="AD26" s="33"/>
      <c r="AE26" s="33"/>
      <c r="AF26" s="33"/>
    </row>
    <row r="27" spans="1:32" ht="45" x14ac:dyDescent="0.25">
      <c r="A27" s="57">
        <v>15</v>
      </c>
      <c r="B27" s="134" t="s">
        <v>163</v>
      </c>
      <c r="C27" s="164" t="s">
        <v>164</v>
      </c>
      <c r="D27" s="94"/>
      <c r="E27" s="82"/>
      <c r="F27" s="62"/>
      <c r="G27" s="147"/>
      <c r="H27" s="82"/>
      <c r="I27" s="147"/>
      <c r="J27" s="167"/>
      <c r="K27" s="224"/>
      <c r="L27" s="160"/>
      <c r="M27" s="322"/>
      <c r="N27" s="168"/>
      <c r="O27" s="174"/>
      <c r="P27" s="160"/>
      <c r="Q27" s="329"/>
      <c r="R27" s="140"/>
      <c r="S27" s="140"/>
      <c r="T27" s="140"/>
      <c r="U27" s="301"/>
      <c r="V27" s="244"/>
      <c r="W27" s="141" t="e">
        <f t="shared" si="4"/>
        <v>#VALUE!</v>
      </c>
      <c r="X27" s="33"/>
      <c r="Y27" s="33"/>
      <c r="Z27" s="33"/>
      <c r="AA27" s="33"/>
      <c r="AB27" s="33"/>
      <c r="AC27" s="33"/>
      <c r="AD27" s="33"/>
      <c r="AE27" s="33"/>
      <c r="AF27" s="33"/>
    </row>
    <row r="28" spans="1:32" ht="45" x14ac:dyDescent="0.25">
      <c r="A28" s="57">
        <v>16</v>
      </c>
      <c r="B28" s="134" t="s">
        <v>165</v>
      </c>
      <c r="C28" s="164" t="s">
        <v>166</v>
      </c>
      <c r="D28" s="94"/>
      <c r="E28" s="82"/>
      <c r="F28" s="62"/>
      <c r="G28" s="147"/>
      <c r="H28" s="82"/>
      <c r="I28" s="147"/>
      <c r="J28" s="167"/>
      <c r="K28" s="224"/>
      <c r="L28" s="160"/>
      <c r="M28" s="322"/>
      <c r="N28" s="168"/>
      <c r="O28" s="174"/>
      <c r="P28" s="160"/>
      <c r="Q28" s="329"/>
      <c r="R28" s="140"/>
      <c r="S28" s="140"/>
      <c r="T28" s="140"/>
      <c r="U28" s="301"/>
      <c r="V28" s="244"/>
      <c r="W28" s="141" t="e">
        <f t="shared" si="4"/>
        <v>#VALUE!</v>
      </c>
      <c r="X28" s="33"/>
      <c r="Y28" s="33"/>
      <c r="Z28" s="33"/>
      <c r="AA28" s="33"/>
      <c r="AB28" s="33"/>
      <c r="AC28" s="33"/>
      <c r="AD28" s="33"/>
      <c r="AE28" s="33"/>
      <c r="AF28" s="33"/>
    </row>
    <row r="29" spans="1:32" x14ac:dyDescent="0.25">
      <c r="A29" s="57">
        <v>17</v>
      </c>
      <c r="B29" s="134" t="s">
        <v>167</v>
      </c>
      <c r="C29" s="164" t="s">
        <v>168</v>
      </c>
      <c r="D29" s="94"/>
      <c r="E29" s="82"/>
      <c r="F29" s="62"/>
      <c r="G29" s="147"/>
      <c r="H29" s="82"/>
      <c r="I29" s="147"/>
      <c r="J29" s="167"/>
      <c r="K29" s="224"/>
      <c r="L29" s="160"/>
      <c r="M29" s="322"/>
      <c r="N29" s="168"/>
      <c r="O29" s="174"/>
      <c r="P29" s="160"/>
      <c r="Q29" s="329"/>
      <c r="R29" s="140"/>
      <c r="S29" s="140"/>
      <c r="T29" s="140"/>
      <c r="U29" s="301"/>
      <c r="V29" s="244"/>
      <c r="W29" s="141" t="e">
        <f t="shared" si="4"/>
        <v>#VALUE!</v>
      </c>
      <c r="X29" s="33"/>
      <c r="Y29" s="33"/>
      <c r="Z29" s="33"/>
      <c r="AA29" s="33"/>
      <c r="AB29" s="33"/>
      <c r="AC29" s="33"/>
      <c r="AD29" s="33"/>
      <c r="AE29" s="33"/>
      <c r="AF29" s="33"/>
    </row>
    <row r="30" spans="1:32" ht="45" x14ac:dyDescent="0.25">
      <c r="A30" s="57">
        <v>18</v>
      </c>
      <c r="B30" s="134" t="s">
        <v>169</v>
      </c>
      <c r="C30" s="164" t="s">
        <v>170</v>
      </c>
      <c r="D30" s="94"/>
      <c r="E30" s="82"/>
      <c r="F30" s="62"/>
      <c r="G30" s="147"/>
      <c r="H30" s="82"/>
      <c r="I30" s="147"/>
      <c r="J30" s="167"/>
      <c r="K30" s="224"/>
      <c r="L30" s="160"/>
      <c r="M30" s="322"/>
      <c r="N30" s="168"/>
      <c r="O30" s="174"/>
      <c r="P30" s="160"/>
      <c r="Q30" s="329"/>
      <c r="R30" s="140"/>
      <c r="S30" s="140"/>
      <c r="T30" s="140"/>
      <c r="U30" s="301"/>
      <c r="V30" s="244"/>
      <c r="W30" s="141" t="e">
        <f t="shared" si="4"/>
        <v>#VALUE!</v>
      </c>
      <c r="X30" s="33"/>
      <c r="Y30" s="33"/>
      <c r="Z30" s="33"/>
      <c r="AA30" s="33"/>
      <c r="AB30" s="33"/>
      <c r="AC30" s="33"/>
      <c r="AD30" s="33"/>
      <c r="AE30" s="33"/>
      <c r="AF30" s="33"/>
    </row>
    <row r="31" spans="1:32" ht="45" x14ac:dyDescent="0.25">
      <c r="A31" s="57">
        <v>19</v>
      </c>
      <c r="B31" s="134" t="s">
        <v>171</v>
      </c>
      <c r="C31" s="146" t="s">
        <v>172</v>
      </c>
      <c r="D31" s="94"/>
      <c r="E31" s="82"/>
      <c r="F31" s="62"/>
      <c r="G31" s="147"/>
      <c r="H31" s="82"/>
      <c r="I31" s="147"/>
      <c r="J31" s="167"/>
      <c r="K31" s="224"/>
      <c r="L31" s="160"/>
      <c r="M31" s="322"/>
      <c r="N31" s="168"/>
      <c r="O31" s="174"/>
      <c r="P31" s="160"/>
      <c r="Q31" s="329"/>
      <c r="R31" s="140"/>
      <c r="S31" s="140"/>
      <c r="T31" s="140"/>
      <c r="U31" s="301"/>
      <c r="V31" s="244"/>
      <c r="W31" s="141" t="e">
        <f t="shared" si="4"/>
        <v>#VALUE!</v>
      </c>
      <c r="X31" s="33"/>
      <c r="Y31" s="33"/>
      <c r="Z31" s="33"/>
      <c r="AA31" s="33"/>
      <c r="AB31" s="33"/>
      <c r="AC31" s="33"/>
      <c r="AD31" s="33"/>
      <c r="AE31" s="33"/>
      <c r="AF31" s="33"/>
    </row>
    <row r="32" spans="1:32" ht="60" x14ac:dyDescent="0.25">
      <c r="A32" s="57">
        <v>20</v>
      </c>
      <c r="B32" s="134" t="s">
        <v>173</v>
      </c>
      <c r="C32" s="169" t="s">
        <v>174</v>
      </c>
      <c r="D32" s="94"/>
      <c r="E32" s="82"/>
      <c r="F32" s="62"/>
      <c r="G32" s="147"/>
      <c r="H32" s="82"/>
      <c r="I32" s="147"/>
      <c r="J32" s="167"/>
      <c r="K32" s="224"/>
      <c r="L32" s="160"/>
      <c r="M32" s="322"/>
      <c r="N32" s="168"/>
      <c r="O32" s="174"/>
      <c r="P32" s="160"/>
      <c r="Q32" s="329"/>
      <c r="R32" s="140"/>
      <c r="S32" s="140"/>
      <c r="T32" s="140"/>
      <c r="U32" s="301"/>
      <c r="V32" s="244"/>
      <c r="W32" s="141" t="e">
        <f t="shared" si="4"/>
        <v>#VALUE!</v>
      </c>
      <c r="X32" s="33"/>
      <c r="Y32" s="33"/>
      <c r="Z32" s="33"/>
      <c r="AA32" s="33"/>
      <c r="AB32" s="33"/>
      <c r="AC32" s="33"/>
      <c r="AD32" s="33"/>
      <c r="AE32" s="33"/>
      <c r="AF32" s="33"/>
    </row>
    <row r="33" spans="1:32" ht="45" x14ac:dyDescent="0.25">
      <c r="A33" s="57">
        <v>21</v>
      </c>
      <c r="B33" s="134" t="s">
        <v>175</v>
      </c>
      <c r="C33" s="164" t="s">
        <v>267</v>
      </c>
      <c r="D33" s="94"/>
      <c r="E33" s="82"/>
      <c r="F33" s="62"/>
      <c r="G33" s="147"/>
      <c r="H33" s="82"/>
      <c r="I33" s="147"/>
      <c r="J33" s="167"/>
      <c r="K33" s="224"/>
      <c r="L33" s="160"/>
      <c r="M33" s="322"/>
      <c r="N33" s="168"/>
      <c r="O33" s="174"/>
      <c r="P33" s="160"/>
      <c r="Q33" s="329"/>
      <c r="R33" s="140"/>
      <c r="S33" s="140"/>
      <c r="T33" s="140"/>
      <c r="U33" s="301"/>
      <c r="V33" s="244"/>
      <c r="W33" s="141" t="e">
        <f t="shared" si="4"/>
        <v>#VALUE!</v>
      </c>
      <c r="X33" s="33"/>
      <c r="Y33" s="33"/>
      <c r="Z33" s="33"/>
      <c r="AA33" s="33"/>
      <c r="AB33" s="33"/>
      <c r="AC33" s="33"/>
      <c r="AD33" s="33"/>
      <c r="AE33" s="33"/>
      <c r="AF33" s="33"/>
    </row>
    <row r="34" spans="1:32" ht="45" x14ac:dyDescent="0.25">
      <c r="A34" s="57">
        <v>22</v>
      </c>
      <c r="B34" s="134" t="s">
        <v>176</v>
      </c>
      <c r="C34" s="164" t="s">
        <v>177</v>
      </c>
      <c r="D34" s="94"/>
      <c r="E34" s="82"/>
      <c r="F34" s="62"/>
      <c r="G34" s="147"/>
      <c r="H34" s="82"/>
      <c r="I34" s="147"/>
      <c r="J34" s="223"/>
      <c r="K34" s="233"/>
      <c r="L34" s="59"/>
      <c r="M34" s="323"/>
      <c r="N34" s="139"/>
      <c r="O34" s="235"/>
      <c r="P34" s="59"/>
      <c r="Q34" s="330"/>
      <c r="R34" s="140"/>
      <c r="S34" s="140"/>
      <c r="T34" s="140"/>
      <c r="U34" s="302"/>
      <c r="V34" s="244"/>
      <c r="W34" s="141" t="e">
        <f t="shared" si="4"/>
        <v>#VALUE!</v>
      </c>
      <c r="X34" s="33"/>
      <c r="Y34" s="33"/>
      <c r="Z34" s="33"/>
      <c r="AA34" s="33"/>
      <c r="AB34" s="33"/>
      <c r="AC34" s="33"/>
      <c r="AD34" s="33"/>
      <c r="AE34" s="33"/>
      <c r="AF34" s="33"/>
    </row>
    <row r="35" spans="1:32" ht="20.25" x14ac:dyDescent="0.25">
      <c r="A35" s="152" t="s">
        <v>178</v>
      </c>
      <c r="B35" s="153"/>
      <c r="C35" s="154"/>
      <c r="D35" s="250"/>
      <c r="E35" s="251"/>
      <c r="F35" s="250"/>
      <c r="G35" s="250"/>
      <c r="H35" s="251"/>
      <c r="I35" s="250"/>
      <c r="J35" s="267"/>
      <c r="K35" s="170"/>
      <c r="L35" s="268"/>
      <c r="M35" s="170"/>
      <c r="N35" s="267"/>
      <c r="O35" s="170"/>
      <c r="P35" s="268"/>
      <c r="Q35" s="170"/>
      <c r="R35" s="254"/>
      <c r="S35" s="254"/>
      <c r="T35" s="254"/>
      <c r="U35" s="255"/>
      <c r="V35" s="254"/>
      <c r="W35" s="33"/>
      <c r="X35" s="33"/>
      <c r="Y35" s="33"/>
      <c r="Z35" s="33"/>
      <c r="AA35" s="33"/>
      <c r="AB35" s="33"/>
      <c r="AC35" s="33"/>
      <c r="AD35" s="33"/>
      <c r="AE35" s="33"/>
      <c r="AF35" s="33"/>
    </row>
    <row r="36" spans="1:32" ht="20.25" x14ac:dyDescent="0.25">
      <c r="A36" s="162"/>
      <c r="B36" s="127"/>
      <c r="C36" s="157" t="s">
        <v>179</v>
      </c>
      <c r="D36" s="256"/>
      <c r="E36" s="183"/>
      <c r="F36" s="264"/>
      <c r="G36" s="264"/>
      <c r="H36" s="183"/>
      <c r="I36" s="264"/>
      <c r="J36" s="182"/>
      <c r="K36" s="182"/>
      <c r="L36" s="265"/>
      <c r="M36" s="182"/>
      <c r="N36" s="182"/>
      <c r="O36" s="182"/>
      <c r="P36" s="265"/>
      <c r="Q36" s="182"/>
      <c r="R36" s="182"/>
      <c r="S36" s="182"/>
      <c r="T36" s="182"/>
      <c r="U36" s="182"/>
      <c r="V36" s="266"/>
      <c r="W36" s="33"/>
      <c r="X36" s="33"/>
      <c r="Y36" s="33"/>
      <c r="Z36" s="33"/>
      <c r="AA36" s="33"/>
      <c r="AB36" s="33"/>
      <c r="AC36" s="33"/>
      <c r="AD36" s="33"/>
      <c r="AE36" s="33"/>
      <c r="AF36" s="33"/>
    </row>
    <row r="37" spans="1:32" x14ac:dyDescent="0.25">
      <c r="A37" s="57">
        <v>23</v>
      </c>
      <c r="B37" s="171" t="s">
        <v>180</v>
      </c>
      <c r="C37" s="146" t="s">
        <v>268</v>
      </c>
      <c r="D37" s="94"/>
      <c r="E37" s="82"/>
      <c r="F37" s="62"/>
      <c r="G37" s="147"/>
      <c r="H37" s="82"/>
      <c r="I37" s="147"/>
      <c r="J37" s="165"/>
      <c r="K37" s="231"/>
      <c r="L37" s="83"/>
      <c r="M37" s="321"/>
      <c r="N37" s="166"/>
      <c r="O37" s="234"/>
      <c r="P37" s="83"/>
      <c r="Q37" s="328"/>
      <c r="R37" s="140"/>
      <c r="S37" s="149"/>
      <c r="T37" s="140"/>
      <c r="U37" s="300"/>
      <c r="V37" s="244"/>
      <c r="W37" s="141" t="e">
        <f t="shared" ref="W37:W43" si="5">CONCATENATE(IF(AND(E37="M",H37="M"),3.468,),IF(AND(E37="P",H37="P"),1.734,),IF(AND(E37="D",H37="D"),0,),IF(AND(E37="M",H37="P"),2.601,),IF(AND(E37="M",H37="D"),1.734,),IF(AND(E37="P",H37="M"),2.601,),IF(AND(E37="P",H37="D"),0.867,),IF(AND(E37="D",H37="M"),1.734,),IF(AND(E37="D",H37="P"),0.867,))+0</f>
        <v>#VALUE!</v>
      </c>
      <c r="X37" s="33"/>
      <c r="Y37" s="33"/>
      <c r="Z37" s="33"/>
      <c r="AA37" s="33"/>
      <c r="AB37" s="33"/>
      <c r="AC37" s="33"/>
      <c r="AD37" s="33"/>
      <c r="AE37" s="33"/>
      <c r="AF37" s="33"/>
    </row>
    <row r="38" spans="1:32" x14ac:dyDescent="0.25">
      <c r="A38" s="57">
        <v>24</v>
      </c>
      <c r="B38" s="171" t="s">
        <v>181</v>
      </c>
      <c r="C38" s="161" t="s">
        <v>182</v>
      </c>
      <c r="D38" s="94"/>
      <c r="E38" s="82"/>
      <c r="F38" s="62"/>
      <c r="G38" s="147"/>
      <c r="H38" s="82"/>
      <c r="I38" s="147"/>
      <c r="J38" s="167"/>
      <c r="K38" s="224"/>
      <c r="L38" s="160"/>
      <c r="M38" s="322"/>
      <c r="N38" s="168"/>
      <c r="O38" s="174"/>
      <c r="P38" s="160"/>
      <c r="Q38" s="329"/>
      <c r="R38" s="140"/>
      <c r="S38" s="149"/>
      <c r="T38" s="140"/>
      <c r="U38" s="301"/>
      <c r="V38" s="244"/>
      <c r="W38" s="141" t="e">
        <f t="shared" si="5"/>
        <v>#VALUE!</v>
      </c>
      <c r="X38" s="33"/>
      <c r="Y38" s="33"/>
      <c r="Z38" s="33"/>
      <c r="AA38" s="33"/>
      <c r="AB38" s="33"/>
      <c r="AC38" s="33"/>
      <c r="AD38" s="33"/>
      <c r="AE38" s="33"/>
      <c r="AF38" s="33"/>
    </row>
    <row r="39" spans="1:32" ht="30" x14ac:dyDescent="0.25">
      <c r="A39" s="57">
        <v>25</v>
      </c>
      <c r="B39" s="171" t="s">
        <v>183</v>
      </c>
      <c r="C39" s="169" t="s">
        <v>184</v>
      </c>
      <c r="D39" s="94"/>
      <c r="E39" s="82"/>
      <c r="F39" s="62"/>
      <c r="G39" s="147"/>
      <c r="H39" s="82"/>
      <c r="I39" s="147"/>
      <c r="J39" s="167"/>
      <c r="K39" s="224"/>
      <c r="L39" s="160"/>
      <c r="M39" s="322"/>
      <c r="N39" s="168"/>
      <c r="O39" s="174"/>
      <c r="P39" s="160"/>
      <c r="Q39" s="329"/>
      <c r="R39" s="140"/>
      <c r="S39" s="149"/>
      <c r="T39" s="140"/>
      <c r="U39" s="301"/>
      <c r="V39" s="244"/>
      <c r="W39" s="141" t="e">
        <f t="shared" si="5"/>
        <v>#VALUE!</v>
      </c>
      <c r="X39" s="33"/>
      <c r="Y39" s="33"/>
      <c r="Z39" s="33"/>
      <c r="AA39" s="33"/>
      <c r="AB39" s="33"/>
      <c r="AC39" s="33"/>
      <c r="AD39" s="33"/>
      <c r="AE39" s="33"/>
      <c r="AF39" s="33"/>
    </row>
    <row r="40" spans="1:32" ht="60" x14ac:dyDescent="0.25">
      <c r="A40" s="57">
        <v>26</v>
      </c>
      <c r="B40" s="171" t="s">
        <v>185</v>
      </c>
      <c r="C40" s="164" t="s">
        <v>186</v>
      </c>
      <c r="D40" s="94"/>
      <c r="E40" s="82"/>
      <c r="F40" s="62"/>
      <c r="G40" s="147"/>
      <c r="H40" s="82"/>
      <c r="I40" s="147"/>
      <c r="J40" s="167"/>
      <c r="K40" s="224"/>
      <c r="L40" s="160"/>
      <c r="M40" s="322"/>
      <c r="N40" s="168"/>
      <c r="O40" s="174"/>
      <c r="P40" s="160"/>
      <c r="Q40" s="329"/>
      <c r="R40" s="140"/>
      <c r="S40" s="149"/>
      <c r="T40" s="140"/>
      <c r="U40" s="301"/>
      <c r="V40" s="244"/>
      <c r="W40" s="141" t="e">
        <f t="shared" si="5"/>
        <v>#VALUE!</v>
      </c>
      <c r="X40" s="33"/>
      <c r="Y40" s="33"/>
      <c r="Z40" s="33"/>
      <c r="AA40" s="33"/>
      <c r="AB40" s="33"/>
      <c r="AC40" s="33"/>
      <c r="AD40" s="33"/>
      <c r="AE40" s="33"/>
      <c r="AF40" s="33"/>
    </row>
    <row r="41" spans="1:32" ht="92.25" x14ac:dyDescent="0.25">
      <c r="A41" s="57">
        <v>27</v>
      </c>
      <c r="B41" s="171" t="s">
        <v>187</v>
      </c>
      <c r="C41" s="158" t="s">
        <v>188</v>
      </c>
      <c r="D41" s="94"/>
      <c r="E41" s="82"/>
      <c r="F41" s="62"/>
      <c r="G41" s="147"/>
      <c r="H41" s="82"/>
      <c r="I41" s="147"/>
      <c r="J41" s="167"/>
      <c r="K41" s="224"/>
      <c r="L41" s="160"/>
      <c r="M41" s="322"/>
      <c r="N41" s="168"/>
      <c r="O41" s="174"/>
      <c r="P41" s="160"/>
      <c r="Q41" s="329"/>
      <c r="R41" s="140"/>
      <c r="S41" s="149"/>
      <c r="T41" s="140"/>
      <c r="U41" s="301"/>
      <c r="V41" s="244"/>
      <c r="W41" s="141" t="e">
        <f t="shared" si="5"/>
        <v>#VALUE!</v>
      </c>
      <c r="X41" s="33"/>
      <c r="Y41" s="33"/>
      <c r="Z41" s="33"/>
      <c r="AA41" s="33"/>
      <c r="AB41" s="33"/>
      <c r="AC41" s="33"/>
      <c r="AD41" s="33"/>
      <c r="AE41" s="33"/>
      <c r="AF41" s="33"/>
    </row>
    <row r="42" spans="1:32" ht="75" x14ac:dyDescent="0.25">
      <c r="A42" s="57">
        <v>28</v>
      </c>
      <c r="B42" s="171" t="s">
        <v>189</v>
      </c>
      <c r="C42" s="146" t="s">
        <v>190</v>
      </c>
      <c r="D42" s="94"/>
      <c r="E42" s="82"/>
      <c r="F42" s="62"/>
      <c r="G42" s="147"/>
      <c r="H42" s="82"/>
      <c r="I42" s="147"/>
      <c r="J42" s="167"/>
      <c r="K42" s="224"/>
      <c r="L42" s="160"/>
      <c r="M42" s="322"/>
      <c r="N42" s="168"/>
      <c r="O42" s="174"/>
      <c r="P42" s="160"/>
      <c r="Q42" s="329"/>
      <c r="R42" s="149"/>
      <c r="S42" s="149"/>
      <c r="T42" s="140"/>
      <c r="U42" s="301"/>
      <c r="V42" s="244"/>
      <c r="W42" s="141" t="e">
        <f t="shared" si="5"/>
        <v>#VALUE!</v>
      </c>
      <c r="X42" s="33"/>
      <c r="Y42" s="33"/>
      <c r="Z42" s="33"/>
      <c r="AA42" s="33"/>
      <c r="AB42" s="33"/>
      <c r="AC42" s="33"/>
      <c r="AD42" s="33"/>
      <c r="AE42" s="33"/>
      <c r="AF42" s="33"/>
    </row>
    <row r="43" spans="1:32" ht="60" x14ac:dyDescent="0.25">
      <c r="A43" s="57">
        <v>29</v>
      </c>
      <c r="B43" s="171" t="s">
        <v>191</v>
      </c>
      <c r="C43" s="146" t="s">
        <v>192</v>
      </c>
      <c r="D43" s="94"/>
      <c r="E43" s="82"/>
      <c r="F43" s="62"/>
      <c r="G43" s="147"/>
      <c r="H43" s="82"/>
      <c r="I43" s="147"/>
      <c r="J43" s="223"/>
      <c r="K43" s="233"/>
      <c r="L43" s="59"/>
      <c r="M43" s="323"/>
      <c r="N43" s="139"/>
      <c r="O43" s="235"/>
      <c r="P43" s="59"/>
      <c r="Q43" s="330"/>
      <c r="R43" s="140"/>
      <c r="S43" s="149"/>
      <c r="T43" s="140"/>
      <c r="U43" s="302"/>
      <c r="V43" s="244"/>
      <c r="W43" s="141" t="e">
        <f t="shared" si="5"/>
        <v>#VALUE!</v>
      </c>
      <c r="X43" s="33"/>
      <c r="Y43" s="33"/>
      <c r="Z43" s="33"/>
      <c r="AA43" s="33"/>
      <c r="AB43" s="33"/>
      <c r="AC43" s="33"/>
      <c r="AD43" s="33"/>
      <c r="AE43" s="33"/>
      <c r="AF43" s="33"/>
    </row>
    <row r="44" spans="1:32" ht="20.25" x14ac:dyDescent="0.25">
      <c r="A44" s="162"/>
      <c r="B44" s="127"/>
      <c r="C44" s="163" t="s">
        <v>193</v>
      </c>
      <c r="D44" s="264"/>
      <c r="E44" s="183"/>
      <c r="F44" s="264"/>
      <c r="G44" s="264"/>
      <c r="H44" s="183"/>
      <c r="I44" s="264"/>
      <c r="J44" s="172"/>
      <c r="K44" s="172"/>
      <c r="L44" s="183"/>
      <c r="M44" s="172"/>
      <c r="N44" s="172"/>
      <c r="O44" s="172"/>
      <c r="P44" s="183"/>
      <c r="Q44" s="172"/>
      <c r="R44" s="172"/>
      <c r="S44" s="172"/>
      <c r="T44" s="172"/>
      <c r="U44" s="172"/>
      <c r="V44" s="173"/>
      <c r="W44" s="33"/>
      <c r="X44" s="33"/>
      <c r="Y44" s="33"/>
      <c r="Z44" s="33"/>
      <c r="AA44" s="33"/>
      <c r="AB44" s="33"/>
      <c r="AC44" s="33"/>
      <c r="AD44" s="33"/>
      <c r="AE44" s="33"/>
      <c r="AF44" s="33"/>
    </row>
    <row r="45" spans="1:32" ht="60" x14ac:dyDescent="0.25">
      <c r="A45" s="57">
        <v>30</v>
      </c>
      <c r="B45" s="171" t="s">
        <v>194</v>
      </c>
      <c r="C45" s="135" t="s">
        <v>195</v>
      </c>
      <c r="D45" s="94"/>
      <c r="E45" s="82"/>
      <c r="F45" s="62"/>
      <c r="G45" s="147"/>
      <c r="H45" s="82"/>
      <c r="I45" s="147"/>
      <c r="J45" s="138"/>
      <c r="K45" s="231"/>
      <c r="L45" s="83"/>
      <c r="M45" s="321"/>
      <c r="N45" s="139"/>
      <c r="O45" s="234"/>
      <c r="P45" s="83"/>
      <c r="Q45" s="328"/>
      <c r="R45" s="140"/>
      <c r="S45" s="140"/>
      <c r="T45" s="140"/>
      <c r="U45" s="300"/>
      <c r="V45" s="244"/>
      <c r="W45" s="141" t="e">
        <f t="shared" ref="W45:W48" si="6">CONCATENATE(IF(AND(E45="M",H45="M"),3.468,),IF(AND(E45="P",H45="P"),1.734,),IF(AND(E45="D",H45="D"),0,),IF(AND(E45="M",H45="P"),2.601,),IF(AND(E45="M",H45="D"),1.734,),IF(AND(E45="P",H45="M"),2.601,),IF(AND(E45="P",H45="D"),0.867,),IF(AND(E45="D",H45="M"),1.734,),IF(AND(E45="D",H45="P"),0.867,))+0</f>
        <v>#VALUE!</v>
      </c>
      <c r="X45" s="33"/>
      <c r="Y45" s="33"/>
      <c r="Z45" s="33"/>
      <c r="AA45" s="33"/>
      <c r="AB45" s="33"/>
      <c r="AC45" s="33"/>
      <c r="AD45" s="33"/>
      <c r="AE45" s="33"/>
      <c r="AF45" s="33"/>
    </row>
    <row r="46" spans="1:32" ht="45" x14ac:dyDescent="0.25">
      <c r="A46" s="57">
        <v>31</v>
      </c>
      <c r="B46" s="171" t="s">
        <v>196</v>
      </c>
      <c r="C46" s="146" t="s">
        <v>197</v>
      </c>
      <c r="D46" s="94"/>
      <c r="E46" s="82"/>
      <c r="F46" s="62"/>
      <c r="G46" s="147"/>
      <c r="H46" s="82"/>
      <c r="I46" s="147"/>
      <c r="J46" s="138"/>
      <c r="K46" s="224"/>
      <c r="L46" s="160"/>
      <c r="M46" s="322"/>
      <c r="N46" s="139"/>
      <c r="O46" s="174"/>
      <c r="P46" s="160"/>
      <c r="Q46" s="329"/>
      <c r="R46" s="140"/>
      <c r="S46" s="140"/>
      <c r="T46" s="140"/>
      <c r="U46" s="301"/>
      <c r="V46" s="244"/>
      <c r="W46" s="141" t="e">
        <f t="shared" si="6"/>
        <v>#VALUE!</v>
      </c>
      <c r="X46" s="33"/>
      <c r="Y46" s="33"/>
      <c r="Z46" s="33"/>
      <c r="AA46" s="33"/>
      <c r="AB46" s="33"/>
      <c r="AC46" s="33"/>
      <c r="AD46" s="33"/>
      <c r="AE46" s="33"/>
      <c r="AF46" s="33"/>
    </row>
    <row r="47" spans="1:32" ht="45" x14ac:dyDescent="0.25">
      <c r="A47" s="57">
        <v>32</v>
      </c>
      <c r="B47" s="171" t="s">
        <v>198</v>
      </c>
      <c r="C47" s="146" t="s">
        <v>199</v>
      </c>
      <c r="D47" s="94"/>
      <c r="E47" s="82"/>
      <c r="F47" s="62"/>
      <c r="G47" s="147"/>
      <c r="H47" s="82"/>
      <c r="I47" s="147"/>
      <c r="J47" s="138"/>
      <c r="K47" s="224"/>
      <c r="L47" s="160"/>
      <c r="M47" s="322"/>
      <c r="N47" s="139"/>
      <c r="O47" s="174"/>
      <c r="P47" s="160"/>
      <c r="Q47" s="329"/>
      <c r="R47" s="140"/>
      <c r="S47" s="140"/>
      <c r="T47" s="149"/>
      <c r="U47" s="301"/>
      <c r="V47" s="244"/>
      <c r="W47" s="141" t="e">
        <f t="shared" si="6"/>
        <v>#VALUE!</v>
      </c>
      <c r="X47" s="33"/>
      <c r="Y47" s="33"/>
      <c r="Z47" s="33"/>
      <c r="AA47" s="33"/>
      <c r="AB47" s="33"/>
      <c r="AC47" s="33"/>
      <c r="AD47" s="33"/>
      <c r="AE47" s="33"/>
      <c r="AF47" s="33"/>
    </row>
    <row r="48" spans="1:32" ht="60" x14ac:dyDescent="0.25">
      <c r="A48" s="57">
        <v>33</v>
      </c>
      <c r="B48" s="171" t="s">
        <v>200</v>
      </c>
      <c r="C48" s="161" t="s">
        <v>201</v>
      </c>
      <c r="D48" s="94"/>
      <c r="E48" s="82"/>
      <c r="F48" s="62"/>
      <c r="G48" s="147"/>
      <c r="H48" s="82"/>
      <c r="I48" s="147"/>
      <c r="J48" s="223"/>
      <c r="K48" s="233"/>
      <c r="L48" s="59"/>
      <c r="M48" s="323"/>
      <c r="N48" s="139"/>
      <c r="O48" s="235"/>
      <c r="P48" s="59"/>
      <c r="Q48" s="330"/>
      <c r="R48" s="140"/>
      <c r="S48" s="140"/>
      <c r="T48" s="140"/>
      <c r="U48" s="302"/>
      <c r="V48" s="244"/>
      <c r="W48" s="141" t="e">
        <f t="shared" si="6"/>
        <v>#VALUE!</v>
      </c>
      <c r="X48" s="33"/>
      <c r="Y48" s="33"/>
      <c r="Z48" s="33"/>
      <c r="AA48" s="33"/>
      <c r="AB48" s="33"/>
      <c r="AC48" s="33"/>
      <c r="AD48" s="33"/>
      <c r="AE48" s="33"/>
      <c r="AF48" s="33"/>
    </row>
    <row r="49" spans="1:32" ht="20.25" x14ac:dyDescent="0.25">
      <c r="A49" s="162"/>
      <c r="B49" s="127"/>
      <c r="C49" s="163" t="s">
        <v>202</v>
      </c>
      <c r="D49" s="264"/>
      <c r="E49" s="183"/>
      <c r="F49" s="264"/>
      <c r="G49" s="264"/>
      <c r="H49" s="183"/>
      <c r="I49" s="264"/>
      <c r="J49" s="172"/>
      <c r="K49" s="172"/>
      <c r="L49" s="183"/>
      <c r="M49" s="172"/>
      <c r="N49" s="172"/>
      <c r="O49" s="172"/>
      <c r="P49" s="183"/>
      <c r="Q49" s="172"/>
      <c r="R49" s="172"/>
      <c r="S49" s="172"/>
      <c r="T49" s="172"/>
      <c r="U49" s="172"/>
      <c r="V49" s="173"/>
      <c r="W49" s="33"/>
      <c r="X49" s="33"/>
      <c r="Y49" s="33"/>
      <c r="Z49" s="33"/>
      <c r="AA49" s="33"/>
      <c r="AB49" s="33"/>
      <c r="AC49" s="33"/>
      <c r="AD49" s="33"/>
      <c r="AE49" s="33"/>
      <c r="AF49" s="33"/>
    </row>
    <row r="50" spans="1:32" ht="120" x14ac:dyDescent="0.25">
      <c r="A50" s="57">
        <v>34</v>
      </c>
      <c r="B50" s="171" t="s">
        <v>203</v>
      </c>
      <c r="C50" s="161" t="s">
        <v>204</v>
      </c>
      <c r="D50" s="94"/>
      <c r="E50" s="82"/>
      <c r="F50" s="62"/>
      <c r="G50" s="147"/>
      <c r="H50" s="82"/>
      <c r="I50" s="147"/>
      <c r="J50" s="223"/>
      <c r="K50" s="224"/>
      <c r="L50" s="59"/>
      <c r="M50" s="243"/>
      <c r="N50" s="139"/>
      <c r="O50" s="174"/>
      <c r="P50" s="59"/>
      <c r="Q50" s="174"/>
      <c r="R50" s="140"/>
      <c r="S50" s="140"/>
      <c r="T50" s="149"/>
      <c r="U50" s="159"/>
      <c r="V50" s="244"/>
      <c r="W50" s="141" t="e">
        <f>CONCATENATE(IF(AND(E50="M",H50="M"),3.468,),IF(AND(E50="P",H50="P"),1.734,),IF(AND(E50="D",H50="D"),0,),IF(AND(E50="M",H50="P"),2.601,),IF(AND(E50="M",H50="D"),1.734,),IF(AND(E50="P",H50="M"),2.601,),IF(AND(E50="P",H50="D"),0.867,),IF(AND(E50="D",H50="M"),1.734,),IF(AND(E50="D",H50="P"),0.867,))+0</f>
        <v>#VALUE!</v>
      </c>
      <c r="X50" s="33"/>
      <c r="Y50" s="33"/>
      <c r="Z50" s="33"/>
      <c r="AA50" s="33"/>
      <c r="AB50" s="33"/>
      <c r="AC50" s="33"/>
      <c r="AD50" s="33"/>
      <c r="AE50" s="33"/>
      <c r="AF50" s="33"/>
    </row>
    <row r="51" spans="1:32" ht="20.25" x14ac:dyDescent="0.25">
      <c r="A51" s="152" t="s">
        <v>205</v>
      </c>
      <c r="B51" s="153"/>
      <c r="C51" s="154"/>
      <c r="D51" s="250"/>
      <c r="E51" s="251"/>
      <c r="F51" s="250"/>
      <c r="G51" s="250"/>
      <c r="H51" s="251"/>
      <c r="I51" s="250"/>
      <c r="J51" s="252"/>
      <c r="K51" s="252"/>
      <c r="L51" s="253"/>
      <c r="M51" s="252"/>
      <c r="N51" s="252"/>
      <c r="O51" s="252"/>
      <c r="P51" s="253"/>
      <c r="Q51" s="252"/>
      <c r="R51" s="254"/>
      <c r="S51" s="254"/>
      <c r="T51" s="254"/>
      <c r="U51" s="255"/>
      <c r="V51" s="254"/>
      <c r="W51" s="33"/>
      <c r="X51" s="33"/>
      <c r="Y51" s="33"/>
      <c r="Z51" s="33"/>
      <c r="AA51" s="33"/>
      <c r="AB51" s="33"/>
      <c r="AC51" s="33"/>
      <c r="AD51" s="33"/>
      <c r="AE51" s="33"/>
      <c r="AF51" s="33"/>
    </row>
    <row r="52" spans="1:32" ht="20.25" x14ac:dyDescent="0.25">
      <c r="A52" s="175"/>
      <c r="B52" s="176"/>
      <c r="C52" s="157" t="s">
        <v>206</v>
      </c>
      <c r="D52" s="264"/>
      <c r="E52" s="183"/>
      <c r="F52" s="264"/>
      <c r="G52" s="264"/>
      <c r="H52" s="183"/>
      <c r="I52" s="264"/>
      <c r="J52" s="181"/>
      <c r="K52" s="181"/>
      <c r="L52" s="247"/>
      <c r="M52" s="181"/>
      <c r="N52" s="181"/>
      <c r="O52" s="181"/>
      <c r="P52" s="247"/>
      <c r="Q52" s="181"/>
      <c r="R52" s="181"/>
      <c r="S52" s="181"/>
      <c r="T52" s="181"/>
      <c r="U52" s="181"/>
      <c r="V52" s="269"/>
      <c r="W52" s="33"/>
      <c r="X52" s="33"/>
      <c r="Y52" s="33"/>
      <c r="Z52" s="33"/>
      <c r="AA52" s="33"/>
      <c r="AB52" s="33"/>
      <c r="AC52" s="33"/>
      <c r="AD52" s="33"/>
      <c r="AE52" s="33"/>
      <c r="AF52" s="33"/>
    </row>
    <row r="53" spans="1:32" ht="45" x14ac:dyDescent="0.25">
      <c r="A53" s="60">
        <v>35</v>
      </c>
      <c r="B53" s="133" t="s">
        <v>207</v>
      </c>
      <c r="C53" s="135" t="s">
        <v>208</v>
      </c>
      <c r="D53" s="94"/>
      <c r="E53" s="82"/>
      <c r="F53" s="62"/>
      <c r="G53" s="147"/>
      <c r="H53" s="82"/>
      <c r="I53" s="147"/>
      <c r="J53" s="138"/>
      <c r="K53" s="231"/>
      <c r="L53" s="83"/>
      <c r="M53" s="321"/>
      <c r="N53" s="139"/>
      <c r="O53" s="234"/>
      <c r="P53" s="83"/>
      <c r="Q53" s="328"/>
      <c r="R53" s="140"/>
      <c r="S53" s="140"/>
      <c r="T53" s="140"/>
      <c r="U53" s="300"/>
      <c r="V53" s="244"/>
      <c r="W53" s="141" t="e">
        <f t="shared" ref="W53:W56" si="7">CONCATENATE(IF(AND(E53="M",H53="M"),3.468,),IF(AND(E53="P",H53="P"),1.734,),IF(AND(E53="D",H53="D"),0,),IF(AND(E53="M",H53="P"),2.601,),IF(AND(E53="M",H53="D"),1.734,),IF(AND(E53="P",H53="M"),2.601,),IF(AND(E53="P",H53="D"),0.867,),IF(AND(E53="D",H53="M"),1.734,),IF(AND(E53="D",H53="P"),0.867,))+0</f>
        <v>#VALUE!</v>
      </c>
      <c r="X53" s="33"/>
      <c r="Y53" s="33"/>
      <c r="Z53" s="33"/>
      <c r="AA53" s="33"/>
      <c r="AB53" s="33"/>
      <c r="AC53" s="33"/>
      <c r="AD53" s="33"/>
      <c r="AE53" s="33"/>
      <c r="AF53" s="33"/>
    </row>
    <row r="54" spans="1:32" ht="75" x14ac:dyDescent="0.25">
      <c r="A54" s="60">
        <v>36</v>
      </c>
      <c r="B54" s="133" t="s">
        <v>209</v>
      </c>
      <c r="C54" s="161" t="s">
        <v>210</v>
      </c>
      <c r="D54" s="94"/>
      <c r="E54" s="82"/>
      <c r="F54" s="62"/>
      <c r="G54" s="147"/>
      <c r="H54" s="82"/>
      <c r="I54" s="147"/>
      <c r="J54" s="138"/>
      <c r="K54" s="224"/>
      <c r="L54" s="160"/>
      <c r="M54" s="322"/>
      <c r="N54" s="139"/>
      <c r="O54" s="174"/>
      <c r="P54" s="160"/>
      <c r="Q54" s="329"/>
      <c r="R54" s="140"/>
      <c r="S54" s="140"/>
      <c r="T54" s="140"/>
      <c r="U54" s="301"/>
      <c r="V54" s="244"/>
      <c r="W54" s="141" t="e">
        <f t="shared" si="7"/>
        <v>#VALUE!</v>
      </c>
      <c r="X54" s="33"/>
      <c r="Y54" s="33"/>
      <c r="Z54" s="33"/>
      <c r="AA54" s="33"/>
      <c r="AB54" s="33"/>
      <c r="AC54" s="33"/>
      <c r="AD54" s="33"/>
      <c r="AE54" s="33"/>
      <c r="AF54" s="33"/>
    </row>
    <row r="55" spans="1:32" ht="60" x14ac:dyDescent="0.25">
      <c r="A55" s="60">
        <v>37</v>
      </c>
      <c r="B55" s="133" t="s">
        <v>211</v>
      </c>
      <c r="C55" s="135" t="s">
        <v>212</v>
      </c>
      <c r="D55" s="94"/>
      <c r="E55" s="82"/>
      <c r="F55" s="62"/>
      <c r="G55" s="147"/>
      <c r="H55" s="82"/>
      <c r="I55" s="177"/>
      <c r="J55" s="138"/>
      <c r="K55" s="224"/>
      <c r="L55" s="160"/>
      <c r="M55" s="322"/>
      <c r="N55" s="139"/>
      <c r="O55" s="174"/>
      <c r="P55" s="160"/>
      <c r="Q55" s="329"/>
      <c r="R55" s="140"/>
      <c r="S55" s="140"/>
      <c r="T55" s="140"/>
      <c r="U55" s="301"/>
      <c r="V55" s="58"/>
      <c r="W55" s="141" t="e">
        <f t="shared" si="7"/>
        <v>#VALUE!</v>
      </c>
      <c r="X55" s="33"/>
      <c r="Y55" s="33"/>
      <c r="Z55" s="33"/>
      <c r="AA55" s="33"/>
      <c r="AB55" s="33"/>
      <c r="AC55" s="33"/>
      <c r="AD55" s="33"/>
      <c r="AE55" s="33"/>
      <c r="AF55" s="33"/>
    </row>
    <row r="56" spans="1:32" ht="45" x14ac:dyDescent="0.25">
      <c r="A56" s="60">
        <v>38</v>
      </c>
      <c r="B56" s="133" t="s">
        <v>213</v>
      </c>
      <c r="C56" s="135" t="s">
        <v>214</v>
      </c>
      <c r="D56" s="94"/>
      <c r="E56" s="82"/>
      <c r="F56" s="62"/>
      <c r="G56" s="147"/>
      <c r="H56" s="82"/>
      <c r="I56" s="177"/>
      <c r="J56" s="223"/>
      <c r="K56" s="224"/>
      <c r="L56" s="59"/>
      <c r="M56" s="322"/>
      <c r="N56" s="139"/>
      <c r="O56" s="174"/>
      <c r="P56" s="59"/>
      <c r="Q56" s="329"/>
      <c r="R56" s="140"/>
      <c r="S56" s="140"/>
      <c r="T56" s="140"/>
      <c r="U56" s="302"/>
      <c r="V56" s="58"/>
      <c r="W56" s="141" t="e">
        <f t="shared" si="7"/>
        <v>#VALUE!</v>
      </c>
      <c r="X56" s="33"/>
      <c r="Y56" s="33"/>
      <c r="Z56" s="33"/>
      <c r="AA56" s="33"/>
      <c r="AB56" s="33"/>
      <c r="AC56" s="33"/>
      <c r="AD56" s="33"/>
      <c r="AE56" s="33"/>
      <c r="AF56" s="33"/>
    </row>
    <row r="57" spans="1:32" ht="20.25" x14ac:dyDescent="0.25">
      <c r="A57" s="152" t="s">
        <v>215</v>
      </c>
      <c r="B57" s="153"/>
      <c r="C57" s="154"/>
      <c r="D57" s="250"/>
      <c r="E57" s="251"/>
      <c r="F57" s="250"/>
      <c r="G57" s="250"/>
      <c r="H57" s="251"/>
      <c r="I57" s="250"/>
      <c r="J57" s="252"/>
      <c r="K57" s="178"/>
      <c r="L57" s="253"/>
      <c r="M57" s="179"/>
      <c r="N57" s="252"/>
      <c r="O57" s="178"/>
      <c r="P57" s="253"/>
      <c r="Q57" s="179"/>
      <c r="R57" s="270"/>
      <c r="S57" s="270"/>
      <c r="T57" s="270"/>
      <c r="U57" s="271"/>
      <c r="V57" s="270"/>
      <c r="W57" s="33"/>
      <c r="X57" s="33"/>
      <c r="Y57" s="33"/>
      <c r="Z57" s="33"/>
      <c r="AA57" s="33"/>
      <c r="AB57" s="33"/>
      <c r="AC57" s="33"/>
      <c r="AD57" s="33"/>
      <c r="AE57" s="33"/>
      <c r="AF57" s="33"/>
    </row>
    <row r="58" spans="1:32" ht="20.25" x14ac:dyDescent="0.25">
      <c r="A58" s="175"/>
      <c r="B58" s="176"/>
      <c r="C58" s="157" t="s">
        <v>216</v>
      </c>
      <c r="D58" s="264"/>
      <c r="E58" s="183"/>
      <c r="F58" s="264"/>
      <c r="G58" s="264"/>
      <c r="H58" s="183"/>
      <c r="I58" s="264"/>
      <c r="J58" s="181"/>
      <c r="K58" s="181"/>
      <c r="L58" s="247"/>
      <c r="M58" s="182"/>
      <c r="N58" s="181"/>
      <c r="O58" s="181"/>
      <c r="P58" s="247"/>
      <c r="Q58" s="182"/>
      <c r="R58" s="183"/>
      <c r="S58" s="183"/>
      <c r="T58" s="183"/>
      <c r="U58" s="183"/>
      <c r="V58" s="184"/>
      <c r="W58" s="33"/>
      <c r="X58" s="33"/>
      <c r="Y58" s="33"/>
      <c r="Z58" s="33"/>
      <c r="AA58" s="33"/>
      <c r="AB58" s="33"/>
      <c r="AC58" s="33"/>
      <c r="AD58" s="33"/>
      <c r="AE58" s="33"/>
      <c r="AF58" s="33"/>
    </row>
    <row r="59" spans="1:32" ht="60" x14ac:dyDescent="0.25">
      <c r="A59" s="60">
        <v>39</v>
      </c>
      <c r="B59" s="133" t="s">
        <v>217</v>
      </c>
      <c r="C59" s="135" t="s">
        <v>269</v>
      </c>
      <c r="D59" s="94"/>
      <c r="E59" s="82"/>
      <c r="F59" s="62"/>
      <c r="G59" s="147"/>
      <c r="H59" s="82"/>
      <c r="I59" s="147"/>
      <c r="J59" s="272"/>
      <c r="K59" s="231"/>
      <c r="L59" s="248"/>
      <c r="M59" s="321"/>
      <c r="N59" s="273"/>
      <c r="O59" s="234"/>
      <c r="P59" s="248"/>
      <c r="Q59" s="328"/>
      <c r="R59" s="140"/>
      <c r="S59" s="140"/>
      <c r="T59" s="140"/>
      <c r="U59" s="300"/>
      <c r="V59" s="58"/>
      <c r="W59" s="141" t="e">
        <f t="shared" ref="W59:W61" si="8">CONCATENATE(IF(AND(E59="M",H59="M"),3.468,),IF(AND(E59="P",H59="P"),1.734,),IF(AND(E59="D",H59="D"),0,),IF(AND(E59="M",H59="P"),2.601,),IF(AND(E59="M",H59="D"),1.734,),IF(AND(E59="P",H59="M"),2.601,),IF(AND(E59="P",H59="D"),0.867,),IF(AND(E59="D",H59="M"),1.734,),IF(AND(E59="D",H59="P"),0.867,))+0</f>
        <v>#VALUE!</v>
      </c>
      <c r="X59" s="33"/>
      <c r="Y59" s="33"/>
      <c r="Z59" s="33"/>
      <c r="AA59" s="33"/>
      <c r="AB59" s="33"/>
      <c r="AC59" s="33"/>
      <c r="AD59" s="33"/>
      <c r="AE59" s="33"/>
      <c r="AF59" s="33"/>
    </row>
    <row r="60" spans="1:32" ht="30" x14ac:dyDescent="0.25">
      <c r="A60" s="60">
        <v>40</v>
      </c>
      <c r="B60" s="133" t="s">
        <v>218</v>
      </c>
      <c r="C60" s="135" t="s">
        <v>219</v>
      </c>
      <c r="D60" s="94"/>
      <c r="E60" s="82"/>
      <c r="F60" s="62"/>
      <c r="G60" s="147"/>
      <c r="H60" s="82"/>
      <c r="I60" s="147"/>
      <c r="J60" s="138"/>
      <c r="K60" s="224"/>
      <c r="L60" s="249"/>
      <c r="M60" s="322"/>
      <c r="N60" s="139"/>
      <c r="O60" s="174"/>
      <c r="P60" s="249"/>
      <c r="Q60" s="329"/>
      <c r="R60" s="140"/>
      <c r="S60" s="140"/>
      <c r="T60" s="140"/>
      <c r="U60" s="301"/>
      <c r="V60" s="244"/>
      <c r="W60" s="141" t="e">
        <f t="shared" si="8"/>
        <v>#VALUE!</v>
      </c>
      <c r="X60" s="33"/>
      <c r="Y60" s="33"/>
      <c r="Z60" s="33"/>
      <c r="AA60" s="33"/>
      <c r="AB60" s="33"/>
      <c r="AC60" s="33"/>
      <c r="AD60" s="33"/>
      <c r="AE60" s="33"/>
      <c r="AF60" s="33"/>
    </row>
    <row r="61" spans="1:32" ht="45" x14ac:dyDescent="0.25">
      <c r="A61" s="60">
        <v>41</v>
      </c>
      <c r="B61" s="133" t="s">
        <v>220</v>
      </c>
      <c r="C61" s="135" t="s">
        <v>270</v>
      </c>
      <c r="D61" s="94"/>
      <c r="E61" s="82"/>
      <c r="F61" s="62"/>
      <c r="G61" s="147"/>
      <c r="H61" s="82"/>
      <c r="I61" s="147"/>
      <c r="J61" s="223"/>
      <c r="K61" s="233"/>
      <c r="L61" s="59"/>
      <c r="M61" s="323"/>
      <c r="N61" s="139"/>
      <c r="O61" s="235"/>
      <c r="P61" s="59"/>
      <c r="Q61" s="330"/>
      <c r="R61" s="140"/>
      <c r="S61" s="140"/>
      <c r="T61" s="140"/>
      <c r="U61" s="302"/>
      <c r="V61" s="244"/>
      <c r="W61" s="141" t="e">
        <f t="shared" si="8"/>
        <v>#VALUE!</v>
      </c>
      <c r="X61" s="33"/>
      <c r="Y61" s="33"/>
      <c r="Z61" s="33"/>
      <c r="AA61" s="33"/>
      <c r="AB61" s="33"/>
      <c r="AC61" s="33"/>
      <c r="AD61" s="33"/>
      <c r="AE61" s="33"/>
      <c r="AF61" s="33"/>
    </row>
    <row r="62" spans="1:32" ht="20.25" x14ac:dyDescent="0.25">
      <c r="A62" s="175"/>
      <c r="B62" s="176"/>
      <c r="C62" s="157" t="s">
        <v>221</v>
      </c>
      <c r="D62" s="264"/>
      <c r="E62" s="183"/>
      <c r="F62" s="264"/>
      <c r="G62" s="264"/>
      <c r="H62" s="183"/>
      <c r="I62" s="264"/>
      <c r="J62" s="181"/>
      <c r="K62" s="181"/>
      <c r="L62" s="247"/>
      <c r="M62" s="182"/>
      <c r="N62" s="181"/>
      <c r="O62" s="181"/>
      <c r="P62" s="247"/>
      <c r="Q62" s="182"/>
      <c r="R62" s="183"/>
      <c r="S62" s="183"/>
      <c r="T62" s="183"/>
      <c r="U62" s="183"/>
      <c r="V62" s="184"/>
      <c r="W62" s="33"/>
      <c r="X62" s="33"/>
      <c r="Y62" s="33"/>
      <c r="Z62" s="33"/>
      <c r="AA62" s="33"/>
      <c r="AB62" s="33"/>
      <c r="AC62" s="33"/>
      <c r="AD62" s="33"/>
      <c r="AE62" s="33"/>
      <c r="AF62" s="33"/>
    </row>
    <row r="63" spans="1:32" ht="30" x14ac:dyDescent="0.25">
      <c r="A63" s="60">
        <v>42</v>
      </c>
      <c r="B63" s="133" t="s">
        <v>222</v>
      </c>
      <c r="C63" s="135" t="s">
        <v>223</v>
      </c>
      <c r="D63" s="94"/>
      <c r="E63" s="82"/>
      <c r="F63" s="62"/>
      <c r="G63" s="147"/>
      <c r="H63" s="82"/>
      <c r="I63" s="147"/>
      <c r="J63" s="272"/>
      <c r="K63" s="231"/>
      <c r="L63" s="248"/>
      <c r="M63" s="321"/>
      <c r="N63" s="273"/>
      <c r="O63" s="234"/>
      <c r="P63" s="248"/>
      <c r="Q63" s="328"/>
      <c r="R63" s="140"/>
      <c r="S63" s="140"/>
      <c r="T63" s="140"/>
      <c r="U63" s="300"/>
      <c r="V63" s="58"/>
      <c r="W63" s="141" t="e">
        <f t="shared" ref="W63:W68" si="9">CONCATENATE(IF(AND(E63="M",H63="M"),3.468,),IF(AND(E63="P",H63="P"),1.734,),IF(AND(E63="D",H63="D"),0,),IF(AND(E63="M",H63="P"),2.601,),IF(AND(E63="M",H63="D"),1.734,),IF(AND(E63="P",H63="M"),2.601,),IF(AND(E63="P",H63="D"),0.867,),IF(AND(E63="D",H63="M"),1.734,),IF(AND(E63="D",H63="P"),0.867,))+0</f>
        <v>#VALUE!</v>
      </c>
      <c r="X63" s="33"/>
      <c r="Y63" s="33"/>
      <c r="Z63" s="33"/>
      <c r="AA63" s="33"/>
      <c r="AB63" s="33"/>
      <c r="AC63" s="33"/>
      <c r="AD63" s="33"/>
      <c r="AE63" s="33"/>
      <c r="AF63" s="33"/>
    </row>
    <row r="64" spans="1:32" x14ac:dyDescent="0.25">
      <c r="A64" s="60">
        <v>43</v>
      </c>
      <c r="B64" s="133" t="s">
        <v>224</v>
      </c>
      <c r="C64" s="135" t="s">
        <v>225</v>
      </c>
      <c r="D64" s="94"/>
      <c r="E64" s="82"/>
      <c r="F64" s="62"/>
      <c r="G64" s="147"/>
      <c r="H64" s="82"/>
      <c r="I64" s="147"/>
      <c r="J64" s="138"/>
      <c r="K64" s="224"/>
      <c r="L64" s="249"/>
      <c r="M64" s="322"/>
      <c r="N64" s="139"/>
      <c r="O64" s="174"/>
      <c r="P64" s="249"/>
      <c r="Q64" s="329"/>
      <c r="R64" s="140"/>
      <c r="S64" s="140"/>
      <c r="T64" s="140"/>
      <c r="U64" s="301"/>
      <c r="V64" s="244"/>
      <c r="W64" s="141" t="e">
        <f t="shared" si="9"/>
        <v>#VALUE!</v>
      </c>
      <c r="X64" s="33"/>
      <c r="Y64" s="33"/>
      <c r="Z64" s="33"/>
      <c r="AA64" s="33"/>
      <c r="AB64" s="33"/>
      <c r="AC64" s="33"/>
      <c r="AD64" s="33"/>
      <c r="AE64" s="33"/>
      <c r="AF64" s="33"/>
    </row>
    <row r="65" spans="1:32" x14ac:dyDescent="0.25">
      <c r="A65" s="60">
        <v>44</v>
      </c>
      <c r="B65" s="133" t="s">
        <v>226</v>
      </c>
      <c r="C65" s="135" t="s">
        <v>227</v>
      </c>
      <c r="D65" s="94"/>
      <c r="E65" s="82"/>
      <c r="F65" s="62"/>
      <c r="G65" s="147"/>
      <c r="H65" s="82"/>
      <c r="I65" s="147"/>
      <c r="J65" s="272"/>
      <c r="K65" s="224"/>
      <c r="L65" s="249"/>
      <c r="M65" s="322"/>
      <c r="N65" s="273"/>
      <c r="O65" s="174"/>
      <c r="P65" s="249"/>
      <c r="Q65" s="329"/>
      <c r="R65" s="140"/>
      <c r="S65" s="140"/>
      <c r="T65" s="140"/>
      <c r="U65" s="301"/>
      <c r="V65" s="58"/>
      <c r="W65" s="141" t="e">
        <f t="shared" si="9"/>
        <v>#VALUE!</v>
      </c>
      <c r="X65" s="33"/>
      <c r="Y65" s="33"/>
      <c r="Z65" s="33"/>
      <c r="AA65" s="33"/>
      <c r="AB65" s="33"/>
      <c r="AC65" s="33"/>
      <c r="AD65" s="33"/>
      <c r="AE65" s="33"/>
      <c r="AF65" s="33"/>
    </row>
    <row r="66" spans="1:32" ht="30" x14ac:dyDescent="0.25">
      <c r="A66" s="60">
        <v>45</v>
      </c>
      <c r="B66" s="133" t="s">
        <v>228</v>
      </c>
      <c r="C66" s="135" t="s">
        <v>271</v>
      </c>
      <c r="D66" s="94"/>
      <c r="E66" s="82"/>
      <c r="F66" s="62"/>
      <c r="G66" s="147"/>
      <c r="H66" s="82"/>
      <c r="I66" s="147"/>
      <c r="J66" s="138"/>
      <c r="K66" s="224"/>
      <c r="L66" s="249"/>
      <c r="M66" s="322"/>
      <c r="N66" s="139"/>
      <c r="O66" s="174"/>
      <c r="P66" s="249"/>
      <c r="Q66" s="329"/>
      <c r="R66" s="140"/>
      <c r="S66" s="140"/>
      <c r="T66" s="140"/>
      <c r="U66" s="301"/>
      <c r="V66" s="244"/>
      <c r="W66" s="141" t="e">
        <f t="shared" si="9"/>
        <v>#VALUE!</v>
      </c>
      <c r="X66" s="33"/>
      <c r="Y66" s="33"/>
      <c r="Z66" s="33"/>
      <c r="AA66" s="33"/>
      <c r="AB66" s="33"/>
      <c r="AC66" s="33"/>
      <c r="AD66" s="33"/>
      <c r="AE66" s="33"/>
      <c r="AF66" s="33"/>
    </row>
    <row r="67" spans="1:32" ht="60" x14ac:dyDescent="0.25">
      <c r="A67" s="60">
        <v>46</v>
      </c>
      <c r="B67" s="133" t="s">
        <v>229</v>
      </c>
      <c r="C67" s="135" t="s">
        <v>230</v>
      </c>
      <c r="D67" s="94"/>
      <c r="E67" s="82"/>
      <c r="F67" s="62"/>
      <c r="G67" s="147"/>
      <c r="H67" s="82"/>
      <c r="I67" s="147"/>
      <c r="J67" s="272"/>
      <c r="K67" s="224"/>
      <c r="L67" s="249"/>
      <c r="M67" s="322"/>
      <c r="N67" s="273"/>
      <c r="O67" s="174"/>
      <c r="P67" s="249"/>
      <c r="Q67" s="329"/>
      <c r="R67" s="140"/>
      <c r="S67" s="140"/>
      <c r="T67" s="140"/>
      <c r="U67" s="301"/>
      <c r="V67" s="58"/>
      <c r="W67" s="141" t="e">
        <f t="shared" si="9"/>
        <v>#VALUE!</v>
      </c>
      <c r="X67" s="33"/>
      <c r="Y67" s="33"/>
      <c r="Z67" s="33"/>
      <c r="AA67" s="33"/>
      <c r="AB67" s="33"/>
      <c r="AC67" s="33"/>
      <c r="AD67" s="33"/>
      <c r="AE67" s="33"/>
      <c r="AF67" s="33"/>
    </row>
    <row r="68" spans="1:32" ht="30" x14ac:dyDescent="0.25">
      <c r="A68" s="60">
        <v>47</v>
      </c>
      <c r="B68" s="133" t="s">
        <v>231</v>
      </c>
      <c r="C68" s="135" t="s">
        <v>232</v>
      </c>
      <c r="D68" s="94"/>
      <c r="E68" s="82"/>
      <c r="F68" s="62"/>
      <c r="G68" s="147"/>
      <c r="H68" s="82"/>
      <c r="I68" s="147"/>
      <c r="J68" s="223"/>
      <c r="K68" s="233"/>
      <c r="L68" s="59"/>
      <c r="M68" s="323"/>
      <c r="N68" s="139"/>
      <c r="O68" s="235"/>
      <c r="P68" s="59"/>
      <c r="Q68" s="330"/>
      <c r="R68" s="140"/>
      <c r="S68" s="140"/>
      <c r="T68" s="140"/>
      <c r="U68" s="302"/>
      <c r="V68" s="244"/>
      <c r="W68" s="141" t="e">
        <f t="shared" si="9"/>
        <v>#VALUE!</v>
      </c>
      <c r="X68" s="33"/>
      <c r="Y68" s="33"/>
      <c r="Z68" s="33"/>
      <c r="AA68" s="33"/>
      <c r="AB68" s="33"/>
      <c r="AC68" s="33"/>
      <c r="AD68" s="33"/>
      <c r="AE68" s="33"/>
      <c r="AF68" s="33"/>
    </row>
    <row r="69" spans="1:32" x14ac:dyDescent="0.25">
      <c r="A69" s="185"/>
      <c r="B69" s="185"/>
      <c r="C69" s="186"/>
      <c r="D69" s="187"/>
      <c r="E69" s="187"/>
      <c r="F69" s="188"/>
      <c r="G69" s="187"/>
      <c r="H69" s="187"/>
      <c r="I69" s="187"/>
      <c r="J69" s="187"/>
      <c r="K69" s="187"/>
      <c r="L69" s="187"/>
      <c r="M69" s="187"/>
      <c r="N69" s="187"/>
      <c r="O69" s="187"/>
      <c r="P69" s="187"/>
      <c r="Q69" s="187"/>
      <c r="R69" s="187"/>
      <c r="S69" s="187"/>
      <c r="T69" s="187"/>
      <c r="U69" s="187"/>
      <c r="V69" s="187"/>
      <c r="W69" s="141"/>
      <c r="X69" s="92">
        <f>SUM(AB9:AB16,AE9:AE16)</f>
        <v>0</v>
      </c>
      <c r="Y69" s="189" t="s">
        <v>272</v>
      </c>
      <c r="Z69" s="190"/>
      <c r="AA69" s="33"/>
      <c r="AB69" s="33"/>
      <c r="AC69" s="33"/>
      <c r="AD69" s="33"/>
      <c r="AE69" s="33"/>
      <c r="AF69" s="33"/>
    </row>
    <row r="70" spans="1:32" x14ac:dyDescent="0.25">
      <c r="A70" s="185"/>
      <c r="B70" s="185"/>
      <c r="C70" s="186"/>
      <c r="D70" s="187"/>
      <c r="E70" s="191"/>
      <c r="F70" s="188"/>
      <c r="G70" s="192"/>
      <c r="H70" s="191"/>
      <c r="I70" s="192"/>
      <c r="J70" s="192"/>
      <c r="K70" s="192"/>
      <c r="L70" s="191"/>
      <c r="M70" s="192"/>
      <c r="N70" s="192"/>
      <c r="O70" s="192"/>
      <c r="P70" s="191"/>
      <c r="Q70" s="192"/>
      <c r="R70" s="187"/>
      <c r="S70" s="187"/>
      <c r="T70" s="187"/>
      <c r="U70" s="187"/>
      <c r="V70" s="187"/>
      <c r="W70" s="141" t="e">
        <f>SUM(W9:W68)</f>
        <v>#VALUE!</v>
      </c>
      <c r="X70" s="92">
        <f>X69*10.1875</f>
        <v>0</v>
      </c>
      <c r="Y70" s="193" t="s">
        <v>236</v>
      </c>
      <c r="Z70" s="194"/>
      <c r="AA70" s="33"/>
      <c r="AB70" s="33"/>
      <c r="AC70" s="33"/>
      <c r="AD70" s="33"/>
      <c r="AE70" s="33"/>
      <c r="AF70" s="33"/>
    </row>
    <row r="71" spans="1:32" ht="63" customHeight="1" x14ac:dyDescent="0.25">
      <c r="A71" s="195"/>
      <c r="B71" s="195"/>
      <c r="C71" s="196"/>
      <c r="D71" s="109"/>
      <c r="E71" s="109"/>
      <c r="F71" s="109"/>
      <c r="G71" s="109"/>
      <c r="H71" s="109"/>
      <c r="I71" s="109"/>
      <c r="J71" s="109"/>
      <c r="K71" s="109"/>
      <c r="L71" s="109"/>
      <c r="M71" s="109"/>
      <c r="N71" s="109"/>
      <c r="O71" s="109"/>
      <c r="P71" s="109"/>
      <c r="Q71" s="109"/>
      <c r="R71" s="33"/>
      <c r="S71" s="33"/>
      <c r="T71" s="33"/>
      <c r="U71" s="33"/>
      <c r="V71" s="109"/>
      <c r="W71" s="33"/>
      <c r="X71" s="33"/>
      <c r="Y71" s="33"/>
      <c r="Z71" s="33"/>
      <c r="AA71" s="33"/>
      <c r="AB71" s="33"/>
      <c r="AC71" s="33"/>
      <c r="AD71" s="33"/>
      <c r="AE71" s="33"/>
      <c r="AF71" s="33"/>
    </row>
    <row r="72" spans="1:32" ht="88.5" customHeight="1" x14ac:dyDescent="0.25">
      <c r="A72" s="197" t="s">
        <v>20</v>
      </c>
      <c r="B72" s="198"/>
      <c r="C72" s="198"/>
      <c r="D72" s="198"/>
      <c r="E72" s="198"/>
      <c r="F72" s="198"/>
      <c r="G72" s="198"/>
      <c r="H72" s="198"/>
      <c r="I72" s="198"/>
      <c r="J72" s="198"/>
      <c r="K72" s="198"/>
      <c r="L72" s="198"/>
      <c r="M72" s="198"/>
      <c r="N72" s="198"/>
      <c r="O72" s="198"/>
      <c r="P72" s="198"/>
      <c r="Q72" s="198"/>
      <c r="R72" s="198"/>
      <c r="S72" s="199"/>
      <c r="T72" s="199"/>
      <c r="U72" s="33"/>
      <c r="V72" s="200"/>
      <c r="W72" s="33"/>
      <c r="X72" s="33"/>
      <c r="Y72" s="33"/>
      <c r="Z72" s="33"/>
      <c r="AA72" s="33"/>
      <c r="AB72" s="33"/>
      <c r="AC72" s="33"/>
      <c r="AD72" s="33"/>
      <c r="AE72" s="33"/>
      <c r="AF72" s="33"/>
    </row>
    <row r="73" spans="1:32" ht="33" customHeight="1" x14ac:dyDescent="0.25">
      <c r="A73" s="36" t="s">
        <v>8</v>
      </c>
      <c r="B73" s="36"/>
      <c r="C73" s="37" t="s">
        <v>60</v>
      </c>
      <c r="D73" s="38" t="s">
        <v>120</v>
      </c>
      <c r="E73" s="324" t="s">
        <v>121</v>
      </c>
      <c r="F73" s="325"/>
      <c r="G73" s="38" t="s">
        <v>122</v>
      </c>
      <c r="H73" s="324" t="s">
        <v>123</v>
      </c>
      <c r="I73" s="325"/>
      <c r="J73" s="324" t="s">
        <v>124</v>
      </c>
      <c r="K73" s="325"/>
      <c r="L73" s="326" t="s">
        <v>125</v>
      </c>
      <c r="M73" s="325"/>
      <c r="N73" s="324" t="s">
        <v>126</v>
      </c>
      <c r="O73" s="325"/>
      <c r="P73" s="324" t="s">
        <v>127</v>
      </c>
      <c r="Q73" s="325"/>
      <c r="R73" s="38" t="s">
        <v>58</v>
      </c>
      <c r="S73" s="327" t="s">
        <v>107</v>
      </c>
      <c r="T73" s="327"/>
      <c r="U73" s="86"/>
      <c r="V73" s="86"/>
      <c r="W73" s="201"/>
      <c r="X73" s="33"/>
      <c r="Y73" s="33"/>
      <c r="Z73" s="33"/>
      <c r="AA73" s="33"/>
      <c r="AB73" s="33"/>
      <c r="AC73" s="33"/>
      <c r="AD73" s="33"/>
      <c r="AE73" s="33"/>
      <c r="AF73" s="33"/>
    </row>
    <row r="74" spans="1:32" ht="45.75" x14ac:dyDescent="0.25">
      <c r="A74" s="60">
        <v>48</v>
      </c>
      <c r="B74" s="202"/>
      <c r="C74" s="135" t="s">
        <v>59</v>
      </c>
      <c r="D74" s="203"/>
      <c r="E74" s="311"/>
      <c r="F74" s="312"/>
      <c r="G74" s="63"/>
      <c r="H74" s="313"/>
      <c r="I74" s="314"/>
      <c r="J74" s="315"/>
      <c r="K74" s="316"/>
      <c r="L74" s="315"/>
      <c r="M74" s="316"/>
      <c r="N74" s="317"/>
      <c r="O74" s="318"/>
      <c r="P74" s="317"/>
      <c r="Q74" s="318"/>
      <c r="R74" s="82"/>
      <c r="S74" s="310"/>
      <c r="T74" s="310"/>
      <c r="U74" s="33"/>
      <c r="V74" s="33"/>
      <c r="W74" s="109"/>
      <c r="X74" s="33" t="b">
        <f>IF(R74="M",20.5,IF(R74="P",10.25,IF(R74="D",0)))</f>
        <v>0</v>
      </c>
      <c r="Y74" s="33"/>
      <c r="Z74" s="33"/>
      <c r="AA74" s="33"/>
      <c r="AB74" s="33"/>
      <c r="AC74" s="33"/>
      <c r="AD74" s="33"/>
      <c r="AE74" s="33"/>
      <c r="AF74" s="33"/>
    </row>
    <row r="75" spans="1:32" ht="30.75" x14ac:dyDescent="0.25">
      <c r="A75" s="60">
        <v>49</v>
      </c>
      <c r="B75" s="202"/>
      <c r="C75" s="135" t="s">
        <v>100</v>
      </c>
      <c r="D75" s="203"/>
      <c r="E75" s="311"/>
      <c r="F75" s="312"/>
      <c r="G75" s="63"/>
      <c r="H75" s="313"/>
      <c r="I75" s="314"/>
      <c r="J75" s="315"/>
      <c r="K75" s="316"/>
      <c r="L75" s="315"/>
      <c r="M75" s="316"/>
      <c r="N75" s="319"/>
      <c r="O75" s="320"/>
      <c r="P75" s="317"/>
      <c r="Q75" s="318"/>
      <c r="R75" s="82"/>
      <c r="S75" s="310"/>
      <c r="T75" s="310"/>
      <c r="U75" s="33"/>
      <c r="V75" s="33"/>
      <c r="W75" s="109"/>
      <c r="X75" s="33" t="b">
        <f t="shared" ref="X75:X77" si="10">IF(R75="M",20.5,IF(R75="P",10.25,IF(R75="D",0)))</f>
        <v>0</v>
      </c>
      <c r="Y75" s="33"/>
      <c r="Z75" s="33"/>
      <c r="AA75" s="33"/>
      <c r="AB75" s="33"/>
      <c r="AC75" s="33"/>
      <c r="AD75" s="33"/>
      <c r="AE75" s="33"/>
      <c r="AF75" s="33"/>
    </row>
    <row r="76" spans="1:32" ht="45.75" x14ac:dyDescent="0.25">
      <c r="A76" s="60">
        <v>50</v>
      </c>
      <c r="B76" s="202"/>
      <c r="C76" s="135" t="s">
        <v>2</v>
      </c>
      <c r="D76" s="203"/>
      <c r="E76" s="311"/>
      <c r="F76" s="312"/>
      <c r="G76" s="63"/>
      <c r="H76" s="313"/>
      <c r="I76" s="314"/>
      <c r="J76" s="315"/>
      <c r="K76" s="316"/>
      <c r="L76" s="315"/>
      <c r="M76" s="316"/>
      <c r="N76" s="317"/>
      <c r="O76" s="318"/>
      <c r="P76" s="317"/>
      <c r="Q76" s="318"/>
      <c r="R76" s="82"/>
      <c r="S76" s="310"/>
      <c r="T76" s="310"/>
      <c r="U76" s="33"/>
      <c r="V76" s="33"/>
      <c r="W76" s="109"/>
      <c r="X76" s="33" t="b">
        <f t="shared" si="10"/>
        <v>0</v>
      </c>
      <c r="Y76" s="33"/>
      <c r="Z76" s="33"/>
      <c r="AA76" s="33"/>
      <c r="AB76" s="33"/>
      <c r="AC76" s="33"/>
      <c r="AD76" s="33"/>
      <c r="AE76" s="33"/>
      <c r="AF76" s="33"/>
    </row>
    <row r="77" spans="1:32" ht="30.75" x14ac:dyDescent="0.25">
      <c r="A77" s="60">
        <v>51</v>
      </c>
      <c r="B77" s="202"/>
      <c r="C77" s="135" t="s">
        <v>101</v>
      </c>
      <c r="D77" s="203"/>
      <c r="E77" s="311"/>
      <c r="F77" s="312"/>
      <c r="G77" s="63"/>
      <c r="H77" s="313"/>
      <c r="I77" s="314"/>
      <c r="J77" s="315"/>
      <c r="K77" s="316"/>
      <c r="L77" s="315"/>
      <c r="M77" s="316"/>
      <c r="N77" s="317"/>
      <c r="O77" s="318"/>
      <c r="P77" s="317"/>
      <c r="Q77" s="318"/>
      <c r="R77" s="82"/>
      <c r="S77" s="310"/>
      <c r="T77" s="310"/>
      <c r="U77" s="33"/>
      <c r="V77" s="33"/>
      <c r="W77" s="109"/>
      <c r="X77" s="33" t="b">
        <f t="shared" si="10"/>
        <v>0</v>
      </c>
      <c r="Y77" s="33"/>
      <c r="Z77" s="33"/>
      <c r="AA77" s="33"/>
      <c r="AB77" s="33"/>
      <c r="AC77" s="33"/>
      <c r="AD77" s="33"/>
      <c r="AE77" s="33"/>
      <c r="AF77" s="33"/>
    </row>
    <row r="78" spans="1:32" x14ac:dyDescent="0.25">
      <c r="A78" s="204"/>
      <c r="B78" s="205"/>
      <c r="C78" s="170"/>
      <c r="D78" s="120"/>
      <c r="E78" s="120"/>
      <c r="F78" s="206"/>
      <c r="G78" s="120"/>
      <c r="H78" s="120"/>
      <c r="I78" s="120"/>
      <c r="J78" s="180"/>
      <c r="K78" s="180"/>
      <c r="L78" s="180"/>
      <c r="M78" s="180"/>
      <c r="N78" s="180"/>
      <c r="O78" s="180"/>
      <c r="P78" s="180"/>
      <c r="Q78" s="180"/>
      <c r="R78" s="120"/>
      <c r="S78" s="303"/>
      <c r="T78" s="303"/>
      <c r="U78" s="33"/>
      <c r="V78" s="33"/>
      <c r="W78" s="109"/>
      <c r="X78" s="33"/>
      <c r="Y78" s="33"/>
      <c r="Z78" s="33"/>
      <c r="AA78" s="33"/>
      <c r="AB78" s="33"/>
      <c r="AC78" s="33"/>
      <c r="AD78" s="33"/>
      <c r="AE78" s="33"/>
      <c r="AF78" s="33"/>
    </row>
    <row r="79" spans="1:32" x14ac:dyDescent="0.25">
      <c r="A79" s="185"/>
      <c r="B79" s="185"/>
      <c r="C79" s="186"/>
      <c r="D79" s="304"/>
      <c r="E79" s="305"/>
      <c r="F79" s="306"/>
      <c r="G79" s="307"/>
      <c r="H79" s="308"/>
      <c r="I79" s="309"/>
      <c r="J79" s="189"/>
      <c r="K79" s="207"/>
      <c r="L79" s="207"/>
      <c r="M79" s="190"/>
      <c r="N79" s="207"/>
      <c r="O79" s="207"/>
      <c r="P79" s="207"/>
      <c r="Q79" s="207"/>
      <c r="R79" s="208"/>
      <c r="S79" s="209"/>
      <c r="T79" s="210"/>
      <c r="U79" s="33"/>
      <c r="V79" s="33"/>
      <c r="W79" s="109"/>
      <c r="X79" s="211" t="s">
        <v>249</v>
      </c>
      <c r="Y79" s="211"/>
      <c r="Z79" s="33"/>
      <c r="AA79" s="33"/>
      <c r="AB79" s="33"/>
      <c r="AC79" s="33"/>
      <c r="AD79" s="33"/>
      <c r="AE79" s="33"/>
      <c r="AF79" s="33"/>
    </row>
    <row r="80" spans="1:32" x14ac:dyDescent="0.25">
      <c r="A80" s="185"/>
      <c r="B80" s="185"/>
      <c r="C80" s="212"/>
      <c r="D80" s="307"/>
      <c r="E80" s="308"/>
      <c r="F80" s="309"/>
      <c r="G80" s="307"/>
      <c r="H80" s="308"/>
      <c r="I80" s="309"/>
      <c r="J80" s="213"/>
      <c r="K80" s="214"/>
      <c r="L80" s="214"/>
      <c r="M80" s="215"/>
      <c r="N80" s="214"/>
      <c r="O80" s="214"/>
      <c r="P80" s="214"/>
      <c r="Q80" s="214"/>
      <c r="R80" s="188"/>
      <c r="S80" s="216"/>
      <c r="T80" s="217"/>
      <c r="U80" s="33"/>
      <c r="V80" s="33"/>
      <c r="W80" s="109"/>
      <c r="X80" s="218">
        <f>SUM(X74:X77)</f>
        <v>0</v>
      </c>
      <c r="Y80" s="33"/>
      <c r="Z80" s="33"/>
      <c r="AA80" s="33"/>
      <c r="AB80" s="33"/>
      <c r="AC80" s="33"/>
      <c r="AD80" s="33"/>
      <c r="AE80" s="33"/>
      <c r="AF80" s="33"/>
    </row>
    <row r="81" spans="1:32" x14ac:dyDescent="0.25">
      <c r="A81" s="219"/>
      <c r="B81" s="219"/>
      <c r="C81" s="220"/>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row>
    <row r="82" spans="1:32" x14ac:dyDescent="0.25">
      <c r="A82" s="219"/>
      <c r="B82" s="219"/>
      <c r="C82" s="220"/>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row>
    <row r="83" spans="1:32" x14ac:dyDescent="0.25">
      <c r="A83" s="219"/>
      <c r="B83" s="219"/>
      <c r="C83" s="220"/>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row>
    <row r="84" spans="1:32" hidden="1" x14ac:dyDescent="0.25">
      <c r="A84" s="88"/>
      <c r="B84" s="84"/>
      <c r="C84" s="55"/>
      <c r="D84" s="55"/>
      <c r="E84" s="55"/>
      <c r="F84" s="56"/>
      <c r="G84" s="56"/>
      <c r="H84" s="221"/>
      <c r="I84" s="91" t="s">
        <v>235</v>
      </c>
      <c r="J84" s="222" t="e">
        <f>W70</f>
        <v>#VALUE!</v>
      </c>
      <c r="K84" s="33"/>
      <c r="L84" s="33"/>
      <c r="M84" s="33"/>
      <c r="N84" s="33"/>
      <c r="O84" s="33"/>
      <c r="P84" s="33"/>
      <c r="Q84" s="33"/>
      <c r="R84" s="33"/>
      <c r="S84" s="33"/>
      <c r="T84" s="33"/>
      <c r="U84" s="33"/>
      <c r="V84" s="33"/>
      <c r="W84" s="33"/>
      <c r="X84" s="33"/>
      <c r="Y84" s="33"/>
      <c r="Z84" s="33"/>
      <c r="AA84" s="33"/>
      <c r="AB84" s="33"/>
      <c r="AC84" s="33"/>
      <c r="AD84" s="33"/>
      <c r="AE84" s="33"/>
      <c r="AF84" s="33"/>
    </row>
    <row r="85" spans="1:32" hidden="1" x14ac:dyDescent="0.25">
      <c r="A85" s="88"/>
      <c r="B85" s="84"/>
      <c r="C85" s="55"/>
      <c r="D85" s="55"/>
      <c r="E85" s="55"/>
      <c r="F85" s="56"/>
      <c r="G85" s="56"/>
      <c r="H85" s="221"/>
      <c r="I85" s="91" t="s">
        <v>236</v>
      </c>
      <c r="J85" s="222">
        <f>X70</f>
        <v>0</v>
      </c>
      <c r="K85" s="33"/>
      <c r="L85" s="33"/>
      <c r="M85" s="33"/>
      <c r="N85" s="33"/>
      <c r="O85" s="33"/>
      <c r="P85" s="33"/>
      <c r="Q85" s="33"/>
      <c r="R85" s="33"/>
      <c r="S85" s="33"/>
      <c r="T85" s="33"/>
      <c r="U85" s="33"/>
      <c r="V85" s="33"/>
      <c r="W85" s="33"/>
      <c r="X85" s="33"/>
      <c r="Y85" s="33"/>
      <c r="Z85" s="33"/>
      <c r="AA85" s="33"/>
      <c r="AB85" s="33"/>
      <c r="AC85" s="33"/>
      <c r="AD85" s="33"/>
      <c r="AE85" s="33"/>
      <c r="AF85" s="33"/>
    </row>
    <row r="86" spans="1:32" hidden="1" x14ac:dyDescent="0.25">
      <c r="A86" s="88"/>
      <c r="B86" s="84"/>
      <c r="C86" s="55"/>
      <c r="D86" s="55"/>
      <c r="E86" s="55"/>
      <c r="F86" s="56"/>
      <c r="G86" s="56"/>
      <c r="H86" s="221"/>
      <c r="I86" s="91" t="s">
        <v>249</v>
      </c>
      <c r="J86" s="222">
        <f>X80</f>
        <v>0</v>
      </c>
      <c r="K86" s="33"/>
      <c r="L86" s="33"/>
      <c r="M86" s="33"/>
      <c r="N86" s="33"/>
      <c r="O86" s="33"/>
      <c r="P86" s="33"/>
      <c r="Q86" s="33"/>
      <c r="R86" s="33"/>
      <c r="S86" s="33"/>
      <c r="T86" s="33"/>
      <c r="U86" s="33"/>
      <c r="V86" s="33"/>
      <c r="W86" s="33"/>
      <c r="X86" s="33"/>
      <c r="Y86" s="33"/>
      <c r="Z86" s="33"/>
      <c r="AA86" s="33"/>
      <c r="AB86" s="33"/>
      <c r="AC86" s="33"/>
      <c r="AD86" s="33"/>
      <c r="AE86" s="33"/>
      <c r="AF86" s="33"/>
    </row>
    <row r="87" spans="1:32" hidden="1" x14ac:dyDescent="0.25">
      <c r="A87" s="88"/>
      <c r="B87" s="84"/>
      <c r="C87" s="55"/>
      <c r="D87" s="55"/>
      <c r="E87" s="55"/>
      <c r="F87" s="56"/>
      <c r="G87" s="56"/>
      <c r="H87" s="221"/>
      <c r="I87" s="91" t="s">
        <v>250</v>
      </c>
      <c r="J87" s="222" t="e">
        <f>SUM(J84:J86)</f>
        <v>#VALUE!</v>
      </c>
      <c r="K87" s="33"/>
      <c r="L87" s="33"/>
      <c r="M87" s="33"/>
      <c r="N87" s="33"/>
      <c r="O87" s="33"/>
      <c r="P87" s="33"/>
      <c r="Q87" s="33"/>
      <c r="R87" s="33"/>
      <c r="S87" s="33"/>
      <c r="T87" s="33"/>
      <c r="U87" s="33"/>
      <c r="V87" s="33"/>
      <c r="W87" s="33"/>
      <c r="X87" s="33"/>
      <c r="Y87" s="33"/>
      <c r="Z87" s="33"/>
      <c r="AA87" s="33"/>
      <c r="AB87" s="33"/>
      <c r="AC87" s="33"/>
      <c r="AD87" s="33"/>
      <c r="AE87" s="33"/>
      <c r="AF87" s="33"/>
    </row>
    <row r="88" spans="1:32" x14ac:dyDescent="0.25">
      <c r="A88" s="219"/>
      <c r="B88" s="219"/>
      <c r="C88" s="220"/>
      <c r="D88" s="33"/>
      <c r="E88" s="33"/>
      <c r="F88" s="33"/>
      <c r="G88" s="33"/>
      <c r="H88" s="33"/>
      <c r="I88" s="33"/>
      <c r="J88" s="33"/>
      <c r="K88" s="33"/>
      <c r="L88" s="33"/>
      <c r="M88" s="33"/>
      <c r="N88" s="33"/>
      <c r="O88" s="33"/>
      <c r="P88" s="33"/>
      <c r="Q88" s="33"/>
      <c r="R88" s="33"/>
      <c r="S88" s="33"/>
      <c r="T88" s="33"/>
      <c r="U88" s="33"/>
      <c r="V88" s="33"/>
      <c r="W88" s="33"/>
      <c r="X88" s="33"/>
      <c r="Y88" s="33"/>
      <c r="Z88" s="33"/>
      <c r="AA88" s="33"/>
      <c r="AB88" s="33"/>
      <c r="AC88" s="33"/>
      <c r="AD88" s="33"/>
      <c r="AE88" s="33"/>
      <c r="AF88" s="33"/>
    </row>
    <row r="89" spans="1:32" x14ac:dyDescent="0.25">
      <c r="A89" s="219"/>
      <c r="B89" s="219"/>
      <c r="C89" s="220"/>
      <c r="D89" s="33"/>
      <c r="E89" s="33"/>
      <c r="F89" s="33"/>
      <c r="G89" s="33"/>
      <c r="H89" s="33"/>
      <c r="I89" s="33"/>
      <c r="J89" s="33"/>
      <c r="K89" s="33"/>
      <c r="L89" s="33"/>
      <c r="M89" s="33"/>
      <c r="N89" s="33"/>
      <c r="O89" s="33"/>
      <c r="P89" s="33"/>
      <c r="Q89" s="33"/>
      <c r="R89" s="33"/>
      <c r="S89" s="33"/>
      <c r="T89" s="33"/>
      <c r="U89" s="33"/>
      <c r="V89" s="33"/>
      <c r="W89" s="33"/>
      <c r="X89" s="33"/>
      <c r="Y89" s="33"/>
      <c r="Z89" s="33"/>
      <c r="AA89" s="33"/>
      <c r="AB89" s="33"/>
      <c r="AC89" s="33"/>
      <c r="AD89" s="33"/>
      <c r="AE89" s="33"/>
      <c r="AF89" s="33"/>
    </row>
    <row r="90" spans="1:32" x14ac:dyDescent="0.25">
      <c r="A90" s="219"/>
      <c r="B90" s="219"/>
      <c r="C90" s="220"/>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row>
  </sheetData>
  <mergeCells count="71">
    <mergeCell ref="Z7:AE7"/>
    <mergeCell ref="R6:U6"/>
    <mergeCell ref="J6:Q6"/>
    <mergeCell ref="C1:J1"/>
    <mergeCell ref="C2:K2"/>
    <mergeCell ref="C3:K3"/>
    <mergeCell ref="C4:K4"/>
    <mergeCell ref="Q37:Q43"/>
    <mergeCell ref="M9:M15"/>
    <mergeCell ref="M20:M22"/>
    <mergeCell ref="M24:M34"/>
    <mergeCell ref="M37:M43"/>
    <mergeCell ref="Q9:Q15"/>
    <mergeCell ref="Q20:Q22"/>
    <mergeCell ref="Q24:Q34"/>
    <mergeCell ref="P73:Q73"/>
    <mergeCell ref="S73:T73"/>
    <mergeCell ref="M45:M48"/>
    <mergeCell ref="M53:M56"/>
    <mergeCell ref="Q45:Q48"/>
    <mergeCell ref="N73:O73"/>
    <mergeCell ref="Q53:Q56"/>
    <mergeCell ref="Q59:Q61"/>
    <mergeCell ref="Q63:Q68"/>
    <mergeCell ref="D80:F80"/>
    <mergeCell ref="G80:I80"/>
    <mergeCell ref="M59:M61"/>
    <mergeCell ref="M63:M68"/>
    <mergeCell ref="E73:F73"/>
    <mergeCell ref="H73:I73"/>
    <mergeCell ref="J73:K73"/>
    <mergeCell ref="L73:M73"/>
    <mergeCell ref="S74:T74"/>
    <mergeCell ref="E75:F75"/>
    <mergeCell ref="H75:I75"/>
    <mergeCell ref="J75:K75"/>
    <mergeCell ref="L75:M75"/>
    <mergeCell ref="N75:O75"/>
    <mergeCell ref="P75:Q75"/>
    <mergeCell ref="S75:T75"/>
    <mergeCell ref="E74:F74"/>
    <mergeCell ref="H74:I74"/>
    <mergeCell ref="J74:K74"/>
    <mergeCell ref="L74:M74"/>
    <mergeCell ref="N74:O74"/>
    <mergeCell ref="P74:Q74"/>
    <mergeCell ref="N77:O77"/>
    <mergeCell ref="P77:Q77"/>
    <mergeCell ref="S77:T77"/>
    <mergeCell ref="E76:F76"/>
    <mergeCell ref="H76:I76"/>
    <mergeCell ref="J76:K76"/>
    <mergeCell ref="L76:M76"/>
    <mergeCell ref="N76:O76"/>
    <mergeCell ref="P76:Q76"/>
    <mergeCell ref="U63:U68"/>
    <mergeCell ref="S78:T78"/>
    <mergeCell ref="D79:F79"/>
    <mergeCell ref="G79:I79"/>
    <mergeCell ref="U9:U15"/>
    <mergeCell ref="U20:U22"/>
    <mergeCell ref="U24:U34"/>
    <mergeCell ref="U37:U43"/>
    <mergeCell ref="U45:U48"/>
    <mergeCell ref="U53:U56"/>
    <mergeCell ref="U59:U61"/>
    <mergeCell ref="S76:T76"/>
    <mergeCell ref="E77:F77"/>
    <mergeCell ref="H77:I77"/>
    <mergeCell ref="J77:K77"/>
    <mergeCell ref="L77:M77"/>
  </mergeCells>
  <pageMargins left="0.7" right="0.7" top="0.75" bottom="0.75" header="0.3" footer="0.3"/>
  <pageSetup scale="26" fitToHeight="0"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Scores!$A$1:$A$3</xm:f>
          </x14:formula1>
          <xm:sqref>E9:E15 E18 E20:E22 E24:E34 E37:E43 E45:E48 E50 E53:E56 E59:E61 E63:E68 H9:H15 H18 H20:H22 H24:H34 H37:H43 H45:H48 H50 H53:H56 H59:H61 H63:H68 F78 R74:R77</xm:sqref>
        </x14:dataValidation>
        <x14:dataValidation type="list" allowBlank="1" showInputMessage="1" showErrorMessage="1">
          <x14:formula1>
            <xm:f>Scores!$G$1:$G$8</xm:f>
          </x14:formula1>
          <xm:sqref>J68 J61 J56 J50 J48 J43 J34 J22 J18 J15 N68 N61 N56 N50 N48 N43 N34 N22 N18 N15</xm:sqref>
        </x14:dataValidation>
        <x14:dataValidation type="list" allowBlank="1" showInputMessage="1" showErrorMessage="1">
          <x14:formula1>
            <xm:f>Scores!$D$1:$D$2</xm:f>
          </x14:formula1>
          <xm:sqref>L15 L18 L22 L34 L43 L48 L50 L56 L61 L68 P15 P18 P22 P34 P43 P48 P50 P56 P61 P68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activeCell="L15" sqref="A1:L15"/>
    </sheetView>
  </sheetViews>
  <sheetFormatPr defaultRowHeight="15" x14ac:dyDescent="0.25"/>
  <sheetData>
    <row r="1" spans="1:12" ht="20.25" x14ac:dyDescent="0.25">
      <c r="A1" s="225" t="s">
        <v>253</v>
      </c>
      <c r="B1" s="33"/>
      <c r="C1" s="33"/>
      <c r="D1" s="33"/>
      <c r="E1" s="33"/>
      <c r="F1" s="33"/>
      <c r="G1" s="33"/>
      <c r="H1" s="33"/>
      <c r="I1" s="33"/>
      <c r="J1" s="33"/>
      <c r="K1" s="33"/>
      <c r="L1" s="33"/>
    </row>
    <row r="2" spans="1:12" ht="18" x14ac:dyDescent="0.25">
      <c r="A2" s="226">
        <v>1</v>
      </c>
      <c r="B2" s="227" t="s">
        <v>254</v>
      </c>
      <c r="C2" s="228"/>
      <c r="D2" s="228"/>
      <c r="E2" s="228"/>
      <c r="F2" s="228"/>
      <c r="G2" s="228"/>
      <c r="H2" s="228"/>
      <c r="I2" s="228"/>
      <c r="J2" s="33"/>
      <c r="K2" s="33"/>
      <c r="L2" s="33"/>
    </row>
    <row r="3" spans="1:12" ht="18" x14ac:dyDescent="0.25">
      <c r="A3" s="226">
        <v>2</v>
      </c>
      <c r="B3" s="227" t="s">
        <v>255</v>
      </c>
      <c r="C3" s="228"/>
      <c r="D3" s="228"/>
      <c r="E3" s="228"/>
      <c r="F3" s="228"/>
      <c r="G3" s="228"/>
      <c r="H3" s="228"/>
      <c r="I3" s="228"/>
      <c r="J3" s="33"/>
      <c r="K3" s="33"/>
      <c r="L3" s="33"/>
    </row>
    <row r="4" spans="1:12" ht="18" x14ac:dyDescent="0.25">
      <c r="A4" s="226">
        <v>3</v>
      </c>
      <c r="B4" s="227" t="s">
        <v>256</v>
      </c>
      <c r="C4" s="228"/>
      <c r="D4" s="228"/>
      <c r="E4" s="228"/>
      <c r="F4" s="228"/>
      <c r="G4" s="228"/>
      <c r="H4" s="228"/>
      <c r="I4" s="228"/>
      <c r="J4" s="33"/>
      <c r="K4" s="33"/>
      <c r="L4" s="33"/>
    </row>
    <row r="5" spans="1:12" ht="18" x14ac:dyDescent="0.25">
      <c r="A5" s="226">
        <v>4</v>
      </c>
      <c r="B5" s="227" t="s">
        <v>257</v>
      </c>
      <c r="C5" s="228"/>
      <c r="D5" s="228"/>
      <c r="E5" s="228"/>
      <c r="F5" s="228"/>
      <c r="G5" s="228"/>
      <c r="H5" s="228"/>
      <c r="I5" s="228"/>
      <c r="J5" s="33"/>
      <c r="K5" s="33"/>
      <c r="L5" s="33"/>
    </row>
    <row r="6" spans="1:12" ht="18" x14ac:dyDescent="0.25">
      <c r="A6" s="226">
        <v>5</v>
      </c>
      <c r="B6" s="227" t="s">
        <v>258</v>
      </c>
      <c r="C6" s="228"/>
      <c r="D6" s="228"/>
      <c r="E6" s="228"/>
      <c r="F6" s="228"/>
      <c r="G6" s="228"/>
      <c r="H6" s="228"/>
      <c r="I6" s="228"/>
      <c r="J6" s="33"/>
      <c r="K6" s="33"/>
      <c r="L6" s="33"/>
    </row>
    <row r="7" spans="1:12" ht="18" x14ac:dyDescent="0.25">
      <c r="A7" s="226">
        <v>6</v>
      </c>
      <c r="B7" s="227" t="s">
        <v>259</v>
      </c>
      <c r="C7" s="228"/>
      <c r="D7" s="228"/>
      <c r="E7" s="228"/>
      <c r="F7" s="228"/>
      <c r="G7" s="228"/>
      <c r="H7" s="228"/>
      <c r="I7" s="228"/>
      <c r="J7" s="33"/>
      <c r="K7" s="33"/>
      <c r="L7" s="33"/>
    </row>
    <row r="8" spans="1:12" ht="18" x14ac:dyDescent="0.25">
      <c r="A8" s="226">
        <v>7</v>
      </c>
      <c r="B8" s="227" t="s">
        <v>260</v>
      </c>
      <c r="C8" s="228"/>
      <c r="D8" s="228"/>
      <c r="E8" s="228"/>
      <c r="F8" s="228"/>
      <c r="G8" s="228"/>
      <c r="H8" s="228"/>
      <c r="I8" s="228"/>
      <c r="J8" s="33"/>
      <c r="K8" s="33"/>
      <c r="L8" s="33"/>
    </row>
    <row r="9" spans="1:12" ht="18" x14ac:dyDescent="0.25">
      <c r="A9" s="226">
        <v>8</v>
      </c>
      <c r="B9" s="227" t="s">
        <v>261</v>
      </c>
      <c r="C9" s="228"/>
      <c r="D9" s="228"/>
      <c r="E9" s="228"/>
      <c r="F9" s="228"/>
      <c r="G9" s="228"/>
      <c r="H9" s="228"/>
      <c r="I9" s="228"/>
      <c r="J9" s="33"/>
      <c r="K9" s="33"/>
      <c r="L9" s="33"/>
    </row>
    <row r="10" spans="1:12" x14ac:dyDescent="0.25">
      <c r="A10" s="33"/>
      <c r="B10" s="33"/>
      <c r="C10" s="33"/>
      <c r="D10" s="33"/>
      <c r="E10" s="33"/>
      <c r="F10" s="33"/>
      <c r="G10" s="33"/>
      <c r="H10" s="33"/>
      <c r="I10" s="33"/>
      <c r="J10" s="33"/>
      <c r="K10" s="33"/>
      <c r="L10" s="33"/>
    </row>
    <row r="11" spans="1:12" x14ac:dyDescent="0.25">
      <c r="A11" s="33"/>
      <c r="B11" s="33"/>
      <c r="C11" s="33"/>
      <c r="D11" s="33"/>
      <c r="E11" s="33"/>
      <c r="F11" s="33"/>
      <c r="G11" s="33"/>
      <c r="H11" s="33"/>
      <c r="I11" s="33"/>
      <c r="J11" s="33"/>
      <c r="K11" s="33"/>
      <c r="L11" s="33"/>
    </row>
    <row r="12" spans="1:12" x14ac:dyDescent="0.25">
      <c r="A12" s="33"/>
      <c r="B12" s="33"/>
      <c r="C12" s="33"/>
      <c r="D12" s="33"/>
      <c r="E12" s="33"/>
      <c r="F12" s="33"/>
      <c r="G12" s="33"/>
      <c r="H12" s="33"/>
      <c r="I12" s="33"/>
      <c r="J12" s="33"/>
      <c r="K12" s="33"/>
      <c r="L12" s="33"/>
    </row>
    <row r="13" spans="1:12" x14ac:dyDescent="0.25">
      <c r="A13" s="33"/>
      <c r="B13" s="33"/>
      <c r="C13" s="33"/>
      <c r="D13" s="33"/>
      <c r="E13" s="33"/>
      <c r="F13" s="33"/>
      <c r="G13" s="33"/>
      <c r="H13" s="33"/>
      <c r="I13" s="33"/>
      <c r="J13" s="33"/>
      <c r="K13" s="33"/>
      <c r="L13" s="33"/>
    </row>
    <row r="14" spans="1:12" x14ac:dyDescent="0.25">
      <c r="A14" s="33"/>
      <c r="B14" s="33"/>
      <c r="C14" s="33"/>
      <c r="D14" s="33"/>
      <c r="E14" s="33"/>
      <c r="F14" s="33"/>
      <c r="G14" s="33"/>
      <c r="H14" s="33"/>
      <c r="I14" s="33"/>
      <c r="J14" s="33"/>
      <c r="K14" s="33"/>
      <c r="L14" s="33"/>
    </row>
    <row r="15" spans="1:12" x14ac:dyDescent="0.25">
      <c r="A15" s="33"/>
      <c r="B15" s="33"/>
      <c r="C15" s="33"/>
      <c r="D15" s="33"/>
      <c r="E15" s="33"/>
      <c r="F15" s="33"/>
      <c r="G15" s="33"/>
      <c r="H15" s="33"/>
      <c r="I15" s="33"/>
      <c r="J15" s="33"/>
      <c r="K15" s="33"/>
      <c r="L15" s="33"/>
    </row>
  </sheetData>
  <sheetProtection algorithmName="SHA-512" hashValue="8CSlFQ8nePpqrcai0vktcI+Ei9hwxJUItCu2xW3L+GgyWIQcoB03+N4ujw6tPfEVHIMTD35WaLGnRAPllB2wyQ==" saltValue="mdC3DwDb1ExhD9IQ7awPcA=="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workbookViewId="0">
      <selection activeCell="J10" sqref="A1:J10"/>
    </sheetView>
  </sheetViews>
  <sheetFormatPr defaultRowHeight="15" x14ac:dyDescent="0.25"/>
  <cols>
    <col min="8" max="8" width="17.5703125" customWidth="1"/>
    <col min="10" max="12" width="34.28515625" customWidth="1"/>
  </cols>
  <sheetData>
    <row r="1" spans="1:15" ht="15" customHeight="1" x14ac:dyDescent="0.25">
      <c r="A1" s="33" t="s">
        <v>114</v>
      </c>
      <c r="B1" s="33" t="s">
        <v>262</v>
      </c>
      <c r="C1" s="33"/>
      <c r="D1" s="33" t="s">
        <v>114</v>
      </c>
      <c r="E1" s="33"/>
      <c r="F1" s="33"/>
      <c r="G1" s="33">
        <v>1</v>
      </c>
      <c r="H1" s="340" t="s">
        <v>102</v>
      </c>
      <c r="I1" s="33"/>
      <c r="J1" s="229"/>
      <c r="K1" s="26"/>
      <c r="L1" s="26"/>
      <c r="M1" s="26"/>
      <c r="N1" s="26"/>
      <c r="O1" s="26"/>
    </row>
    <row r="2" spans="1:15" x14ac:dyDescent="0.25">
      <c r="A2" s="33" t="s">
        <v>115</v>
      </c>
      <c r="B2" s="33" t="s">
        <v>263</v>
      </c>
      <c r="C2" s="33"/>
      <c r="D2" s="33" t="s">
        <v>116</v>
      </c>
      <c r="E2" s="33"/>
      <c r="F2" s="33"/>
      <c r="G2" s="33">
        <v>2</v>
      </c>
      <c r="H2" s="340"/>
      <c r="I2" s="33"/>
      <c r="J2" s="229"/>
      <c r="K2" s="26"/>
      <c r="L2" s="26"/>
      <c r="M2" s="26"/>
      <c r="N2" s="26"/>
      <c r="O2" s="26"/>
    </row>
    <row r="3" spans="1:15" x14ac:dyDescent="0.25">
      <c r="A3" s="33" t="s">
        <v>116</v>
      </c>
      <c r="B3" s="33"/>
      <c r="C3" s="33"/>
      <c r="D3" s="33"/>
      <c r="E3" s="33"/>
      <c r="F3" s="33"/>
      <c r="G3" s="33">
        <v>3</v>
      </c>
      <c r="H3" s="340"/>
      <c r="I3" s="33"/>
      <c r="J3" s="229"/>
      <c r="K3" s="26"/>
      <c r="L3" s="26"/>
      <c r="M3" s="26"/>
      <c r="N3" s="26"/>
      <c r="O3" s="26"/>
    </row>
    <row r="4" spans="1:15" x14ac:dyDescent="0.25">
      <c r="A4" s="33"/>
      <c r="B4" s="33"/>
      <c r="C4" s="33"/>
      <c r="D4" s="33"/>
      <c r="E4" s="33"/>
      <c r="F4" s="33"/>
      <c r="G4" s="33">
        <v>4</v>
      </c>
      <c r="H4" s="340"/>
      <c r="I4" s="33"/>
      <c r="J4" s="229"/>
      <c r="K4" s="26"/>
      <c r="L4" s="26"/>
      <c r="M4" s="26"/>
      <c r="N4" s="26"/>
      <c r="O4" s="26"/>
    </row>
    <row r="5" spans="1:15" x14ac:dyDescent="0.25">
      <c r="A5" s="33"/>
      <c r="B5" s="33"/>
      <c r="C5" s="33"/>
      <c r="D5" s="33"/>
      <c r="E5" s="33"/>
      <c r="F5" s="33"/>
      <c r="G5" s="33">
        <v>5</v>
      </c>
      <c r="H5" s="340"/>
      <c r="I5" s="33"/>
      <c r="J5" s="229"/>
      <c r="K5" s="26"/>
      <c r="L5" s="26"/>
      <c r="M5" s="26"/>
      <c r="N5" s="26"/>
      <c r="O5" s="26"/>
    </row>
    <row r="6" spans="1:15" x14ac:dyDescent="0.25">
      <c r="A6" s="33"/>
      <c r="B6" s="33"/>
      <c r="C6" s="33"/>
      <c r="D6" s="33"/>
      <c r="E6" s="33"/>
      <c r="F6" s="33"/>
      <c r="G6" s="33">
        <v>6</v>
      </c>
      <c r="H6" s="340"/>
      <c r="I6" s="33"/>
      <c r="J6" s="230"/>
      <c r="L6" s="1"/>
    </row>
    <row r="7" spans="1:15" x14ac:dyDescent="0.25">
      <c r="A7" s="33"/>
      <c r="B7" s="33"/>
      <c r="C7" s="33"/>
      <c r="D7" s="33"/>
      <c r="E7" s="33"/>
      <c r="F7" s="33"/>
      <c r="G7" s="33">
        <v>7</v>
      </c>
      <c r="H7" s="340"/>
      <c r="I7" s="33"/>
      <c r="J7" s="230"/>
      <c r="L7" s="1"/>
    </row>
    <row r="8" spans="1:15" x14ac:dyDescent="0.25">
      <c r="A8" s="33"/>
      <c r="B8" s="33"/>
      <c r="C8" s="33"/>
      <c r="D8" s="33"/>
      <c r="E8" s="33"/>
      <c r="F8" s="33"/>
      <c r="G8" s="33">
        <v>8</v>
      </c>
      <c r="H8" s="340"/>
      <c r="I8" s="33"/>
      <c r="J8" s="230"/>
      <c r="L8" s="1"/>
    </row>
    <row r="9" spans="1:15" x14ac:dyDescent="0.25">
      <c r="A9" s="33"/>
      <c r="B9" s="33"/>
      <c r="C9" s="33"/>
      <c r="D9" s="33"/>
      <c r="E9" s="33"/>
      <c r="F9" s="33"/>
      <c r="G9" s="33"/>
      <c r="H9" s="33"/>
      <c r="I9" s="33"/>
      <c r="J9" s="230"/>
    </row>
    <row r="10" spans="1:15" x14ac:dyDescent="0.25">
      <c r="A10" s="33"/>
      <c r="B10" s="33"/>
      <c r="C10" s="33"/>
      <c r="D10" s="33"/>
      <c r="E10" s="33"/>
      <c r="F10" s="33"/>
      <c r="G10" s="33"/>
      <c r="H10" s="33"/>
      <c r="I10" s="33"/>
      <c r="J10" s="230"/>
    </row>
    <row r="11" spans="1:15" x14ac:dyDescent="0.25">
      <c r="J11" s="24"/>
    </row>
    <row r="12" spans="1:15" x14ac:dyDescent="0.25">
      <c r="J12" s="24"/>
    </row>
    <row r="13" spans="1:15" x14ac:dyDescent="0.25">
      <c r="J13" s="24"/>
    </row>
    <row r="14" spans="1:15" x14ac:dyDescent="0.25">
      <c r="J14" s="24"/>
    </row>
    <row r="15" spans="1:15" x14ac:dyDescent="0.25">
      <c r="J15" s="24"/>
    </row>
    <row r="16" spans="1:15" x14ac:dyDescent="0.25">
      <c r="J16" s="24"/>
    </row>
    <row r="17" spans="10:10" x14ac:dyDescent="0.25">
      <c r="J17" s="24"/>
    </row>
    <row r="18" spans="10:10" x14ac:dyDescent="0.25">
      <c r="J18" s="24"/>
    </row>
    <row r="19" spans="10:10" x14ac:dyDescent="0.25">
      <c r="J19" s="24"/>
    </row>
    <row r="20" spans="10:10" x14ac:dyDescent="0.25">
      <c r="J20" s="24"/>
    </row>
    <row r="21" spans="10:10" x14ac:dyDescent="0.25">
      <c r="J21" s="24"/>
    </row>
    <row r="22" spans="10:10" x14ac:dyDescent="0.25">
      <c r="J22" s="24"/>
    </row>
    <row r="23" spans="10:10" x14ac:dyDescent="0.25">
      <c r="J23" s="24"/>
    </row>
    <row r="24" spans="10:10" x14ac:dyDescent="0.25">
      <c r="J24" s="24"/>
    </row>
    <row r="25" spans="10:10" x14ac:dyDescent="0.25">
      <c r="J25" s="24"/>
    </row>
    <row r="26" spans="10:10" x14ac:dyDescent="0.25">
      <c r="J26" s="24"/>
    </row>
    <row r="27" spans="10:10" x14ac:dyDescent="0.25">
      <c r="J27" s="24"/>
    </row>
    <row r="28" spans="10:10" x14ac:dyDescent="0.25">
      <c r="J28" s="24"/>
    </row>
    <row r="29" spans="10:10" x14ac:dyDescent="0.25">
      <c r="J29" s="24"/>
    </row>
    <row r="30" spans="10:10" x14ac:dyDescent="0.25">
      <c r="J30" s="24"/>
    </row>
    <row r="31" spans="10:10" x14ac:dyDescent="0.25">
      <c r="J31" s="24"/>
    </row>
    <row r="32" spans="10:10" x14ac:dyDescent="0.25">
      <c r="J32" s="24"/>
    </row>
    <row r="33" spans="10:10" x14ac:dyDescent="0.25">
      <c r="J33" s="24"/>
    </row>
  </sheetData>
  <sheetProtection algorithmName="SHA-512" hashValue="EqcGNQ98Dg42oUkRHGali4AZ0+g1KxlE5nH7PP18zgh1CGo85WfunwjlsfuWdBOEKEC/G9nx9IHRDASud4gJOw==" saltValue="lq3FdaOH/tr83vOaF5SG6Q==" spinCount="100000" sheet="1" objects="1" scenarios="1"/>
  <mergeCells count="1">
    <mergeCell ref="H1:H8"/>
  </mergeCells>
  <pageMargins left="0.25" right="0.25" top="0.75" bottom="0.75" header="0.3" footer="0.3"/>
  <pageSetup paperSize="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Cover</vt:lpstr>
      <vt:lpstr>All Content Review</vt:lpstr>
      <vt:lpstr>Math Content Review</vt:lpstr>
      <vt:lpstr>Sixth Grade Standards Review</vt:lpstr>
      <vt:lpstr>SMP Chart</vt:lpstr>
      <vt:lpstr>Scores</vt:lpstr>
      <vt:lpstr>'All Content Review'!Print_Area</vt:lpstr>
      <vt:lpstr>'Math Content Review'!Print_Area</vt:lpstr>
    </vt:vector>
  </TitlesOfParts>
  <Company>State of New Mexico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Debra Marquez</dc:creator>
  <cp:lastModifiedBy>Charlotte McLeod</cp:lastModifiedBy>
  <cp:lastPrinted>2018-12-27T18:13:31Z</cp:lastPrinted>
  <dcterms:created xsi:type="dcterms:W3CDTF">2018-09-05T15:01:08Z</dcterms:created>
  <dcterms:modified xsi:type="dcterms:W3CDTF">2019-10-15T20:21:48Z</dcterms:modified>
</cp:coreProperties>
</file>