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0.5.52\PED Files\Finance and Operations\School Budget and Finance Analysis Bureau\Final 2021\Final Reports\"/>
    </mc:Choice>
  </mc:AlternateContent>
  <workbookProtection workbookAlgorithmName="SHA-512" workbookHashValue="OxgOLYaRM6Co9JL0HOaxHqkekWiUdDTeetX12wlgY3mY7er/Aa5+wGxxxmqZICQO8EWqgYOQg/4OcxB1PXWLMg==" workbookSaltValue="ikfBrsvt1xV89iGrsXWfwQ==" workbookSpinCount="100000" lockStructure="1"/>
  <bookViews>
    <workbookView xWindow="0" yWindow="0" windowWidth="13320" windowHeight="9168" tabRatio="660" firstSheet="1" activeTab="1"/>
  </bookViews>
  <sheets>
    <sheet name="2020-2021 JUNE DIST ATTCH 1" sheetId="1" state="hidden" r:id="rId1"/>
    <sheet name="FINAL SEG 2020-2021 ATTCH 2" sheetId="2" r:id="rId2"/>
    <sheet name="FINAL RECEIPTS ATTCH 3" sheetId="3" r:id="rId3"/>
    <sheet name="MAY SEG" sheetId="6" state="hidden" r:id="rId4"/>
    <sheet name="PED_ONLY" sheetId="4" state="hidden" r:id="rId5"/>
  </sheets>
  <definedNames>
    <definedName name="_xlnm._FilterDatabase" localSheetId="0" hidden="1">'2020-2021 JUNE DIST ATTCH 1'!$A$2:$DV$204</definedName>
    <definedName name="_xlnm._FilterDatabase" localSheetId="4" hidden="1">PED_ONLY!$A$1:$I$201</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 i="2" l="1"/>
  <c r="J12" i="2"/>
  <c r="G14" i="2"/>
  <c r="G18" i="2"/>
  <c r="J20" i="2"/>
  <c r="J22" i="2"/>
  <c r="F25" i="2"/>
  <c r="J25" i="2"/>
  <c r="J27" i="2"/>
  <c r="J29" i="2"/>
  <c r="J33" i="2"/>
  <c r="J7" i="2"/>
  <c r="J9" i="2"/>
  <c r="J31" i="2"/>
  <c r="J35" i="2"/>
  <c r="J37" i="2"/>
  <c r="A51" i="2"/>
  <c r="E18" i="3"/>
  <c r="D18" i="3"/>
  <c r="F17" i="3"/>
  <c r="G23" i="2"/>
  <c r="F16" i="3"/>
  <c r="G5" i="2"/>
  <c r="D13" i="3"/>
  <c r="D12" i="3"/>
  <c r="A4" i="3"/>
  <c r="A20" i="2"/>
  <c r="A16" i="2"/>
  <c r="A14" i="2"/>
  <c r="F15" i="3"/>
  <c r="F14" i="3"/>
  <c r="B8" i="3"/>
  <c r="B201" i="6"/>
  <c r="G3" i="4"/>
  <c r="G4" i="4"/>
  <c r="G5" i="4"/>
  <c r="G2" i="4"/>
  <c r="H5" i="4"/>
  <c r="G6" i="4"/>
  <c r="H6" i="4"/>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68" i="4"/>
  <c r="G169" i="4"/>
  <c r="G170" i="4"/>
  <c r="G171" i="4"/>
  <c r="G172" i="4"/>
  <c r="G173" i="4"/>
  <c r="G174" i="4"/>
  <c r="G175" i="4"/>
  <c r="G176" i="4"/>
  <c r="G177" i="4"/>
  <c r="G178" i="4"/>
  <c r="G179" i="4"/>
  <c r="G180" i="4"/>
  <c r="G181" i="4"/>
  <c r="G182" i="4"/>
  <c r="G183" i="4"/>
  <c r="G184" i="4"/>
  <c r="G185" i="4"/>
  <c r="G186" i="4"/>
  <c r="G187" i="4"/>
  <c r="G188" i="4"/>
  <c r="G189" i="4"/>
  <c r="H189" i="4"/>
  <c r="G190" i="4"/>
  <c r="H190" i="4"/>
  <c r="G191" i="4"/>
  <c r="H191" i="4"/>
  <c r="G192" i="4"/>
  <c r="H192" i="4"/>
  <c r="G193" i="4"/>
  <c r="H193" i="4"/>
  <c r="G194" i="4"/>
  <c r="H194" i="4"/>
  <c r="G195" i="4"/>
  <c r="H195" i="4"/>
  <c r="G196" i="4"/>
  <c r="H196" i="4"/>
  <c r="G197" i="4"/>
  <c r="H197" i="4"/>
  <c r="G198" i="4"/>
  <c r="H198" i="4"/>
  <c r="G199" i="4"/>
  <c r="H199" i="4"/>
  <c r="G200" i="4"/>
  <c r="H200" i="4"/>
  <c r="G201" i="4"/>
  <c r="H201" i="4"/>
  <c r="G202" i="4"/>
  <c r="H202" i="4"/>
  <c r="G203" i="4"/>
  <c r="H203" i="4"/>
  <c r="G204" i="4"/>
  <c r="H204" i="4"/>
  <c r="G205" i="4"/>
  <c r="H205" i="4"/>
  <c r="G206" i="4"/>
  <c r="H206" i="4"/>
  <c r="G207" i="4"/>
  <c r="H207" i="4"/>
  <c r="G208" i="4"/>
  <c r="H208" i="4"/>
  <c r="G209" i="4"/>
  <c r="H209" i="4"/>
  <c r="G210" i="4"/>
  <c r="H210" i="4"/>
  <c r="G211" i="4"/>
  <c r="H211" i="4"/>
  <c r="G212" i="4"/>
  <c r="H212" i="4"/>
  <c r="G213" i="4"/>
  <c r="H213" i="4"/>
  <c r="G214" i="4"/>
  <c r="H214" i="4"/>
  <c r="G215" i="4"/>
  <c r="H215" i="4"/>
  <c r="G216" i="4"/>
  <c r="G217" i="4"/>
  <c r="H217" i="4"/>
  <c r="G218" i="4"/>
  <c r="H218" i="4"/>
  <c r="G219" i="4"/>
  <c r="H219" i="4"/>
  <c r="G220" i="4"/>
  <c r="H220" i="4"/>
  <c r="G221" i="4"/>
  <c r="H221" i="4"/>
  <c r="G222" i="4"/>
  <c r="H222" i="4"/>
  <c r="G223" i="4"/>
  <c r="H223" i="4"/>
  <c r="G224" i="4"/>
  <c r="H224" i="4"/>
  <c r="G225" i="4"/>
  <c r="H225" i="4"/>
  <c r="G226" i="4"/>
  <c r="H226" i="4"/>
  <c r="G227" i="4"/>
  <c r="H227" i="4"/>
  <c r="G228" i="4"/>
  <c r="H228" i="4"/>
  <c r="G229" i="4"/>
  <c r="H229" i="4"/>
  <c r="G230" i="4"/>
  <c r="H230" i="4"/>
  <c r="G231" i="4"/>
  <c r="H231" i="4"/>
  <c r="G232" i="4"/>
  <c r="H232" i="4"/>
  <c r="G233" i="4"/>
  <c r="H233" i="4"/>
  <c r="G234" i="4"/>
  <c r="H234" i="4"/>
  <c r="G235" i="4"/>
  <c r="H235" i="4"/>
  <c r="G236" i="4"/>
  <c r="H236" i="4"/>
  <c r="G237" i="4"/>
  <c r="H237" i="4"/>
  <c r="G238" i="4"/>
  <c r="H238" i="4"/>
  <c r="G239" i="4"/>
  <c r="H239" i="4"/>
  <c r="G240" i="4"/>
  <c r="H240" i="4"/>
  <c r="G241" i="4"/>
  <c r="H241" i="4"/>
  <c r="G242" i="4"/>
  <c r="H242" i="4"/>
  <c r="G243" i="4"/>
  <c r="H243" i="4"/>
  <c r="G244" i="4"/>
  <c r="H244" i="4"/>
  <c r="G245" i="4"/>
  <c r="H245" i="4"/>
  <c r="G246" i="4"/>
  <c r="H246" i="4"/>
  <c r="G247" i="4"/>
  <c r="H247" i="4"/>
  <c r="G248" i="4"/>
  <c r="H248" i="4"/>
  <c r="G249" i="4"/>
  <c r="H249" i="4"/>
  <c r="G250" i="4"/>
  <c r="H250" i="4"/>
  <c r="G251" i="4"/>
  <c r="H251" i="4"/>
  <c r="G252" i="4"/>
  <c r="H252" i="4"/>
  <c r="G253" i="4"/>
  <c r="H253" i="4"/>
  <c r="G254" i="4"/>
  <c r="H254" i="4"/>
  <c r="G255" i="4"/>
  <c r="H255" i="4"/>
  <c r="G256" i="4"/>
  <c r="G257" i="4"/>
  <c r="H257" i="4"/>
  <c r="H2" i="4"/>
  <c r="E257" i="4"/>
  <c r="E256" i="4"/>
  <c r="E255" i="4"/>
  <c r="E254" i="4"/>
  <c r="E253" i="4"/>
  <c r="E252" i="4"/>
  <c r="E251" i="4"/>
  <c r="E250" i="4"/>
  <c r="E249" i="4"/>
  <c r="E248" i="4"/>
  <c r="E247" i="4"/>
  <c r="E246" i="4"/>
  <c r="E245" i="4"/>
  <c r="E244" i="4"/>
  <c r="E243" i="4"/>
  <c r="E242" i="4"/>
  <c r="E241" i="4"/>
  <c r="E240" i="4"/>
  <c r="E239" i="4"/>
  <c r="E238" i="4"/>
  <c r="E237" i="4"/>
  <c r="E236" i="4"/>
  <c r="E235" i="4"/>
  <c r="E234" i="4"/>
  <c r="E233" i="4"/>
  <c r="E232" i="4"/>
  <c r="E231" i="4"/>
  <c r="E230" i="4"/>
  <c r="E229" i="4"/>
  <c r="E228" i="4"/>
  <c r="E227" i="4"/>
  <c r="E226" i="4"/>
  <c r="E225" i="4"/>
  <c r="E224" i="4"/>
  <c r="E223" i="4"/>
  <c r="E222" i="4"/>
  <c r="E221" i="4"/>
  <c r="E220" i="4"/>
  <c r="E219" i="4"/>
  <c r="E218" i="4"/>
  <c r="E217" i="4"/>
  <c r="E216" i="4"/>
  <c r="E215" i="4"/>
  <c r="E214" i="4"/>
  <c r="E213" i="4"/>
  <c r="E212" i="4"/>
  <c r="E211" i="4"/>
  <c r="E210" i="4"/>
  <c r="E209" i="4"/>
  <c r="E208" i="4"/>
  <c r="E207" i="4"/>
  <c r="E206" i="4"/>
  <c r="E205" i="4"/>
  <c r="E204" i="4"/>
  <c r="E203" i="4"/>
  <c r="E202" i="4"/>
  <c r="E201" i="4"/>
  <c r="E200" i="4"/>
  <c r="E199" i="4"/>
  <c r="E198" i="4"/>
  <c r="E197" i="4"/>
  <c r="E196" i="4"/>
  <c r="E195" i="4"/>
  <c r="E194" i="4"/>
  <c r="E193" i="4"/>
  <c r="E192" i="4"/>
  <c r="E191" i="4"/>
  <c r="E190" i="4"/>
  <c r="E189" i="4"/>
  <c r="E188" i="4"/>
  <c r="E187" i="4"/>
  <c r="E186" i="4"/>
  <c r="E185" i="4"/>
  <c r="E184" i="4"/>
  <c r="E183" i="4"/>
  <c r="E182" i="4"/>
  <c r="E181" i="4"/>
  <c r="E180" i="4"/>
  <c r="E179" i="4"/>
  <c r="E178" i="4"/>
  <c r="E177" i="4"/>
  <c r="E176" i="4"/>
  <c r="E175" i="4"/>
  <c r="E174" i="4"/>
  <c r="E173" i="4"/>
  <c r="E172" i="4"/>
  <c r="E171" i="4"/>
  <c r="E170" i="4"/>
  <c r="E169" i="4"/>
  <c r="E168" i="4"/>
  <c r="E167" i="4"/>
  <c r="E166" i="4"/>
  <c r="E165" i="4"/>
  <c r="E164" i="4"/>
  <c r="E163" i="4"/>
  <c r="E162" i="4"/>
  <c r="E161" i="4"/>
  <c r="E160" i="4"/>
  <c r="E159" i="4"/>
  <c r="E158" i="4"/>
  <c r="E157" i="4"/>
  <c r="E156" i="4"/>
  <c r="E155" i="4"/>
  <c r="E154" i="4"/>
  <c r="E153" i="4"/>
  <c r="E152" i="4"/>
  <c r="E151" i="4"/>
  <c r="E150" i="4"/>
  <c r="E149" i="4"/>
  <c r="E148" i="4"/>
  <c r="E147" i="4"/>
  <c r="E146" i="4"/>
  <c r="E145" i="4"/>
  <c r="E144" i="4"/>
  <c r="E143" i="4"/>
  <c r="E142" i="4"/>
  <c r="E141" i="4"/>
  <c r="E140" i="4"/>
  <c r="E139" i="4"/>
  <c r="E138" i="4"/>
  <c r="E137" i="4"/>
  <c r="E136" i="4"/>
  <c r="E135" i="4"/>
  <c r="E134" i="4"/>
  <c r="E133" i="4"/>
  <c r="E132" i="4"/>
  <c r="E131" i="4"/>
  <c r="E130" i="4"/>
  <c r="E129" i="4"/>
  <c r="E128" i="4"/>
  <c r="E127" i="4"/>
  <c r="E126" i="4"/>
  <c r="E125" i="4"/>
  <c r="E124" i="4"/>
  <c r="E123" i="4"/>
  <c r="E122" i="4"/>
  <c r="E121" i="4"/>
  <c r="E120" i="4"/>
  <c r="E119" i="4"/>
  <c r="E118" i="4"/>
  <c r="E117" i="4"/>
  <c r="E116" i="4"/>
  <c r="E115" i="4"/>
  <c r="E114" i="4"/>
  <c r="E113" i="4"/>
  <c r="E112" i="4"/>
  <c r="E111" i="4"/>
  <c r="E110" i="4"/>
  <c r="E109" i="4"/>
  <c r="E108" i="4"/>
  <c r="E107" i="4"/>
  <c r="E106" i="4"/>
  <c r="E105" i="4"/>
  <c r="E104" i="4"/>
  <c r="E103" i="4"/>
  <c r="E102" i="4"/>
  <c r="E101" i="4"/>
  <c r="E100" i="4"/>
  <c r="E99" i="4"/>
  <c r="E98" i="4"/>
  <c r="E97" i="4"/>
  <c r="E96" i="4"/>
  <c r="E95" i="4"/>
  <c r="E94" i="4"/>
  <c r="E93" i="4"/>
  <c r="E92" i="4"/>
  <c r="E91" i="4"/>
  <c r="E90" i="4"/>
  <c r="E89" i="4"/>
  <c r="E88" i="4"/>
  <c r="E87" i="4"/>
  <c r="E86" i="4"/>
  <c r="E85" i="4"/>
  <c r="E84" i="4"/>
  <c r="E83" i="4"/>
  <c r="E82" i="4"/>
  <c r="E81" i="4"/>
  <c r="E80" i="4"/>
  <c r="E79" i="4"/>
  <c r="E78" i="4"/>
  <c r="E77" i="4"/>
  <c r="E76" i="4"/>
  <c r="E75" i="4"/>
  <c r="E74" i="4"/>
  <c r="E73" i="4"/>
  <c r="E72" i="4"/>
  <c r="E71" i="4"/>
  <c r="E70" i="4"/>
  <c r="E69" i="4"/>
  <c r="E68" i="4"/>
  <c r="E67" i="4"/>
  <c r="E66" i="4"/>
  <c r="E65" i="4"/>
  <c r="E64" i="4"/>
  <c r="E63" i="4"/>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E9" i="4"/>
  <c r="E8" i="4"/>
  <c r="F7" i="4"/>
  <c r="E7" i="4"/>
  <c r="E6" i="4"/>
  <c r="E5" i="4"/>
  <c r="E4" i="4"/>
  <c r="F55" i="4"/>
  <c r="E3" i="4"/>
  <c r="E2" i="4"/>
  <c r="F255" i="4"/>
  <c r="C9" i="2"/>
  <c r="B9" i="3"/>
  <c r="F87" i="4"/>
  <c r="F4" i="4"/>
  <c r="F12" i="4"/>
  <c r="F20" i="4"/>
  <c r="F28" i="4"/>
  <c r="F36" i="4"/>
  <c r="F44" i="4"/>
  <c r="F52" i="4"/>
  <c r="F60" i="4"/>
  <c r="F68" i="4"/>
  <c r="F76" i="4"/>
  <c r="F84" i="4"/>
  <c r="F89" i="4"/>
  <c r="F103" i="4"/>
  <c r="F119" i="4"/>
  <c r="F135" i="4"/>
  <c r="F151" i="4"/>
  <c r="F167" i="4"/>
  <c r="F183" i="4"/>
  <c r="F199" i="4"/>
  <c r="F215" i="4"/>
  <c r="F231" i="4"/>
  <c r="F247" i="4"/>
  <c r="F15" i="4"/>
  <c r="F23" i="4"/>
  <c r="F17" i="4"/>
  <c r="F25" i="4"/>
  <c r="F33" i="4"/>
  <c r="F41" i="4"/>
  <c r="F49" i="4"/>
  <c r="F57" i="4"/>
  <c r="F65" i="4"/>
  <c r="F73" i="4"/>
  <c r="F81" i="4"/>
  <c r="F79" i="4"/>
  <c r="F9" i="4"/>
  <c r="F6" i="4"/>
  <c r="F14" i="4"/>
  <c r="F22" i="4"/>
  <c r="F30" i="4"/>
  <c r="F38" i="4"/>
  <c r="F46" i="4"/>
  <c r="F54" i="4"/>
  <c r="F62" i="4"/>
  <c r="F70" i="4"/>
  <c r="F78" i="4"/>
  <c r="F86" i="4"/>
  <c r="F91" i="4"/>
  <c r="F95" i="4"/>
  <c r="F71" i="4"/>
  <c r="F35" i="4"/>
  <c r="F43" i="4"/>
  <c r="F51" i="4"/>
  <c r="F59" i="4"/>
  <c r="F67" i="4"/>
  <c r="F75" i="4"/>
  <c r="F83" i="4"/>
  <c r="F94" i="4"/>
  <c r="F27" i="4"/>
  <c r="F8" i="4"/>
  <c r="F16" i="4"/>
  <c r="F24" i="4"/>
  <c r="F32" i="4"/>
  <c r="F40" i="4"/>
  <c r="F48" i="4"/>
  <c r="F56" i="4"/>
  <c r="F64" i="4"/>
  <c r="F72" i="4"/>
  <c r="F80" i="4"/>
  <c r="F88" i="4"/>
  <c r="F111" i="4"/>
  <c r="F127" i="4"/>
  <c r="F143" i="4"/>
  <c r="F159" i="4"/>
  <c r="F175" i="4"/>
  <c r="F191" i="4"/>
  <c r="F207" i="4"/>
  <c r="F223" i="4"/>
  <c r="F239" i="4"/>
  <c r="F63" i="4"/>
  <c r="F3" i="4"/>
  <c r="F11" i="4"/>
  <c r="F256" i="4"/>
  <c r="H256" i="4"/>
  <c r="F248" i="4"/>
  <c r="F240" i="4"/>
  <c r="F232" i="4"/>
  <c r="F224" i="4"/>
  <c r="F216" i="4"/>
  <c r="H216" i="4"/>
  <c r="F208" i="4"/>
  <c r="F200" i="4"/>
  <c r="F192" i="4"/>
  <c r="F184" i="4"/>
  <c r="F176" i="4"/>
  <c r="F168" i="4"/>
  <c r="F160" i="4"/>
  <c r="F152" i="4"/>
  <c r="F144" i="4"/>
  <c r="F136" i="4"/>
  <c r="F128" i="4"/>
  <c r="F120" i="4"/>
  <c r="F112" i="4"/>
  <c r="F104" i="4"/>
  <c r="F96" i="4"/>
  <c r="F251" i="4"/>
  <c r="F243" i="4"/>
  <c r="F235" i="4"/>
  <c r="F227" i="4"/>
  <c r="F219" i="4"/>
  <c r="F211" i="4"/>
  <c r="F203" i="4"/>
  <c r="F195" i="4"/>
  <c r="F187" i="4"/>
  <c r="F179" i="4"/>
  <c r="F171" i="4"/>
  <c r="F163" i="4"/>
  <c r="F155" i="4"/>
  <c r="F147" i="4"/>
  <c r="F139" i="4"/>
  <c r="F131" i="4"/>
  <c r="F123" i="4"/>
  <c r="F115" i="4"/>
  <c r="F107" i="4"/>
  <c r="F99" i="4"/>
  <c r="F254" i="4"/>
  <c r="F246" i="4"/>
  <c r="F238" i="4"/>
  <c r="F230" i="4"/>
  <c r="F222" i="4"/>
  <c r="F214" i="4"/>
  <c r="F206" i="4"/>
  <c r="F198" i="4"/>
  <c r="F190" i="4"/>
  <c r="F182" i="4"/>
  <c r="F174" i="4"/>
  <c r="F166" i="4"/>
  <c r="F158" i="4"/>
  <c r="F150" i="4"/>
  <c r="F142" i="4"/>
  <c r="F134" i="4"/>
  <c r="F126" i="4"/>
  <c r="F118" i="4"/>
  <c r="F110" i="4"/>
  <c r="F102" i="4"/>
  <c r="F257" i="4"/>
  <c r="F249" i="4"/>
  <c r="F241" i="4"/>
  <c r="F233" i="4"/>
  <c r="F225" i="4"/>
  <c r="F217" i="4"/>
  <c r="F209" i="4"/>
  <c r="F201" i="4"/>
  <c r="F193" i="4"/>
  <c r="F185" i="4"/>
  <c r="F177" i="4"/>
  <c r="F169" i="4"/>
  <c r="F161" i="4"/>
  <c r="F153" i="4"/>
  <c r="F145" i="4"/>
  <c r="F137" i="4"/>
  <c r="F129" i="4"/>
  <c r="F121" i="4"/>
  <c r="F113" i="4"/>
  <c r="F105" i="4"/>
  <c r="F97" i="4"/>
  <c r="F252" i="4"/>
  <c r="F244" i="4"/>
  <c r="F236" i="4"/>
  <c r="F228" i="4"/>
  <c r="F220" i="4"/>
  <c r="F212" i="4"/>
  <c r="F204" i="4"/>
  <c r="F196" i="4"/>
  <c r="F188" i="4"/>
  <c r="F180" i="4"/>
  <c r="F172" i="4"/>
  <c r="F164" i="4"/>
  <c r="F156" i="4"/>
  <c r="F148" i="4"/>
  <c r="F140" i="4"/>
  <c r="F132" i="4"/>
  <c r="F124" i="4"/>
  <c r="F116" i="4"/>
  <c r="F108" i="4"/>
  <c r="F100" i="4"/>
  <c r="F250" i="4"/>
  <c r="F242" i="4"/>
  <c r="F234" i="4"/>
  <c r="F226" i="4"/>
  <c r="F218" i="4"/>
  <c r="F210" i="4"/>
  <c r="F202" i="4"/>
  <c r="F194" i="4"/>
  <c r="F186" i="4"/>
  <c r="F178" i="4"/>
  <c r="F170" i="4"/>
  <c r="F162" i="4"/>
  <c r="F154" i="4"/>
  <c r="F146" i="4"/>
  <c r="F138" i="4"/>
  <c r="F130" i="4"/>
  <c r="F122" i="4"/>
  <c r="F114" i="4"/>
  <c r="F106" i="4"/>
  <c r="F98" i="4"/>
  <c r="F253" i="4"/>
  <c r="F245" i="4"/>
  <c r="F237" i="4"/>
  <c r="F229" i="4"/>
  <c r="F221" i="4"/>
  <c r="F213" i="4"/>
  <c r="F205" i="4"/>
  <c r="F197" i="4"/>
  <c r="F189" i="4"/>
  <c r="F181" i="4"/>
  <c r="F173" i="4"/>
  <c r="F165" i="4"/>
  <c r="F157" i="4"/>
  <c r="F149" i="4"/>
  <c r="F141" i="4"/>
  <c r="F133" i="4"/>
  <c r="F125" i="4"/>
  <c r="F117" i="4"/>
  <c r="F109" i="4"/>
  <c r="F101" i="4"/>
  <c r="F93" i="4"/>
  <c r="F5" i="4"/>
  <c r="F13" i="4"/>
  <c r="F21" i="4"/>
  <c r="F29" i="4"/>
  <c r="F37" i="4"/>
  <c r="F45" i="4"/>
  <c r="F53" i="4"/>
  <c r="F61" i="4"/>
  <c r="F69" i="4"/>
  <c r="F77" i="4"/>
  <c r="F85" i="4"/>
  <c r="F90" i="4"/>
  <c r="F31" i="4"/>
  <c r="F39" i="4"/>
  <c r="F47" i="4"/>
  <c r="F19" i="4"/>
  <c r="F2" i="4"/>
  <c r="F10" i="4"/>
  <c r="F18" i="4"/>
  <c r="F26" i="4"/>
  <c r="F34" i="4"/>
  <c r="F42" i="4"/>
  <c r="F50" i="4"/>
  <c r="F58" i="4"/>
  <c r="F66" i="4"/>
  <c r="F74" i="4"/>
  <c r="F82" i="4"/>
  <c r="F92" i="4"/>
  <c r="F18" i="3"/>
  <c r="G17" i="2"/>
  <c r="H3" i="4"/>
  <c r="H177" i="4"/>
  <c r="H73" i="4"/>
  <c r="I257" i="4"/>
  <c r="H81" i="4"/>
  <c r="H153" i="4"/>
  <c r="H105" i="4"/>
  <c r="H129" i="4"/>
  <c r="H97" i="4"/>
  <c r="H137" i="4"/>
  <c r="H89" i="4"/>
  <c r="H169" i="4"/>
  <c r="H121" i="4"/>
  <c r="H4" i="4"/>
  <c r="H183" i="4"/>
  <c r="H175" i="4"/>
  <c r="H167" i="4"/>
  <c r="H159" i="4"/>
  <c r="H151" i="4"/>
  <c r="H143" i="4"/>
  <c r="H135" i="4"/>
  <c r="H127" i="4"/>
  <c r="H111" i="4"/>
  <c r="H103" i="4"/>
  <c r="H95" i="4"/>
  <c r="H87" i="4"/>
  <c r="H79" i="4"/>
  <c r="H63" i="4"/>
  <c r="H55" i="4"/>
  <c r="H47" i="4"/>
  <c r="H39" i="4"/>
  <c r="H15" i="4"/>
  <c r="H26" i="4"/>
  <c r="B33" i="2"/>
  <c r="I192" i="4"/>
  <c r="E13" i="3"/>
  <c r="H113" i="4"/>
  <c r="H65" i="4"/>
  <c r="H57" i="4"/>
  <c r="H41" i="4"/>
  <c r="H25" i="4"/>
  <c r="H17" i="4"/>
  <c r="H9" i="4"/>
  <c r="I249" i="4"/>
  <c r="I250" i="4"/>
  <c r="I244" i="4"/>
  <c r="I225" i="4"/>
  <c r="I242" i="4"/>
  <c r="I241" i="4"/>
  <c r="I255" i="4"/>
  <c r="I256" i="4"/>
  <c r="I253" i="4"/>
  <c r="I215" i="4"/>
  <c r="I216" i="4"/>
  <c r="I206" i="4"/>
  <c r="I208" i="4"/>
  <c r="I203" i="4"/>
  <c r="I205" i="4"/>
  <c r="I207" i="4"/>
  <c r="I204" i="4"/>
  <c r="I214" i="4"/>
  <c r="I227" i="4"/>
  <c r="I243" i="4"/>
  <c r="I234" i="4"/>
  <c r="I229" i="4"/>
  <c r="I230" i="4"/>
  <c r="I228" i="4"/>
  <c r="I231" i="4"/>
  <c r="I232" i="4"/>
  <c r="I246" i="4"/>
  <c r="I193" i="4"/>
  <c r="I209" i="4"/>
  <c r="I210" i="4"/>
  <c r="I235" i="4"/>
  <c r="I237" i="4"/>
  <c r="I238" i="4"/>
  <c r="I239" i="4"/>
  <c r="I236" i="4"/>
  <c r="I240" i="4"/>
  <c r="I224" i="4"/>
  <c r="I221" i="4"/>
  <c r="I223" i="4"/>
  <c r="I196" i="4"/>
  <c r="I197" i="4"/>
  <c r="I199" i="4"/>
  <c r="I198" i="4"/>
  <c r="I200" i="4"/>
  <c r="I195" i="4"/>
  <c r="I212" i="4"/>
  <c r="I190" i="4"/>
  <c r="I222" i="4"/>
  <c r="I254" i="4"/>
  <c r="I220" i="4"/>
  <c r="I251" i="4"/>
  <c r="I201" i="4"/>
  <c r="I248" i="4"/>
  <c r="I217" i="4"/>
  <c r="I218" i="4"/>
  <c r="H99" i="4"/>
  <c r="H161" i="4"/>
  <c r="I233" i="4"/>
  <c r="H181" i="4"/>
  <c r="I219" i="4"/>
  <c r="H67" i="4"/>
  <c r="H131" i="4"/>
  <c r="H108" i="4"/>
  <c r="H42" i="4"/>
  <c r="H30" i="4"/>
  <c r="I252" i="4"/>
  <c r="H164" i="4"/>
  <c r="H147" i="4"/>
  <c r="H46" i="4"/>
  <c r="I213" i="4"/>
  <c r="H69" i="4"/>
  <c r="H128" i="4"/>
  <c r="H13" i="4"/>
  <c r="H20" i="4"/>
  <c r="H72" i="4"/>
  <c r="I191" i="4"/>
  <c r="H162" i="4"/>
  <c r="H28" i="4"/>
  <c r="F8" i="3"/>
  <c r="H49" i="4"/>
  <c r="H145" i="4"/>
  <c r="H32" i="4"/>
  <c r="H187" i="4"/>
  <c r="H50" i="4"/>
  <c r="H157" i="4"/>
  <c r="H171" i="4"/>
  <c r="H80" i="4"/>
  <c r="H84" i="4"/>
  <c r="H126" i="4"/>
  <c r="H90" i="4"/>
  <c r="H168" i="4"/>
  <c r="H117" i="4"/>
  <c r="H7" i="4"/>
  <c r="H91" i="4"/>
  <c r="H100" i="4"/>
  <c r="H23" i="4"/>
  <c r="H185" i="4"/>
  <c r="H71" i="4"/>
  <c r="H148" i="4"/>
  <c r="H54" i="4"/>
  <c r="H77" i="4"/>
  <c r="H98" i="4"/>
  <c r="H70" i="4"/>
  <c r="H14" i="4"/>
  <c r="H104" i="4"/>
  <c r="I245" i="4"/>
  <c r="H37" i="4"/>
  <c r="H44" i="4"/>
  <c r="H166" i="4"/>
  <c r="H138" i="4"/>
  <c r="H75" i="4"/>
  <c r="H123" i="4"/>
  <c r="H144" i="4"/>
  <c r="H93" i="4"/>
  <c r="H29" i="4"/>
  <c r="H94" i="4"/>
  <c r="H107" i="4"/>
  <c r="I247" i="4"/>
  <c r="H35" i="4"/>
  <c r="H163" i="4"/>
  <c r="H140" i="4"/>
  <c r="H10" i="4"/>
  <c r="I226" i="4"/>
  <c r="H176" i="4"/>
  <c r="H125" i="4"/>
  <c r="H119" i="4"/>
  <c r="H40" i="4"/>
  <c r="H154" i="4"/>
  <c r="H33" i="4"/>
  <c r="H59" i="4"/>
  <c r="H139" i="4"/>
  <c r="H116" i="4"/>
  <c r="H34" i="4"/>
  <c r="I202" i="4"/>
  <c r="H173" i="4"/>
  <c r="H52" i="4"/>
  <c r="H158" i="4"/>
  <c r="H118" i="4"/>
  <c r="H179" i="4"/>
  <c r="H156" i="4"/>
  <c r="H19" i="4"/>
  <c r="H68" i="4"/>
  <c r="H142" i="4"/>
  <c r="H114" i="4"/>
  <c r="H12" i="4"/>
  <c r="H64" i="4"/>
  <c r="H170" i="4"/>
  <c r="H120" i="4"/>
  <c r="H21" i="4"/>
  <c r="H78" i="4"/>
  <c r="H102" i="4"/>
  <c r="H130" i="4"/>
  <c r="H61" i="4"/>
  <c r="H178" i="4"/>
  <c r="H74" i="4"/>
  <c r="H182" i="4"/>
  <c r="H24" i="4"/>
  <c r="I211" i="4"/>
  <c r="H160" i="4"/>
  <c r="H109" i="4"/>
  <c r="I194" i="4"/>
  <c r="H165" i="4"/>
  <c r="H124" i="4"/>
  <c r="H83" i="4"/>
  <c r="H115" i="4"/>
  <c r="H58" i="4"/>
  <c r="H11" i="4"/>
  <c r="H76" i="4"/>
  <c r="H134" i="4"/>
  <c r="H106" i="4"/>
  <c r="H62" i="4"/>
  <c r="H85" i="4"/>
  <c r="H180" i="4"/>
  <c r="H27" i="4"/>
  <c r="H184" i="4"/>
  <c r="H16" i="4"/>
  <c r="H36" i="4"/>
  <c r="H88" i="4"/>
  <c r="H174" i="4"/>
  <c r="H146" i="4"/>
  <c r="H112" i="4"/>
  <c r="H22" i="4"/>
  <c r="H96" i="4"/>
  <c r="H45" i="4"/>
  <c r="H101" i="4"/>
  <c r="H48" i="4"/>
  <c r="H186" i="4"/>
  <c r="H66" i="4"/>
  <c r="H149" i="4"/>
  <c r="H43" i="4"/>
  <c r="H155" i="4"/>
  <c r="H132" i="4"/>
  <c r="H18" i="4"/>
  <c r="H92" i="4"/>
  <c r="H31" i="4"/>
  <c r="H38" i="4"/>
  <c r="H56" i="4"/>
  <c r="H133" i="4"/>
  <c r="H110" i="4"/>
  <c r="H86" i="4"/>
  <c r="H172" i="4"/>
  <c r="H152" i="4"/>
  <c r="H53" i="4"/>
  <c r="H60" i="4"/>
  <c r="H150" i="4"/>
  <c r="H122" i="4"/>
  <c r="H51" i="4"/>
  <c r="H136" i="4"/>
  <c r="H141" i="4"/>
  <c r="H188" i="4"/>
  <c r="I189" i="4"/>
  <c r="H8" i="4"/>
  <c r="H82" i="4"/>
  <c r="I6" i="4"/>
  <c r="I177" i="4"/>
  <c r="I4" i="4"/>
  <c r="I65" i="4"/>
  <c r="I137" i="4"/>
  <c r="I87" i="4"/>
  <c r="I17" i="4"/>
  <c r="I13" i="4"/>
  <c r="I159" i="4"/>
  <c r="I2" i="4"/>
  <c r="I30" i="4"/>
  <c r="I73" i="4"/>
  <c r="I52" i="4"/>
  <c r="I111" i="4"/>
  <c r="I185" i="4"/>
  <c r="I161" i="4"/>
  <c r="I103" i="4"/>
  <c r="I26" i="4"/>
  <c r="I123" i="4"/>
  <c r="I23" i="4"/>
  <c r="I145" i="4"/>
  <c r="I105" i="4"/>
  <c r="I127" i="4"/>
  <c r="I5" i="4"/>
  <c r="I134" i="4"/>
  <c r="I44" i="4"/>
  <c r="I59" i="4"/>
  <c r="I57" i="4"/>
  <c r="I15" i="4"/>
  <c r="I129" i="4"/>
  <c r="I83" i="4"/>
  <c r="I61" i="4"/>
  <c r="I39" i="4"/>
  <c r="I147" i="4"/>
  <c r="I183" i="4"/>
  <c r="I35" i="4"/>
  <c r="I41" i="4"/>
  <c r="I81" i="4"/>
  <c r="I3" i="4"/>
  <c r="I64" i="4"/>
  <c r="I9" i="4"/>
  <c r="I54" i="4"/>
  <c r="I175" i="4"/>
  <c r="I125" i="4"/>
  <c r="I121" i="4"/>
  <c r="I157" i="4"/>
  <c r="I117" i="4"/>
  <c r="I99" i="4"/>
  <c r="I153" i="4"/>
  <c r="I49" i="4"/>
  <c r="I89" i="4"/>
  <c r="I107" i="4"/>
  <c r="I166" i="4"/>
  <c r="I179" i="4"/>
  <c r="I47" i="4"/>
  <c r="I63" i="4"/>
  <c r="I75" i="4"/>
  <c r="I108" i="4"/>
  <c r="I19" i="4"/>
  <c r="I34" i="4"/>
  <c r="I69" i="4"/>
  <c r="I167" i="4"/>
  <c r="I95" i="4"/>
  <c r="I97" i="4"/>
  <c r="I94" i="4"/>
  <c r="I169" i="4"/>
  <c r="I25" i="4"/>
  <c r="I50" i="4"/>
  <c r="I67" i="4"/>
  <c r="I136" i="4"/>
  <c r="I46" i="4"/>
  <c r="I77" i="4"/>
  <c r="I131" i="4"/>
  <c r="I156" i="4"/>
  <c r="I115" i="4"/>
  <c r="I53" i="4"/>
  <c r="I91" i="4"/>
  <c r="I33" i="4"/>
  <c r="I21" i="4"/>
  <c r="I28" i="4"/>
  <c r="I79" i="4"/>
  <c r="I143" i="4"/>
  <c r="I171" i="4"/>
  <c r="I151" i="4"/>
  <c r="I116" i="4"/>
  <c r="I142" i="4"/>
  <c r="I173" i="4"/>
  <c r="I37" i="4"/>
  <c r="I135" i="4"/>
  <c r="I55" i="4"/>
  <c r="I164" i="4"/>
  <c r="I100" i="4"/>
  <c r="I12" i="4"/>
  <c r="I72" i="4"/>
  <c r="I181" i="4"/>
  <c r="I84" i="4"/>
  <c r="I16" i="4"/>
  <c r="I113" i="4"/>
  <c r="I187" i="4"/>
  <c r="I139" i="4"/>
  <c r="I98" i="4"/>
  <c r="I140" i="4"/>
  <c r="I126" i="4"/>
  <c r="I133" i="4"/>
  <c r="I110" i="4"/>
  <c r="I38" i="4"/>
  <c r="I149" i="4"/>
  <c r="I188" i="4"/>
  <c r="I165" i="4"/>
  <c r="I182" i="4"/>
  <c r="I178" i="4"/>
  <c r="I82" i="4"/>
  <c r="I88" i="4"/>
  <c r="I40" i="4"/>
  <c r="I11" i="4"/>
  <c r="I174" i="4"/>
  <c r="I141" i="4"/>
  <c r="I186" i="4"/>
  <c r="I146" i="4"/>
  <c r="I14" i="4"/>
  <c r="I31" i="4"/>
  <c r="I162" i="4"/>
  <c r="I18" i="4"/>
  <c r="I106" i="4"/>
  <c r="I80" i="4"/>
  <c r="I176" i="4"/>
  <c r="I96" i="4"/>
  <c r="I150" i="4"/>
  <c r="I155" i="4"/>
  <c r="I124" i="4"/>
  <c r="I24" i="4"/>
  <c r="I85" i="4"/>
  <c r="I43" i="4"/>
  <c r="I122" i="4"/>
  <c r="I112" i="4"/>
  <c r="I144" i="4"/>
  <c r="I86" i="4"/>
  <c r="I22" i="4"/>
  <c r="I20" i="4"/>
  <c r="I36" i="4"/>
  <c r="I76" i="4"/>
  <c r="I71" i="4"/>
  <c r="I101" i="4"/>
  <c r="I70" i="4"/>
  <c r="I109" i="4"/>
  <c r="I90" i="4"/>
  <c r="I42" i="4"/>
  <c r="I138" i="4"/>
  <c r="I152" i="4"/>
  <c r="I56" i="4"/>
  <c r="I184" i="4"/>
  <c r="I10" i="4"/>
  <c r="I120" i="4"/>
  <c r="I92" i="4"/>
  <c r="I172" i="4"/>
  <c r="I29" i="4"/>
  <c r="I132" i="4"/>
  <c r="I114" i="4"/>
  <c r="I58" i="4"/>
  <c r="I170" i="4"/>
  <c r="I128" i="4"/>
  <c r="I104" i="4"/>
  <c r="I180" i="4"/>
  <c r="I78" i="4"/>
  <c r="I7" i="4"/>
  <c r="I8" i="4"/>
  <c r="I158" i="4"/>
  <c r="I163" i="4"/>
  <c r="I68" i="4"/>
  <c r="I130" i="4"/>
  <c r="I66" i="4"/>
  <c r="I160" i="4"/>
  <c r="I168" i="4"/>
  <c r="I32" i="4"/>
  <c r="I93" i="4"/>
  <c r="I102" i="4"/>
  <c r="I62" i="4"/>
  <c r="I119" i="4"/>
  <c r="I60" i="4"/>
  <c r="I45" i="4"/>
  <c r="I118" i="4"/>
  <c r="I51" i="4"/>
  <c r="I148" i="4"/>
  <c r="I154" i="4"/>
  <c r="I74" i="4"/>
  <c r="I48" i="4"/>
  <c r="I27" i="4"/>
  <c r="J39" i="2"/>
</calcChain>
</file>

<file path=xl/comments1.xml><?xml version="1.0" encoding="utf-8"?>
<comments xmlns="http://schemas.openxmlformats.org/spreadsheetml/2006/main">
  <authors>
    <author>Reiner Martens</author>
    <author>David Craig</author>
  </authors>
  <commentList>
    <comment ref="CL2" authorId="0" shapeId="0">
      <text>
        <r>
          <rPr>
            <b/>
            <sz val="9"/>
            <color rgb="FF000000"/>
            <rFont val="Tahoma"/>
            <family val="2"/>
          </rPr>
          <t>Reiner Martens:</t>
        </r>
        <r>
          <rPr>
            <sz val="9"/>
            <color rgb="FF000000"/>
            <rFont val="Tahoma"/>
            <family val="2"/>
          </rPr>
          <t xml:space="preserve">
This column was updated as  directed by ELTP Progam. See file ELTP and K5+ MEME Certification Form_8_29_20- Septermber SEG
</t>
        </r>
      </text>
    </comment>
    <comment ref="DS42" authorId="1" shapeId="0">
      <text>
        <r>
          <rPr>
            <b/>
            <sz val="9"/>
            <color rgb="FF000000"/>
            <rFont val="Tahoma"/>
            <family val="2"/>
          </rPr>
          <t>David Craig:</t>
        </r>
        <r>
          <rPr>
            <sz val="9"/>
            <color rgb="FF000000"/>
            <rFont val="Tahoma"/>
            <family val="2"/>
          </rPr>
          <t xml:space="preserve">
Modified 12-24-20 as 910B-5 was incorrect in listing prior year 40 day.  No impact.</t>
        </r>
      </text>
    </comment>
    <comment ref="DS78" authorId="1" shapeId="0">
      <text>
        <r>
          <rPr>
            <b/>
            <sz val="9"/>
            <color rgb="FF000000"/>
            <rFont val="Tahoma"/>
            <family val="2"/>
          </rPr>
          <t>David Craig:</t>
        </r>
        <r>
          <rPr>
            <sz val="9"/>
            <color rgb="FF000000"/>
            <rFont val="Tahoma"/>
            <family val="2"/>
          </rPr>
          <t xml:space="preserve">
Modified 12-24-20 to match certified 40 day from prior year as 910B-5 was incorrect. </t>
        </r>
      </text>
    </comment>
    <comment ref="DS201" authorId="1" shapeId="0">
      <text>
        <r>
          <rPr>
            <b/>
            <sz val="9"/>
            <color rgb="FF000000"/>
            <rFont val="Tahoma"/>
            <family val="2"/>
          </rPr>
          <t>David Craig:</t>
        </r>
        <r>
          <rPr>
            <sz val="9"/>
            <color rgb="FF000000"/>
            <rFont val="Tahoma"/>
            <family val="2"/>
          </rPr>
          <t xml:space="preserve">
12-24-20
From FF Run for FY20 reflects +125 for ACES Technical - 9 from Lindrith Area Heritage Closing</t>
        </r>
      </text>
    </comment>
  </commentList>
</comments>
</file>

<file path=xl/sharedStrings.xml><?xml version="1.0" encoding="utf-8"?>
<sst xmlns="http://schemas.openxmlformats.org/spreadsheetml/2006/main" count="3247" uniqueCount="951">
  <si>
    <t>Factors/Weights</t>
  </si>
  <si>
    <t xml:space="preserve"> District/Charter</t>
  </si>
  <si>
    <t>Geographical Location</t>
  </si>
  <si>
    <t>LEA Code (District)</t>
  </si>
  <si>
    <t>School Location (Charter)</t>
  </si>
  <si>
    <t>ENTITY STARS CODE</t>
  </si>
  <si>
    <t>D/LC/SC
(District,
Local Charter,
State Charter)</t>
  </si>
  <si>
    <t>New LEA FY21</t>
  </si>
  <si>
    <t>ECE Avg/ Half Day K MEM</t>
  </si>
  <si>
    <t>KF (Full-Day) K Avg Mem</t>
  </si>
  <si>
    <t>ECE FTE</t>
  </si>
  <si>
    <t>Grade 1</t>
  </si>
  <si>
    <t>Grade 2</t>
  </si>
  <si>
    <t>Grade 3</t>
  </si>
  <si>
    <t>Grade 4</t>
  </si>
  <si>
    <t>Grade 5</t>
  </si>
  <si>
    <t>Grade 6</t>
  </si>
  <si>
    <t>Grade 7</t>
  </si>
  <si>
    <t>Grade 8</t>
  </si>
  <si>
    <t>Grade 9</t>
  </si>
  <si>
    <t>Grade 10</t>
  </si>
  <si>
    <t>Grade 11</t>
  </si>
  <si>
    <t>Grade 12</t>
  </si>
  <si>
    <t>TOTAL 1-12</t>
  </si>
  <si>
    <t>TOTAL MEM</t>
  </si>
  <si>
    <t>22-8-19
ECE Program Units</t>
  </si>
  <si>
    <t>22-8-20
Grade 1 Program Units</t>
  </si>
  <si>
    <t>22-8-20
Grades 2-3 Program Units</t>
  </si>
  <si>
    <t>22-8-20
Grades 4-6 Program Units</t>
  </si>
  <si>
    <t>22-8-20
Grades 7-12 Program Units</t>
  </si>
  <si>
    <t>22-8-20
Total 1-12 Program Units</t>
  </si>
  <si>
    <t>22-8-19
22-8-20
Total Membership Program Units</t>
  </si>
  <si>
    <t>Oct 19 (T &amp; E)</t>
  </si>
  <si>
    <t>Oct 19 (TCI)</t>
  </si>
  <si>
    <t>22-8-2 Q.
Oct 19 SCM</t>
  </si>
  <si>
    <t>22-8-18 A.
Adjusted Program Units</t>
  </si>
  <si>
    <t>C&amp;C-Gifted PROG. MEM</t>
  </si>
  <si>
    <t>D&amp;D-Gifted PROG. MEM</t>
  </si>
  <si>
    <t>3Y &amp; 4Y  DD MEM</t>
  </si>
  <si>
    <t xml:space="preserve">A/B MEM </t>
  </si>
  <si>
    <t xml:space="preserve">Related Services Ancillary FTE </t>
  </si>
  <si>
    <t>22-8-21 C. (2)
C&amp;C-Gifted Units</t>
  </si>
  <si>
    <t>22-8-21 C. (3)
D&amp;D-Gifted Units</t>
  </si>
  <si>
    <t>22-8-21 C. (4)
3 &amp; 4Yr. DD Units</t>
  </si>
  <si>
    <t>22-8-21 C. (1) 
A/B MEM Units</t>
  </si>
  <si>
    <t>Special Ed Units</t>
  </si>
  <si>
    <t>22-8-21 C. (5)
Related Services Ancillary FTE Units</t>
  </si>
  <si>
    <t>22-8-21 C.
Total Special Education Units</t>
  </si>
  <si>
    <t xml:space="preserve">Fine Arts 80/120 Avg. Program Mem </t>
  </si>
  <si>
    <t>New Fine Arts Program Mem</t>
  </si>
  <si>
    <t>22-8-23.5
22-8-23.12
Fine Arts Program Units</t>
  </si>
  <si>
    <t>Bilingual Program 80/120 Avg. Mem</t>
  </si>
  <si>
    <t>Bilingual Program 80/120 Avg. FTE</t>
  </si>
  <si>
    <t>New Bilingual Program Mem</t>
  </si>
  <si>
    <t>New Bilingual Program FTE</t>
  </si>
  <si>
    <t>22-8-23.12
Total Bilingual Program Units</t>
  </si>
  <si>
    <t>Elementary PE Mem</t>
  </si>
  <si>
    <t>Funded Elem PE Program Mem</t>
  </si>
  <si>
    <t>22-8-23.7
22-8-23.12
Elementary PE Program Units</t>
  </si>
  <si>
    <t>National Board  Cert. Teachers FTE</t>
  </si>
  <si>
    <t>22-8-23.4
National Board  Cert. Teachers Units</t>
  </si>
  <si>
    <t>22-8-23 A
Elementary/Mid/Jr. High Units</t>
  </si>
  <si>
    <t>22-8-23 A
Senior High Units</t>
  </si>
  <si>
    <t>22-8-23 B,C, D
Geographic School District Location MEM</t>
  </si>
  <si>
    <t>District + Local Charter within District Location = TOTAL MEM (for District size calculation)</t>
  </si>
  <si>
    <t>22-8-23 B
School Size Adjustment Units 
(Phase out factor)</t>
  </si>
  <si>
    <t>22-8-23 C
District Size &lt;4,000 Adjustment Units</t>
  </si>
  <si>
    <t>22-8-23 D
District Size &lt;200 Adjustment Units</t>
  </si>
  <si>
    <t>Rural Population Proportion</t>
  </si>
  <si>
    <t>22-8-23 E
Eligible for Rural Population
(greater than 40%)</t>
  </si>
  <si>
    <t>Chartered After 7/1/2018?</t>
  </si>
  <si>
    <t>22-8-23 E
Rural Population Program Units</t>
  </si>
  <si>
    <t>22-8-23 B, C, D, E
Total Size Adjustment Program Units</t>
  </si>
  <si>
    <t xml:space="preserve">At-Risk Index </t>
  </si>
  <si>
    <t>22-8-23.3
At-Risk Units</t>
  </si>
  <si>
    <t>22-8-23.1 A
Growth</t>
  </si>
  <si>
    <t>22-8-23.1 B
Growth</t>
  </si>
  <si>
    <t>22-8-23.1 A, B
Growth Units</t>
  </si>
  <si>
    <t>Charter Schools Student Activities Mem</t>
  </si>
  <si>
    <t>22-8-23.6
Charter Schools Student Activities Units</t>
  </si>
  <si>
    <t>Home School Student Activities Mem</t>
  </si>
  <si>
    <t>22-8-23.8
Home School Student Activities Units</t>
  </si>
  <si>
    <t>Home School Student Program Mem</t>
  </si>
  <si>
    <t>Home School Student Program Classes</t>
  </si>
  <si>
    <t xml:space="preserve">22-8-23.9
Home School Student Program Units
</t>
  </si>
  <si>
    <t>22-8-18
Subtotal Program  Units</t>
  </si>
  <si>
    <t>22-8-25 D (3)
Save Harmless Units</t>
  </si>
  <si>
    <t>Total SEG Program Units (plus Save Harmless)</t>
  </si>
  <si>
    <t>22-8-25 (4)
GAA (unit value)
Subtotal Program Cost</t>
  </si>
  <si>
    <t>ELT 80/120 Avg. Program Mem</t>
  </si>
  <si>
    <t>Total ELTP SY2020-21 MEM</t>
  </si>
  <si>
    <t>22-8-23.10
22-8-23.12
Extended Learning Time Program Units</t>
  </si>
  <si>
    <t>ELTP Program Cost</t>
  </si>
  <si>
    <t>K5+ 80/120 Avg. Program Mem</t>
  </si>
  <si>
    <t>Total K5+ SY2020-21 MEM</t>
  </si>
  <si>
    <t>22-8-23.11
22-8-23.12
K-5 Plus Program Units</t>
  </si>
  <si>
    <t>K-5 Plus Program Cost</t>
  </si>
  <si>
    <t>GRAND TOTAL FINAL PROGRAM COST</t>
  </si>
  <si>
    <t>22-8B-13
State Charter School Admin Withholding</t>
  </si>
  <si>
    <t>Program Cost After State 2%</t>
  </si>
  <si>
    <t xml:space="preserve"> June 2020 Local Tax 100%</t>
  </si>
  <si>
    <t>Budgeted 
July 2020 May 2021
Local Tax 100%</t>
  </si>
  <si>
    <t>22-8-25 B
Budgeted June-May 
Local Tax 100%</t>
  </si>
  <si>
    <t>22-8-25 B
22-8-25 C (1), (2)
75% of Non-Categorical
Local Tax 
Revenue Credits</t>
  </si>
  <si>
    <t>June 2020 
Impact Aid
100%  Payment</t>
  </si>
  <si>
    <t>Budgeted 
July 2020 - May 2021
Impact Aid
100% Payment</t>
  </si>
  <si>
    <t>22-8-25 C (2)
Budgeted June-May
Impact Aid
100% Payment</t>
  </si>
  <si>
    <t>USDE Determined Preliminary Proportionality</t>
  </si>
  <si>
    <t>22-8-25 B
22-8-25 C (1), (2)
Non-Categorical
Impact Aid
Revenue Credits
(capped at prop)</t>
  </si>
  <si>
    <t>June 2020 
Forest Reserve 
100% Payment</t>
  </si>
  <si>
    <t>Budgeted July 2020 - May 2021 Forest Reserve 100% Payment</t>
  </si>
  <si>
    <t>22-8-25 C. (1)
Budgeted
June-May 
Forest Reserve 
100% Payment</t>
  </si>
  <si>
    <t>22-8-25 B
22-8-25 C (1), (2)
75% of Non-Categorical
Forest Reserve
Revenue Credits</t>
  </si>
  <si>
    <t>22-8-25 C. (5)
Total Non-Categorical Revenue
100% Payments</t>
  </si>
  <si>
    <t>22-8-25 B
22-8-25 C (1), (2)
Total Non-Categorical Revenue Credits</t>
  </si>
  <si>
    <t>Energy Efficiency Renewable Bonds (100%)</t>
  </si>
  <si>
    <t>22-8-25 D. (8)
Budgeted Energy Renewable Bonds Savings 90%</t>
  </si>
  <si>
    <t xml:space="preserve">FINAL GRAND TOTAL STATE EQUALIZATION GUARANTEE (SEG)
</t>
  </si>
  <si>
    <t xml:space="preserve">Subtotal Proportionate
State Equalization Guarantee (SEG)
</t>
  </si>
  <si>
    <t xml:space="preserve">Subtotal Proportionate
ELTP State Equalization Guarantee (SEG) 
</t>
  </si>
  <si>
    <t xml:space="preserve">K-5+ Proportionate
State Equalization Guarantee (SEG)
</t>
  </si>
  <si>
    <t>Local Charter School Admin. Withholding</t>
  </si>
  <si>
    <t>Final Funded State Equalization Guarantee (SEG)
[100% Districts, 98% State Charter, 98% Local Charter]</t>
  </si>
  <si>
    <t xml:space="preserve">2019-2020 First Reporting Period Mem
</t>
  </si>
  <si>
    <t>2020-2021 Actual First Reporting Period Mem
[Growth Units Calculation]</t>
  </si>
  <si>
    <t>2020-2021  40th day Total Program Units
[Save Harmless Calculation]</t>
  </si>
  <si>
    <t>Per Mem Program Cost</t>
  </si>
  <si>
    <t>ALAMOGORDO</t>
  </si>
  <si>
    <t xml:space="preserve">ALAMOGORDO </t>
  </si>
  <si>
    <t>046</t>
  </si>
  <si>
    <t>000</t>
  </si>
  <si>
    <t>046-000</t>
  </si>
  <si>
    <t>D</t>
  </si>
  <si>
    <t>NO</t>
  </si>
  <si>
    <t>N</t>
  </si>
  <si>
    <t>ALBUQUERQUE</t>
  </si>
  <si>
    <t xml:space="preserve">ALBUQUERQUE  </t>
  </si>
  <si>
    <t>001</t>
  </si>
  <si>
    <t>001-000</t>
  </si>
  <si>
    <t>ACE LEADERSHIP</t>
  </si>
  <si>
    <t>749</t>
  </si>
  <si>
    <t>001-749</t>
  </si>
  <si>
    <t>LC</t>
  </si>
  <si>
    <t>ALBUQUERQUE CHARTER ACADEMY</t>
  </si>
  <si>
    <t>090</t>
  </si>
  <si>
    <t>001-090</t>
  </si>
  <si>
    <t>THE ALBUQUERQUE TALENT AND DEVELOPMENT ACAD</t>
  </si>
  <si>
    <t>016</t>
  </si>
  <si>
    <t>001-016</t>
  </si>
  <si>
    <t>ALICE KING COMMUNITY SCHOOL</t>
  </si>
  <si>
    <t>116</t>
  </si>
  <si>
    <t>001-116</t>
  </si>
  <si>
    <t>CHRISTINE DUNCAN COMMUNITY</t>
  </si>
  <si>
    <t>118</t>
  </si>
  <si>
    <t>001-118</t>
  </si>
  <si>
    <t>CIEN AGUAS INTERNATIONAL</t>
  </si>
  <si>
    <t>780</t>
  </si>
  <si>
    <t>001-780</t>
  </si>
  <si>
    <t>CORAL COMMUNITY</t>
  </si>
  <si>
    <t>706</t>
  </si>
  <si>
    <t>001-706</t>
  </si>
  <si>
    <t>CORRALES INTERNATIONAL</t>
  </si>
  <si>
    <t>028</t>
  </si>
  <si>
    <t>001-028</t>
  </si>
  <si>
    <t>COTTONWOOD CLASSICAL ST. CHARTER</t>
  </si>
  <si>
    <t>769</t>
  </si>
  <si>
    <t>001-769</t>
  </si>
  <si>
    <t>DIGITAL ARTS &amp; TECH ACADEMY</t>
  </si>
  <si>
    <t>063</t>
  </si>
  <si>
    <t>001-063</t>
  </si>
  <si>
    <t>EAST MOUNTAIN</t>
  </si>
  <si>
    <t>024</t>
  </si>
  <si>
    <t>001-024</t>
  </si>
  <si>
    <t>EL CAMINO REAL</t>
  </si>
  <si>
    <t>069</t>
  </si>
  <si>
    <t>001-069</t>
  </si>
  <si>
    <t>GILBERT L. SENA CHARTER</t>
  </si>
  <si>
    <t>707</t>
  </si>
  <si>
    <t>001-707</t>
  </si>
  <si>
    <t>GORDON BERNELL</t>
  </si>
  <si>
    <t>030</t>
  </si>
  <si>
    <t>001-030</t>
  </si>
  <si>
    <t>HEALTH LEADERSHIP CHARTER</t>
  </si>
  <si>
    <t>752</t>
  </si>
  <si>
    <t>001-752</t>
  </si>
  <si>
    <t>INT'L SCHOOL MESA DEL SOL ST. CHARTER</t>
  </si>
  <si>
    <t>781</t>
  </si>
  <si>
    <t>001-781</t>
  </si>
  <si>
    <t>LA ACADEMIA DE ESPERANZA</t>
  </si>
  <si>
    <t>061</t>
  </si>
  <si>
    <t>001-061</t>
  </si>
  <si>
    <t>LOS PUENTES</t>
  </si>
  <si>
    <t>017</t>
  </si>
  <si>
    <t>001-017</t>
  </si>
  <si>
    <t>MONTESSORI OF THE RIO GRANDE</t>
  </si>
  <si>
    <t>095</t>
  </si>
  <si>
    <t>001-095</t>
  </si>
  <si>
    <t>MOUNTAIN MAHOGANY</t>
  </si>
  <si>
    <t>098</t>
  </si>
  <si>
    <t>001-098</t>
  </si>
  <si>
    <t>NATIVE AMERICAN COMM ACAD.</t>
  </si>
  <si>
    <t>006</t>
  </si>
  <si>
    <t>001-006</t>
  </si>
  <si>
    <t>NEW AMERICA CHARTER SCHOOL</t>
  </si>
  <si>
    <t>708</t>
  </si>
  <si>
    <t>001-708</t>
  </si>
  <si>
    <t>NEW MEXICO INTERNATIONAL</t>
  </si>
  <si>
    <t>768</t>
  </si>
  <si>
    <t>001-768</t>
  </si>
  <si>
    <t>MARK ARMIJO (NUESTROS VALORES)</t>
  </si>
  <si>
    <t>039</t>
  </si>
  <si>
    <t>001-039</t>
  </si>
  <si>
    <t>PAPA</t>
  </si>
  <si>
    <t>047</t>
  </si>
  <si>
    <t>001-047</t>
  </si>
  <si>
    <t>ROBERT F. KENNEDY</t>
  </si>
  <si>
    <t>051</t>
  </si>
  <si>
    <t>001-051</t>
  </si>
  <si>
    <t>SIEMBRA LEADERSHIP HIGH SCHOOL</t>
  </si>
  <si>
    <t>750</t>
  </si>
  <si>
    <t>001-750</t>
  </si>
  <si>
    <t>SOUTH VALLEY</t>
  </si>
  <si>
    <t>025</t>
  </si>
  <si>
    <t>001-025</t>
  </si>
  <si>
    <t>TECHNOLOGY LEADERSHIP</t>
  </si>
  <si>
    <t>753</t>
  </si>
  <si>
    <t>001-753</t>
  </si>
  <si>
    <t>WILLIAM W &amp; JOSEPHINE DORN CHARTER</t>
  </si>
  <si>
    <t>782</t>
  </si>
  <si>
    <t>001-782</t>
  </si>
  <si>
    <t>ALBUQUERQUE W/CHARTERS</t>
  </si>
  <si>
    <t>-</t>
  </si>
  <si>
    <t>ANIMAS</t>
  </si>
  <si>
    <t>030-000</t>
  </si>
  <si>
    <t>Y</t>
  </si>
  <si>
    <t>ARTESIA</t>
  </si>
  <si>
    <t>022</t>
  </si>
  <si>
    <t>022-000</t>
  </si>
  <si>
    <t>AZTEC</t>
  </si>
  <si>
    <t>064</t>
  </si>
  <si>
    <t>064-000</t>
  </si>
  <si>
    <t>MOSAIC ACADEMY CHARTER</t>
  </si>
  <si>
    <t>064-001</t>
  </si>
  <si>
    <t>AZTEC W/CHARTERS</t>
  </si>
  <si>
    <t>BELEN</t>
  </si>
  <si>
    <t>087</t>
  </si>
  <si>
    <t>087-000</t>
  </si>
  <si>
    <t>BERNALILLO</t>
  </si>
  <si>
    <t>061-000</t>
  </si>
  <si>
    <t>BLOOMFIELD</t>
  </si>
  <si>
    <t>066</t>
  </si>
  <si>
    <t>066-000</t>
  </si>
  <si>
    <t>CAPITAN</t>
  </si>
  <si>
    <t>040</t>
  </si>
  <si>
    <t>040-000</t>
  </si>
  <si>
    <t>CARLSBAD</t>
  </si>
  <si>
    <t>020</t>
  </si>
  <si>
    <t>020-000</t>
  </si>
  <si>
    <t>JEFFERSON MONT. ACAD.</t>
  </si>
  <si>
    <t>020-001</t>
  </si>
  <si>
    <t>PECOS CONNECTIONS</t>
  </si>
  <si>
    <t>005</t>
  </si>
  <si>
    <t>020-005</t>
  </si>
  <si>
    <t>CARLSBAD W/CHARTERS</t>
  </si>
  <si>
    <t>CARRIZOZO</t>
  </si>
  <si>
    <t>037</t>
  </si>
  <si>
    <t>037-000</t>
  </si>
  <si>
    <t>CENTRAL CONS.</t>
  </si>
  <si>
    <t>067</t>
  </si>
  <si>
    <t>067-000</t>
  </si>
  <si>
    <t>DREAM DINE'</t>
  </si>
  <si>
    <t>109</t>
  </si>
  <si>
    <t>067-109</t>
  </si>
  <si>
    <t>CENTRAL W/CHARTERS</t>
  </si>
  <si>
    <t>CHAMA VALLEY</t>
  </si>
  <si>
    <t>053</t>
  </si>
  <si>
    <t>053-000</t>
  </si>
  <si>
    <t>CIMARRON</t>
  </si>
  <si>
    <t>008</t>
  </si>
  <si>
    <t>008-000</t>
  </si>
  <si>
    <t>MORENO VALLEY HIGH</t>
  </si>
  <si>
    <t>003</t>
  </si>
  <si>
    <t>008-003</t>
  </si>
  <si>
    <t>CIMARRON W/CHARTERS</t>
  </si>
  <si>
    <t>CLAYTON</t>
  </si>
  <si>
    <t>084</t>
  </si>
  <si>
    <t>084-000</t>
  </si>
  <si>
    <t>CLOUDCROFT</t>
  </si>
  <si>
    <t>048</t>
  </si>
  <si>
    <t>048-000</t>
  </si>
  <si>
    <t>CLOVIS</t>
  </si>
  <si>
    <t>012</t>
  </si>
  <si>
    <t>012-000</t>
  </si>
  <si>
    <t>COBRE CONS.</t>
  </si>
  <si>
    <t>024-000</t>
  </si>
  <si>
    <t>CORONA</t>
  </si>
  <si>
    <t>038</t>
  </si>
  <si>
    <t>038-000</t>
  </si>
  <si>
    <t>CUBA</t>
  </si>
  <si>
    <t>062</t>
  </si>
  <si>
    <t>062-000</t>
  </si>
  <si>
    <t>DEMING</t>
  </si>
  <si>
    <t>042</t>
  </si>
  <si>
    <t>042-000</t>
  </si>
  <si>
    <t>DEMING CESAR CHAVEZ</t>
  </si>
  <si>
    <t>042-006</t>
  </si>
  <si>
    <t>DEMING W/CHARTERS</t>
  </si>
  <si>
    <t>DES MOINES</t>
  </si>
  <si>
    <t>085</t>
  </si>
  <si>
    <t>085-000</t>
  </si>
  <si>
    <t>DEXTER</t>
  </si>
  <si>
    <t>006-000</t>
  </si>
  <si>
    <t>DORA</t>
  </si>
  <si>
    <t>060</t>
  </si>
  <si>
    <t>060-000</t>
  </si>
  <si>
    <t>DULCE</t>
  </si>
  <si>
    <t>054</t>
  </si>
  <si>
    <t>054-000</t>
  </si>
  <si>
    <t>ELIDA</t>
  </si>
  <si>
    <t>058</t>
  </si>
  <si>
    <t>058-000</t>
  </si>
  <si>
    <t>ESPAÑOLA</t>
  </si>
  <si>
    <t>055</t>
  </si>
  <si>
    <t>055-000</t>
  </si>
  <si>
    <t>ESTANCIA</t>
  </si>
  <si>
    <t>080</t>
  </si>
  <si>
    <t>080-000</t>
  </si>
  <si>
    <t>EUNICE</t>
  </si>
  <si>
    <t>032</t>
  </si>
  <si>
    <t>032-000</t>
  </si>
  <si>
    <t>FARMINGTON</t>
  </si>
  <si>
    <t>065</t>
  </si>
  <si>
    <t>065-000</t>
  </si>
  <si>
    <t>FLOYD</t>
  </si>
  <si>
    <t>059</t>
  </si>
  <si>
    <t>059-000</t>
  </si>
  <si>
    <t>FT. SUMNER</t>
  </si>
  <si>
    <t>016-000</t>
  </si>
  <si>
    <t>GADSDEN</t>
  </si>
  <si>
    <t>019</t>
  </si>
  <si>
    <t>019-000</t>
  </si>
  <si>
    <t>GALLUP</t>
  </si>
  <si>
    <t>043</t>
  </si>
  <si>
    <t>043-000</t>
  </si>
  <si>
    <t>GRADY</t>
  </si>
  <si>
    <t>015</t>
  </si>
  <si>
    <t>015-000</t>
  </si>
  <si>
    <t>GRANTS</t>
  </si>
  <si>
    <t>088</t>
  </si>
  <si>
    <t>088-000</t>
  </si>
  <si>
    <t>HAGERMAN</t>
  </si>
  <si>
    <t>005-000</t>
  </si>
  <si>
    <t>HATCH</t>
  </si>
  <si>
    <t>018</t>
  </si>
  <si>
    <t>018-000</t>
  </si>
  <si>
    <t>HOBBS</t>
  </si>
  <si>
    <t>033</t>
  </si>
  <si>
    <t>033-000</t>
  </si>
  <si>
    <t>HONDO</t>
  </si>
  <si>
    <t>039-000</t>
  </si>
  <si>
    <t>HOUSE</t>
  </si>
  <si>
    <t>050</t>
  </si>
  <si>
    <t>050-000</t>
  </si>
  <si>
    <t>JAL</t>
  </si>
  <si>
    <t>034</t>
  </si>
  <si>
    <t>034-000</t>
  </si>
  <si>
    <t>JEMEZ MOUNTAIN</t>
  </si>
  <si>
    <t>056</t>
  </si>
  <si>
    <t>056-000</t>
  </si>
  <si>
    <t>JEMEZ VALLEY</t>
  </si>
  <si>
    <t>063-000</t>
  </si>
  <si>
    <t>SAN DIEGO RIVERSIDE CHARTER</t>
  </si>
  <si>
    <t>004</t>
  </si>
  <si>
    <t>063-004</t>
  </si>
  <si>
    <t>JEMEZ VALLEY W/CHARTER</t>
  </si>
  <si>
    <t>LAKE ARTHUR</t>
  </si>
  <si>
    <t>007</t>
  </si>
  <si>
    <t>007-000</t>
  </si>
  <si>
    <t>LAS CRUCES</t>
  </si>
  <si>
    <t>017-000</t>
  </si>
  <si>
    <t>LAS VEGAS CITY</t>
  </si>
  <si>
    <t>069-000</t>
  </si>
  <si>
    <t>LOGAN</t>
  </si>
  <si>
    <t>051-000</t>
  </si>
  <si>
    <t>LORDSBURG</t>
  </si>
  <si>
    <t>029</t>
  </si>
  <si>
    <t>029-000</t>
  </si>
  <si>
    <t>LOS ALAMOS</t>
  </si>
  <si>
    <t>041</t>
  </si>
  <si>
    <t>041-000</t>
  </si>
  <si>
    <t>LOS LUNAS</t>
  </si>
  <si>
    <t>086</t>
  </si>
  <si>
    <t>086-000</t>
  </si>
  <si>
    <t>LOVING</t>
  </si>
  <si>
    <t>021</t>
  </si>
  <si>
    <t>021-000</t>
  </si>
  <si>
    <t>LOVINGTON</t>
  </si>
  <si>
    <t>031</t>
  </si>
  <si>
    <t>031-000</t>
  </si>
  <si>
    <t>MAGDALENA</t>
  </si>
  <si>
    <t>075</t>
  </si>
  <si>
    <t>075-000</t>
  </si>
  <si>
    <t>MAXWELL</t>
  </si>
  <si>
    <t>011</t>
  </si>
  <si>
    <t>011-000</t>
  </si>
  <si>
    <t>MELROSE</t>
  </si>
  <si>
    <t>014</t>
  </si>
  <si>
    <t>014-000</t>
  </si>
  <si>
    <t>MESA VISTA</t>
  </si>
  <si>
    <t>078</t>
  </si>
  <si>
    <t>078-000</t>
  </si>
  <si>
    <t>MORA</t>
  </si>
  <si>
    <t>044</t>
  </si>
  <si>
    <t>044-000</t>
  </si>
  <si>
    <t>MORIARTY</t>
  </si>
  <si>
    <t>081</t>
  </si>
  <si>
    <t>081-000</t>
  </si>
  <si>
    <t>MOSQUERO</t>
  </si>
  <si>
    <t>028-000</t>
  </si>
  <si>
    <t>MOUNTAINAIR</t>
  </si>
  <si>
    <t>082</t>
  </si>
  <si>
    <t>082-000</t>
  </si>
  <si>
    <t>PECOS</t>
  </si>
  <si>
    <t>070</t>
  </si>
  <si>
    <t>070-000</t>
  </si>
  <si>
    <t>PEÑASCO</t>
  </si>
  <si>
    <t>077</t>
  </si>
  <si>
    <t>077-000</t>
  </si>
  <si>
    <t>POJOAQUE</t>
  </si>
  <si>
    <t>072</t>
  </si>
  <si>
    <t>072-000</t>
  </si>
  <si>
    <t>PORTALES</t>
  </si>
  <si>
    <t>057</t>
  </si>
  <si>
    <t>057-000</t>
  </si>
  <si>
    <t>QUEMADO</t>
  </si>
  <si>
    <t>003-000</t>
  </si>
  <si>
    <t>QUESTA</t>
  </si>
  <si>
    <t>079</t>
  </si>
  <si>
    <t>079-000</t>
  </si>
  <si>
    <t>RATON</t>
  </si>
  <si>
    <t>009</t>
  </si>
  <si>
    <t>009-000</t>
  </si>
  <si>
    <t>RESERVE</t>
  </si>
  <si>
    <t>002</t>
  </si>
  <si>
    <t>002-000</t>
  </si>
  <si>
    <t>RIO RANCHO</t>
  </si>
  <si>
    <t>083</t>
  </si>
  <si>
    <t>083-000</t>
  </si>
  <si>
    <t>ROSWELL</t>
  </si>
  <si>
    <t>004-000</t>
  </si>
  <si>
    <t>SIDNEY GUTIERREZ</t>
  </si>
  <si>
    <t>004-009</t>
  </si>
  <si>
    <t>ROSWELL W/CHARTER</t>
  </si>
  <si>
    <t>ROY</t>
  </si>
  <si>
    <t>027</t>
  </si>
  <si>
    <t>027-000</t>
  </si>
  <si>
    <t>RUIDOSO</t>
  </si>
  <si>
    <t>036</t>
  </si>
  <si>
    <t>036-000</t>
  </si>
  <si>
    <t>SAN JON</t>
  </si>
  <si>
    <t>052</t>
  </si>
  <si>
    <t>052-000</t>
  </si>
  <si>
    <t>SANTA FE</t>
  </si>
  <si>
    <t>071</t>
  </si>
  <si>
    <t>071-000</t>
  </si>
  <si>
    <t>ACADEMY FOR TECH &amp; CLASSICS</t>
  </si>
  <si>
    <t>071-024</t>
  </si>
  <si>
    <t>SANTA FE W/CHARTERS</t>
  </si>
  <si>
    <t>SANTA ROSA</t>
  </si>
  <si>
    <t>025-000</t>
  </si>
  <si>
    <t>SILVER CITY CONS.</t>
  </si>
  <si>
    <t>023</t>
  </si>
  <si>
    <t>023-000</t>
  </si>
  <si>
    <t>SOCORRO</t>
  </si>
  <si>
    <t>074</t>
  </si>
  <si>
    <t>074-000</t>
  </si>
  <si>
    <t>COTTONWOOD VALLEY CHARTER</t>
  </si>
  <si>
    <t>074-003</t>
  </si>
  <si>
    <t>SOCORRO W/CHARTERS</t>
  </si>
  <si>
    <t>SPRINGER</t>
  </si>
  <si>
    <t>010</t>
  </si>
  <si>
    <t>010-000</t>
  </si>
  <si>
    <t>TAOS</t>
  </si>
  <si>
    <t>076</t>
  </si>
  <si>
    <t>076-000</t>
  </si>
  <si>
    <t>ANANSI CHARTER</t>
  </si>
  <si>
    <t>076-006</t>
  </si>
  <si>
    <t>TAOS MUNICIPAL CHARTER</t>
  </si>
  <si>
    <t>076-005</t>
  </si>
  <si>
    <t>VISTA GRANDE</t>
  </si>
  <si>
    <t>076-012</t>
  </si>
  <si>
    <t>TAOS W/CHARTER</t>
  </si>
  <si>
    <t>TATUM</t>
  </si>
  <si>
    <t>035</t>
  </si>
  <si>
    <t>035-000</t>
  </si>
  <si>
    <t>TEXICO</t>
  </si>
  <si>
    <t>013</t>
  </si>
  <si>
    <t>013-000</t>
  </si>
  <si>
    <t>TRUTH OR CONSEQ.</t>
  </si>
  <si>
    <t>073</t>
  </si>
  <si>
    <t>073-000</t>
  </si>
  <si>
    <t>TUCUMCARI</t>
  </si>
  <si>
    <t>049</t>
  </si>
  <si>
    <t>049-000</t>
  </si>
  <si>
    <t>TULAROSA</t>
  </si>
  <si>
    <t>047-000</t>
  </si>
  <si>
    <t>VAUGHN</t>
  </si>
  <si>
    <t>026</t>
  </si>
  <si>
    <t>026-000</t>
  </si>
  <si>
    <t>WAGON MOUND</t>
  </si>
  <si>
    <t>045</t>
  </si>
  <si>
    <t>045-000</t>
  </si>
  <si>
    <t>WEST LAS VEGAS</t>
  </si>
  <si>
    <t>068</t>
  </si>
  <si>
    <t>068-000</t>
  </si>
  <si>
    <t>RIO GALLINAS CHARTER SCHOOL</t>
  </si>
  <si>
    <t>068-004</t>
  </si>
  <si>
    <t>WEST LAS VEGAS W/CHARTER</t>
  </si>
  <si>
    <t>ZUNI</t>
  </si>
  <si>
    <t>089</t>
  </si>
  <si>
    <t>089-000</t>
  </si>
  <si>
    <t>STATE CHARTERS</t>
  </si>
  <si>
    <t>ACES TECHNICAL CHARTER SCHOOL</t>
  </si>
  <si>
    <t>579</t>
  </si>
  <si>
    <t>579-001</t>
  </si>
  <si>
    <t>SC</t>
  </si>
  <si>
    <t>YES</t>
  </si>
  <si>
    <t>ALBUQUERQUE BILINGUAL ACADEMY</t>
  </si>
  <si>
    <t>528</t>
  </si>
  <si>
    <t>528-001</t>
  </si>
  <si>
    <t>ALBUQUERQUE COLLEGIATE</t>
  </si>
  <si>
    <t>574</t>
  </si>
  <si>
    <t>574-001</t>
  </si>
  <si>
    <t>AIMS @ UNM</t>
  </si>
  <si>
    <t>524</t>
  </si>
  <si>
    <t>524-001</t>
  </si>
  <si>
    <t>ALBUQUERQUE SCHOOL OF EXCELLENCE</t>
  </si>
  <si>
    <t>516</t>
  </si>
  <si>
    <t>516-001</t>
  </si>
  <si>
    <t>ALBUQUERQUE SIGN LANGUAGE</t>
  </si>
  <si>
    <t>517</t>
  </si>
  <si>
    <t>517-001</t>
  </si>
  <si>
    <t>ALDO LEOPOLD ST. CHARTER</t>
  </si>
  <si>
    <t>532</t>
  </si>
  <si>
    <t>532-001</t>
  </si>
  <si>
    <t>ALMA D' ARTE STATE CHARTER</t>
  </si>
  <si>
    <t>511</t>
  </si>
  <si>
    <t>511-001</t>
  </si>
  <si>
    <t>ALTURA PREPARATORY SCHOOL</t>
  </si>
  <si>
    <t>575</t>
  </si>
  <si>
    <t>575-001</t>
  </si>
  <si>
    <t>AMY BIEHL ST. CHARTER</t>
  </si>
  <si>
    <t>525</t>
  </si>
  <si>
    <t>525-001</t>
  </si>
  <si>
    <t>ASK ACADEMY ST. CHARTER</t>
  </si>
  <si>
    <t>520</t>
  </si>
  <si>
    <t>520-001</t>
  </si>
  <si>
    <t>CESAR CHAVEZ COMM. ST. CHARTER</t>
  </si>
  <si>
    <t>512</t>
  </si>
  <si>
    <t>512-001</t>
  </si>
  <si>
    <t>DEAP</t>
  </si>
  <si>
    <t>562</t>
  </si>
  <si>
    <t>562-001</t>
  </si>
  <si>
    <t xml:space="preserve">ESTANCIA VALLEY </t>
  </si>
  <si>
    <t>550</t>
  </si>
  <si>
    <t>550-001</t>
  </si>
  <si>
    <t xml:space="preserve">EXPLORE ACADEMY </t>
  </si>
  <si>
    <t>557</t>
  </si>
  <si>
    <t>557-001</t>
  </si>
  <si>
    <t xml:space="preserve">HORIZON ACADEMY WEST ST. CHARTER </t>
  </si>
  <si>
    <t>503</t>
  </si>
  <si>
    <t>503-001</t>
  </si>
  <si>
    <t xml:space="preserve">HOZHO ACADEMY </t>
  </si>
  <si>
    <t>573</t>
  </si>
  <si>
    <t>573-001</t>
  </si>
  <si>
    <t xml:space="preserve">J. PAUL TAYLOR ACADEMY </t>
  </si>
  <si>
    <t>535</t>
  </si>
  <si>
    <t>535-001</t>
  </si>
  <si>
    <t xml:space="preserve">LA ACADEMIA DOLORES HUERTA </t>
  </si>
  <si>
    <t>560</t>
  </si>
  <si>
    <t>560-001</t>
  </si>
  <si>
    <t xml:space="preserve">LA TIERRA MONTESSORI </t>
  </si>
  <si>
    <t>546</t>
  </si>
  <si>
    <t>546-001</t>
  </si>
  <si>
    <t xml:space="preserve">LAS MONTANAS </t>
  </si>
  <si>
    <t>567</t>
  </si>
  <si>
    <t>567-001</t>
  </si>
  <si>
    <t xml:space="preserve">MASTERS PROGRAM ST. CHARTER </t>
  </si>
  <si>
    <t>519</t>
  </si>
  <si>
    <t>519-001</t>
  </si>
  <si>
    <t xml:space="preserve">MCCURDY CHARTER SCHOOL </t>
  </si>
  <si>
    <t>547</t>
  </si>
  <si>
    <t>547-001</t>
  </si>
  <si>
    <t xml:space="preserve">MEDIA ARTS COLLAB. ST. CHARTER </t>
  </si>
  <si>
    <t>501</t>
  </si>
  <si>
    <t>501-001</t>
  </si>
  <si>
    <t xml:space="preserve">MIDDLE COLLEGE HIGH </t>
  </si>
  <si>
    <t>578</t>
  </si>
  <si>
    <t>578-001</t>
  </si>
  <si>
    <t xml:space="preserve">MISSION ACHIEVEMENT &amp; SUCCESS-MAS </t>
  </si>
  <si>
    <t>542</t>
  </si>
  <si>
    <t>542-001</t>
  </si>
  <si>
    <t xml:space="preserve">MONTE DEL SOL </t>
  </si>
  <si>
    <t>564</t>
  </si>
  <si>
    <t>564-001</t>
  </si>
  <si>
    <t xml:space="preserve">MONTESSORI ELEMEMTARY ST. CHARTER </t>
  </si>
  <si>
    <t>529</t>
  </si>
  <si>
    <t>529-001</t>
  </si>
  <si>
    <t>NEW AMERICA SCHOOL - LAS CRUCES</t>
  </si>
  <si>
    <t>549</t>
  </si>
  <si>
    <t>549-001</t>
  </si>
  <si>
    <t>NEW MEXICO CONNECTIONS ACADEMY</t>
  </si>
  <si>
    <t>554</t>
  </si>
  <si>
    <t>554-001</t>
  </si>
  <si>
    <t xml:space="preserve">NEW MEXICO SCHOOL FOR THE ARTS  ST. CH </t>
  </si>
  <si>
    <t>509</t>
  </si>
  <si>
    <t>509-001</t>
  </si>
  <si>
    <t xml:space="preserve">NORTH VALLEY ACADEMY ST. CHARTER </t>
  </si>
  <si>
    <t>504</t>
  </si>
  <si>
    <t>504-001</t>
  </si>
  <si>
    <t xml:space="preserve">RAICES DEL SABER XINACHTLI </t>
  </si>
  <si>
    <t>577</t>
  </si>
  <si>
    <t>577-001</t>
  </si>
  <si>
    <t xml:space="preserve">RED RIVER VALLEY </t>
  </si>
  <si>
    <t>539</t>
  </si>
  <si>
    <t>539-001</t>
  </si>
  <si>
    <t>ROOTS  &amp; WINGS</t>
  </si>
  <si>
    <t>570</t>
  </si>
  <si>
    <t>570-001</t>
  </si>
  <si>
    <t xml:space="preserve">SANDOVAL ACADEMY OF BIL ED SABE </t>
  </si>
  <si>
    <t>563</t>
  </si>
  <si>
    <t>563-001</t>
  </si>
  <si>
    <t xml:space="preserve">SCHOOL OF DREAMS ST. CHARTER </t>
  </si>
  <si>
    <t>505</t>
  </si>
  <si>
    <t>505-001</t>
  </si>
  <si>
    <t xml:space="preserve">SIX DIRECTIONS </t>
  </si>
  <si>
    <t>568</t>
  </si>
  <si>
    <t>568-001</t>
  </si>
  <si>
    <t xml:space="preserve">SOLARE COLLEGIATE </t>
  </si>
  <si>
    <t>576</t>
  </si>
  <si>
    <t>576-001</t>
  </si>
  <si>
    <t xml:space="preserve">SOUTH VALLEY PREP ST. CHARTER </t>
  </si>
  <si>
    <t>515</t>
  </si>
  <si>
    <t>515-001</t>
  </si>
  <si>
    <t>SW AERONAUTICS, MATHEMATICS AND SCIENCE ACADEMY</t>
  </si>
  <si>
    <t>544</t>
  </si>
  <si>
    <t>544-001</t>
  </si>
  <si>
    <t xml:space="preserve">SOUTHWEST PREPATORY LEARNING CENTER </t>
  </si>
  <si>
    <t>530</t>
  </si>
  <si>
    <t>530-001</t>
  </si>
  <si>
    <t xml:space="preserve">SOUTHWEST SECONDARY LEARNING CENTER </t>
  </si>
  <si>
    <t>531</t>
  </si>
  <si>
    <t>531-001</t>
  </si>
  <si>
    <t>TAOS ACADEMY</t>
  </si>
  <si>
    <t>510</t>
  </si>
  <si>
    <t>510-001</t>
  </si>
  <si>
    <t xml:space="preserve">TAOS INTEGRATED SCHOOL OF ARTS ST. </t>
  </si>
  <si>
    <t>521</t>
  </si>
  <si>
    <t>521-001</t>
  </si>
  <si>
    <t xml:space="preserve">TAOS INTERNATIONAL </t>
  </si>
  <si>
    <t>555</t>
  </si>
  <si>
    <t>555-001</t>
  </si>
  <si>
    <t xml:space="preserve">THE GREAT ACADEMY </t>
  </si>
  <si>
    <t>536</t>
  </si>
  <si>
    <t>536-001</t>
  </si>
  <si>
    <t xml:space="preserve">TIERRA ADENTRO ST. CHARTER </t>
  </si>
  <si>
    <t>518</t>
  </si>
  <si>
    <t>518-001</t>
  </si>
  <si>
    <t xml:space="preserve">TIERRA ENCANTADA CHARTER </t>
  </si>
  <si>
    <t>565</t>
  </si>
  <si>
    <t>565-001</t>
  </si>
  <si>
    <t>TURQUOISE TRAIL ELEMENTARY</t>
  </si>
  <si>
    <t>566</t>
  </si>
  <si>
    <t>566-001</t>
  </si>
  <si>
    <t>Twenty First Century (21st CENTURY PUBLIC ACADEMY)</t>
  </si>
  <si>
    <t>580</t>
  </si>
  <si>
    <t>580-001</t>
  </si>
  <si>
    <t>WALATOWA CHARTER HIGH SCHOOL</t>
  </si>
  <si>
    <t>552</t>
  </si>
  <si>
    <t>552-001</t>
  </si>
  <si>
    <t>STATEWIDE</t>
  </si>
  <si>
    <t>COMMENTS</t>
  </si>
  <si>
    <t>for SEG calculation</t>
  </si>
  <si>
    <t>Because Proportionality is mandated by USDE at the time of prelim fund run dev., and based on FY19 data, new entities not named in USDE document due to timing are set at 0%</t>
  </si>
  <si>
    <t>[100% for District/Local Charter and 98% State Charter]
for SEG calculation</t>
  </si>
  <si>
    <t>Proportionate after credit and Energy deduction 
[State Charter reduced by 2%]
for SEG calculation</t>
  </si>
  <si>
    <t>[Growth Units Calculation]</t>
  </si>
  <si>
    <t>Must be updated on 40th due to 22-8-23.1 C</t>
  </si>
  <si>
    <t>Must be updated on 40th due to 22-8-25 D (3)</t>
  </si>
  <si>
    <t>Fields in 910B-5</t>
  </si>
  <si>
    <t>I6</t>
  </si>
  <si>
    <t>I7</t>
  </si>
  <si>
    <t>I9</t>
  </si>
  <si>
    <t>I10</t>
  </si>
  <si>
    <t>I11</t>
  </si>
  <si>
    <t>I12</t>
  </si>
  <si>
    <t>I13</t>
  </si>
  <si>
    <t>I14</t>
  </si>
  <si>
    <t>I15</t>
  </si>
  <si>
    <t>I16</t>
  </si>
  <si>
    <t>I17</t>
  </si>
  <si>
    <t>I18</t>
  </si>
  <si>
    <t>I19</t>
  </si>
  <si>
    <t>I20</t>
  </si>
  <si>
    <t>I52</t>
  </si>
  <si>
    <t>I53</t>
  </si>
  <si>
    <t>D56</t>
  </si>
  <si>
    <t>D57</t>
  </si>
  <si>
    <t>D58</t>
  </si>
  <si>
    <t>D60</t>
  </si>
  <si>
    <t>D62</t>
  </si>
  <si>
    <t>C66</t>
  </si>
  <si>
    <t>D66</t>
  </si>
  <si>
    <t>C73</t>
  </si>
  <si>
    <t>D73</t>
  </si>
  <si>
    <t>E73</t>
  </si>
  <si>
    <t>F73</t>
  </si>
  <si>
    <t>C78</t>
  </si>
  <si>
    <t>D78</t>
  </si>
  <si>
    <t>C82</t>
  </si>
  <si>
    <t>D87</t>
  </si>
  <si>
    <t>D88</t>
  </si>
  <si>
    <t>D89</t>
  </si>
  <si>
    <t>H209</t>
  </si>
  <si>
    <t>D211</t>
  </si>
  <si>
    <t>22-8-23 E</t>
  </si>
  <si>
    <t>C100</t>
  </si>
  <si>
    <t>C104</t>
  </si>
  <si>
    <t>C108</t>
  </si>
  <si>
    <t>C113</t>
  </si>
  <si>
    <t>D113</t>
  </si>
  <si>
    <t>C117</t>
  </si>
  <si>
    <t>D117</t>
  </si>
  <si>
    <t>C122</t>
  </si>
  <si>
    <t>D122</t>
  </si>
  <si>
    <t>930F 2020</t>
  </si>
  <si>
    <t>H139</t>
  </si>
  <si>
    <t>H140</t>
  </si>
  <si>
    <t>H141</t>
  </si>
  <si>
    <t>H147</t>
  </si>
  <si>
    <t>E131</t>
  </si>
  <si>
    <t>E134</t>
  </si>
  <si>
    <t>check</t>
  </si>
  <si>
    <t>44204 Forest Reserve</t>
  </si>
  <si>
    <t>I certify that the information provided is true and correct to the best of my knowledge.</t>
  </si>
  <si>
    <t>Date</t>
  </si>
  <si>
    <t>REVENUE</t>
  </si>
  <si>
    <t>TOTAL RECEIPTS</t>
  </si>
  <si>
    <t>GRAND TOTAL</t>
  </si>
  <si>
    <t>CODE</t>
  </si>
  <si>
    <t>APRIL/MAY</t>
  </si>
  <si>
    <t>TO DATE</t>
  </si>
  <si>
    <t>REVENUE CLASSIFICATION</t>
  </si>
  <si>
    <t xml:space="preserve"> </t>
  </si>
  <si>
    <t>Residential/Non-Residential Taxes</t>
  </si>
  <si>
    <t xml:space="preserve">Oil and Gas Taxes </t>
  </si>
  <si>
    <t>Copper Production Taxes</t>
  </si>
  <si>
    <t>TOTAL OPERATIONAL REVENUES</t>
  </si>
  <si>
    <t>ATTACHMENT 3</t>
  </si>
  <si>
    <t xml:space="preserve">
SCHOOL BUDGET BUREAU</t>
  </si>
  <si>
    <t>ATTACHMENT 2</t>
  </si>
  <si>
    <t>PUBLIC EDUCATION DEPARTMENT</t>
  </si>
  <si>
    <t>SCHOOL BUDGET BUREAU</t>
  </si>
  <si>
    <t>(USE CENTS THROUGHOUT)</t>
  </si>
  <si>
    <t>STATE EQUALIZATION GUARANTEE DISTRIBUTION</t>
  </si>
  <si>
    <t xml:space="preserve">
Operational Portion of Receipts Report</t>
  </si>
  <si>
    <t>REPORT 100% OF RECEIPTS ON THIS FORM</t>
  </si>
  <si>
    <t>District / Charter Name:</t>
  </si>
  <si>
    <t>PED No.:</t>
  </si>
  <si>
    <t>County:</t>
  </si>
  <si>
    <t>District/Charter</t>
  </si>
  <si>
    <t>County / Counties</t>
  </si>
  <si>
    <t>Sort_Number</t>
  </si>
  <si>
    <t>Sort_Alpha</t>
  </si>
  <si>
    <t>Search</t>
  </si>
  <si>
    <t>Frequency</t>
  </si>
  <si>
    <t>Final List</t>
  </si>
  <si>
    <t>Otero</t>
  </si>
  <si>
    <t>Bernalillo/Sandoval</t>
  </si>
  <si>
    <t>VOZ COLLEGIATE PREPARATORY CHARTER SCHOOL</t>
  </si>
  <si>
    <t>001-709</t>
  </si>
  <si>
    <t>Hidalgo</t>
  </si>
  <si>
    <t>Eddy/Chaves</t>
  </si>
  <si>
    <t>San Juan</t>
  </si>
  <si>
    <t>Valencia/Socorro</t>
  </si>
  <si>
    <t>Sandoval</t>
  </si>
  <si>
    <t>Lincoln</t>
  </si>
  <si>
    <t>Eddy</t>
  </si>
  <si>
    <t>Lincoln/Socorro</t>
  </si>
  <si>
    <t>Rio Arriba</t>
  </si>
  <si>
    <t>Colfax</t>
  </si>
  <si>
    <t>Union</t>
  </si>
  <si>
    <t>Curry</t>
  </si>
  <si>
    <t>Grant</t>
  </si>
  <si>
    <t>Lincoln/Socorro/Torrance</t>
  </si>
  <si>
    <t>Luna</t>
  </si>
  <si>
    <t>Union/Colfax</t>
  </si>
  <si>
    <t>Chaves</t>
  </si>
  <si>
    <t>Roosevelt</t>
  </si>
  <si>
    <t>Roosevelt/Chaves</t>
  </si>
  <si>
    <t>Rio Arriba/Santa Fe</t>
  </si>
  <si>
    <t>Torrance</t>
  </si>
  <si>
    <t>Lea</t>
  </si>
  <si>
    <t>De Baca</t>
  </si>
  <si>
    <t>Dona Ana/Otero/Anthony</t>
  </si>
  <si>
    <t>McKinley</t>
  </si>
  <si>
    <t>Curry/Quay</t>
  </si>
  <si>
    <t>Cibola</t>
  </si>
  <si>
    <t>Dona Ana</t>
  </si>
  <si>
    <t>Quay/Roosevelt</t>
  </si>
  <si>
    <t>Don Ana</t>
  </si>
  <si>
    <t>San Miguel/Mora</t>
  </si>
  <si>
    <t>Quay/Harding</t>
  </si>
  <si>
    <t>Los Alamos</t>
  </si>
  <si>
    <t>Valencia</t>
  </si>
  <si>
    <t>Socorro</t>
  </si>
  <si>
    <t>Curry/Roosevelt/Quay</t>
  </si>
  <si>
    <t>Taos/Rio Arriba</t>
  </si>
  <si>
    <t>Mora</t>
  </si>
  <si>
    <t>Torrance/Bernalillo/Santa Fe</t>
  </si>
  <si>
    <t>Harding</t>
  </si>
  <si>
    <t>Torrance/Socorro</t>
  </si>
  <si>
    <t>San Miguel</t>
  </si>
  <si>
    <t>Santa Fe</t>
  </si>
  <si>
    <t>Catron/Cibola</t>
  </si>
  <si>
    <t>Taos</t>
  </si>
  <si>
    <t>Catron</t>
  </si>
  <si>
    <t>Quay</t>
  </si>
  <si>
    <t>Guadalupe/San Miguel</t>
  </si>
  <si>
    <t>Colfax/Union</t>
  </si>
  <si>
    <t>Lea/Chaves</t>
  </si>
  <si>
    <t>Curry/Roosevelt</t>
  </si>
  <si>
    <t>Sierra</t>
  </si>
  <si>
    <t>Guadalupe/Torrance</t>
  </si>
  <si>
    <t>Bernalillo</t>
  </si>
  <si>
    <t>Mckinley</t>
  </si>
  <si>
    <t>ESTANCIA VALLEY</t>
  </si>
  <si>
    <t>EXPLORE ACADEMY</t>
  </si>
  <si>
    <t>EXPLORE ACADEMY - LAS CRUCES</t>
  </si>
  <si>
    <t>581-001</t>
  </si>
  <si>
    <t>HORIZON ACADEMY WEST ST. CHARTER</t>
  </si>
  <si>
    <t>HOZHO ACADEMY</t>
  </si>
  <si>
    <t>J. PAUL TAYLOR ACADEMY</t>
  </si>
  <si>
    <t>LA ACADEMIA DOLORES HUERTA</t>
  </si>
  <si>
    <t>LA TIERRA MONTESSORI</t>
  </si>
  <si>
    <t>LAS MONTANAS</t>
  </si>
  <si>
    <t>MASTERS PROGRAM ST. CHARTER</t>
  </si>
  <si>
    <t>MCCURDY CHARTER SCHOOL</t>
  </si>
  <si>
    <t>MEDIA ARTS COLLAB. ST. CHARTER</t>
  </si>
  <si>
    <t>MIDDLE COLLEGE HIGH</t>
  </si>
  <si>
    <t>MISSION ACHIEVEMENT &amp; SUCCESS-MAS</t>
  </si>
  <si>
    <t>MONTE DEL SOL</t>
  </si>
  <si>
    <t>MONTESSORI ELEMEMTARY ST. CHARTER</t>
  </si>
  <si>
    <t>NEW MEXICO SCHOOL FOR THE ARTS ST. CH</t>
  </si>
  <si>
    <t>NORTH VALLEY ACADEMY ST. CHARTER</t>
  </si>
  <si>
    <t>RAICES DEL SABER XINACHTLI</t>
  </si>
  <si>
    <t>RED RIVER VALLEY</t>
  </si>
  <si>
    <t>ROOTS &amp; WINGS</t>
  </si>
  <si>
    <t>SANDOVAL ACADEMY OF BIL ED SABE</t>
  </si>
  <si>
    <t>SCHOOL OF DREAMS ST. CHARTER</t>
  </si>
  <si>
    <t>SIX DIRECTIONS</t>
  </si>
  <si>
    <t>SOLARE COLLEGIATE</t>
  </si>
  <si>
    <t>SOUTH VALLEY PREP ST. CHARTER</t>
  </si>
  <si>
    <t>SOUTHWEST PREPATORY LEARNING CENTER</t>
  </si>
  <si>
    <t>SOUTHWEST SECONDARY LEARNING CENTER</t>
  </si>
  <si>
    <t>TAOS INTEGRATED SCHOOL OF ARTS ST.</t>
  </si>
  <si>
    <t>TAOS INTERNATIONAL</t>
  </si>
  <si>
    <t>THE GREAT ACADEMY</t>
  </si>
  <si>
    <t>TIERRA ADENTRO ST. CHARTER</t>
  </si>
  <si>
    <t>TIERRA ENCANTADA CHARTER</t>
  </si>
  <si>
    <t/>
  </si>
  <si>
    <t xml:space="preserve">2020-2021 </t>
  </si>
  <si>
    <t>2020-2021</t>
  </si>
  <si>
    <t>43101 TOTAL SEG
JULY 2020</t>
  </si>
  <si>
    <t>43101 SUBTOTAL SEG
JULY 2020</t>
  </si>
  <si>
    <t>43101 SUBTOTAL ELTP SEG
JULY 2020</t>
  </si>
  <si>
    <t>43101 SUBTOTAL K-5+ SEG
JULY 2020</t>
  </si>
  <si>
    <t>43101 TOTAL SEG
AUGUST 2020</t>
  </si>
  <si>
    <t>43101 SUBTOTAL SEG
AUGUST 2020</t>
  </si>
  <si>
    <t>43101 SUBTOTAL ELTP SEG
AUGUST 2020</t>
  </si>
  <si>
    <t>43101 SUBTOTAL K-5+ SEG
AUGUST 2020</t>
  </si>
  <si>
    <t>43101 TOTAL SEG
SEPTEMBER 2020</t>
  </si>
  <si>
    <t>43101 SUBTOTAL SEG
SEPTEMBER 2020</t>
  </si>
  <si>
    <t>43101 SUBTOTAL ELTP SEG
SEPTEMBER 2020</t>
  </si>
  <si>
    <t>43101 SUBTOTAL K-5+ SEG
SEPTEMBER 2020</t>
  </si>
  <si>
    <t>43101 TOTAL SEG
OCTOBER 2020</t>
  </si>
  <si>
    <t>43101 SUBTOTAL SEG
OCTOBER 2020</t>
  </si>
  <si>
    <t>43101 SUBTOTAL ELTP SEG
OCTOBER 2020</t>
  </si>
  <si>
    <t>43101 SUBTOTAL K-5+ SEG
OCTOBER 2020</t>
  </si>
  <si>
    <t>43101 TOTAL SEG
NOVEMBER 2020</t>
  </si>
  <si>
    <t>43101 SUBTOTAL SEG
NOVEMBER 2020</t>
  </si>
  <si>
    <t>43101 SUBTOTAL ELTP SEG
NOVEMBER 2020</t>
  </si>
  <si>
    <t>43101 SUBTOTAL K-5+ SEG
NOVEMBER 2020</t>
  </si>
  <si>
    <t>43101 TOTAL SEG
DECEMBER 2020</t>
  </si>
  <si>
    <t>43101 SUBTOTAL SEG
DECEMBER 2020</t>
  </si>
  <si>
    <t>43101 SUBTOTAL ELTP SEG
DECEMBER 2020</t>
  </si>
  <si>
    <t>43101 SUBTOTAL K-5+ SEG
DECEMBER 2020</t>
  </si>
  <si>
    <t>43101 
SUBTOTAL 
ADVANCE SEG
DECEMBER 2020</t>
  </si>
  <si>
    <t>43101 TOTAL SEG
JANUARY 2020</t>
  </si>
  <si>
    <t>43101 SUBTOTAL SEG
JANUARY 2020</t>
  </si>
  <si>
    <t>43101 SUBTOTAL ELTP SEG
JANUARY 2020</t>
  </si>
  <si>
    <t>43101 SUBTOTAL K-5+ SEG
JANUARY 2020</t>
  </si>
  <si>
    <t>43101 TOTAL SEG
FEBRUARY 2021</t>
  </si>
  <si>
    <t>43101 SUBTOTAL SEG
FEBRUARY 2021</t>
  </si>
  <si>
    <t>43101 SUBTOTAL ELTP SEG
FEBRUARY 2021</t>
  </si>
  <si>
    <t>43101 SUBTOTAL K-5+ SEG
FEBRUARY 2021</t>
  </si>
  <si>
    <t>43101 TOTAL SEG
MARCH 2021</t>
  </si>
  <si>
    <t>43101 SUBTOTAL SEG
MARCH 2021</t>
  </si>
  <si>
    <t>43101 SUBTOTAL ELTP SEG
MARCH 2021</t>
  </si>
  <si>
    <t>43101 SUBTOTAL K-5+ SEG
MARCH 2021</t>
  </si>
  <si>
    <t>43101 
SUBTOTAL 
ADVANCE SEG
MARCH 2021</t>
  </si>
  <si>
    <t>43101 TOTAL SEG
APRIL 2021</t>
  </si>
  <si>
    <t>43101 SUBTOTAL SEG
APRIL 2021</t>
  </si>
  <si>
    <t>43101 SUBTOTAL ELTP SEG
APRIL 2021</t>
  </si>
  <si>
    <t>43101 SUBTOTAL K-5+ SEG
APRIL 2021</t>
  </si>
  <si>
    <t>43101 TOTAL SEG
MAY 2021</t>
  </si>
  <si>
    <t>43101 SUBTOTAL SEG
MAY 2021</t>
  </si>
  <si>
    <t>43101 SUBTOTAL ELTP SEG
MAY 2021</t>
  </si>
  <si>
    <t>43101 SUBTOTAL K-5+ SEG
MAY 2021</t>
  </si>
  <si>
    <t>43101 TOTAL SEG
JUNE 2021</t>
  </si>
  <si>
    <t>43101 SUBTOTAL SEG
JUNE 2021</t>
  </si>
  <si>
    <t>43101 SUBTOTAL ELTP SEG
JUNE 2021</t>
  </si>
  <si>
    <t>43101 SUBTOTAL K-5+ SEG
JUNE 2021</t>
  </si>
  <si>
    <t>43101
TOTAL SEG PAYMENTS
Fiscal Year To Date</t>
  </si>
  <si>
    <t>43101
TOTAL SEG PAYMENTS
Fiscal Year To Date
98% SEG Local Charter</t>
  </si>
  <si>
    <t>TWENTY-FIRST CENTURY</t>
  </si>
  <si>
    <t>Superintendent/Charter Representative</t>
  </si>
  <si>
    <t>School Business Official</t>
  </si>
  <si>
    <t>If the "FINAL JUNE DISTRIBUTION" reflects a deficit please review the information with your assigned budget analyst</t>
  </si>
  <si>
    <t>District, Local / State Charter?:</t>
  </si>
  <si>
    <t>OPERATIONAL FUND (11000) ONLY</t>
  </si>
  <si>
    <t>Total Revenue x 75%</t>
  </si>
  <si>
    <t>41110, 41113, 41114 Tax Levy</t>
  </si>
  <si>
    <t>FY End:</t>
  </si>
  <si>
    <t>FINAL ADJUSTMENT</t>
  </si>
  <si>
    <t>FY Begin:</t>
  </si>
  <si>
    <t>BEFORE submitting a check payable to the NEW MEXICO PUBLIC EDUCATION DEPARTMENT by</t>
  </si>
  <si>
    <t>44103 Impact Aid</t>
  </si>
  <si>
    <t>FINAL JUNE DISTRIBUTION considering Impact Aid Credit</t>
  </si>
  <si>
    <t>FINAL JUNE DISTRIBUTION NO Impact Aid Credit</t>
  </si>
  <si>
    <t>State Equalization Guarantee considering Impact Aid Credit</t>
  </si>
  <si>
    <t>State Equalization Guarantee NO Impact Aid Credit</t>
  </si>
  <si>
    <t>Total Impact Aid Revenue x Proportionality %</t>
  </si>
  <si>
    <t>Education, Construction, and Save Harmless  Add-ons.</t>
  </si>
  <si>
    <t xml:space="preserve">*PLEASE DO NOT include the special revenue fund portion for Impact Aid Special Education, Indian </t>
  </si>
  <si>
    <t>Impact Aid*</t>
  </si>
  <si>
    <t>In case PED takes Impact Aid credit in FY21, an LEA can appeal this decision.</t>
  </si>
  <si>
    <t>ENERGY RENEWABLE BONDS at 90%</t>
  </si>
  <si>
    <t>Total Program Cost</t>
  </si>
  <si>
    <t>Administrative Withholding - 2% (State Charters Only)</t>
  </si>
  <si>
    <t>Local Charter School need to subtract from the final June SEG the 2% admin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</si>
</sst>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000"/>
    <numFmt numFmtId="165" formatCode="0.000"/>
    <numFmt numFmtId="166" formatCode="#,##0.000"/>
    <numFmt numFmtId="167" formatCode="&quot;$&quot;#,##0.00"/>
    <numFmt numFmtId="168" formatCode="#,##0.000_);[Red]\(#,##0.000\)"/>
    <numFmt numFmtId="169" formatCode="&quot;$&quot;#,##0"/>
    <numFmt numFmtId="170" formatCode="_(* #,##0.000_);_(* \(#,##0.000\);_(* &quot;-&quot;??_);_(@_)"/>
    <numFmt numFmtId="171" formatCode="#,##0.000_);\(#,##0.000\)"/>
    <numFmt numFmtId="172" formatCode="&quot;$&quot;#,##0.000"/>
  </numFmts>
  <fonts count="26">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vantGarde Bk BT"/>
    </font>
    <font>
      <sz val="8"/>
      <name val="Arial"/>
      <family val="2"/>
    </font>
    <font>
      <sz val="10"/>
      <name val="Arial"/>
      <family val="2"/>
    </font>
    <font>
      <sz val="10"/>
      <name val="MS Sans Serif"/>
      <family val="2"/>
    </font>
    <font>
      <i/>
      <sz val="8"/>
      <name val="Arial"/>
      <family val="2"/>
    </font>
    <font>
      <sz val="12"/>
      <name val="Arial"/>
      <family val="2"/>
    </font>
    <font>
      <b/>
      <sz val="11"/>
      <name val="Calibri"/>
      <family val="2"/>
      <scheme val="minor"/>
    </font>
    <font>
      <sz val="11"/>
      <name val="Calibri"/>
      <family val="2"/>
      <scheme val="minor"/>
    </font>
    <font>
      <sz val="8"/>
      <color rgb="FF000000"/>
      <name val="Arial"/>
      <family val="2"/>
    </font>
    <font>
      <b/>
      <sz val="8"/>
      <name val="Arial"/>
      <family val="2"/>
    </font>
    <font>
      <b/>
      <sz val="8"/>
      <color rgb="FF000000"/>
      <name val="Arial"/>
      <family val="2"/>
    </font>
    <font>
      <b/>
      <sz val="12"/>
      <color theme="1"/>
      <name val="Calibri"/>
      <family val="2"/>
      <scheme val="minor"/>
    </font>
    <font>
      <b/>
      <sz val="12"/>
      <name val="Calibri"/>
      <family val="2"/>
      <scheme val="minor"/>
    </font>
    <font>
      <b/>
      <sz val="16"/>
      <color rgb="FFFF0000"/>
      <name val="Calibri"/>
      <family val="2"/>
      <scheme val="minor"/>
    </font>
    <font>
      <b/>
      <u/>
      <sz val="14"/>
      <color rgb="FFFF0000"/>
      <name val="Calibri"/>
      <family val="2"/>
      <scheme val="minor"/>
    </font>
    <font>
      <i/>
      <sz val="8"/>
      <color rgb="FF000000"/>
      <name val="Arial"/>
      <family val="2"/>
    </font>
    <font>
      <sz val="11"/>
      <color theme="1"/>
      <name val="Calibri"/>
      <family val="2"/>
    </font>
    <font>
      <b/>
      <sz val="9"/>
      <color rgb="FF000000"/>
      <name val="Tahoma"/>
      <family val="2"/>
    </font>
    <font>
      <sz val="9"/>
      <color rgb="FF000000"/>
      <name val="Tahoma"/>
      <family val="2"/>
    </font>
    <font>
      <b/>
      <sz val="10"/>
      <name val="Arial"/>
      <family val="2"/>
    </font>
  </fonts>
  <fills count="10">
    <fill>
      <patternFill patternType="none"/>
    </fill>
    <fill>
      <patternFill patternType="gray125"/>
    </fill>
    <fill>
      <patternFill patternType="solid">
        <fgColor theme="4"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FFE699"/>
        <bgColor rgb="FF000000"/>
      </patternFill>
    </fill>
    <fill>
      <patternFill patternType="solid">
        <fgColor theme="0"/>
        <bgColor indexed="64"/>
      </patternFill>
    </fill>
    <fill>
      <patternFill patternType="solid">
        <fgColor rgb="FFBDD7EE"/>
        <bgColor rgb="FF000000"/>
      </patternFill>
    </fill>
    <fill>
      <patternFill patternType="solid">
        <fgColor rgb="FF92D050"/>
        <bgColor rgb="FF000000"/>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s>
  <cellStyleXfs count="11">
    <xf numFmtId="0"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8" fontId="6" fillId="0" borderId="0" applyFont="0" applyFill="0" applyBorder="0" applyAlignment="0" applyProtection="0"/>
    <xf numFmtId="40" fontId="6" fillId="0" borderId="0" applyFont="0" applyFill="0" applyBorder="0" applyAlignment="0" applyProtection="0"/>
    <xf numFmtId="41" fontId="8" fillId="0" borderId="0" applyFont="0" applyFill="0" applyBorder="0" applyAlignment="0" applyProtection="0"/>
    <xf numFmtId="43" fontId="9" fillId="0" borderId="0" applyFont="0" applyFill="0" applyBorder="0" applyAlignment="0" applyProtection="0"/>
    <xf numFmtId="0" fontId="6" fillId="0" borderId="0"/>
    <xf numFmtId="0" fontId="11" fillId="0" borderId="0"/>
  </cellStyleXfs>
  <cellXfs count="284">
    <xf numFmtId="0" fontId="0" fillId="0" borderId="0" xfId="0"/>
    <xf numFmtId="0" fontId="4" fillId="0" borderId="0" xfId="0" applyFont="1" applyProtection="1"/>
    <xf numFmtId="7" fontId="4" fillId="0" borderId="0" xfId="3" applyNumberFormat="1" applyFont="1" applyProtection="1"/>
    <xf numFmtId="0" fontId="4" fillId="0" borderId="1" xfId="0" applyFont="1" applyBorder="1" applyAlignment="1" applyProtection="1">
      <alignment wrapText="1"/>
      <protection locked="0"/>
    </xf>
    <xf numFmtId="0" fontId="4" fillId="0" borderId="1" xfId="0" applyFont="1" applyFill="1" applyBorder="1" applyAlignment="1" applyProtection="1">
      <alignment horizontal="left"/>
    </xf>
    <xf numFmtId="0" fontId="4" fillId="0" borderId="1" xfId="0" applyFont="1" applyFill="1" applyBorder="1" applyProtection="1"/>
    <xf numFmtId="166" fontId="7" fillId="0" borderId="1" xfId="5" applyNumberFormat="1" applyFont="1" applyFill="1" applyBorder="1" applyProtection="1"/>
    <xf numFmtId="165" fontId="7" fillId="0" borderId="1" xfId="5" applyNumberFormat="1" applyFont="1" applyFill="1" applyBorder="1" applyProtection="1"/>
    <xf numFmtId="166" fontId="7" fillId="0" borderId="1" xfId="6" applyNumberFormat="1" applyFont="1" applyFill="1" applyBorder="1" applyAlignment="1" applyProtection="1">
      <alignment vertical="center"/>
    </xf>
    <xf numFmtId="165" fontId="7" fillId="0" borderId="1" xfId="6" applyNumberFormat="1" applyFont="1" applyFill="1" applyBorder="1" applyAlignment="1" applyProtection="1">
      <alignment vertical="center"/>
    </xf>
    <xf numFmtId="0" fontId="4" fillId="0" borderId="1" xfId="0" applyFont="1" applyFill="1" applyBorder="1" applyAlignment="1" applyProtection="1">
      <alignment horizontal="left" indent="1" readingOrder="1"/>
    </xf>
    <xf numFmtId="4" fontId="7" fillId="0" borderId="1" xfId="7" applyNumberFormat="1" applyFont="1" applyFill="1" applyBorder="1"/>
    <xf numFmtId="0" fontId="4" fillId="0" borderId="1" xfId="0" applyFont="1" applyFill="1" applyBorder="1"/>
    <xf numFmtId="4" fontId="7" fillId="0" borderId="1" xfId="8" applyNumberFormat="1" applyFont="1" applyFill="1" applyBorder="1" applyAlignment="1"/>
    <xf numFmtId="166" fontId="7" fillId="0" borderId="1" xfId="8" applyNumberFormat="1" applyFont="1" applyFill="1" applyBorder="1" applyAlignment="1"/>
    <xf numFmtId="165" fontId="7" fillId="0" borderId="1" xfId="8" applyNumberFormat="1" applyFont="1" applyFill="1" applyBorder="1" applyAlignment="1"/>
    <xf numFmtId="2" fontId="7" fillId="0" borderId="1" xfId="8" applyNumberFormat="1" applyFont="1" applyFill="1" applyBorder="1" applyAlignment="1"/>
    <xf numFmtId="167" fontId="7" fillId="0" borderId="1" xfId="8" applyNumberFormat="1" applyFont="1" applyFill="1" applyBorder="1" applyAlignment="1"/>
    <xf numFmtId="10" fontId="7" fillId="0" borderId="1" xfId="8" applyNumberFormat="1" applyFont="1" applyFill="1" applyBorder="1" applyAlignment="1"/>
    <xf numFmtId="166" fontId="7" fillId="0" borderId="1" xfId="5" applyNumberFormat="1" applyFont="1" applyFill="1" applyBorder="1" applyProtection="1">
      <protection locked="0"/>
    </xf>
    <xf numFmtId="165" fontId="7" fillId="0" borderId="1" xfId="9" applyNumberFormat="1" applyFont="1" applyFill="1" applyBorder="1" applyAlignment="1" applyProtection="1">
      <alignment horizontal="right"/>
      <protection locked="0"/>
    </xf>
    <xf numFmtId="4" fontId="7" fillId="0" borderId="1" xfId="2" applyNumberFormat="1" applyFont="1" applyFill="1" applyBorder="1" applyProtection="1">
      <protection locked="0"/>
    </xf>
    <xf numFmtId="165" fontId="7" fillId="0" borderId="1" xfId="5" applyNumberFormat="1" applyFont="1" applyFill="1" applyBorder="1" applyProtection="1">
      <protection locked="0"/>
    </xf>
    <xf numFmtId="166" fontId="7" fillId="0" borderId="1" xfId="6" applyNumberFormat="1" applyFont="1" applyFill="1" applyBorder="1" applyAlignment="1" applyProtection="1">
      <alignment vertical="center"/>
      <protection locked="0"/>
    </xf>
    <xf numFmtId="166" fontId="7" fillId="0" borderId="1" xfId="1" applyNumberFormat="1" applyFont="1" applyFill="1" applyBorder="1" applyAlignment="1" applyProtection="1">
      <alignment vertical="center"/>
      <protection locked="0"/>
    </xf>
    <xf numFmtId="0" fontId="7" fillId="0" borderId="1" xfId="0" applyFont="1" applyFill="1" applyBorder="1" applyAlignment="1" applyProtection="1">
      <alignment horizontal="center"/>
    </xf>
    <xf numFmtId="0" fontId="10" fillId="0" borderId="1" xfId="0" applyFont="1" applyFill="1" applyBorder="1" applyAlignment="1" applyProtection="1">
      <alignment horizontal="center"/>
    </xf>
    <xf numFmtId="0" fontId="2" fillId="0" borderId="0" xfId="0" applyFont="1" applyAlignment="1" applyProtection="1"/>
    <xf numFmtId="0" fontId="12" fillId="3" borderId="1" xfId="0" applyFont="1" applyFill="1" applyBorder="1"/>
    <xf numFmtId="0" fontId="12" fillId="0" borderId="1" xfId="0" applyFont="1" applyFill="1" applyBorder="1"/>
    <xf numFmtId="0" fontId="13" fillId="0" borderId="0" xfId="0" applyFont="1" applyFill="1" applyBorder="1"/>
    <xf numFmtId="0" fontId="13" fillId="0" borderId="1" xfId="0" applyFont="1" applyFill="1" applyBorder="1"/>
    <xf numFmtId="0" fontId="13" fillId="4" borderId="1" xfId="0" applyFont="1" applyFill="1" applyBorder="1"/>
    <xf numFmtId="2" fontId="13" fillId="4" borderId="1" xfId="0" applyNumberFormat="1" applyFont="1" applyFill="1" applyBorder="1"/>
    <xf numFmtId="0" fontId="0" fillId="0" borderId="1" xfId="0" applyFill="1" applyBorder="1"/>
    <xf numFmtId="0" fontId="0" fillId="0" borderId="1" xfId="0" applyFont="1" applyFill="1" applyBorder="1"/>
    <xf numFmtId="0" fontId="14" fillId="0" borderId="0" xfId="0" applyFont="1" applyFill="1" applyBorder="1" applyProtection="1"/>
    <xf numFmtId="167" fontId="14" fillId="0" borderId="0" xfId="0" applyNumberFormat="1" applyFont="1" applyFill="1" applyBorder="1" applyProtection="1"/>
    <xf numFmtId="7" fontId="14" fillId="0" borderId="0" xfId="3" applyNumberFormat="1" applyFont="1" applyFill="1" applyBorder="1" applyProtection="1"/>
    <xf numFmtId="9" fontId="4" fillId="0" borderId="0" xfId="3" applyNumberFormat="1" applyFont="1" applyProtection="1"/>
    <xf numFmtId="9" fontId="14" fillId="0" borderId="0" xfId="0" applyNumberFormat="1" applyFont="1" applyFill="1" applyBorder="1" applyProtection="1"/>
    <xf numFmtId="0" fontId="4" fillId="0" borderId="0" xfId="0" applyFont="1" applyAlignment="1" applyProtection="1">
      <alignment horizontal="right"/>
    </xf>
    <xf numFmtId="0" fontId="7" fillId="0" borderId="19" xfId="9" quotePrefix="1" applyFont="1" applyFill="1" applyBorder="1" applyAlignment="1">
      <alignment horizontal="right"/>
    </xf>
    <xf numFmtId="0" fontId="15" fillId="0" borderId="19" xfId="9" quotePrefix="1" applyFont="1" applyFill="1" applyBorder="1" applyAlignment="1">
      <alignment horizontal="right"/>
    </xf>
    <xf numFmtId="0" fontId="0" fillId="0" borderId="0" xfId="0" applyFont="1"/>
    <xf numFmtId="0" fontId="7" fillId="0" borderId="1" xfId="9" quotePrefix="1" applyFont="1" applyFill="1" applyBorder="1" applyAlignment="1">
      <alignment horizontal="right"/>
    </xf>
    <xf numFmtId="0" fontId="16" fillId="0" borderId="1" xfId="0" applyFont="1" applyFill="1" applyBorder="1" applyAlignment="1" applyProtection="1">
      <alignment wrapText="1"/>
      <protection locked="0"/>
    </xf>
    <xf numFmtId="0" fontId="4" fillId="0" borderId="1" xfId="0" applyFont="1" applyFill="1" applyBorder="1" applyAlignment="1" applyProtection="1">
      <alignment wrapText="1"/>
      <protection locked="0"/>
    </xf>
    <xf numFmtId="0" fontId="4" fillId="0" borderId="1" xfId="0" applyFont="1" applyBorder="1" applyAlignment="1" applyProtection="1">
      <alignment horizontal="right" wrapText="1"/>
      <protection locked="0"/>
    </xf>
    <xf numFmtId="4" fontId="7" fillId="0" borderId="1" xfId="9" applyNumberFormat="1" applyFont="1" applyFill="1" applyBorder="1" applyAlignment="1">
      <alignment horizontal="right" wrapText="1"/>
    </xf>
    <xf numFmtId="4" fontId="15" fillId="0" borderId="1" xfId="9" applyNumberFormat="1" applyFont="1" applyFill="1" applyBorder="1" applyAlignment="1">
      <alignment horizontal="right" wrapText="1"/>
    </xf>
    <xf numFmtId="167" fontId="14" fillId="0" borderId="1" xfId="3" applyNumberFormat="1" applyFont="1" applyFill="1" applyBorder="1" applyProtection="1"/>
    <xf numFmtId="167" fontId="14" fillId="0" borderId="1" xfId="0" applyNumberFormat="1" applyFont="1" applyFill="1" applyBorder="1" applyProtection="1"/>
    <xf numFmtId="167" fontId="14" fillId="0" borderId="1" xfId="0" applyNumberFormat="1" applyFont="1" applyFill="1" applyBorder="1"/>
    <xf numFmtId="167" fontId="14" fillId="0" borderId="1" xfId="3" applyNumberFormat="1" applyFont="1" applyFill="1" applyBorder="1"/>
    <xf numFmtId="8" fontId="4" fillId="0" borderId="1" xfId="3" applyNumberFormat="1" applyFont="1" applyFill="1" applyBorder="1" applyProtection="1"/>
    <xf numFmtId="8" fontId="4" fillId="0" borderId="1" xfId="0" applyNumberFormat="1" applyFont="1" applyBorder="1" applyProtection="1"/>
    <xf numFmtId="8" fontId="4" fillId="0" borderId="1" xfId="0" applyNumberFormat="1" applyFont="1" applyBorder="1" applyAlignment="1" applyProtection="1">
      <alignment horizontal="right"/>
    </xf>
    <xf numFmtId="8" fontId="7" fillId="0" borderId="1" xfId="9" quotePrefix="1" applyNumberFormat="1" applyFont="1" applyFill="1" applyBorder="1" applyAlignment="1">
      <alignment horizontal="right"/>
    </xf>
    <xf numFmtId="8" fontId="15" fillId="0" borderId="1" xfId="9" quotePrefix="1" applyNumberFormat="1" applyFont="1" applyFill="1" applyBorder="1" applyAlignment="1">
      <alignment horizontal="right"/>
    </xf>
    <xf numFmtId="8" fontId="0" fillId="0" borderId="0" xfId="0" applyNumberFormat="1" applyFont="1"/>
    <xf numFmtId="167" fontId="7" fillId="0" borderId="1" xfId="9" quotePrefix="1" applyNumberFormat="1" applyFont="1" applyFill="1" applyBorder="1" applyAlignment="1">
      <alignment horizontal="right"/>
    </xf>
    <xf numFmtId="0" fontId="4" fillId="2" borderId="1" xfId="0" applyFont="1" applyFill="1" applyBorder="1" applyProtection="1"/>
    <xf numFmtId="8" fontId="4" fillId="2" borderId="1" xfId="3" applyNumberFormat="1" applyFont="1" applyFill="1" applyBorder="1" applyProtection="1"/>
    <xf numFmtId="8" fontId="5" fillId="2" borderId="1" xfId="3" applyNumberFormat="1" applyFont="1" applyFill="1" applyBorder="1" applyProtection="1"/>
    <xf numFmtId="167" fontId="4" fillId="2" borderId="1" xfId="3" applyNumberFormat="1" applyFont="1" applyFill="1" applyBorder="1" applyAlignment="1" applyProtection="1">
      <alignment horizontal="right"/>
    </xf>
    <xf numFmtId="8" fontId="4" fillId="0" borderId="1" xfId="0" applyNumberFormat="1" applyFont="1" applyFill="1" applyBorder="1" applyProtection="1"/>
    <xf numFmtId="8" fontId="4" fillId="0" borderId="1" xfId="0" applyNumberFormat="1" applyFont="1" applyFill="1" applyBorder="1" applyAlignment="1" applyProtection="1">
      <alignment horizontal="right"/>
    </xf>
    <xf numFmtId="0" fontId="0" fillId="0" borderId="0" xfId="0" applyFont="1" applyFill="1"/>
    <xf numFmtId="8" fontId="4" fillId="2" borderId="1" xfId="3" applyNumberFormat="1" applyFont="1" applyFill="1" applyBorder="1" applyAlignment="1" applyProtection="1">
      <alignment horizontal="right"/>
    </xf>
    <xf numFmtId="8" fontId="5" fillId="2" borderId="1" xfId="3" applyNumberFormat="1" applyFont="1" applyFill="1" applyBorder="1" applyAlignment="1" applyProtection="1">
      <alignment horizontal="right"/>
    </xf>
    <xf numFmtId="0" fontId="4" fillId="5" borderId="1" xfId="0" applyFont="1" applyFill="1" applyBorder="1" applyProtection="1"/>
    <xf numFmtId="0" fontId="14" fillId="6" borderId="1" xfId="0" applyFont="1" applyFill="1" applyBorder="1" applyProtection="1"/>
    <xf numFmtId="167" fontId="14" fillId="6" borderId="1" xfId="0" applyNumberFormat="1" applyFont="1" applyFill="1" applyBorder="1" applyProtection="1"/>
    <xf numFmtId="167" fontId="14" fillId="6" borderId="1" xfId="0" applyNumberFormat="1" applyFont="1" applyFill="1" applyBorder="1"/>
    <xf numFmtId="167" fontId="14" fillId="6" borderId="1" xfId="3" applyNumberFormat="1" applyFont="1" applyFill="1" applyBorder="1" applyProtection="1"/>
    <xf numFmtId="8" fontId="4" fillId="5" borderId="1" xfId="3" applyNumberFormat="1" applyFont="1" applyFill="1" applyBorder="1" applyProtection="1"/>
    <xf numFmtId="8" fontId="4" fillId="5" borderId="1" xfId="0" applyNumberFormat="1" applyFont="1" applyFill="1" applyBorder="1" applyProtection="1"/>
    <xf numFmtId="8" fontId="4" fillId="5" borderId="1" xfId="0" applyNumberFormat="1" applyFont="1" applyFill="1" applyBorder="1" applyAlignment="1" applyProtection="1">
      <alignment horizontal="right"/>
    </xf>
    <xf numFmtId="8" fontId="7" fillId="5" borderId="1" xfId="9" quotePrefix="1" applyNumberFormat="1" applyFont="1" applyFill="1" applyBorder="1" applyAlignment="1">
      <alignment horizontal="right"/>
    </xf>
    <xf numFmtId="0" fontId="2" fillId="0" borderId="0" xfId="0" applyFont="1"/>
    <xf numFmtId="167" fontId="7" fillId="5" borderId="1" xfId="9" quotePrefix="1" applyNumberFormat="1" applyFont="1" applyFill="1" applyBorder="1" applyAlignment="1">
      <alignment horizontal="right"/>
    </xf>
    <xf numFmtId="166" fontId="7" fillId="6" borderId="1" xfId="5" applyNumberFormat="1" applyFont="1" applyFill="1" applyBorder="1" applyProtection="1"/>
    <xf numFmtId="167" fontId="14" fillId="6" borderId="1" xfId="3" applyNumberFormat="1" applyFont="1" applyFill="1" applyBorder="1"/>
    <xf numFmtId="8" fontId="15" fillId="5" borderId="1" xfId="9" quotePrefix="1" applyNumberFormat="1" applyFont="1" applyFill="1" applyBorder="1" applyAlignment="1">
      <alignment horizontal="right"/>
    </xf>
    <xf numFmtId="0" fontId="4" fillId="5" borderId="1" xfId="0" applyFont="1" applyFill="1" applyBorder="1" applyAlignment="1" applyProtection="1"/>
    <xf numFmtId="172" fontId="7" fillId="0" borderId="1" xfId="8" applyNumberFormat="1" applyFont="1" applyFill="1" applyBorder="1" applyAlignment="1"/>
    <xf numFmtId="167" fontId="15" fillId="0" borderId="1" xfId="8" applyNumberFormat="1" applyFont="1" applyFill="1" applyBorder="1" applyAlignment="1"/>
    <xf numFmtId="167" fontId="7" fillId="0" borderId="1" xfId="8" applyNumberFormat="1" applyFont="1" applyFill="1" applyBorder="1" applyAlignment="1">
      <alignment horizontal="right"/>
    </xf>
    <xf numFmtId="0" fontId="0" fillId="0" borderId="0" xfId="0" applyFont="1" applyFill="1" applyAlignment="1" applyProtection="1">
      <alignment vertical="top"/>
    </xf>
    <xf numFmtId="0" fontId="0" fillId="0" borderId="0" xfId="0" applyFont="1" applyFill="1" applyAlignment="1" applyProtection="1"/>
    <xf numFmtId="0" fontId="0" fillId="0" borderId="0" xfId="0" applyFont="1" applyProtection="1"/>
    <xf numFmtId="0" fontId="2" fillId="0" borderId="0" xfId="0" applyFont="1" applyFill="1" applyAlignment="1" applyProtection="1">
      <alignment horizontal="right" vertical="center"/>
    </xf>
    <xf numFmtId="0" fontId="0" fillId="0" borderId="0" xfId="0" applyFont="1" applyFill="1" applyProtection="1"/>
    <xf numFmtId="0" fontId="0" fillId="0" borderId="0" xfId="0" applyFont="1" applyFill="1" applyBorder="1" applyAlignment="1" applyProtection="1"/>
    <xf numFmtId="0" fontId="12" fillId="0" borderId="0" xfId="0" applyFont="1" applyProtection="1"/>
    <xf numFmtId="0" fontId="13" fillId="0" borderId="0" xfId="0" applyFont="1" applyProtection="1"/>
    <xf numFmtId="0" fontId="12" fillId="0" borderId="0" xfId="0" quotePrefix="1" applyFont="1" applyBorder="1" applyProtection="1"/>
    <xf numFmtId="0" fontId="13" fillId="0" borderId="0" xfId="0" quotePrefix="1" applyFont="1" applyProtection="1"/>
    <xf numFmtId="0" fontId="12" fillId="0" borderId="0" xfId="0" quotePrefix="1" applyFont="1" applyProtection="1"/>
    <xf numFmtId="0" fontId="12" fillId="0" borderId="1" xfId="0" applyFont="1" applyBorder="1" applyProtection="1"/>
    <xf numFmtId="0" fontId="13" fillId="0" borderId="0" xfId="0" quotePrefix="1" applyFont="1" applyBorder="1" applyProtection="1"/>
    <xf numFmtId="167" fontId="12" fillId="0" borderId="2" xfId="0" applyNumberFormat="1" applyFont="1" applyBorder="1" applyProtection="1"/>
    <xf numFmtId="167" fontId="12" fillId="0" borderId="3" xfId="0" applyNumberFormat="1" applyFont="1" applyBorder="1" applyProtection="1"/>
    <xf numFmtId="0" fontId="12" fillId="0" borderId="0" xfId="0" applyFont="1" applyBorder="1" applyProtection="1"/>
    <xf numFmtId="0" fontId="13" fillId="0" borderId="0" xfId="0" applyFont="1" applyBorder="1" applyProtection="1"/>
    <xf numFmtId="167" fontId="12" fillId="0" borderId="0" xfId="0" applyNumberFormat="1" applyFont="1" applyProtection="1"/>
    <xf numFmtId="0" fontId="13" fillId="0" borderId="4" xfId="0" applyFont="1" applyBorder="1" applyProtection="1"/>
    <xf numFmtId="167" fontId="12" fillId="0" borderId="0" xfId="0" applyNumberFormat="1" applyFont="1" applyBorder="1" applyProtection="1"/>
    <xf numFmtId="0" fontId="12" fillId="0" borderId="6" xfId="0" applyFont="1" applyBorder="1" applyProtection="1"/>
    <xf numFmtId="0" fontId="12" fillId="0" borderId="7" xfId="0" applyFont="1" applyBorder="1" applyProtection="1"/>
    <xf numFmtId="0" fontId="12" fillId="0" borderId="8" xfId="0" applyFont="1" applyBorder="1" applyProtection="1"/>
    <xf numFmtId="0" fontId="12" fillId="0" borderId="5" xfId="0" applyFont="1" applyBorder="1" applyProtection="1"/>
    <xf numFmtId="0" fontId="13" fillId="0" borderId="0" xfId="0" applyFont="1" applyAlignment="1" applyProtection="1">
      <alignment horizontal="center"/>
    </xf>
    <xf numFmtId="0" fontId="13" fillId="0" borderId="0" xfId="0" applyFont="1" applyAlignment="1" applyProtection="1">
      <alignment horizontal="right"/>
    </xf>
    <xf numFmtId="0" fontId="0" fillId="0" borderId="7" xfId="0" applyFont="1" applyBorder="1" applyAlignment="1" applyProtection="1">
      <alignment horizontal="center"/>
    </xf>
    <xf numFmtId="44" fontId="12" fillId="0" borderId="3" xfId="3" applyFont="1" applyBorder="1" applyProtection="1"/>
    <xf numFmtId="0" fontId="12" fillId="0" borderId="0" xfId="0" applyFont="1" applyAlignment="1" applyProtection="1">
      <alignment horizontal="right"/>
    </xf>
    <xf numFmtId="0" fontId="12" fillId="0" borderId="0" xfId="9" applyFont="1" applyProtection="1"/>
    <xf numFmtId="0" fontId="1" fillId="0" borderId="0" xfId="0" applyFont="1" applyProtection="1"/>
    <xf numFmtId="0" fontId="13" fillId="0" borderId="0" xfId="10" applyFont="1" applyBorder="1" applyProtection="1"/>
    <xf numFmtId="0" fontId="12" fillId="0" borderId="9" xfId="10" applyFont="1" applyBorder="1" applyAlignment="1" applyProtection="1">
      <alignment horizontal="center"/>
    </xf>
    <xf numFmtId="0" fontId="12" fillId="0" borderId="10" xfId="10" applyFont="1" applyBorder="1" applyAlignment="1" applyProtection="1">
      <alignment horizontal="center"/>
    </xf>
    <xf numFmtId="0" fontId="12" fillId="0" borderId="11" xfId="10" applyFont="1" applyBorder="1" applyAlignment="1" applyProtection="1">
      <alignment horizontal="center"/>
    </xf>
    <xf numFmtId="0" fontId="12" fillId="0" borderId="11" xfId="10" quotePrefix="1" applyFont="1" applyBorder="1" applyAlignment="1" applyProtection="1">
      <alignment horizontal="center"/>
    </xf>
    <xf numFmtId="0" fontId="12" fillId="0" borderId="12" xfId="10" applyFont="1" applyBorder="1" applyAlignment="1" applyProtection="1">
      <alignment horizontal="center"/>
    </xf>
    <xf numFmtId="0" fontId="12" fillId="0" borderId="13" xfId="10" applyFont="1" applyBorder="1" applyAlignment="1" applyProtection="1">
      <alignment horizontal="center"/>
    </xf>
    <xf numFmtId="0" fontId="12" fillId="0" borderId="13" xfId="10" quotePrefix="1" applyFont="1" applyBorder="1" applyAlignment="1" applyProtection="1">
      <alignment horizontal="center"/>
    </xf>
    <xf numFmtId="0" fontId="12" fillId="0" borderId="14" xfId="10" applyFont="1" applyBorder="1" applyAlignment="1" applyProtection="1">
      <alignment horizontal="center"/>
    </xf>
    <xf numFmtId="0" fontId="13" fillId="0" borderId="18" xfId="10" applyFont="1" applyBorder="1" applyAlignment="1" applyProtection="1"/>
    <xf numFmtId="0" fontId="13" fillId="0" borderId="26" xfId="10" applyFont="1" applyBorder="1" applyAlignment="1" applyProtection="1"/>
    <xf numFmtId="0" fontId="13" fillId="0" borderId="15" xfId="10" applyFont="1" applyBorder="1" applyAlignment="1" applyProtection="1">
      <alignment horizontal="center"/>
    </xf>
    <xf numFmtId="167" fontId="13" fillId="3" borderId="15" xfId="10" applyNumberFormat="1" applyFont="1" applyFill="1" applyBorder="1" applyProtection="1">
      <protection locked="0"/>
    </xf>
    <xf numFmtId="0" fontId="13" fillId="0" borderId="25" xfId="10" applyFont="1" applyBorder="1" applyProtection="1"/>
    <xf numFmtId="0" fontId="13" fillId="0" borderId="8" xfId="10" applyFont="1" applyBorder="1" applyProtection="1"/>
    <xf numFmtId="0" fontId="13" fillId="0" borderId="1" xfId="10" applyFont="1" applyBorder="1" applyAlignment="1" applyProtection="1">
      <alignment horizontal="center"/>
    </xf>
    <xf numFmtId="167" fontId="13" fillId="3" borderId="1" xfId="10" applyNumberFormat="1" applyFont="1" applyFill="1" applyBorder="1" applyProtection="1">
      <protection locked="0"/>
    </xf>
    <xf numFmtId="0" fontId="12" fillId="0" borderId="27" xfId="10" applyFont="1" applyBorder="1" applyAlignment="1" applyProtection="1">
      <alignment horizontal="left"/>
    </xf>
    <xf numFmtId="0" fontId="12" fillId="0" borderId="28" xfId="10" applyFont="1" applyBorder="1" applyAlignment="1" applyProtection="1">
      <alignment horizontal="right"/>
    </xf>
    <xf numFmtId="0" fontId="3" fillId="0" borderId="0" xfId="0" applyFont="1" applyProtection="1"/>
    <xf numFmtId="0" fontId="17" fillId="4" borderId="0" xfId="0" applyFont="1" applyFill="1" applyAlignment="1" applyProtection="1">
      <alignment horizontal="center"/>
    </xf>
    <xf numFmtId="0" fontId="12" fillId="0" borderId="13" xfId="10" quotePrefix="1" applyNumberFormat="1" applyFont="1" applyBorder="1" applyAlignment="1" applyProtection="1">
      <alignment horizontal="center"/>
    </xf>
    <xf numFmtId="0" fontId="17" fillId="0" borderId="0" xfId="0" applyFont="1" applyFill="1" applyAlignment="1" applyProtection="1">
      <alignment horizontal="center"/>
    </xf>
    <xf numFmtId="0" fontId="17" fillId="0" borderId="0" xfId="0" applyFont="1" applyAlignment="1" applyProtection="1">
      <alignment horizontal="center"/>
    </xf>
    <xf numFmtId="0" fontId="13" fillId="0" borderId="3" xfId="0" applyFont="1" applyFill="1" applyBorder="1" applyAlignment="1" applyProtection="1">
      <alignment horizontal="center"/>
    </xf>
    <xf numFmtId="0" fontId="14" fillId="0" borderId="1" xfId="0" applyFont="1" applyFill="1" applyBorder="1" applyAlignment="1" applyProtection="1">
      <alignment wrapText="1"/>
      <protection locked="0"/>
    </xf>
    <xf numFmtId="167" fontId="14" fillId="0" borderId="1" xfId="0" applyNumberFormat="1" applyFont="1" applyFill="1" applyBorder="1" applyProtection="1">
      <protection locked="0"/>
    </xf>
    <xf numFmtId="167" fontId="16" fillId="8" borderId="1" xfId="3" applyNumberFormat="1" applyFont="1" applyFill="1" applyBorder="1" applyProtection="1"/>
    <xf numFmtId="167" fontId="14" fillId="6" borderId="1" xfId="0" applyNumberFormat="1" applyFont="1" applyFill="1" applyBorder="1" applyProtection="1">
      <protection locked="0"/>
    </xf>
    <xf numFmtId="0" fontId="14" fillId="0" borderId="0" xfId="0" applyFont="1" applyFill="1" applyBorder="1" applyProtection="1">
      <protection locked="0"/>
    </xf>
    <xf numFmtId="0" fontId="14" fillId="0" borderId="1" xfId="0" applyFont="1" applyFill="1" applyBorder="1" applyProtection="1"/>
    <xf numFmtId="167" fontId="14" fillId="0" borderId="1" xfId="3" applyNumberFormat="1" applyFont="1" applyFill="1" applyBorder="1" applyProtection="1">
      <protection locked="0"/>
    </xf>
    <xf numFmtId="166" fontId="7" fillId="9" borderId="1" xfId="5" applyNumberFormat="1" applyFont="1" applyFill="1" applyBorder="1" applyProtection="1">
      <protection locked="0"/>
    </xf>
    <xf numFmtId="0" fontId="16" fillId="0" borderId="0" xfId="0" applyFont="1" applyFill="1" applyBorder="1" applyAlignment="1" applyProtection="1">
      <alignment horizontal="center"/>
    </xf>
    <xf numFmtId="164" fontId="16" fillId="0" borderId="0" xfId="0" applyNumberFormat="1" applyFont="1" applyFill="1" applyBorder="1" applyAlignment="1" applyProtection="1">
      <alignment horizontal="center"/>
    </xf>
    <xf numFmtId="0" fontId="16" fillId="0" borderId="1" xfId="0" applyFont="1" applyFill="1" applyBorder="1" applyProtection="1"/>
    <xf numFmtId="165" fontId="14" fillId="0" borderId="0" xfId="0" applyNumberFormat="1" applyFont="1" applyFill="1" applyBorder="1" applyProtection="1"/>
    <xf numFmtId="166" fontId="14" fillId="0" borderId="0" xfId="0" applyNumberFormat="1" applyFont="1" applyFill="1" applyBorder="1" applyProtection="1"/>
    <xf numFmtId="9" fontId="14" fillId="0" borderId="0" xfId="4" applyFont="1" applyFill="1" applyBorder="1" applyProtection="1"/>
    <xf numFmtId="0" fontId="14" fillId="0" borderId="0" xfId="0" applyFont="1" applyFill="1" applyBorder="1" applyAlignment="1" applyProtection="1">
      <alignment wrapText="1"/>
    </xf>
    <xf numFmtId="0" fontId="14" fillId="0" borderId="1" xfId="0" applyFont="1" applyFill="1" applyBorder="1" applyAlignment="1" applyProtection="1">
      <alignment horizontal="center" wrapText="1"/>
      <protection locked="0"/>
    </xf>
    <xf numFmtId="164" fontId="14" fillId="0" borderId="1" xfId="0" applyNumberFormat="1" applyFont="1" applyFill="1" applyBorder="1" applyAlignment="1" applyProtection="1">
      <alignment horizontal="center" wrapText="1"/>
      <protection locked="0"/>
    </xf>
    <xf numFmtId="165" fontId="16" fillId="0" borderId="1" xfId="0" applyNumberFormat="1" applyFont="1" applyFill="1" applyBorder="1" applyAlignment="1" applyProtection="1">
      <alignment wrapText="1"/>
      <protection locked="0"/>
    </xf>
    <xf numFmtId="166" fontId="14" fillId="0" borderId="1" xfId="0" applyNumberFormat="1" applyFont="1" applyFill="1" applyBorder="1" applyAlignment="1" applyProtection="1">
      <alignment wrapText="1"/>
      <protection locked="0"/>
    </xf>
    <xf numFmtId="166" fontId="16" fillId="0" borderId="1" xfId="0" applyNumberFormat="1" applyFont="1" applyFill="1" applyBorder="1" applyAlignment="1" applyProtection="1">
      <alignment wrapText="1"/>
      <protection locked="0"/>
    </xf>
    <xf numFmtId="0" fontId="14" fillId="0" borderId="0" xfId="0" applyFont="1" applyFill="1" applyBorder="1" applyAlignment="1" applyProtection="1">
      <alignment wrapText="1"/>
      <protection locked="0"/>
    </xf>
    <xf numFmtId="0" fontId="14" fillId="0" borderId="1" xfId="0" applyFont="1" applyFill="1" applyBorder="1" applyAlignment="1" applyProtection="1">
      <alignment horizontal="left"/>
    </xf>
    <xf numFmtId="164" fontId="14" fillId="0" borderId="1" xfId="0" applyNumberFormat="1" applyFont="1" applyFill="1" applyBorder="1" applyProtection="1"/>
    <xf numFmtId="49" fontId="14" fillId="0" borderId="1" xfId="0" applyNumberFormat="1" applyFont="1" applyFill="1" applyBorder="1" applyProtection="1"/>
    <xf numFmtId="0" fontId="14" fillId="0" borderId="1" xfId="0" applyNumberFormat="1" applyFont="1" applyFill="1" applyBorder="1" applyProtection="1"/>
    <xf numFmtId="2" fontId="14" fillId="0" borderId="1" xfId="0" applyNumberFormat="1" applyFont="1" applyFill="1" applyBorder="1"/>
    <xf numFmtId="2" fontId="14" fillId="0" borderId="1" xfId="0" applyNumberFormat="1" applyFont="1" applyFill="1" applyBorder="1" applyProtection="1"/>
    <xf numFmtId="4" fontId="14" fillId="0" borderId="1" xfId="0" applyNumberFormat="1" applyFont="1" applyFill="1" applyBorder="1"/>
    <xf numFmtId="4" fontId="14" fillId="0" borderId="1" xfId="0" applyNumberFormat="1" applyFont="1" applyFill="1" applyBorder="1" applyProtection="1"/>
    <xf numFmtId="165" fontId="14" fillId="0" borderId="1" xfId="0" applyNumberFormat="1" applyFont="1" applyFill="1" applyBorder="1" applyProtection="1"/>
    <xf numFmtId="165" fontId="14" fillId="0" borderId="1" xfId="0" applyNumberFormat="1" applyFont="1" applyFill="1" applyBorder="1"/>
    <xf numFmtId="166" fontId="14" fillId="0" borderId="1" xfId="0" applyNumberFormat="1" applyFont="1" applyFill="1" applyBorder="1" applyProtection="1"/>
    <xf numFmtId="166" fontId="14" fillId="0" borderId="1" xfId="0" applyNumberFormat="1" applyFont="1" applyFill="1" applyBorder="1"/>
    <xf numFmtId="10" fontId="14" fillId="0" borderId="1" xfId="0" applyNumberFormat="1" applyFont="1" applyFill="1" applyBorder="1" applyProtection="1"/>
    <xf numFmtId="4" fontId="14" fillId="0" borderId="1" xfId="1" applyNumberFormat="1" applyFont="1" applyFill="1" applyBorder="1"/>
    <xf numFmtId="165" fontId="14" fillId="0" borderId="1" xfId="0" applyNumberFormat="1" applyFont="1" applyFill="1" applyBorder="1" applyProtection="1">
      <protection locked="0"/>
    </xf>
    <xf numFmtId="169" fontId="14" fillId="0" borderId="1" xfId="0" applyNumberFormat="1" applyFont="1" applyFill="1" applyBorder="1" applyProtection="1"/>
    <xf numFmtId="0" fontId="14" fillId="0" borderId="1" xfId="0" applyFont="1" applyFill="1" applyBorder="1" applyAlignment="1" applyProtection="1">
      <alignment horizontal="left" indent="1" readingOrder="1"/>
    </xf>
    <xf numFmtId="0" fontId="16" fillId="8" borderId="1" xfId="0" applyFont="1" applyFill="1" applyBorder="1" applyProtection="1"/>
    <xf numFmtId="164" fontId="16" fillId="8" borderId="1" xfId="0" applyNumberFormat="1" applyFont="1" applyFill="1" applyBorder="1" applyProtection="1"/>
    <xf numFmtId="43" fontId="16" fillId="8" borderId="1" xfId="1" applyFont="1" applyFill="1" applyBorder="1" applyProtection="1"/>
    <xf numFmtId="170" fontId="16" fillId="8" borderId="1" xfId="1" applyNumberFormat="1" applyFont="1" applyFill="1" applyBorder="1" applyProtection="1"/>
    <xf numFmtId="165" fontId="16" fillId="8" borderId="1" xfId="0" applyNumberFormat="1" applyFont="1" applyFill="1" applyBorder="1" applyProtection="1"/>
    <xf numFmtId="170" fontId="16" fillId="8" borderId="1" xfId="0" applyNumberFormat="1" applyFont="1" applyFill="1" applyBorder="1" applyProtection="1"/>
    <xf numFmtId="43" fontId="16" fillId="8" borderId="1" xfId="1" applyNumberFormat="1" applyFont="1" applyFill="1" applyBorder="1" applyProtection="1"/>
    <xf numFmtId="4" fontId="16" fillId="8" borderId="1" xfId="1" applyNumberFormat="1" applyFont="1" applyFill="1" applyBorder="1" applyProtection="1"/>
    <xf numFmtId="166" fontId="16" fillId="8" borderId="1" xfId="1" applyNumberFormat="1" applyFont="1" applyFill="1" applyBorder="1" applyProtection="1"/>
    <xf numFmtId="4" fontId="16" fillId="8" borderId="1" xfId="0" applyNumberFormat="1" applyFont="1" applyFill="1" applyBorder="1" applyProtection="1"/>
    <xf numFmtId="165" fontId="16" fillId="8" borderId="1" xfId="1" applyNumberFormat="1" applyFont="1" applyFill="1" applyBorder="1" applyProtection="1"/>
    <xf numFmtId="166" fontId="16" fillId="8" borderId="1" xfId="0" applyNumberFormat="1" applyFont="1" applyFill="1" applyBorder="1" applyProtection="1"/>
    <xf numFmtId="2" fontId="16" fillId="8" borderId="1" xfId="1" applyNumberFormat="1" applyFont="1" applyFill="1" applyBorder="1" applyProtection="1"/>
    <xf numFmtId="167" fontId="16" fillId="8" borderId="1" xfId="1" applyNumberFormat="1" applyFont="1" applyFill="1" applyBorder="1" applyProtection="1"/>
    <xf numFmtId="9" fontId="16" fillId="8" borderId="1" xfId="4" applyFont="1" applyFill="1" applyBorder="1" applyProtection="1"/>
    <xf numFmtId="44" fontId="16" fillId="8" borderId="1" xfId="3" applyFont="1" applyFill="1" applyBorder="1" applyProtection="1"/>
    <xf numFmtId="0" fontId="16" fillId="0" borderId="0" xfId="0" applyFont="1" applyFill="1" applyBorder="1" applyProtection="1"/>
    <xf numFmtId="39" fontId="16" fillId="8" borderId="1" xfId="1" applyNumberFormat="1" applyFont="1" applyFill="1" applyBorder="1" applyProtection="1"/>
    <xf numFmtId="171" fontId="16" fillId="8" borderId="1" xfId="1" applyNumberFormat="1" applyFont="1" applyFill="1" applyBorder="1" applyProtection="1"/>
    <xf numFmtId="167" fontId="16" fillId="8" borderId="1" xfId="0" applyNumberFormat="1" applyFont="1" applyFill="1" applyBorder="1" applyProtection="1"/>
    <xf numFmtId="10" fontId="16" fillId="8" borderId="1" xfId="0" applyNumberFormat="1" applyFont="1" applyFill="1" applyBorder="1" applyProtection="1"/>
    <xf numFmtId="164" fontId="14" fillId="6" borderId="1" xfId="0" applyNumberFormat="1" applyFont="1" applyFill="1" applyBorder="1" applyProtection="1"/>
    <xf numFmtId="49" fontId="14" fillId="6" borderId="1" xfId="0" applyNumberFormat="1" applyFont="1" applyFill="1" applyBorder="1" applyProtection="1"/>
    <xf numFmtId="0" fontId="14" fillId="6" borderId="1" xfId="0" applyNumberFormat="1" applyFont="1" applyFill="1" applyBorder="1" applyProtection="1"/>
    <xf numFmtId="2" fontId="14" fillId="6" borderId="1" xfId="0" applyNumberFormat="1" applyFont="1" applyFill="1" applyBorder="1"/>
    <xf numFmtId="2" fontId="14" fillId="6" borderId="1" xfId="0" applyNumberFormat="1" applyFont="1" applyFill="1" applyBorder="1" applyProtection="1"/>
    <xf numFmtId="165" fontId="14" fillId="6" borderId="1" xfId="0" applyNumberFormat="1" applyFont="1" applyFill="1" applyBorder="1" applyProtection="1"/>
    <xf numFmtId="165" fontId="14" fillId="6" borderId="1" xfId="0" applyNumberFormat="1" applyFont="1" applyFill="1" applyBorder="1"/>
    <xf numFmtId="4" fontId="14" fillId="6" borderId="1" xfId="0" applyNumberFormat="1" applyFont="1" applyFill="1" applyBorder="1" applyProtection="1"/>
    <xf numFmtId="166" fontId="14" fillId="6" borderId="1" xfId="0" applyNumberFormat="1" applyFont="1" applyFill="1" applyBorder="1" applyProtection="1"/>
    <xf numFmtId="4" fontId="14" fillId="6" borderId="1" xfId="0" applyNumberFormat="1" applyFont="1" applyFill="1" applyBorder="1"/>
    <xf numFmtId="10" fontId="14" fillId="6" borderId="1" xfId="0" applyNumberFormat="1" applyFont="1" applyFill="1" applyBorder="1" applyProtection="1"/>
    <xf numFmtId="0" fontId="16" fillId="6" borderId="1" xfId="0" applyFont="1" applyFill="1" applyBorder="1" applyProtection="1"/>
    <xf numFmtId="2" fontId="21" fillId="6" borderId="1" xfId="0" applyNumberFormat="1" applyFont="1" applyFill="1" applyBorder="1"/>
    <xf numFmtId="165" fontId="7" fillId="6" borderId="1" xfId="5" applyNumberFormat="1" applyFont="1" applyFill="1" applyBorder="1" applyProtection="1"/>
    <xf numFmtId="165" fontId="7" fillId="6" borderId="1" xfId="6" applyNumberFormat="1" applyFont="1" applyFill="1" applyBorder="1" applyAlignment="1" applyProtection="1">
      <alignment vertical="center"/>
    </xf>
    <xf numFmtId="166" fontId="14" fillId="6" borderId="1" xfId="0" applyNumberFormat="1" applyFont="1" applyFill="1" applyBorder="1"/>
    <xf numFmtId="4" fontId="14" fillId="6" borderId="1" xfId="1" applyNumberFormat="1" applyFont="1" applyFill="1" applyBorder="1"/>
    <xf numFmtId="165" fontId="14" fillId="6" borderId="1" xfId="0" applyNumberFormat="1" applyFont="1" applyFill="1" applyBorder="1" applyProtection="1">
      <protection locked="0"/>
    </xf>
    <xf numFmtId="169" fontId="14" fillId="6" borderId="1" xfId="0" applyNumberFormat="1" applyFont="1" applyFill="1" applyBorder="1" applyProtection="1"/>
    <xf numFmtId="167" fontId="14" fillId="0" borderId="0" xfId="0" applyNumberFormat="1" applyFont="1" applyFill="1" applyBorder="1" applyProtection="1">
      <protection locked="0"/>
    </xf>
    <xf numFmtId="0" fontId="14" fillId="6" borderId="1" xfId="0" applyFont="1" applyFill="1" applyBorder="1" applyAlignment="1" applyProtection="1"/>
    <xf numFmtId="0" fontId="14" fillId="0" borderId="1" xfId="0" applyFont="1" applyFill="1" applyBorder="1"/>
    <xf numFmtId="0" fontId="14" fillId="0" borderId="1" xfId="0" applyFont="1" applyFill="1" applyBorder="1" applyProtection="1">
      <protection locked="0"/>
    </xf>
    <xf numFmtId="164" fontId="14" fillId="0" borderId="1" xfId="0" applyNumberFormat="1" applyFont="1" applyFill="1" applyBorder="1" applyProtection="1">
      <protection locked="0"/>
    </xf>
    <xf numFmtId="164" fontId="14" fillId="0" borderId="0" xfId="0" applyNumberFormat="1" applyFont="1" applyFill="1" applyBorder="1" applyProtection="1">
      <protection locked="0"/>
    </xf>
    <xf numFmtId="166" fontId="14" fillId="0" borderId="0" xfId="0" applyNumberFormat="1" applyFont="1" applyFill="1" applyBorder="1" applyProtection="1">
      <protection locked="0"/>
    </xf>
    <xf numFmtId="165" fontId="14" fillId="0" borderId="0" xfId="0" applyNumberFormat="1" applyFont="1" applyFill="1" applyBorder="1" applyProtection="1">
      <protection locked="0"/>
    </xf>
    <xf numFmtId="4" fontId="14" fillId="0" borderId="0" xfId="0" applyNumberFormat="1" applyFont="1" applyFill="1" applyBorder="1" applyProtection="1">
      <protection locked="0"/>
    </xf>
    <xf numFmtId="0" fontId="22" fillId="0" borderId="0" xfId="0" applyFont="1" applyFill="1" applyBorder="1"/>
    <xf numFmtId="0" fontId="14" fillId="0" borderId="0" xfId="0" applyFont="1" applyFill="1" applyBorder="1"/>
    <xf numFmtId="2" fontId="14" fillId="0" borderId="0" xfId="0" applyNumberFormat="1" applyFont="1" applyFill="1" applyBorder="1" applyProtection="1">
      <protection locked="0"/>
    </xf>
    <xf numFmtId="0" fontId="14" fillId="0" borderId="1" xfId="0" applyFont="1" applyFill="1" applyBorder="1" applyAlignment="1" applyProtection="1">
      <alignment horizontal="left"/>
      <protection locked="0"/>
    </xf>
    <xf numFmtId="2" fontId="14" fillId="0" borderId="1" xfId="0" applyNumberFormat="1" applyFont="1" applyFill="1" applyBorder="1" applyProtection="1">
      <protection locked="0"/>
    </xf>
    <xf numFmtId="166" fontId="14" fillId="0" borderId="1" xfId="0" applyNumberFormat="1" applyFont="1" applyFill="1" applyBorder="1" applyProtection="1">
      <protection locked="0"/>
    </xf>
    <xf numFmtId="167" fontId="14" fillId="0" borderId="1" xfId="0" applyNumberFormat="1" applyFont="1" applyFill="1" applyBorder="1" applyAlignment="1" applyProtection="1">
      <alignment wrapText="1"/>
      <protection locked="0"/>
    </xf>
    <xf numFmtId="166" fontId="7" fillId="9" borderId="1" xfId="5" applyNumberFormat="1" applyFont="1" applyFill="1" applyBorder="1" applyAlignment="1" applyProtection="1">
      <alignment wrapText="1"/>
      <protection locked="0"/>
    </xf>
    <xf numFmtId="0" fontId="14" fillId="0" borderId="1" xfId="0" applyFont="1" applyFill="1" applyBorder="1" applyAlignment="1" applyProtection="1">
      <alignment wrapText="1"/>
    </xf>
    <xf numFmtId="169" fontId="14" fillId="0" borderId="1" xfId="0" applyNumberFormat="1" applyFont="1" applyFill="1" applyBorder="1" applyProtection="1">
      <protection locked="0"/>
    </xf>
    <xf numFmtId="0" fontId="14" fillId="0" borderId="1" xfId="0" applyFont="1" applyFill="1" applyBorder="1" applyAlignment="1" applyProtection="1">
      <alignment horizontal="center"/>
    </xf>
    <xf numFmtId="43" fontId="14" fillId="0" borderId="0" xfId="1" applyFont="1" applyFill="1" applyBorder="1" applyProtection="1">
      <protection locked="0"/>
    </xf>
    <xf numFmtId="43" fontId="14" fillId="0" borderId="0" xfId="0" applyNumberFormat="1" applyFont="1" applyFill="1" applyBorder="1" applyProtection="1">
      <protection locked="0"/>
    </xf>
    <xf numFmtId="10" fontId="13" fillId="0" borderId="0" xfId="4" applyNumberFormat="1" applyFont="1" applyProtection="1"/>
    <xf numFmtId="0" fontId="12" fillId="0" borderId="1" xfId="0" applyFont="1" applyBorder="1" applyAlignment="1" applyProtection="1"/>
    <xf numFmtId="167" fontId="12" fillId="0" borderId="28" xfId="0" applyNumberFormat="1" applyFont="1" applyFill="1" applyBorder="1" applyProtection="1"/>
    <xf numFmtId="167" fontId="12" fillId="0" borderId="28" xfId="0" applyNumberFormat="1" applyFont="1" applyBorder="1" applyProtection="1"/>
    <xf numFmtId="0" fontId="13" fillId="0" borderId="7" xfId="10" applyFont="1" applyBorder="1" applyProtection="1"/>
    <xf numFmtId="0" fontId="12" fillId="0" borderId="29" xfId="10" applyFont="1" applyBorder="1" applyAlignment="1" applyProtection="1">
      <alignment horizontal="right"/>
    </xf>
    <xf numFmtId="0" fontId="0" fillId="0" borderId="0" xfId="0" applyFont="1" applyBorder="1" applyProtection="1"/>
    <xf numFmtId="167" fontId="0" fillId="0" borderId="0" xfId="0" applyNumberFormat="1" applyFont="1" applyProtection="1"/>
    <xf numFmtId="167" fontId="0" fillId="0" borderId="0" xfId="0" applyNumberFormat="1" applyFont="1" applyFill="1" applyProtection="1"/>
    <xf numFmtId="44" fontId="0" fillId="0" borderId="0" xfId="0" applyNumberFormat="1" applyFont="1" applyProtection="1"/>
    <xf numFmtId="0" fontId="13" fillId="0" borderId="0" xfId="10" applyFont="1" applyProtection="1"/>
    <xf numFmtId="0" fontId="25" fillId="0" borderId="0" xfId="9" applyFont="1" applyBorder="1" applyProtection="1"/>
    <xf numFmtId="0" fontId="6" fillId="0" borderId="0" xfId="9" applyBorder="1" applyProtection="1"/>
    <xf numFmtId="0" fontId="6" fillId="0" borderId="0" xfId="9" applyProtection="1"/>
    <xf numFmtId="0" fontId="25" fillId="0" borderId="0" xfId="9" applyFont="1" applyProtection="1"/>
    <xf numFmtId="0" fontId="8" fillId="0" borderId="0" xfId="9" applyFont="1" applyBorder="1" applyProtection="1"/>
    <xf numFmtId="167" fontId="12" fillId="0" borderId="30" xfId="10" applyNumberFormat="1" applyFont="1" applyBorder="1" applyProtection="1"/>
    <xf numFmtId="167" fontId="12" fillId="0" borderId="31" xfId="10" applyNumberFormat="1" applyFont="1" applyBorder="1" applyProtection="1"/>
    <xf numFmtId="167" fontId="12" fillId="0" borderId="16" xfId="10" applyNumberFormat="1" applyFont="1" applyBorder="1" applyProtection="1"/>
    <xf numFmtId="167" fontId="12" fillId="0" borderId="17" xfId="10" applyNumberFormat="1" applyFont="1" applyBorder="1" applyProtection="1"/>
    <xf numFmtId="0" fontId="13" fillId="0" borderId="6" xfId="0" applyFont="1" applyBorder="1" applyProtection="1"/>
    <xf numFmtId="0" fontId="20" fillId="0" borderId="0" xfId="0" applyFont="1" applyAlignment="1" applyProtection="1">
      <alignment horizontal="center"/>
    </xf>
    <xf numFmtId="0" fontId="13" fillId="3" borderId="3" xfId="0" applyFont="1" applyFill="1" applyBorder="1" applyAlignment="1" applyProtection="1">
      <alignment horizontal="center"/>
      <protection locked="0"/>
    </xf>
    <xf numFmtId="0" fontId="0" fillId="7" borderId="7" xfId="0" applyFont="1" applyFill="1" applyBorder="1" applyAlignment="1" applyProtection="1">
      <alignment horizontal="center"/>
    </xf>
    <xf numFmtId="0" fontId="0" fillId="0" borderId="0" xfId="0" applyFont="1" applyAlignment="1" applyProtection="1">
      <alignment horizontal="center"/>
    </xf>
    <xf numFmtId="0" fontId="13" fillId="3" borderId="0" xfId="0" applyFont="1" applyFill="1" applyAlignment="1" applyProtection="1">
      <alignment horizontal="center"/>
      <protection locked="0"/>
    </xf>
    <xf numFmtId="0" fontId="13" fillId="3" borderId="2" xfId="0" applyFont="1" applyFill="1" applyBorder="1" applyAlignment="1" applyProtection="1">
      <alignment horizontal="center"/>
      <protection locked="0"/>
    </xf>
    <xf numFmtId="0" fontId="12" fillId="3" borderId="0" xfId="0" applyFont="1" applyFill="1" applyBorder="1" applyAlignment="1" applyProtection="1">
      <alignment horizontal="center"/>
      <protection locked="0"/>
    </xf>
    <xf numFmtId="0" fontId="12" fillId="3" borderId="2" xfId="0" applyFont="1" applyFill="1" applyBorder="1" applyAlignment="1" applyProtection="1">
      <alignment horizontal="center"/>
      <protection locked="0"/>
    </xf>
    <xf numFmtId="0" fontId="17" fillId="0" borderId="0" xfId="0" applyFont="1" applyAlignment="1" applyProtection="1">
      <alignment horizontal="center"/>
    </xf>
    <xf numFmtId="0" fontId="18" fillId="0" borderId="0" xfId="10" applyFont="1" applyBorder="1" applyAlignment="1" applyProtection="1">
      <alignment horizontal="center"/>
    </xf>
    <xf numFmtId="0" fontId="19" fillId="0" borderId="22" xfId="10" applyFont="1" applyBorder="1" applyAlignment="1" applyProtection="1">
      <alignment horizontal="center" vertical="center"/>
    </xf>
    <xf numFmtId="0" fontId="19" fillId="0" borderId="19" xfId="10" applyFont="1" applyBorder="1" applyAlignment="1" applyProtection="1">
      <alignment horizontal="center" vertical="center"/>
    </xf>
    <xf numFmtId="0" fontId="19" fillId="0" borderId="23" xfId="10" applyFont="1" applyBorder="1" applyAlignment="1" applyProtection="1">
      <alignment horizontal="center" vertical="center"/>
    </xf>
    <xf numFmtId="0" fontId="19" fillId="0" borderId="20" xfId="10" applyFont="1" applyBorder="1" applyAlignment="1" applyProtection="1">
      <alignment horizontal="center" vertical="center"/>
    </xf>
    <xf numFmtId="0" fontId="12" fillId="0" borderId="24" xfId="10" applyFont="1" applyBorder="1" applyAlignment="1" applyProtection="1">
      <alignment horizontal="center"/>
    </xf>
    <xf numFmtId="0" fontId="12" fillId="0" borderId="21" xfId="10" applyFont="1" applyBorder="1" applyAlignment="1" applyProtection="1">
      <alignment horizontal="center"/>
    </xf>
    <xf numFmtId="0" fontId="1" fillId="7" borderId="3" xfId="0" applyFont="1" applyFill="1" applyBorder="1" applyAlignment="1" applyProtection="1">
      <alignment horizontal="center"/>
    </xf>
    <xf numFmtId="0" fontId="13" fillId="0" borderId="3" xfId="0" applyFont="1" applyFill="1" applyBorder="1" applyAlignment="1" applyProtection="1">
      <alignment horizontal="center"/>
    </xf>
  </cellXfs>
  <cellStyles count="11">
    <cellStyle name="Comma" xfId="1" builtinId="3"/>
    <cellStyle name="Comma [0]" xfId="2" builtinId="6"/>
    <cellStyle name="Comma [0] 2" xfId="7"/>
    <cellStyle name="Comma 2" xfId="6"/>
    <cellStyle name="Comma 4" xfId="8"/>
    <cellStyle name="Currency" xfId="3" builtinId="4"/>
    <cellStyle name="Normal" xfId="0" builtinId="0"/>
    <cellStyle name="Normal 2" xfId="9"/>
    <cellStyle name="Normal 3" xfId="10"/>
    <cellStyle name="Percent" xfId="4" builtinId="5"/>
    <cellStyle name="Units"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W211"/>
  <sheetViews>
    <sheetView topLeftCell="DG1" workbookViewId="0">
      <selection activeCell="DL9" sqref="DL9"/>
    </sheetView>
  </sheetViews>
  <sheetFormatPr defaultColWidth="9.33203125" defaultRowHeight="14.4"/>
  <cols>
    <col min="1" max="1" width="43.88671875" style="149" bestFit="1" customWidth="1"/>
    <col min="2" max="2" width="15.109375" style="149" bestFit="1" customWidth="1"/>
    <col min="3" max="3" width="8.6640625" style="228" bestFit="1" customWidth="1"/>
    <col min="4" max="4" width="10.109375" style="149" bestFit="1" customWidth="1"/>
    <col min="5" max="5" width="10.5546875" style="149" bestFit="1" customWidth="1"/>
    <col min="6" max="6" width="14.33203125" style="149" bestFit="1" customWidth="1"/>
    <col min="7" max="7" width="8.44140625" style="149" bestFit="1" customWidth="1"/>
    <col min="8" max="8" width="7.44140625" style="149" bestFit="1" customWidth="1"/>
    <col min="9" max="9" width="13.44140625" style="149" bestFit="1" customWidth="1"/>
    <col min="10" max="10" width="8.88671875" style="149" bestFit="1" customWidth="1"/>
    <col min="11" max="19" width="8.109375" style="149" bestFit="1" customWidth="1"/>
    <col min="20" max="22" width="8.88671875" style="149" bestFit="1" customWidth="1"/>
    <col min="23" max="23" width="11" style="149" bestFit="1" customWidth="1"/>
    <col min="24" max="24" width="11.5546875" style="149" bestFit="1" customWidth="1"/>
    <col min="25" max="26" width="9.5546875" style="149" bestFit="1" customWidth="1"/>
    <col min="27" max="29" width="13" style="149" bestFit="1" customWidth="1"/>
    <col min="30" max="30" width="10.33203125" style="149" bestFit="1" customWidth="1"/>
    <col min="31" max="31" width="16.33203125" style="149" bestFit="1" customWidth="1"/>
    <col min="32" max="32" width="12.33203125" style="149" bestFit="1" customWidth="1"/>
    <col min="33" max="33" width="10.6640625" style="149" bestFit="1" customWidth="1"/>
    <col min="34" max="34" width="11" style="230" bestFit="1" customWidth="1"/>
    <col min="35" max="35" width="13" style="149" bestFit="1" customWidth="1"/>
    <col min="36" max="37" width="11.5546875" style="149" bestFit="1" customWidth="1"/>
    <col min="38" max="38" width="9.33203125" style="149" customWidth="1"/>
    <col min="39" max="39" width="9.33203125" style="149" bestFit="1" customWidth="1"/>
    <col min="40" max="40" width="9" style="149" bestFit="1" customWidth="1"/>
    <col min="41" max="42" width="14.5546875" style="149" bestFit="1" customWidth="1"/>
    <col min="43" max="43" width="14.6640625" style="149" bestFit="1" customWidth="1"/>
    <col min="44" max="44" width="13.109375" style="149" bestFit="1" customWidth="1"/>
    <col min="45" max="45" width="11" style="149" bestFit="1" customWidth="1"/>
    <col min="46" max="46" width="15.44140625" style="149" bestFit="1" customWidth="1"/>
    <col min="47" max="47" width="12.6640625" style="149" bestFit="1" customWidth="1"/>
    <col min="48" max="48" width="12.109375" style="149" bestFit="1" customWidth="1"/>
    <col min="49" max="49" width="9.44140625" style="149" bestFit="1" customWidth="1"/>
    <col min="50" max="50" width="13" style="149" bestFit="1" customWidth="1"/>
    <col min="51" max="52" width="11" style="149" bestFit="1" customWidth="1"/>
    <col min="53" max="53" width="8.88671875" style="149" bestFit="1" customWidth="1"/>
    <col min="54" max="54" width="11.5546875" style="149" bestFit="1" customWidth="1"/>
    <col min="55" max="55" width="13" style="149" bestFit="1" customWidth="1"/>
    <col min="56" max="56" width="10.6640625" style="149" bestFit="1" customWidth="1"/>
    <col min="57" max="57" width="12" style="149" bestFit="1" customWidth="1"/>
    <col min="58" max="58" width="13.6640625" style="149" bestFit="1" customWidth="1"/>
    <col min="59" max="59" width="12" style="149" bestFit="1" customWidth="1"/>
    <col min="60" max="60" width="11.88671875" style="149" bestFit="1" customWidth="1"/>
    <col min="61" max="61" width="15.6640625" style="149" bestFit="1" customWidth="1"/>
    <col min="62" max="62" width="14.33203125" style="149" bestFit="1" customWidth="1"/>
    <col min="63" max="63" width="17.44140625" style="149" bestFit="1" customWidth="1"/>
    <col min="64" max="64" width="18.6640625" style="149" bestFit="1" customWidth="1"/>
    <col min="65" max="65" width="15.44140625" style="149" bestFit="1" customWidth="1"/>
    <col min="66" max="67" width="11.6640625" style="149" bestFit="1" customWidth="1"/>
    <col min="68" max="68" width="10.33203125" style="229" bestFit="1" customWidth="1"/>
    <col min="69" max="69" width="14.88671875" style="149" bestFit="1" customWidth="1"/>
    <col min="70" max="70" width="13.109375" style="149" bestFit="1" customWidth="1"/>
    <col min="71" max="71" width="13" style="149" bestFit="1" customWidth="1"/>
    <col min="72" max="72" width="18" style="149" bestFit="1" customWidth="1"/>
    <col min="73" max="73" width="8.33203125" style="149" bestFit="1" customWidth="1"/>
    <col min="74" max="74" width="11.6640625" style="149" bestFit="1" customWidth="1"/>
    <col min="75" max="76" width="10.44140625" style="149" bestFit="1" customWidth="1"/>
    <col min="77" max="77" width="12.33203125" style="149" customWidth="1"/>
    <col min="78" max="78" width="9.33203125" style="149" bestFit="1" customWidth="1"/>
    <col min="79" max="79" width="13.33203125" style="149" bestFit="1" customWidth="1"/>
    <col min="80" max="80" width="9.33203125" style="149" bestFit="1" customWidth="1"/>
    <col min="81" max="81" width="12.88671875" style="149" bestFit="1" customWidth="1"/>
    <col min="82" max="83" width="8.88671875" style="149" bestFit="1" customWidth="1"/>
    <col min="84" max="84" width="18.88671875" style="149" bestFit="1" customWidth="1"/>
    <col min="85" max="85" width="16.44140625" style="149" bestFit="1" customWidth="1"/>
    <col min="86" max="86" width="13.88671875" style="149" bestFit="1" customWidth="1"/>
    <col min="87" max="87" width="13.44140625" style="149" bestFit="1" customWidth="1"/>
    <col min="88" max="88" width="19" style="149" bestFit="1" customWidth="1"/>
    <col min="89" max="90" width="14" style="149" bestFit="1" customWidth="1"/>
    <col min="91" max="91" width="13.6640625" style="149" bestFit="1" customWidth="1"/>
    <col min="92" max="92" width="16.6640625" style="232" bestFit="1" customWidth="1"/>
    <col min="93" max="93" width="12.109375" style="149" bestFit="1" customWidth="1"/>
    <col min="94" max="94" width="10.5546875" style="149" bestFit="1" customWidth="1"/>
    <col min="95" max="95" width="13" style="149" bestFit="1" customWidth="1"/>
    <col min="96" max="96" width="15.6640625" style="233" bestFit="1" customWidth="1"/>
    <col min="97" max="97" width="15.6640625" style="149" bestFit="1" customWidth="1"/>
    <col min="98" max="98" width="13.33203125" style="149" bestFit="1" customWidth="1"/>
    <col min="99" max="99" width="21.109375" style="149" bestFit="1" customWidth="1"/>
    <col min="100" max="100" width="14.33203125" style="149" bestFit="1" customWidth="1"/>
    <col min="101" max="101" width="16" style="149" bestFit="1" customWidth="1"/>
    <col min="102" max="102" width="17.5546875" style="149" bestFit="1" customWidth="1"/>
    <col min="103" max="103" width="19.44140625" style="149" bestFit="1" customWidth="1"/>
    <col min="104" max="104" width="13.33203125" style="149" bestFit="1" customWidth="1"/>
    <col min="105" max="105" width="16.88671875" style="149" bestFit="1" customWidth="1"/>
    <col min="106" max="106" width="17.109375" style="149" bestFit="1" customWidth="1"/>
    <col min="107" max="107" width="16.6640625" style="149" customWidth="1"/>
    <col min="108" max="108" width="14.5546875" style="149" bestFit="1" customWidth="1"/>
    <col min="109" max="109" width="13.109375" style="149" bestFit="1" customWidth="1"/>
    <col min="110" max="110" width="28.6640625" style="149" bestFit="1" customWidth="1"/>
    <col min="111" max="111" width="13.88671875" style="149" bestFit="1" customWidth="1"/>
    <col min="112" max="112" width="19.44140625" style="149" bestFit="1" customWidth="1"/>
    <col min="113" max="113" width="18.88671875" style="149" bestFit="1" customWidth="1"/>
    <col min="114" max="114" width="14.5546875" style="149" bestFit="1" customWidth="1"/>
    <col min="115" max="115" width="12.109375" style="149" bestFit="1" customWidth="1"/>
    <col min="116" max="116" width="15.6640625" style="149" bestFit="1" customWidth="1"/>
    <col min="117" max="117" width="23.88671875" style="149" bestFit="1" customWidth="1"/>
    <col min="118" max="118" width="20.5546875" style="149" bestFit="1" customWidth="1"/>
    <col min="119" max="119" width="20.6640625" style="149" bestFit="1" customWidth="1"/>
    <col min="120" max="120" width="16.44140625" style="149" bestFit="1" customWidth="1"/>
    <col min="121" max="121" width="13.6640625" style="149" bestFit="1" customWidth="1"/>
    <col min="122" max="122" width="22.44140625" style="149" bestFit="1" customWidth="1"/>
    <col min="123" max="123" width="14.109375" style="149" bestFit="1" customWidth="1"/>
    <col min="124" max="124" width="14.6640625" style="149" bestFit="1" customWidth="1"/>
    <col min="125" max="125" width="13.5546875" style="149" bestFit="1" customWidth="1"/>
    <col min="126" max="126" width="9.6640625" style="149" bestFit="1" customWidth="1"/>
    <col min="127" max="127" width="9.33203125" style="149" customWidth="1"/>
    <col min="128" max="16384" width="9.33203125" style="149"/>
  </cols>
  <sheetData>
    <row r="1" spans="1:126" s="36" customFormat="1" ht="10.199999999999999">
      <c r="A1" s="36" t="s">
        <v>0</v>
      </c>
      <c r="B1" s="153"/>
      <c r="C1" s="154"/>
      <c r="D1" s="153"/>
      <c r="E1" s="153"/>
      <c r="F1" s="153"/>
      <c r="G1" s="153"/>
      <c r="H1" s="155"/>
      <c r="Y1" s="156">
        <v>1.44</v>
      </c>
      <c r="Z1" s="156">
        <v>1.2</v>
      </c>
      <c r="AA1" s="156">
        <v>1.18</v>
      </c>
      <c r="AB1" s="156">
        <v>1.0449999999999999</v>
      </c>
      <c r="AC1" s="156">
        <v>1.25</v>
      </c>
      <c r="AF1" s="40">
        <v>0.5</v>
      </c>
      <c r="AG1" s="40">
        <v>0.5</v>
      </c>
      <c r="AH1" s="156"/>
      <c r="AO1" s="156">
        <v>1</v>
      </c>
      <c r="AP1" s="156">
        <v>2</v>
      </c>
      <c r="AQ1" s="156">
        <v>2</v>
      </c>
      <c r="AR1" s="156">
        <v>0.7</v>
      </c>
      <c r="AT1" s="156">
        <v>25</v>
      </c>
      <c r="AX1" s="156">
        <v>0.05</v>
      </c>
      <c r="BC1" s="156">
        <v>0.5</v>
      </c>
      <c r="BF1" s="156">
        <v>0.06</v>
      </c>
      <c r="BH1" s="156">
        <v>1.5</v>
      </c>
      <c r="BM1" s="156">
        <v>0.6</v>
      </c>
      <c r="BP1" s="157"/>
      <c r="BS1" s="156">
        <v>0.06</v>
      </c>
      <c r="BW1" s="156">
        <v>1.5</v>
      </c>
      <c r="BX1" s="156">
        <v>0.5</v>
      </c>
      <c r="CA1" s="156">
        <v>0.1</v>
      </c>
      <c r="CB1" s="156"/>
      <c r="CC1" s="156">
        <v>0.1</v>
      </c>
      <c r="CF1" s="156">
        <v>0.25</v>
      </c>
      <c r="CJ1" s="37">
        <v>4536.75</v>
      </c>
      <c r="CM1" s="156">
        <v>0.11</v>
      </c>
      <c r="CN1" s="37">
        <v>4536.75</v>
      </c>
      <c r="CO1" s="156"/>
      <c r="CP1" s="156"/>
      <c r="CQ1" s="156">
        <v>0.3</v>
      </c>
      <c r="CR1" s="37">
        <v>4536.75</v>
      </c>
      <c r="CS1" s="38"/>
      <c r="CT1" s="158">
        <v>0.02</v>
      </c>
      <c r="CY1" s="40">
        <v>0.75</v>
      </c>
      <c r="DH1" s="40">
        <v>0.75</v>
      </c>
      <c r="DJ1" s="40"/>
      <c r="DK1" s="40"/>
      <c r="DL1" s="40">
        <v>0.9</v>
      </c>
      <c r="DQ1" s="158">
        <v>0.02</v>
      </c>
      <c r="DS1" s="159"/>
      <c r="DT1" s="159"/>
      <c r="DU1" s="159"/>
      <c r="DV1" s="159"/>
    </row>
    <row r="2" spans="1:126" s="165" customFormat="1" ht="52.5" customHeight="1">
      <c r="A2" s="145" t="s">
        <v>1</v>
      </c>
      <c r="B2" s="160" t="s">
        <v>2</v>
      </c>
      <c r="C2" s="161" t="s">
        <v>3</v>
      </c>
      <c r="D2" s="160" t="s">
        <v>4</v>
      </c>
      <c r="E2" s="160" t="s">
        <v>5</v>
      </c>
      <c r="F2" s="160" t="s">
        <v>6</v>
      </c>
      <c r="G2" s="160" t="s">
        <v>7</v>
      </c>
      <c r="H2" s="145" t="s">
        <v>8</v>
      </c>
      <c r="I2" s="145" t="s">
        <v>9</v>
      </c>
      <c r="J2" s="46" t="s">
        <v>10</v>
      </c>
      <c r="K2" s="145" t="s">
        <v>11</v>
      </c>
      <c r="L2" s="145" t="s">
        <v>12</v>
      </c>
      <c r="M2" s="145" t="s">
        <v>13</v>
      </c>
      <c r="N2" s="145" t="s">
        <v>14</v>
      </c>
      <c r="O2" s="145" t="s">
        <v>15</v>
      </c>
      <c r="P2" s="145" t="s">
        <v>16</v>
      </c>
      <c r="Q2" s="145" t="s">
        <v>17</v>
      </c>
      <c r="R2" s="145" t="s">
        <v>18</v>
      </c>
      <c r="S2" s="145" t="s">
        <v>19</v>
      </c>
      <c r="T2" s="145" t="s">
        <v>20</v>
      </c>
      <c r="U2" s="145" t="s">
        <v>21</v>
      </c>
      <c r="V2" s="145" t="s">
        <v>22</v>
      </c>
      <c r="W2" s="46" t="s">
        <v>23</v>
      </c>
      <c r="X2" s="46" t="s">
        <v>24</v>
      </c>
      <c r="Y2" s="46" t="s">
        <v>25</v>
      </c>
      <c r="Z2" s="46" t="s">
        <v>26</v>
      </c>
      <c r="AA2" s="46" t="s">
        <v>27</v>
      </c>
      <c r="AB2" s="46" t="s">
        <v>28</v>
      </c>
      <c r="AC2" s="46" t="s">
        <v>29</v>
      </c>
      <c r="AD2" s="46" t="s">
        <v>30</v>
      </c>
      <c r="AE2" s="46" t="s">
        <v>31</v>
      </c>
      <c r="AF2" s="145" t="s">
        <v>32</v>
      </c>
      <c r="AG2" s="145" t="s">
        <v>33</v>
      </c>
      <c r="AH2" s="162" t="s">
        <v>34</v>
      </c>
      <c r="AI2" s="46" t="s">
        <v>35</v>
      </c>
      <c r="AJ2" s="145" t="s">
        <v>36</v>
      </c>
      <c r="AK2" s="145" t="s">
        <v>37</v>
      </c>
      <c r="AL2" s="145" t="s">
        <v>38</v>
      </c>
      <c r="AM2" s="145" t="s">
        <v>39</v>
      </c>
      <c r="AN2" s="145" t="s">
        <v>40</v>
      </c>
      <c r="AO2" s="46" t="s">
        <v>41</v>
      </c>
      <c r="AP2" s="46" t="s">
        <v>42</v>
      </c>
      <c r="AQ2" s="46" t="s">
        <v>43</v>
      </c>
      <c r="AR2" s="46" t="s">
        <v>44</v>
      </c>
      <c r="AS2" s="46" t="s">
        <v>45</v>
      </c>
      <c r="AT2" s="46" t="s">
        <v>46</v>
      </c>
      <c r="AU2" s="46" t="s">
        <v>47</v>
      </c>
      <c r="AV2" s="145" t="s">
        <v>48</v>
      </c>
      <c r="AW2" s="145" t="s">
        <v>49</v>
      </c>
      <c r="AX2" s="46" t="s">
        <v>50</v>
      </c>
      <c r="AY2" s="145" t="s">
        <v>51</v>
      </c>
      <c r="AZ2" s="145" t="s">
        <v>52</v>
      </c>
      <c r="BA2" s="145" t="s">
        <v>53</v>
      </c>
      <c r="BB2" s="145" t="s">
        <v>54</v>
      </c>
      <c r="BC2" s="46" t="s">
        <v>55</v>
      </c>
      <c r="BD2" s="145" t="s">
        <v>56</v>
      </c>
      <c r="BE2" s="145" t="s">
        <v>57</v>
      </c>
      <c r="BF2" s="46" t="s">
        <v>58</v>
      </c>
      <c r="BG2" s="145" t="s">
        <v>59</v>
      </c>
      <c r="BH2" s="46" t="s">
        <v>60</v>
      </c>
      <c r="BI2" s="145" t="s">
        <v>61</v>
      </c>
      <c r="BJ2" s="145" t="s">
        <v>62</v>
      </c>
      <c r="BK2" s="145" t="s">
        <v>63</v>
      </c>
      <c r="BL2" s="46" t="s">
        <v>64</v>
      </c>
      <c r="BM2" s="46" t="s">
        <v>65</v>
      </c>
      <c r="BN2" s="46" t="s">
        <v>66</v>
      </c>
      <c r="BO2" s="46" t="s">
        <v>67</v>
      </c>
      <c r="BP2" s="163" t="s">
        <v>68</v>
      </c>
      <c r="BQ2" s="46" t="s">
        <v>69</v>
      </c>
      <c r="BR2" s="145" t="s">
        <v>70</v>
      </c>
      <c r="BS2" s="164" t="s">
        <v>71</v>
      </c>
      <c r="BT2" s="46" t="s">
        <v>72</v>
      </c>
      <c r="BU2" s="145" t="s">
        <v>73</v>
      </c>
      <c r="BV2" s="46" t="s">
        <v>74</v>
      </c>
      <c r="BW2" s="46" t="s">
        <v>75</v>
      </c>
      <c r="BX2" s="46" t="s">
        <v>76</v>
      </c>
      <c r="BY2" s="46" t="s">
        <v>77</v>
      </c>
      <c r="BZ2" s="145" t="s">
        <v>78</v>
      </c>
      <c r="CA2" s="46" t="s">
        <v>79</v>
      </c>
      <c r="CB2" s="145" t="s">
        <v>80</v>
      </c>
      <c r="CC2" s="46" t="s">
        <v>81</v>
      </c>
      <c r="CD2" s="145" t="s">
        <v>82</v>
      </c>
      <c r="CE2" s="145" t="s">
        <v>83</v>
      </c>
      <c r="CF2" s="46" t="s">
        <v>84</v>
      </c>
      <c r="CG2" s="46" t="s">
        <v>85</v>
      </c>
      <c r="CH2" s="46" t="s">
        <v>86</v>
      </c>
      <c r="CI2" s="46" t="s">
        <v>87</v>
      </c>
      <c r="CJ2" s="46" t="s">
        <v>88</v>
      </c>
      <c r="CK2" s="145" t="s">
        <v>89</v>
      </c>
      <c r="CL2" s="145" t="s">
        <v>90</v>
      </c>
      <c r="CM2" s="46" t="s">
        <v>91</v>
      </c>
      <c r="CN2" s="46" t="s">
        <v>92</v>
      </c>
      <c r="CO2" s="145" t="s">
        <v>93</v>
      </c>
      <c r="CP2" s="145" t="s">
        <v>94</v>
      </c>
      <c r="CQ2" s="46" t="s">
        <v>95</v>
      </c>
      <c r="CR2" s="46" t="s">
        <v>96</v>
      </c>
      <c r="CS2" s="46" t="s">
        <v>97</v>
      </c>
      <c r="CT2" s="46" t="s">
        <v>98</v>
      </c>
      <c r="CU2" s="46" t="s">
        <v>99</v>
      </c>
      <c r="CV2" s="145" t="s">
        <v>100</v>
      </c>
      <c r="CW2" s="145" t="s">
        <v>101</v>
      </c>
      <c r="CX2" s="46" t="s">
        <v>102</v>
      </c>
      <c r="CY2" s="46" t="s">
        <v>103</v>
      </c>
      <c r="CZ2" s="145" t="s">
        <v>104</v>
      </c>
      <c r="DA2" s="145" t="s">
        <v>105</v>
      </c>
      <c r="DB2" s="46" t="s">
        <v>106</v>
      </c>
      <c r="DC2" s="46" t="s">
        <v>107</v>
      </c>
      <c r="DD2" s="46" t="s">
        <v>108</v>
      </c>
      <c r="DE2" s="145" t="s">
        <v>109</v>
      </c>
      <c r="DF2" s="145" t="s">
        <v>110</v>
      </c>
      <c r="DG2" s="46" t="s">
        <v>111</v>
      </c>
      <c r="DH2" s="46" t="s">
        <v>112</v>
      </c>
      <c r="DI2" s="46" t="s">
        <v>113</v>
      </c>
      <c r="DJ2" s="46" t="s">
        <v>114</v>
      </c>
      <c r="DK2" s="145" t="s">
        <v>115</v>
      </c>
      <c r="DL2" s="46" t="s">
        <v>116</v>
      </c>
      <c r="DM2" s="46" t="s">
        <v>117</v>
      </c>
      <c r="DN2" s="46" t="s">
        <v>118</v>
      </c>
      <c r="DO2" s="46" t="s">
        <v>119</v>
      </c>
      <c r="DP2" s="46" t="s">
        <v>120</v>
      </c>
      <c r="DQ2" s="46" t="s">
        <v>121</v>
      </c>
      <c r="DR2" s="46" t="s">
        <v>122</v>
      </c>
      <c r="DS2" s="145" t="s">
        <v>123</v>
      </c>
      <c r="DT2" s="145" t="s">
        <v>124</v>
      </c>
      <c r="DU2" s="145" t="s">
        <v>125</v>
      </c>
      <c r="DV2" s="46" t="s">
        <v>126</v>
      </c>
    </row>
    <row r="3" spans="1:126" ht="27" customHeight="1">
      <c r="A3" s="166" t="s">
        <v>127</v>
      </c>
      <c r="B3" s="150" t="s">
        <v>128</v>
      </c>
      <c r="C3" s="167" t="s">
        <v>129</v>
      </c>
      <c r="D3" s="168" t="s">
        <v>130</v>
      </c>
      <c r="E3" s="169" t="s">
        <v>131</v>
      </c>
      <c r="F3" s="150" t="s">
        <v>132</v>
      </c>
      <c r="G3" s="150" t="s">
        <v>133</v>
      </c>
      <c r="H3" s="170">
        <v>127</v>
      </c>
      <c r="I3" s="170">
        <v>475</v>
      </c>
      <c r="J3" s="171">
        <v>538.5</v>
      </c>
      <c r="K3" s="170">
        <v>476</v>
      </c>
      <c r="L3" s="170">
        <v>460</v>
      </c>
      <c r="M3" s="170">
        <v>439</v>
      </c>
      <c r="N3" s="170">
        <v>457</v>
      </c>
      <c r="O3" s="170">
        <v>468</v>
      </c>
      <c r="P3" s="170">
        <v>466</v>
      </c>
      <c r="Q3" s="170">
        <v>447.5</v>
      </c>
      <c r="R3" s="170">
        <v>447.5</v>
      </c>
      <c r="S3" s="170">
        <v>414.5</v>
      </c>
      <c r="T3" s="172">
        <v>393.5</v>
      </c>
      <c r="U3" s="172">
        <v>372</v>
      </c>
      <c r="V3" s="172">
        <v>351</v>
      </c>
      <c r="W3" s="173">
        <v>5192</v>
      </c>
      <c r="X3" s="173">
        <v>5730.5</v>
      </c>
      <c r="Y3" s="174">
        <v>775.44</v>
      </c>
      <c r="Z3" s="174">
        <v>571.20000000000005</v>
      </c>
      <c r="AA3" s="174">
        <v>1060.82</v>
      </c>
      <c r="AB3" s="174">
        <v>1453.595</v>
      </c>
      <c r="AC3" s="174">
        <v>3032.5</v>
      </c>
      <c r="AD3" s="6">
        <v>6118.1149999999998</v>
      </c>
      <c r="AE3" s="6">
        <v>6893.5550000000003</v>
      </c>
      <c r="AF3" s="175">
        <v>1.032</v>
      </c>
      <c r="AG3" s="175">
        <v>1.0229999999999999</v>
      </c>
      <c r="AH3" s="174">
        <v>1.028</v>
      </c>
      <c r="AI3" s="6">
        <v>7086.5749999999998</v>
      </c>
      <c r="AJ3" s="170">
        <v>97.5</v>
      </c>
      <c r="AK3" s="170">
        <v>74</v>
      </c>
      <c r="AL3" s="170">
        <v>120.5</v>
      </c>
      <c r="AM3" s="170">
        <v>897</v>
      </c>
      <c r="AN3" s="170">
        <v>24.76</v>
      </c>
      <c r="AO3" s="6">
        <v>97.5</v>
      </c>
      <c r="AP3" s="6">
        <v>148</v>
      </c>
      <c r="AQ3" s="6">
        <v>241</v>
      </c>
      <c r="AR3" s="6">
        <v>627.9</v>
      </c>
      <c r="AS3" s="6">
        <v>1114.4000000000001</v>
      </c>
      <c r="AT3" s="6">
        <v>619</v>
      </c>
      <c r="AU3" s="6">
        <v>1733.4</v>
      </c>
      <c r="AV3" s="170">
        <v>2775</v>
      </c>
      <c r="AW3" s="170">
        <v>0</v>
      </c>
      <c r="AX3" s="174">
        <v>138.75</v>
      </c>
      <c r="AY3" s="170">
        <v>0</v>
      </c>
      <c r="AZ3" s="170">
        <v>0</v>
      </c>
      <c r="BA3" s="172">
        <v>0</v>
      </c>
      <c r="BB3" s="172">
        <v>0</v>
      </c>
      <c r="BC3" s="176">
        <v>0</v>
      </c>
      <c r="BD3" s="170">
        <v>604</v>
      </c>
      <c r="BE3" s="170">
        <v>604</v>
      </c>
      <c r="BF3" s="174">
        <v>36.24</v>
      </c>
      <c r="BG3" s="170">
        <v>1</v>
      </c>
      <c r="BH3" s="6">
        <v>1.5</v>
      </c>
      <c r="BI3" s="175">
        <v>31.748999999999999</v>
      </c>
      <c r="BJ3" s="175">
        <v>0</v>
      </c>
      <c r="BK3" s="172">
        <v>5730.5</v>
      </c>
      <c r="BL3" s="172">
        <v>5730.5</v>
      </c>
      <c r="BM3" s="7">
        <v>19.048999999999999</v>
      </c>
      <c r="BN3" s="7">
        <v>0</v>
      </c>
      <c r="BO3" s="8">
        <v>0</v>
      </c>
      <c r="BP3" s="177">
        <v>0.19500000000000001</v>
      </c>
      <c r="BQ3" s="6" t="s">
        <v>134</v>
      </c>
      <c r="BR3" s="170" t="s">
        <v>134</v>
      </c>
      <c r="BS3" s="176">
        <v>0</v>
      </c>
      <c r="BT3" s="176">
        <v>19.048999999999999</v>
      </c>
      <c r="BU3" s="175">
        <v>0.16800000000000001</v>
      </c>
      <c r="BV3" s="6">
        <v>962.72400000000005</v>
      </c>
      <c r="BW3" s="6">
        <v>0</v>
      </c>
      <c r="BX3" s="6">
        <v>0</v>
      </c>
      <c r="BY3" s="176">
        <v>0</v>
      </c>
      <c r="BZ3" s="170">
        <v>0</v>
      </c>
      <c r="CA3" s="7">
        <v>0</v>
      </c>
      <c r="CB3" s="170">
        <v>11.5</v>
      </c>
      <c r="CC3" s="7">
        <v>1.1499999999999999</v>
      </c>
      <c r="CD3" s="170">
        <v>0</v>
      </c>
      <c r="CE3" s="170">
        <v>0</v>
      </c>
      <c r="CF3" s="6">
        <v>0</v>
      </c>
      <c r="CG3" s="6">
        <v>9979.3880000000008</v>
      </c>
      <c r="CH3" s="7">
        <v>0</v>
      </c>
      <c r="CI3" s="6">
        <v>9979.3880000000008</v>
      </c>
      <c r="CJ3" s="51">
        <v>45273988.509999998</v>
      </c>
      <c r="CK3" s="172">
        <v>0</v>
      </c>
      <c r="CL3" s="172">
        <v>0</v>
      </c>
      <c r="CM3" s="174">
        <v>0</v>
      </c>
      <c r="CN3" s="52">
        <v>0</v>
      </c>
      <c r="CO3" s="172">
        <v>0</v>
      </c>
      <c r="CP3" s="172">
        <v>0</v>
      </c>
      <c r="CQ3" s="176">
        <v>0</v>
      </c>
      <c r="CR3" s="53">
        <v>0</v>
      </c>
      <c r="CS3" s="51">
        <v>45273988.509999998</v>
      </c>
      <c r="CT3" s="52">
        <v>0</v>
      </c>
      <c r="CU3" s="52">
        <v>45273988.509999998</v>
      </c>
      <c r="CV3" s="146">
        <v>32952.85</v>
      </c>
      <c r="CW3" s="54">
        <v>326616</v>
      </c>
      <c r="CX3" s="52">
        <v>359568.85</v>
      </c>
      <c r="CY3" s="52">
        <v>269676.64</v>
      </c>
      <c r="CZ3" s="146">
        <v>0</v>
      </c>
      <c r="DA3" s="54">
        <v>0</v>
      </c>
      <c r="DB3" s="52">
        <v>0</v>
      </c>
      <c r="DC3" s="178">
        <v>0.75</v>
      </c>
      <c r="DD3" s="52">
        <v>0</v>
      </c>
      <c r="DE3" s="146">
        <v>0</v>
      </c>
      <c r="DF3" s="146">
        <v>202173.24</v>
      </c>
      <c r="DG3" s="52">
        <v>202173.24</v>
      </c>
      <c r="DH3" s="52">
        <v>151629.93</v>
      </c>
      <c r="DI3" s="52">
        <v>561742.09</v>
      </c>
      <c r="DJ3" s="52">
        <v>421306.57</v>
      </c>
      <c r="DK3" s="146">
        <v>0</v>
      </c>
      <c r="DL3" s="54">
        <v>0</v>
      </c>
      <c r="DM3" s="51">
        <v>44852681.939999998</v>
      </c>
      <c r="DN3" s="51">
        <v>44852681.939999998</v>
      </c>
      <c r="DO3" s="52">
        <v>0</v>
      </c>
      <c r="DP3" s="52">
        <v>0</v>
      </c>
      <c r="DQ3" s="52">
        <v>0</v>
      </c>
      <c r="DR3" s="52">
        <v>44852681.939999998</v>
      </c>
      <c r="DS3" s="179">
        <v>5770.5</v>
      </c>
      <c r="DT3" s="180">
        <v>5444.5</v>
      </c>
      <c r="DU3" s="180">
        <v>9566.5280000000002</v>
      </c>
      <c r="DV3" s="181">
        <v>7901</v>
      </c>
    </row>
    <row r="4" spans="1:126" ht="10.199999999999999">
      <c r="A4" s="150" t="s">
        <v>135</v>
      </c>
      <c r="B4" s="150" t="s">
        <v>136</v>
      </c>
      <c r="C4" s="167" t="s">
        <v>137</v>
      </c>
      <c r="D4" s="168" t="s">
        <v>130</v>
      </c>
      <c r="E4" s="169" t="s">
        <v>138</v>
      </c>
      <c r="F4" s="150" t="s">
        <v>132</v>
      </c>
      <c r="G4" s="150" t="s">
        <v>133</v>
      </c>
      <c r="H4" s="170">
        <v>1022.5</v>
      </c>
      <c r="I4" s="170">
        <v>5857</v>
      </c>
      <c r="J4" s="171">
        <v>6368.25</v>
      </c>
      <c r="K4" s="170">
        <v>5901</v>
      </c>
      <c r="L4" s="170">
        <v>5945</v>
      </c>
      <c r="M4" s="170">
        <v>6065</v>
      </c>
      <c r="N4" s="170">
        <v>6210.5</v>
      </c>
      <c r="O4" s="170">
        <v>6644</v>
      </c>
      <c r="P4" s="170">
        <v>6037.5</v>
      </c>
      <c r="Q4" s="170">
        <v>6045.5</v>
      </c>
      <c r="R4" s="170">
        <v>5848</v>
      </c>
      <c r="S4" s="172">
        <v>6770.5</v>
      </c>
      <c r="T4" s="172">
        <v>5912</v>
      </c>
      <c r="U4" s="172">
        <v>5120</v>
      </c>
      <c r="V4" s="172">
        <v>4847</v>
      </c>
      <c r="W4" s="173">
        <v>71346</v>
      </c>
      <c r="X4" s="173">
        <v>77714.25</v>
      </c>
      <c r="Y4" s="176">
        <v>9170.2800000000007</v>
      </c>
      <c r="Z4" s="176">
        <v>7081.2</v>
      </c>
      <c r="AA4" s="176">
        <v>14171.8</v>
      </c>
      <c r="AB4" s="176">
        <v>19742.141</v>
      </c>
      <c r="AC4" s="176">
        <v>43178.75</v>
      </c>
      <c r="AD4" s="6">
        <v>84173.891000000003</v>
      </c>
      <c r="AE4" s="6">
        <v>93344.171000000002</v>
      </c>
      <c r="AF4" s="177">
        <v>1.08</v>
      </c>
      <c r="AG4" s="177">
        <v>1.08</v>
      </c>
      <c r="AH4" s="176">
        <v>1.08</v>
      </c>
      <c r="AI4" s="6">
        <v>100811.705</v>
      </c>
      <c r="AJ4" s="172">
        <v>2950.5</v>
      </c>
      <c r="AK4" s="172">
        <v>4274</v>
      </c>
      <c r="AL4" s="172">
        <v>660</v>
      </c>
      <c r="AM4" s="172">
        <v>11551.5</v>
      </c>
      <c r="AN4" s="172">
        <v>500.1</v>
      </c>
      <c r="AO4" s="6">
        <v>2950.5</v>
      </c>
      <c r="AP4" s="6">
        <v>8548</v>
      </c>
      <c r="AQ4" s="6">
        <v>1320</v>
      </c>
      <c r="AR4" s="6">
        <v>8086.05</v>
      </c>
      <c r="AS4" s="6">
        <v>20904.55</v>
      </c>
      <c r="AT4" s="6">
        <v>12502.5</v>
      </c>
      <c r="AU4" s="6">
        <v>33407.050000000003</v>
      </c>
      <c r="AV4" s="172">
        <v>41513.5</v>
      </c>
      <c r="AW4" s="172">
        <v>2583</v>
      </c>
      <c r="AX4" s="176">
        <v>2204.8249999999998</v>
      </c>
      <c r="AY4" s="172">
        <v>10176.5</v>
      </c>
      <c r="AZ4" s="172">
        <v>4098.25</v>
      </c>
      <c r="BA4" s="172">
        <v>16</v>
      </c>
      <c r="BB4" s="172">
        <v>2.67</v>
      </c>
      <c r="BC4" s="176">
        <v>2050.46</v>
      </c>
      <c r="BD4" s="172">
        <v>11469</v>
      </c>
      <c r="BE4" s="172">
        <v>11469</v>
      </c>
      <c r="BF4" s="174">
        <v>688.14</v>
      </c>
      <c r="BG4" s="172">
        <v>388</v>
      </c>
      <c r="BH4" s="6">
        <v>582</v>
      </c>
      <c r="BI4" s="175">
        <v>187.26599999999999</v>
      </c>
      <c r="BJ4" s="175">
        <v>408.12599999999998</v>
      </c>
      <c r="BK4" s="172">
        <v>77714.25</v>
      </c>
      <c r="BL4" s="172">
        <v>86741</v>
      </c>
      <c r="BM4" s="7">
        <v>357.23500000000001</v>
      </c>
      <c r="BN4" s="7">
        <v>0</v>
      </c>
      <c r="BO4" s="9">
        <v>0</v>
      </c>
      <c r="BP4" s="177">
        <v>3.6999999999999998E-2</v>
      </c>
      <c r="BQ4" s="6" t="s">
        <v>134</v>
      </c>
      <c r="BR4" s="170" t="s">
        <v>134</v>
      </c>
      <c r="BS4" s="176">
        <v>0</v>
      </c>
      <c r="BT4" s="176">
        <v>357.23500000000001</v>
      </c>
      <c r="BU4" s="175">
        <v>0.21</v>
      </c>
      <c r="BV4" s="6">
        <v>16319.993</v>
      </c>
      <c r="BW4" s="6">
        <v>0</v>
      </c>
      <c r="BX4" s="6">
        <v>0</v>
      </c>
      <c r="BY4" s="176">
        <v>0</v>
      </c>
      <c r="BZ4" s="170">
        <v>64.5</v>
      </c>
      <c r="CA4" s="7">
        <v>6.45</v>
      </c>
      <c r="CB4" s="170">
        <v>59</v>
      </c>
      <c r="CC4" s="7">
        <v>5.9</v>
      </c>
      <c r="CD4" s="170">
        <v>0</v>
      </c>
      <c r="CE4" s="170">
        <v>0</v>
      </c>
      <c r="CF4" s="6">
        <v>0</v>
      </c>
      <c r="CG4" s="6">
        <v>156433.758</v>
      </c>
      <c r="CH4" s="7">
        <v>0</v>
      </c>
      <c r="CI4" s="6">
        <v>156433.758</v>
      </c>
      <c r="CJ4" s="51">
        <v>709700851.61000001</v>
      </c>
      <c r="CK4" s="172">
        <v>0</v>
      </c>
      <c r="CL4" s="172">
        <v>3256</v>
      </c>
      <c r="CM4" s="174">
        <v>358.16</v>
      </c>
      <c r="CN4" s="52">
        <v>1624882.38</v>
      </c>
      <c r="CO4" s="172">
        <v>0</v>
      </c>
      <c r="CP4" s="172">
        <v>0</v>
      </c>
      <c r="CQ4" s="176">
        <v>0</v>
      </c>
      <c r="CR4" s="53">
        <v>0</v>
      </c>
      <c r="CS4" s="51">
        <v>711325733.99000001</v>
      </c>
      <c r="CT4" s="52">
        <v>0</v>
      </c>
      <c r="CU4" s="52">
        <v>711325733.99000001</v>
      </c>
      <c r="CV4" s="146">
        <v>1589247.01</v>
      </c>
      <c r="CW4" s="54">
        <v>5604435</v>
      </c>
      <c r="CX4" s="52">
        <v>7193682.0099999998</v>
      </c>
      <c r="CY4" s="52">
        <v>5395261.5099999998</v>
      </c>
      <c r="CZ4" s="146">
        <v>0</v>
      </c>
      <c r="DA4" s="54">
        <v>0</v>
      </c>
      <c r="DB4" s="52">
        <v>0</v>
      </c>
      <c r="DC4" s="178">
        <v>0.75</v>
      </c>
      <c r="DD4" s="52">
        <v>0</v>
      </c>
      <c r="DE4" s="146">
        <v>0</v>
      </c>
      <c r="DF4" s="146">
        <v>23994.05</v>
      </c>
      <c r="DG4" s="52">
        <v>23994.05</v>
      </c>
      <c r="DH4" s="52">
        <v>17995.54</v>
      </c>
      <c r="DI4" s="52">
        <v>7217676.0599999996</v>
      </c>
      <c r="DJ4" s="52">
        <v>5413257.0499999998</v>
      </c>
      <c r="DK4" s="146">
        <v>0</v>
      </c>
      <c r="DL4" s="54">
        <v>0</v>
      </c>
      <c r="DM4" s="51">
        <v>705912476.94000006</v>
      </c>
      <c r="DN4" s="51">
        <v>704299960.07000005</v>
      </c>
      <c r="DO4" s="52">
        <v>1612516.87</v>
      </c>
      <c r="DP4" s="52">
        <v>0</v>
      </c>
      <c r="DQ4" s="52">
        <v>0</v>
      </c>
      <c r="DR4" s="52">
        <v>705912476.94000006</v>
      </c>
      <c r="DS4" s="179">
        <v>78422.5</v>
      </c>
      <c r="DT4" s="180">
        <v>73060</v>
      </c>
      <c r="DU4" s="180">
        <v>148510.514</v>
      </c>
      <c r="DV4" s="181">
        <v>9132</v>
      </c>
    </row>
    <row r="5" spans="1:126" ht="10.199999999999999">
      <c r="A5" s="182" t="s">
        <v>139</v>
      </c>
      <c r="B5" s="150" t="s">
        <v>136</v>
      </c>
      <c r="C5" s="167" t="s">
        <v>137</v>
      </c>
      <c r="D5" s="168" t="s">
        <v>140</v>
      </c>
      <c r="E5" s="169" t="s">
        <v>141</v>
      </c>
      <c r="F5" s="150" t="s">
        <v>142</v>
      </c>
      <c r="G5" s="150" t="s">
        <v>133</v>
      </c>
      <c r="H5" s="170">
        <v>0</v>
      </c>
      <c r="I5" s="170">
        <v>0</v>
      </c>
      <c r="J5" s="171">
        <v>0</v>
      </c>
      <c r="K5" s="170">
        <v>0</v>
      </c>
      <c r="L5" s="170">
        <v>0</v>
      </c>
      <c r="M5" s="170">
        <v>0</v>
      </c>
      <c r="N5" s="170">
        <v>0</v>
      </c>
      <c r="O5" s="170">
        <v>0</v>
      </c>
      <c r="P5" s="170">
        <v>0</v>
      </c>
      <c r="Q5" s="170">
        <v>0</v>
      </c>
      <c r="R5" s="170">
        <v>0</v>
      </c>
      <c r="S5" s="170">
        <v>106</v>
      </c>
      <c r="T5" s="170">
        <v>53.5</v>
      </c>
      <c r="U5" s="170">
        <v>66.5</v>
      </c>
      <c r="V5" s="170">
        <v>31</v>
      </c>
      <c r="W5" s="171">
        <v>257</v>
      </c>
      <c r="X5" s="171">
        <v>257</v>
      </c>
      <c r="Y5" s="174">
        <v>0</v>
      </c>
      <c r="Z5" s="174">
        <v>0</v>
      </c>
      <c r="AA5" s="174">
        <v>0</v>
      </c>
      <c r="AB5" s="174">
        <v>0</v>
      </c>
      <c r="AC5" s="174">
        <v>321.25</v>
      </c>
      <c r="AD5" s="6">
        <v>321.25</v>
      </c>
      <c r="AE5" s="6">
        <v>321.25</v>
      </c>
      <c r="AF5" s="175">
        <v>1</v>
      </c>
      <c r="AG5" s="175">
        <v>1</v>
      </c>
      <c r="AH5" s="174">
        <v>1</v>
      </c>
      <c r="AI5" s="6">
        <v>321.25</v>
      </c>
      <c r="AJ5" s="170">
        <v>30.5</v>
      </c>
      <c r="AK5" s="170">
        <v>2.5</v>
      </c>
      <c r="AL5" s="170">
        <v>0</v>
      </c>
      <c r="AM5" s="170">
        <v>33.5</v>
      </c>
      <c r="AN5" s="170">
        <v>1.92</v>
      </c>
      <c r="AO5" s="6">
        <v>30.5</v>
      </c>
      <c r="AP5" s="6">
        <v>5</v>
      </c>
      <c r="AQ5" s="6">
        <v>0</v>
      </c>
      <c r="AR5" s="6">
        <v>23.45</v>
      </c>
      <c r="AS5" s="6">
        <v>58.95</v>
      </c>
      <c r="AT5" s="6">
        <v>48</v>
      </c>
      <c r="AU5" s="6">
        <v>106.95</v>
      </c>
      <c r="AV5" s="170">
        <v>0</v>
      </c>
      <c r="AW5" s="170">
        <v>0</v>
      </c>
      <c r="AX5" s="174">
        <v>0</v>
      </c>
      <c r="AY5" s="170">
        <v>0</v>
      </c>
      <c r="AZ5" s="170">
        <v>0</v>
      </c>
      <c r="BA5" s="172">
        <v>0</v>
      </c>
      <c r="BB5" s="172">
        <v>0</v>
      </c>
      <c r="BC5" s="176">
        <v>0</v>
      </c>
      <c r="BD5" s="170">
        <v>0</v>
      </c>
      <c r="BE5" s="170">
        <v>0</v>
      </c>
      <c r="BF5" s="174">
        <v>0</v>
      </c>
      <c r="BG5" s="170">
        <v>0</v>
      </c>
      <c r="BH5" s="6">
        <v>0</v>
      </c>
      <c r="BI5" s="175">
        <v>0</v>
      </c>
      <c r="BJ5" s="175">
        <v>157.696</v>
      </c>
      <c r="BK5" s="172">
        <v>77714.25</v>
      </c>
      <c r="BL5" s="172">
        <v>86741</v>
      </c>
      <c r="BM5" s="7">
        <v>94.617999999999995</v>
      </c>
      <c r="BN5" s="7">
        <v>0</v>
      </c>
      <c r="BO5" s="9">
        <v>0</v>
      </c>
      <c r="BP5" s="177">
        <v>3.6999999999999998E-2</v>
      </c>
      <c r="BQ5" s="6" t="s">
        <v>134</v>
      </c>
      <c r="BR5" s="170" t="s">
        <v>134</v>
      </c>
      <c r="BS5" s="176">
        <v>0</v>
      </c>
      <c r="BT5" s="176">
        <v>94.617999999999995</v>
      </c>
      <c r="BU5" s="175">
        <v>0.21</v>
      </c>
      <c r="BV5" s="6">
        <v>53.97</v>
      </c>
      <c r="BW5" s="6">
        <v>0</v>
      </c>
      <c r="BX5" s="6">
        <v>0</v>
      </c>
      <c r="BY5" s="176">
        <v>0</v>
      </c>
      <c r="BZ5" s="170">
        <v>0</v>
      </c>
      <c r="CA5" s="7">
        <v>0</v>
      </c>
      <c r="CB5" s="170">
        <v>0</v>
      </c>
      <c r="CC5" s="7">
        <v>0</v>
      </c>
      <c r="CD5" s="170">
        <v>0</v>
      </c>
      <c r="CE5" s="170">
        <v>0</v>
      </c>
      <c r="CF5" s="6">
        <v>0</v>
      </c>
      <c r="CG5" s="6">
        <v>576.78800000000001</v>
      </c>
      <c r="CH5" s="7">
        <v>0</v>
      </c>
      <c r="CI5" s="6">
        <v>576.78800000000001</v>
      </c>
      <c r="CJ5" s="51">
        <v>2616742.96</v>
      </c>
      <c r="CK5" s="172">
        <v>0</v>
      </c>
      <c r="CL5" s="172">
        <v>0</v>
      </c>
      <c r="CM5" s="174">
        <v>0</v>
      </c>
      <c r="CN5" s="52">
        <v>0</v>
      </c>
      <c r="CO5" s="172">
        <v>0</v>
      </c>
      <c r="CP5" s="172">
        <v>0</v>
      </c>
      <c r="CQ5" s="176">
        <v>0</v>
      </c>
      <c r="CR5" s="53">
        <v>0</v>
      </c>
      <c r="CS5" s="51">
        <v>2616742.96</v>
      </c>
      <c r="CT5" s="52">
        <v>0</v>
      </c>
      <c r="CU5" s="52">
        <v>2616742.96</v>
      </c>
      <c r="CV5" s="146">
        <v>0</v>
      </c>
      <c r="CW5" s="54">
        <v>0</v>
      </c>
      <c r="CX5" s="52">
        <v>0</v>
      </c>
      <c r="CY5" s="52">
        <v>0</v>
      </c>
      <c r="CZ5" s="146">
        <v>0</v>
      </c>
      <c r="DA5" s="54">
        <v>0</v>
      </c>
      <c r="DB5" s="52">
        <v>0</v>
      </c>
      <c r="DC5" s="178">
        <v>0.75</v>
      </c>
      <c r="DD5" s="52">
        <v>0</v>
      </c>
      <c r="DE5" s="146">
        <v>0</v>
      </c>
      <c r="DF5" s="146">
        <v>0</v>
      </c>
      <c r="DG5" s="52">
        <v>0</v>
      </c>
      <c r="DH5" s="52">
        <v>0</v>
      </c>
      <c r="DI5" s="52">
        <v>0</v>
      </c>
      <c r="DJ5" s="52">
        <v>0</v>
      </c>
      <c r="DK5" s="146">
        <v>0</v>
      </c>
      <c r="DL5" s="54">
        <v>0</v>
      </c>
      <c r="DM5" s="51">
        <v>2616742.96</v>
      </c>
      <c r="DN5" s="51">
        <v>2616742.96</v>
      </c>
      <c r="DO5" s="52">
        <v>0</v>
      </c>
      <c r="DP5" s="52">
        <v>0</v>
      </c>
      <c r="DQ5" s="52">
        <v>52334.86</v>
      </c>
      <c r="DR5" s="52">
        <v>2564408.1</v>
      </c>
      <c r="DS5" s="179">
        <v>256</v>
      </c>
      <c r="DT5" s="180">
        <v>249</v>
      </c>
      <c r="DU5" s="180">
        <v>576.79999999999995</v>
      </c>
      <c r="DV5" s="181">
        <v>10182</v>
      </c>
    </row>
    <row r="6" spans="1:126" ht="10.199999999999999">
      <c r="A6" s="182" t="s">
        <v>143</v>
      </c>
      <c r="B6" s="150" t="s">
        <v>136</v>
      </c>
      <c r="C6" s="167" t="s">
        <v>137</v>
      </c>
      <c r="D6" s="168" t="s">
        <v>144</v>
      </c>
      <c r="E6" s="169" t="s">
        <v>145</v>
      </c>
      <c r="F6" s="150" t="s">
        <v>142</v>
      </c>
      <c r="G6" s="150" t="s">
        <v>133</v>
      </c>
      <c r="H6" s="170">
        <v>0</v>
      </c>
      <c r="I6" s="170">
        <v>0</v>
      </c>
      <c r="J6" s="171">
        <v>0</v>
      </c>
      <c r="K6" s="170">
        <v>0</v>
      </c>
      <c r="L6" s="170">
        <v>0</v>
      </c>
      <c r="M6" s="170">
        <v>0</v>
      </c>
      <c r="N6" s="170">
        <v>0</v>
      </c>
      <c r="O6" s="170">
        <v>0</v>
      </c>
      <c r="P6" s="170">
        <v>0</v>
      </c>
      <c r="Q6" s="170">
        <v>0</v>
      </c>
      <c r="R6" s="170">
        <v>0</v>
      </c>
      <c r="S6" s="170">
        <v>51</v>
      </c>
      <c r="T6" s="170">
        <v>74.5</v>
      </c>
      <c r="U6" s="170">
        <v>88</v>
      </c>
      <c r="V6" s="170">
        <v>114.5</v>
      </c>
      <c r="W6" s="171">
        <v>328</v>
      </c>
      <c r="X6" s="171">
        <v>328</v>
      </c>
      <c r="Y6" s="174">
        <v>0</v>
      </c>
      <c r="Z6" s="174">
        <v>0</v>
      </c>
      <c r="AA6" s="174">
        <v>0</v>
      </c>
      <c r="AB6" s="174">
        <v>0</v>
      </c>
      <c r="AC6" s="174">
        <v>410</v>
      </c>
      <c r="AD6" s="6">
        <v>410</v>
      </c>
      <c r="AE6" s="6">
        <v>410</v>
      </c>
      <c r="AF6" s="174">
        <v>1.1579999999999999</v>
      </c>
      <c r="AG6" s="174">
        <v>1.1719999999999999</v>
      </c>
      <c r="AH6" s="174">
        <v>1.165</v>
      </c>
      <c r="AI6" s="6">
        <v>477.65</v>
      </c>
      <c r="AJ6" s="170">
        <v>9.5</v>
      </c>
      <c r="AK6" s="170">
        <v>0.5</v>
      </c>
      <c r="AL6" s="170">
        <v>0</v>
      </c>
      <c r="AM6" s="170">
        <v>41</v>
      </c>
      <c r="AN6" s="170">
        <v>0.83</v>
      </c>
      <c r="AO6" s="6">
        <v>9.5</v>
      </c>
      <c r="AP6" s="6">
        <v>1</v>
      </c>
      <c r="AQ6" s="6">
        <v>0</v>
      </c>
      <c r="AR6" s="6">
        <v>28.7</v>
      </c>
      <c r="AS6" s="6">
        <v>39.200000000000003</v>
      </c>
      <c r="AT6" s="6">
        <v>20.75</v>
      </c>
      <c r="AU6" s="6">
        <v>59.95</v>
      </c>
      <c r="AV6" s="170">
        <v>0</v>
      </c>
      <c r="AW6" s="170">
        <v>0</v>
      </c>
      <c r="AX6" s="174">
        <v>0</v>
      </c>
      <c r="AY6" s="170">
        <v>0</v>
      </c>
      <c r="AZ6" s="170">
        <v>0</v>
      </c>
      <c r="BA6" s="172">
        <v>0</v>
      </c>
      <c r="BB6" s="172">
        <v>0</v>
      </c>
      <c r="BC6" s="176">
        <v>0</v>
      </c>
      <c r="BD6" s="170">
        <v>0</v>
      </c>
      <c r="BE6" s="170">
        <v>0</v>
      </c>
      <c r="BF6" s="174">
        <v>0</v>
      </c>
      <c r="BG6" s="170">
        <v>1</v>
      </c>
      <c r="BH6" s="6">
        <v>1.5</v>
      </c>
      <c r="BI6" s="175">
        <v>0</v>
      </c>
      <c r="BJ6" s="175">
        <v>104.304</v>
      </c>
      <c r="BK6" s="172">
        <v>77714.25</v>
      </c>
      <c r="BL6" s="172">
        <v>86741</v>
      </c>
      <c r="BM6" s="7">
        <v>62.582000000000001</v>
      </c>
      <c r="BN6" s="7">
        <v>0</v>
      </c>
      <c r="BO6" s="9">
        <v>0</v>
      </c>
      <c r="BP6" s="177">
        <v>3.6999999999999998E-2</v>
      </c>
      <c r="BQ6" s="6" t="s">
        <v>134</v>
      </c>
      <c r="BR6" s="170" t="s">
        <v>134</v>
      </c>
      <c r="BS6" s="176">
        <v>0</v>
      </c>
      <c r="BT6" s="176">
        <v>62.582000000000001</v>
      </c>
      <c r="BU6" s="175">
        <v>0.21</v>
      </c>
      <c r="BV6" s="6">
        <v>68.88</v>
      </c>
      <c r="BW6" s="6">
        <v>0</v>
      </c>
      <c r="BX6" s="6">
        <v>0</v>
      </c>
      <c r="BY6" s="176">
        <v>0</v>
      </c>
      <c r="BZ6" s="170">
        <v>0</v>
      </c>
      <c r="CA6" s="7">
        <v>0</v>
      </c>
      <c r="CB6" s="170">
        <v>0</v>
      </c>
      <c r="CC6" s="7">
        <v>0</v>
      </c>
      <c r="CD6" s="170">
        <v>0</v>
      </c>
      <c r="CE6" s="170">
        <v>0</v>
      </c>
      <c r="CF6" s="6">
        <v>0</v>
      </c>
      <c r="CG6" s="6">
        <v>670.56200000000001</v>
      </c>
      <c r="CH6" s="7">
        <v>0</v>
      </c>
      <c r="CI6" s="6">
        <v>670.56200000000001</v>
      </c>
      <c r="CJ6" s="51">
        <v>3042172.15</v>
      </c>
      <c r="CK6" s="172">
        <v>0</v>
      </c>
      <c r="CL6" s="172">
        <v>328</v>
      </c>
      <c r="CM6" s="174">
        <v>36.08</v>
      </c>
      <c r="CN6" s="52">
        <v>163685.94</v>
      </c>
      <c r="CO6" s="172">
        <v>0</v>
      </c>
      <c r="CP6" s="172">
        <v>0</v>
      </c>
      <c r="CQ6" s="176">
        <v>0</v>
      </c>
      <c r="CR6" s="53">
        <v>0</v>
      </c>
      <c r="CS6" s="51">
        <v>3205858.09</v>
      </c>
      <c r="CT6" s="52">
        <v>0</v>
      </c>
      <c r="CU6" s="52">
        <v>3205858.09</v>
      </c>
      <c r="CV6" s="146">
        <v>0</v>
      </c>
      <c r="CW6" s="54">
        <v>0</v>
      </c>
      <c r="CX6" s="52">
        <v>0</v>
      </c>
      <c r="CY6" s="52">
        <v>0</v>
      </c>
      <c r="CZ6" s="146">
        <v>0</v>
      </c>
      <c r="DA6" s="54">
        <v>0</v>
      </c>
      <c r="DB6" s="52">
        <v>0</v>
      </c>
      <c r="DC6" s="178">
        <v>0.75</v>
      </c>
      <c r="DD6" s="52">
        <v>0</v>
      </c>
      <c r="DE6" s="146">
        <v>0</v>
      </c>
      <c r="DF6" s="146">
        <v>0</v>
      </c>
      <c r="DG6" s="52">
        <v>0</v>
      </c>
      <c r="DH6" s="52">
        <v>0</v>
      </c>
      <c r="DI6" s="52">
        <v>0</v>
      </c>
      <c r="DJ6" s="52">
        <v>0</v>
      </c>
      <c r="DK6" s="146">
        <v>0</v>
      </c>
      <c r="DL6" s="54">
        <v>0</v>
      </c>
      <c r="DM6" s="51">
        <v>3205858.09</v>
      </c>
      <c r="DN6" s="51">
        <v>3042172.15</v>
      </c>
      <c r="DO6" s="52">
        <v>163685.94</v>
      </c>
      <c r="DP6" s="52">
        <v>0</v>
      </c>
      <c r="DQ6" s="52">
        <v>64117.16</v>
      </c>
      <c r="DR6" s="52">
        <v>3141740.93</v>
      </c>
      <c r="DS6" s="179">
        <v>350</v>
      </c>
      <c r="DT6" s="180">
        <v>327</v>
      </c>
      <c r="DU6" s="180">
        <v>679.92</v>
      </c>
      <c r="DV6" s="181">
        <v>9275</v>
      </c>
    </row>
    <row r="7" spans="1:126" ht="10.199999999999999">
      <c r="A7" s="182" t="s">
        <v>146</v>
      </c>
      <c r="B7" s="150" t="s">
        <v>136</v>
      </c>
      <c r="C7" s="167" t="s">
        <v>137</v>
      </c>
      <c r="D7" s="168" t="s">
        <v>147</v>
      </c>
      <c r="E7" s="169" t="s">
        <v>148</v>
      </c>
      <c r="F7" s="150" t="s">
        <v>142</v>
      </c>
      <c r="G7" s="150" t="s">
        <v>133</v>
      </c>
      <c r="H7" s="170">
        <v>0</v>
      </c>
      <c r="I7" s="170">
        <v>0</v>
      </c>
      <c r="J7" s="171">
        <v>0</v>
      </c>
      <c r="K7" s="170">
        <v>0</v>
      </c>
      <c r="L7" s="170">
        <v>0</v>
      </c>
      <c r="M7" s="170">
        <v>0</v>
      </c>
      <c r="N7" s="170">
        <v>0</v>
      </c>
      <c r="O7" s="170">
        <v>0</v>
      </c>
      <c r="P7" s="170">
        <v>0</v>
      </c>
      <c r="Q7" s="170">
        <v>0</v>
      </c>
      <c r="R7" s="170">
        <v>0</v>
      </c>
      <c r="S7" s="170">
        <v>34</v>
      </c>
      <c r="T7" s="170">
        <v>34.5</v>
      </c>
      <c r="U7" s="170">
        <v>40.5</v>
      </c>
      <c r="V7" s="170">
        <v>43</v>
      </c>
      <c r="W7" s="171">
        <v>152</v>
      </c>
      <c r="X7" s="171">
        <v>152</v>
      </c>
      <c r="Y7" s="174">
        <v>0</v>
      </c>
      <c r="Z7" s="174">
        <v>0</v>
      </c>
      <c r="AA7" s="174">
        <v>0</v>
      </c>
      <c r="AB7" s="174">
        <v>0</v>
      </c>
      <c r="AC7" s="174">
        <v>190</v>
      </c>
      <c r="AD7" s="6">
        <v>190</v>
      </c>
      <c r="AE7" s="6">
        <v>190</v>
      </c>
      <c r="AF7" s="174">
        <v>1.0349999999999999</v>
      </c>
      <c r="AG7" s="174">
        <v>1.026</v>
      </c>
      <c r="AH7" s="174">
        <v>1.0309999999999999</v>
      </c>
      <c r="AI7" s="6">
        <v>195.89</v>
      </c>
      <c r="AJ7" s="170">
        <v>10.5</v>
      </c>
      <c r="AK7" s="170">
        <v>7</v>
      </c>
      <c r="AL7" s="170">
        <v>0</v>
      </c>
      <c r="AM7" s="170">
        <v>15</v>
      </c>
      <c r="AN7" s="170">
        <v>0.36</v>
      </c>
      <c r="AO7" s="6">
        <v>10.5</v>
      </c>
      <c r="AP7" s="6">
        <v>14</v>
      </c>
      <c r="AQ7" s="6">
        <v>0</v>
      </c>
      <c r="AR7" s="6">
        <v>10.5</v>
      </c>
      <c r="AS7" s="6">
        <v>35</v>
      </c>
      <c r="AT7" s="6">
        <v>9</v>
      </c>
      <c r="AU7" s="6">
        <v>44</v>
      </c>
      <c r="AV7" s="170">
        <v>0</v>
      </c>
      <c r="AW7" s="170">
        <v>0</v>
      </c>
      <c r="AX7" s="174">
        <v>0</v>
      </c>
      <c r="AY7" s="170">
        <v>0</v>
      </c>
      <c r="AZ7" s="170">
        <v>0</v>
      </c>
      <c r="BA7" s="172">
        <v>0</v>
      </c>
      <c r="BB7" s="172">
        <v>0</v>
      </c>
      <c r="BC7" s="176">
        <v>0</v>
      </c>
      <c r="BD7" s="170">
        <v>0</v>
      </c>
      <c r="BE7" s="170">
        <v>0</v>
      </c>
      <c r="BF7" s="174">
        <v>0</v>
      </c>
      <c r="BG7" s="170">
        <v>0</v>
      </c>
      <c r="BH7" s="6">
        <v>0</v>
      </c>
      <c r="BI7" s="175">
        <v>0</v>
      </c>
      <c r="BJ7" s="175">
        <v>142.839</v>
      </c>
      <c r="BK7" s="172">
        <v>77714.25</v>
      </c>
      <c r="BL7" s="172">
        <v>86741</v>
      </c>
      <c r="BM7" s="7">
        <v>85.703000000000003</v>
      </c>
      <c r="BN7" s="7">
        <v>0</v>
      </c>
      <c r="BO7" s="9">
        <v>0</v>
      </c>
      <c r="BP7" s="177">
        <v>3.6999999999999998E-2</v>
      </c>
      <c r="BQ7" s="6" t="s">
        <v>134</v>
      </c>
      <c r="BR7" s="170" t="s">
        <v>134</v>
      </c>
      <c r="BS7" s="176">
        <v>0</v>
      </c>
      <c r="BT7" s="176">
        <v>85.703000000000003</v>
      </c>
      <c r="BU7" s="175">
        <v>0.21</v>
      </c>
      <c r="BV7" s="6">
        <v>31.92</v>
      </c>
      <c r="BW7" s="6">
        <v>0</v>
      </c>
      <c r="BX7" s="6">
        <v>0</v>
      </c>
      <c r="BY7" s="176">
        <v>0</v>
      </c>
      <c r="BZ7" s="170">
        <v>0</v>
      </c>
      <c r="CA7" s="7">
        <v>0</v>
      </c>
      <c r="CB7" s="170">
        <v>0</v>
      </c>
      <c r="CC7" s="7">
        <v>0</v>
      </c>
      <c r="CD7" s="170">
        <v>0</v>
      </c>
      <c r="CE7" s="170">
        <v>0</v>
      </c>
      <c r="CF7" s="6">
        <v>0</v>
      </c>
      <c r="CG7" s="6">
        <v>357.51299999999998</v>
      </c>
      <c r="CH7" s="7">
        <v>0</v>
      </c>
      <c r="CI7" s="6">
        <v>357.51299999999998</v>
      </c>
      <c r="CJ7" s="51">
        <v>1621947.1</v>
      </c>
      <c r="CK7" s="172">
        <v>0</v>
      </c>
      <c r="CL7" s="172">
        <v>130</v>
      </c>
      <c r="CM7" s="174">
        <v>14.3</v>
      </c>
      <c r="CN7" s="52">
        <v>64875.53</v>
      </c>
      <c r="CO7" s="172">
        <v>0</v>
      </c>
      <c r="CP7" s="172">
        <v>0</v>
      </c>
      <c r="CQ7" s="176">
        <v>0</v>
      </c>
      <c r="CR7" s="53">
        <v>0</v>
      </c>
      <c r="CS7" s="51">
        <v>1686822.63</v>
      </c>
      <c r="CT7" s="52">
        <v>0</v>
      </c>
      <c r="CU7" s="52">
        <v>1686822.63</v>
      </c>
      <c r="CV7" s="146">
        <v>0</v>
      </c>
      <c r="CW7" s="54">
        <v>0</v>
      </c>
      <c r="CX7" s="52">
        <v>0</v>
      </c>
      <c r="CY7" s="52">
        <v>0</v>
      </c>
      <c r="CZ7" s="146">
        <v>0</v>
      </c>
      <c r="DA7" s="54">
        <v>0</v>
      </c>
      <c r="DB7" s="52">
        <v>0</v>
      </c>
      <c r="DC7" s="178">
        <v>0.75</v>
      </c>
      <c r="DD7" s="52">
        <v>0</v>
      </c>
      <c r="DE7" s="146">
        <v>0</v>
      </c>
      <c r="DF7" s="146">
        <v>0</v>
      </c>
      <c r="DG7" s="52">
        <v>0</v>
      </c>
      <c r="DH7" s="52">
        <v>0</v>
      </c>
      <c r="DI7" s="52">
        <v>0</v>
      </c>
      <c r="DJ7" s="52">
        <v>0</v>
      </c>
      <c r="DK7" s="146">
        <v>0</v>
      </c>
      <c r="DL7" s="54">
        <v>0</v>
      </c>
      <c r="DM7" s="51">
        <v>1686822.63</v>
      </c>
      <c r="DN7" s="51">
        <v>1621947.1</v>
      </c>
      <c r="DO7" s="52">
        <v>64875.53</v>
      </c>
      <c r="DP7" s="52">
        <v>0</v>
      </c>
      <c r="DQ7" s="52">
        <v>33736.449999999997</v>
      </c>
      <c r="DR7" s="52">
        <v>1653086.18</v>
      </c>
      <c r="DS7" s="179">
        <v>146</v>
      </c>
      <c r="DT7" s="180">
        <v>118</v>
      </c>
      <c r="DU7" s="180">
        <v>285.303</v>
      </c>
      <c r="DV7" s="181">
        <v>10671</v>
      </c>
    </row>
    <row r="8" spans="1:126" ht="10.199999999999999">
      <c r="A8" s="182" t="s">
        <v>149</v>
      </c>
      <c r="B8" s="150" t="s">
        <v>136</v>
      </c>
      <c r="C8" s="167" t="s">
        <v>137</v>
      </c>
      <c r="D8" s="168" t="s">
        <v>150</v>
      </c>
      <c r="E8" s="169" t="s">
        <v>151</v>
      </c>
      <c r="F8" s="150" t="s">
        <v>142</v>
      </c>
      <c r="G8" s="150" t="s">
        <v>133</v>
      </c>
      <c r="H8" s="170">
        <v>0</v>
      </c>
      <c r="I8" s="170">
        <v>54.5</v>
      </c>
      <c r="J8" s="171">
        <v>54.5</v>
      </c>
      <c r="K8" s="170">
        <v>58</v>
      </c>
      <c r="L8" s="170">
        <v>50</v>
      </c>
      <c r="M8" s="170">
        <v>62</v>
      </c>
      <c r="N8" s="170">
        <v>58.5</v>
      </c>
      <c r="O8" s="170">
        <v>61</v>
      </c>
      <c r="P8" s="170">
        <v>41</v>
      </c>
      <c r="Q8" s="170">
        <v>47</v>
      </c>
      <c r="R8" s="170">
        <v>42</v>
      </c>
      <c r="S8" s="170">
        <v>0</v>
      </c>
      <c r="T8" s="170">
        <v>0</v>
      </c>
      <c r="U8" s="170">
        <v>0</v>
      </c>
      <c r="V8" s="170">
        <v>0</v>
      </c>
      <c r="W8" s="171">
        <v>419.5</v>
      </c>
      <c r="X8" s="171">
        <v>474</v>
      </c>
      <c r="Y8" s="174">
        <v>78.48</v>
      </c>
      <c r="Z8" s="174">
        <v>69.599999999999994</v>
      </c>
      <c r="AA8" s="174">
        <v>132.16</v>
      </c>
      <c r="AB8" s="174">
        <v>167.72300000000001</v>
      </c>
      <c r="AC8" s="174">
        <v>111.25</v>
      </c>
      <c r="AD8" s="6">
        <v>480.733</v>
      </c>
      <c r="AE8" s="6">
        <v>559.21299999999997</v>
      </c>
      <c r="AF8" s="174">
        <v>1.0369999999999999</v>
      </c>
      <c r="AG8" s="174">
        <v>1.069</v>
      </c>
      <c r="AH8" s="174">
        <v>1.0529999999999999</v>
      </c>
      <c r="AI8" s="6">
        <v>588.851</v>
      </c>
      <c r="AJ8" s="170">
        <v>11.5</v>
      </c>
      <c r="AK8" s="170">
        <v>26.5</v>
      </c>
      <c r="AL8" s="170">
        <v>0</v>
      </c>
      <c r="AM8" s="170">
        <v>70.5</v>
      </c>
      <c r="AN8" s="170">
        <v>4.16</v>
      </c>
      <c r="AO8" s="6">
        <v>11.5</v>
      </c>
      <c r="AP8" s="6">
        <v>53</v>
      </c>
      <c r="AQ8" s="6">
        <v>0</v>
      </c>
      <c r="AR8" s="6">
        <v>49.35</v>
      </c>
      <c r="AS8" s="6">
        <v>113.85</v>
      </c>
      <c r="AT8" s="6">
        <v>104</v>
      </c>
      <c r="AU8" s="6">
        <v>217.85</v>
      </c>
      <c r="AV8" s="170">
        <v>385</v>
      </c>
      <c r="AW8" s="170">
        <v>0</v>
      </c>
      <c r="AX8" s="174">
        <v>19.25</v>
      </c>
      <c r="AY8" s="170">
        <v>0</v>
      </c>
      <c r="AZ8" s="170">
        <v>0</v>
      </c>
      <c r="BA8" s="172">
        <v>0</v>
      </c>
      <c r="BB8" s="172">
        <v>0</v>
      </c>
      <c r="BC8" s="176">
        <v>0</v>
      </c>
      <c r="BD8" s="170">
        <v>0</v>
      </c>
      <c r="BE8" s="170">
        <v>0</v>
      </c>
      <c r="BF8" s="174">
        <v>0</v>
      </c>
      <c r="BG8" s="170">
        <v>2</v>
      </c>
      <c r="BH8" s="6">
        <v>3</v>
      </c>
      <c r="BI8" s="175">
        <v>0</v>
      </c>
      <c r="BJ8" s="175">
        <v>0</v>
      </c>
      <c r="BK8" s="172">
        <v>77714.25</v>
      </c>
      <c r="BL8" s="172">
        <v>86741</v>
      </c>
      <c r="BM8" s="7">
        <v>0</v>
      </c>
      <c r="BN8" s="7">
        <v>0</v>
      </c>
      <c r="BO8" s="9">
        <v>0</v>
      </c>
      <c r="BP8" s="177">
        <v>3.6999999999999998E-2</v>
      </c>
      <c r="BQ8" s="6" t="s">
        <v>134</v>
      </c>
      <c r="BR8" s="170" t="s">
        <v>134</v>
      </c>
      <c r="BS8" s="176">
        <v>0</v>
      </c>
      <c r="BT8" s="176">
        <v>0</v>
      </c>
      <c r="BU8" s="175">
        <v>0.21</v>
      </c>
      <c r="BV8" s="6">
        <v>99.54</v>
      </c>
      <c r="BW8" s="6">
        <v>0</v>
      </c>
      <c r="BX8" s="6">
        <v>0</v>
      </c>
      <c r="BY8" s="176">
        <v>0</v>
      </c>
      <c r="BZ8" s="170">
        <v>0</v>
      </c>
      <c r="CA8" s="7">
        <v>0</v>
      </c>
      <c r="CB8" s="170">
        <v>0</v>
      </c>
      <c r="CC8" s="7">
        <v>0</v>
      </c>
      <c r="CD8" s="170">
        <v>0</v>
      </c>
      <c r="CE8" s="170">
        <v>0</v>
      </c>
      <c r="CF8" s="7">
        <v>0</v>
      </c>
      <c r="CG8" s="6">
        <v>928.49099999999999</v>
      </c>
      <c r="CH8" s="7">
        <v>0</v>
      </c>
      <c r="CI8" s="6">
        <v>928.49099999999999</v>
      </c>
      <c r="CJ8" s="51">
        <v>4212331.54</v>
      </c>
      <c r="CK8" s="172">
        <v>0</v>
      </c>
      <c r="CL8" s="172">
        <v>474</v>
      </c>
      <c r="CM8" s="174">
        <v>52.14</v>
      </c>
      <c r="CN8" s="52">
        <v>236546.15</v>
      </c>
      <c r="CO8" s="172">
        <v>0</v>
      </c>
      <c r="CP8" s="172">
        <v>0</v>
      </c>
      <c r="CQ8" s="176">
        <v>0</v>
      </c>
      <c r="CR8" s="53">
        <v>0</v>
      </c>
      <c r="CS8" s="51">
        <v>4448877.6900000004</v>
      </c>
      <c r="CT8" s="52">
        <v>0</v>
      </c>
      <c r="CU8" s="52">
        <v>4448877.6900000004</v>
      </c>
      <c r="CV8" s="146">
        <v>0</v>
      </c>
      <c r="CW8" s="54">
        <v>0</v>
      </c>
      <c r="CX8" s="52">
        <v>0</v>
      </c>
      <c r="CY8" s="52">
        <v>0</v>
      </c>
      <c r="CZ8" s="146">
        <v>0</v>
      </c>
      <c r="DA8" s="54">
        <v>0</v>
      </c>
      <c r="DB8" s="52">
        <v>0</v>
      </c>
      <c r="DC8" s="178">
        <v>0.75</v>
      </c>
      <c r="DD8" s="52">
        <v>0</v>
      </c>
      <c r="DE8" s="146">
        <v>0</v>
      </c>
      <c r="DF8" s="146">
        <v>0</v>
      </c>
      <c r="DG8" s="52">
        <v>0</v>
      </c>
      <c r="DH8" s="52">
        <v>0</v>
      </c>
      <c r="DI8" s="52">
        <v>0</v>
      </c>
      <c r="DJ8" s="52">
        <v>0</v>
      </c>
      <c r="DK8" s="146">
        <v>0</v>
      </c>
      <c r="DL8" s="54">
        <v>0</v>
      </c>
      <c r="DM8" s="51">
        <v>4448877.6900000004</v>
      </c>
      <c r="DN8" s="51">
        <v>4212331.54</v>
      </c>
      <c r="DO8" s="52">
        <v>236546.15</v>
      </c>
      <c r="DP8" s="52">
        <v>0</v>
      </c>
      <c r="DQ8" s="52">
        <v>88977.55</v>
      </c>
      <c r="DR8" s="52">
        <v>4359900.1399999997</v>
      </c>
      <c r="DS8" s="179">
        <v>480</v>
      </c>
      <c r="DT8" s="180">
        <v>472</v>
      </c>
      <c r="DU8" s="180">
        <v>888.33699999999999</v>
      </c>
      <c r="DV8" s="181">
        <v>8887</v>
      </c>
    </row>
    <row r="9" spans="1:126" ht="10.199999999999999">
      <c r="A9" s="182" t="s">
        <v>152</v>
      </c>
      <c r="B9" s="150" t="s">
        <v>136</v>
      </c>
      <c r="C9" s="167" t="s">
        <v>137</v>
      </c>
      <c r="D9" s="168" t="s">
        <v>153</v>
      </c>
      <c r="E9" s="169" t="s">
        <v>154</v>
      </c>
      <c r="F9" s="150" t="s">
        <v>142</v>
      </c>
      <c r="G9" s="150" t="s">
        <v>133</v>
      </c>
      <c r="H9" s="170">
        <v>1.5</v>
      </c>
      <c r="I9" s="170">
        <v>55</v>
      </c>
      <c r="J9" s="171">
        <v>55.75</v>
      </c>
      <c r="K9" s="170">
        <v>54.5</v>
      </c>
      <c r="L9" s="170">
        <v>45</v>
      </c>
      <c r="M9" s="170">
        <v>38.5</v>
      </c>
      <c r="N9" s="170">
        <v>43.5</v>
      </c>
      <c r="O9" s="170">
        <v>46</v>
      </c>
      <c r="P9" s="170">
        <v>42</v>
      </c>
      <c r="Q9" s="170">
        <v>37.5</v>
      </c>
      <c r="R9" s="170">
        <v>43.5</v>
      </c>
      <c r="S9" s="170">
        <v>0</v>
      </c>
      <c r="T9" s="170">
        <v>0</v>
      </c>
      <c r="U9" s="170">
        <v>0</v>
      </c>
      <c r="V9" s="170">
        <v>0</v>
      </c>
      <c r="W9" s="171">
        <v>350.5</v>
      </c>
      <c r="X9" s="171">
        <v>406.25</v>
      </c>
      <c r="Y9" s="174">
        <v>80.28</v>
      </c>
      <c r="Z9" s="174">
        <v>65.400000000000006</v>
      </c>
      <c r="AA9" s="174">
        <v>98.53</v>
      </c>
      <c r="AB9" s="174">
        <v>137.41800000000001</v>
      </c>
      <c r="AC9" s="174">
        <v>101.25</v>
      </c>
      <c r="AD9" s="6">
        <v>402.59800000000001</v>
      </c>
      <c r="AE9" s="6">
        <v>482.87799999999999</v>
      </c>
      <c r="AF9" s="174">
        <v>1.0509999999999999</v>
      </c>
      <c r="AG9" s="174">
        <v>1.048</v>
      </c>
      <c r="AH9" s="174">
        <v>1.05</v>
      </c>
      <c r="AI9" s="6">
        <v>507.02199999999999</v>
      </c>
      <c r="AJ9" s="170">
        <v>2.5</v>
      </c>
      <c r="AK9" s="170">
        <v>0</v>
      </c>
      <c r="AL9" s="170">
        <v>0</v>
      </c>
      <c r="AM9" s="170">
        <v>66</v>
      </c>
      <c r="AN9" s="170">
        <v>0.57999999999999996</v>
      </c>
      <c r="AO9" s="6">
        <v>2.5</v>
      </c>
      <c r="AP9" s="6">
        <v>0</v>
      </c>
      <c r="AQ9" s="6">
        <v>0</v>
      </c>
      <c r="AR9" s="6">
        <v>46.2</v>
      </c>
      <c r="AS9" s="6">
        <v>48.7</v>
      </c>
      <c r="AT9" s="6">
        <v>14.5</v>
      </c>
      <c r="AU9" s="6">
        <v>63.2</v>
      </c>
      <c r="AV9" s="170">
        <v>324.5</v>
      </c>
      <c r="AW9" s="170">
        <v>0</v>
      </c>
      <c r="AX9" s="174">
        <v>16.225000000000001</v>
      </c>
      <c r="AY9" s="170">
        <v>405.5</v>
      </c>
      <c r="AZ9" s="170">
        <v>202.67</v>
      </c>
      <c r="BA9" s="172">
        <v>0</v>
      </c>
      <c r="BB9" s="172">
        <v>0</v>
      </c>
      <c r="BC9" s="176">
        <v>101.33499999999999</v>
      </c>
      <c r="BD9" s="170">
        <v>0</v>
      </c>
      <c r="BE9" s="170">
        <v>0</v>
      </c>
      <c r="BF9" s="174">
        <v>0</v>
      </c>
      <c r="BG9" s="170">
        <v>0</v>
      </c>
      <c r="BH9" s="6">
        <v>0</v>
      </c>
      <c r="BI9" s="175">
        <v>0</v>
      </c>
      <c r="BJ9" s="175">
        <v>0</v>
      </c>
      <c r="BK9" s="172">
        <v>77714.25</v>
      </c>
      <c r="BL9" s="172">
        <v>86741</v>
      </c>
      <c r="BM9" s="7">
        <v>0</v>
      </c>
      <c r="BN9" s="7">
        <v>0</v>
      </c>
      <c r="BO9" s="9">
        <v>0</v>
      </c>
      <c r="BP9" s="177">
        <v>0</v>
      </c>
      <c r="BQ9" s="6" t="s">
        <v>134</v>
      </c>
      <c r="BR9" s="170" t="s">
        <v>134</v>
      </c>
      <c r="BS9" s="176">
        <v>0</v>
      </c>
      <c r="BT9" s="176">
        <v>0</v>
      </c>
      <c r="BU9" s="175">
        <v>0.21</v>
      </c>
      <c r="BV9" s="6">
        <v>85.313000000000002</v>
      </c>
      <c r="BW9" s="6">
        <v>2.3E-2</v>
      </c>
      <c r="BX9" s="6">
        <v>2</v>
      </c>
      <c r="BY9" s="176">
        <v>2.0230000000000001</v>
      </c>
      <c r="BZ9" s="170">
        <v>0</v>
      </c>
      <c r="CA9" s="7">
        <v>0</v>
      </c>
      <c r="CB9" s="170">
        <v>0</v>
      </c>
      <c r="CC9" s="7">
        <v>0</v>
      </c>
      <c r="CD9" s="170">
        <v>0</v>
      </c>
      <c r="CE9" s="170">
        <v>0</v>
      </c>
      <c r="CF9" s="7">
        <v>0</v>
      </c>
      <c r="CG9" s="6">
        <v>775.11800000000005</v>
      </c>
      <c r="CH9" s="7">
        <v>0</v>
      </c>
      <c r="CI9" s="6">
        <v>775.11800000000005</v>
      </c>
      <c r="CJ9" s="51">
        <v>3516516.59</v>
      </c>
      <c r="CK9" s="172">
        <v>0</v>
      </c>
      <c r="CL9" s="172">
        <v>399</v>
      </c>
      <c r="CM9" s="174">
        <v>43.89</v>
      </c>
      <c r="CN9" s="52">
        <v>199117.96</v>
      </c>
      <c r="CO9" s="172">
        <v>0</v>
      </c>
      <c r="CP9" s="172">
        <v>397</v>
      </c>
      <c r="CQ9" s="176">
        <v>119.1</v>
      </c>
      <c r="CR9" s="53">
        <v>540326.93000000005</v>
      </c>
      <c r="CS9" s="51">
        <v>4255961.4800000004</v>
      </c>
      <c r="CT9" s="52">
        <v>0</v>
      </c>
      <c r="CU9" s="52">
        <v>4255961.4800000004</v>
      </c>
      <c r="CV9" s="146">
        <v>0</v>
      </c>
      <c r="CW9" s="54">
        <v>0</v>
      </c>
      <c r="CX9" s="52">
        <v>0</v>
      </c>
      <c r="CY9" s="52">
        <v>0</v>
      </c>
      <c r="CZ9" s="146">
        <v>0</v>
      </c>
      <c r="DA9" s="54">
        <v>0</v>
      </c>
      <c r="DB9" s="52">
        <v>0</v>
      </c>
      <c r="DC9" s="178">
        <v>0.75</v>
      </c>
      <c r="DD9" s="52">
        <v>0</v>
      </c>
      <c r="DE9" s="146">
        <v>0</v>
      </c>
      <c r="DF9" s="146">
        <v>0</v>
      </c>
      <c r="DG9" s="52">
        <v>0</v>
      </c>
      <c r="DH9" s="52">
        <v>0</v>
      </c>
      <c r="DI9" s="52">
        <v>0</v>
      </c>
      <c r="DJ9" s="52">
        <v>0</v>
      </c>
      <c r="DK9" s="146">
        <v>0</v>
      </c>
      <c r="DL9" s="54">
        <v>0</v>
      </c>
      <c r="DM9" s="51">
        <v>4255961.4800000004</v>
      </c>
      <c r="DN9" s="51">
        <v>3516516.59</v>
      </c>
      <c r="DO9" s="52">
        <v>199117.96</v>
      </c>
      <c r="DP9" s="52">
        <v>540326.93000000005</v>
      </c>
      <c r="DQ9" s="52">
        <v>85119.23</v>
      </c>
      <c r="DR9" s="52">
        <v>4170842.25</v>
      </c>
      <c r="DS9" s="179">
        <v>394.5</v>
      </c>
      <c r="DT9" s="180">
        <v>398.5</v>
      </c>
      <c r="DU9" s="180">
        <v>765.58799999999997</v>
      </c>
      <c r="DV9" s="181">
        <v>8656</v>
      </c>
    </row>
    <row r="10" spans="1:126" ht="10.199999999999999">
      <c r="A10" s="182" t="s">
        <v>155</v>
      </c>
      <c r="B10" s="150" t="s">
        <v>136</v>
      </c>
      <c r="C10" s="167" t="s">
        <v>137</v>
      </c>
      <c r="D10" s="168" t="s">
        <v>156</v>
      </c>
      <c r="E10" s="169" t="s">
        <v>157</v>
      </c>
      <c r="F10" s="150" t="s">
        <v>142</v>
      </c>
      <c r="G10" s="150" t="s">
        <v>133</v>
      </c>
      <c r="H10" s="170">
        <v>0</v>
      </c>
      <c r="I10" s="170">
        <v>42.5</v>
      </c>
      <c r="J10" s="171">
        <v>42.5</v>
      </c>
      <c r="K10" s="170">
        <v>45</v>
      </c>
      <c r="L10" s="170">
        <v>46</v>
      </c>
      <c r="M10" s="170">
        <v>48</v>
      </c>
      <c r="N10" s="170">
        <v>47</v>
      </c>
      <c r="O10" s="170">
        <v>48</v>
      </c>
      <c r="P10" s="170">
        <v>47.5</v>
      </c>
      <c r="Q10" s="170">
        <v>51</v>
      </c>
      <c r="R10" s="170">
        <v>50</v>
      </c>
      <c r="S10" s="170">
        <v>0</v>
      </c>
      <c r="T10" s="170">
        <v>0</v>
      </c>
      <c r="U10" s="170">
        <v>0</v>
      </c>
      <c r="V10" s="170">
        <v>0</v>
      </c>
      <c r="W10" s="171">
        <v>382.5</v>
      </c>
      <c r="X10" s="171">
        <v>425</v>
      </c>
      <c r="Y10" s="174">
        <v>61.2</v>
      </c>
      <c r="Z10" s="174">
        <v>54</v>
      </c>
      <c r="AA10" s="174">
        <v>110.92</v>
      </c>
      <c r="AB10" s="174">
        <v>148.91300000000001</v>
      </c>
      <c r="AC10" s="174">
        <v>126.25</v>
      </c>
      <c r="AD10" s="6">
        <v>440.08300000000003</v>
      </c>
      <c r="AE10" s="6">
        <v>501.28300000000002</v>
      </c>
      <c r="AF10" s="174">
        <v>1.087</v>
      </c>
      <c r="AG10" s="174">
        <v>1.093</v>
      </c>
      <c r="AH10" s="174">
        <v>1.0900000000000001</v>
      </c>
      <c r="AI10" s="6">
        <v>546.39800000000002</v>
      </c>
      <c r="AJ10" s="170">
        <v>0</v>
      </c>
      <c r="AK10" s="170">
        <v>1</v>
      </c>
      <c r="AL10" s="170">
        <v>0</v>
      </c>
      <c r="AM10" s="170">
        <v>53.5</v>
      </c>
      <c r="AN10" s="170">
        <v>0.61</v>
      </c>
      <c r="AO10" s="6">
        <v>0</v>
      </c>
      <c r="AP10" s="6">
        <v>2</v>
      </c>
      <c r="AQ10" s="6">
        <v>0</v>
      </c>
      <c r="AR10" s="6">
        <v>37.450000000000003</v>
      </c>
      <c r="AS10" s="6">
        <v>39.450000000000003</v>
      </c>
      <c r="AT10" s="6">
        <v>15.25</v>
      </c>
      <c r="AU10" s="6">
        <v>54.7</v>
      </c>
      <c r="AV10" s="170">
        <v>324</v>
      </c>
      <c r="AW10" s="170">
        <v>0</v>
      </c>
      <c r="AX10" s="174">
        <v>16.2</v>
      </c>
      <c r="AY10" s="170">
        <v>425</v>
      </c>
      <c r="AZ10" s="170">
        <v>212.5</v>
      </c>
      <c r="BA10" s="172">
        <v>0</v>
      </c>
      <c r="BB10" s="172">
        <v>0</v>
      </c>
      <c r="BC10" s="176">
        <v>106.25</v>
      </c>
      <c r="BD10" s="170">
        <v>0</v>
      </c>
      <c r="BE10" s="170">
        <v>0</v>
      </c>
      <c r="BF10" s="174">
        <v>0</v>
      </c>
      <c r="BG10" s="170">
        <v>3</v>
      </c>
      <c r="BH10" s="6">
        <v>4.5</v>
      </c>
      <c r="BI10" s="175">
        <v>0</v>
      </c>
      <c r="BJ10" s="175">
        <v>0</v>
      </c>
      <c r="BK10" s="172">
        <v>77714.25</v>
      </c>
      <c r="BL10" s="172">
        <v>86741</v>
      </c>
      <c r="BM10" s="7">
        <v>0</v>
      </c>
      <c r="BN10" s="7">
        <v>0</v>
      </c>
      <c r="BO10" s="9">
        <v>0</v>
      </c>
      <c r="BP10" s="177">
        <v>3.6999999999999998E-2</v>
      </c>
      <c r="BQ10" s="6" t="s">
        <v>134</v>
      </c>
      <c r="BR10" s="170" t="s">
        <v>134</v>
      </c>
      <c r="BS10" s="176">
        <v>0</v>
      </c>
      <c r="BT10" s="176">
        <v>0</v>
      </c>
      <c r="BU10" s="175">
        <v>0.21</v>
      </c>
      <c r="BV10" s="6">
        <v>89.25</v>
      </c>
      <c r="BW10" s="6">
        <v>0</v>
      </c>
      <c r="BX10" s="6">
        <v>0</v>
      </c>
      <c r="BY10" s="176">
        <v>0</v>
      </c>
      <c r="BZ10" s="170">
        <v>0</v>
      </c>
      <c r="CA10" s="7">
        <v>0</v>
      </c>
      <c r="CB10" s="170">
        <v>0</v>
      </c>
      <c r="CC10" s="7">
        <v>0</v>
      </c>
      <c r="CD10" s="170">
        <v>0</v>
      </c>
      <c r="CE10" s="170">
        <v>0</v>
      </c>
      <c r="CF10" s="7">
        <v>0</v>
      </c>
      <c r="CG10" s="6">
        <v>817.298</v>
      </c>
      <c r="CH10" s="7">
        <v>0</v>
      </c>
      <c r="CI10" s="6">
        <v>817.298</v>
      </c>
      <c r="CJ10" s="51">
        <v>3707876.7</v>
      </c>
      <c r="CK10" s="172">
        <v>0</v>
      </c>
      <c r="CL10" s="172">
        <v>425</v>
      </c>
      <c r="CM10" s="174">
        <v>46.75</v>
      </c>
      <c r="CN10" s="52">
        <v>212093.06</v>
      </c>
      <c r="CO10" s="172">
        <v>0</v>
      </c>
      <c r="CP10" s="172">
        <v>0</v>
      </c>
      <c r="CQ10" s="176">
        <v>0</v>
      </c>
      <c r="CR10" s="53">
        <v>0</v>
      </c>
      <c r="CS10" s="51">
        <v>3919969.76</v>
      </c>
      <c r="CT10" s="52">
        <v>0</v>
      </c>
      <c r="CU10" s="52">
        <v>3919969.76</v>
      </c>
      <c r="CV10" s="146">
        <v>0</v>
      </c>
      <c r="CW10" s="54">
        <v>0</v>
      </c>
      <c r="CX10" s="52">
        <v>0</v>
      </c>
      <c r="CY10" s="52">
        <v>0</v>
      </c>
      <c r="CZ10" s="146">
        <v>0</v>
      </c>
      <c r="DA10" s="54">
        <v>0</v>
      </c>
      <c r="DB10" s="52">
        <v>0</v>
      </c>
      <c r="DC10" s="178">
        <v>0.75</v>
      </c>
      <c r="DD10" s="52">
        <v>0</v>
      </c>
      <c r="DE10" s="146">
        <v>0</v>
      </c>
      <c r="DF10" s="146">
        <v>0</v>
      </c>
      <c r="DG10" s="52">
        <v>0</v>
      </c>
      <c r="DH10" s="52">
        <v>0</v>
      </c>
      <c r="DI10" s="52">
        <v>0</v>
      </c>
      <c r="DJ10" s="52">
        <v>0</v>
      </c>
      <c r="DK10" s="146">
        <v>0</v>
      </c>
      <c r="DL10" s="54">
        <v>0</v>
      </c>
      <c r="DM10" s="51">
        <v>3919969.76</v>
      </c>
      <c r="DN10" s="51">
        <v>3707876.7</v>
      </c>
      <c r="DO10" s="52">
        <v>212093.06</v>
      </c>
      <c r="DP10" s="52">
        <v>0</v>
      </c>
      <c r="DQ10" s="52">
        <v>78399.399999999994</v>
      </c>
      <c r="DR10" s="52">
        <v>3841570.36</v>
      </c>
      <c r="DS10" s="179">
        <v>426</v>
      </c>
      <c r="DT10" s="180">
        <v>424</v>
      </c>
      <c r="DU10" s="180">
        <v>820.46100000000001</v>
      </c>
      <c r="DV10" s="181">
        <v>8724</v>
      </c>
    </row>
    <row r="11" spans="1:126" ht="10.199999999999999">
      <c r="A11" s="182" t="s">
        <v>158</v>
      </c>
      <c r="B11" s="150" t="s">
        <v>136</v>
      </c>
      <c r="C11" s="167" t="s">
        <v>137</v>
      </c>
      <c r="D11" s="168" t="s">
        <v>159</v>
      </c>
      <c r="E11" s="169" t="s">
        <v>160</v>
      </c>
      <c r="F11" s="150" t="s">
        <v>142</v>
      </c>
      <c r="G11" s="150" t="s">
        <v>133</v>
      </c>
      <c r="H11" s="170">
        <v>2</v>
      </c>
      <c r="I11" s="170">
        <v>41.5</v>
      </c>
      <c r="J11" s="171">
        <v>42.5</v>
      </c>
      <c r="K11" s="170">
        <v>38</v>
      </c>
      <c r="L11" s="170">
        <v>41</v>
      </c>
      <c r="M11" s="170">
        <v>36.5</v>
      </c>
      <c r="N11" s="170">
        <v>28</v>
      </c>
      <c r="O11" s="170">
        <v>26.5</v>
      </c>
      <c r="P11" s="170">
        <v>4</v>
      </c>
      <c r="Q11" s="170">
        <v>0</v>
      </c>
      <c r="R11" s="170">
        <v>0</v>
      </c>
      <c r="S11" s="170">
        <v>0</v>
      </c>
      <c r="T11" s="170">
        <v>0</v>
      </c>
      <c r="U11" s="170">
        <v>0</v>
      </c>
      <c r="V11" s="170">
        <v>0</v>
      </c>
      <c r="W11" s="171">
        <v>174</v>
      </c>
      <c r="X11" s="171">
        <v>216.5</v>
      </c>
      <c r="Y11" s="174">
        <v>61.2</v>
      </c>
      <c r="Z11" s="174">
        <v>45.6</v>
      </c>
      <c r="AA11" s="174">
        <v>91.45</v>
      </c>
      <c r="AB11" s="174">
        <v>61.133000000000003</v>
      </c>
      <c r="AC11" s="174">
        <v>0</v>
      </c>
      <c r="AD11" s="6">
        <v>198.18299999999999</v>
      </c>
      <c r="AE11" s="6">
        <v>259.38299999999998</v>
      </c>
      <c r="AF11" s="174">
        <v>1</v>
      </c>
      <c r="AG11" s="174">
        <v>1</v>
      </c>
      <c r="AH11" s="174">
        <v>1</v>
      </c>
      <c r="AI11" s="6">
        <v>259.38299999999998</v>
      </c>
      <c r="AJ11" s="170">
        <v>0.5</v>
      </c>
      <c r="AK11" s="170">
        <v>2.5</v>
      </c>
      <c r="AL11" s="170">
        <v>2</v>
      </c>
      <c r="AM11" s="170">
        <v>23</v>
      </c>
      <c r="AN11" s="170">
        <v>0.51</v>
      </c>
      <c r="AO11" s="6">
        <v>0.5</v>
      </c>
      <c r="AP11" s="6">
        <v>5</v>
      </c>
      <c r="AQ11" s="6">
        <v>4</v>
      </c>
      <c r="AR11" s="6">
        <v>16.100000000000001</v>
      </c>
      <c r="AS11" s="6">
        <v>25.6</v>
      </c>
      <c r="AT11" s="6">
        <v>12.75</v>
      </c>
      <c r="AU11" s="6">
        <v>38.35</v>
      </c>
      <c r="AV11" s="170">
        <v>215.5</v>
      </c>
      <c r="AW11" s="170">
        <v>0</v>
      </c>
      <c r="AX11" s="174">
        <v>10.775</v>
      </c>
      <c r="AY11" s="170">
        <v>0</v>
      </c>
      <c r="AZ11" s="170">
        <v>0</v>
      </c>
      <c r="BA11" s="172">
        <v>0</v>
      </c>
      <c r="BB11" s="172">
        <v>0</v>
      </c>
      <c r="BC11" s="176">
        <v>0</v>
      </c>
      <c r="BD11" s="170">
        <v>0</v>
      </c>
      <c r="BE11" s="170">
        <v>0</v>
      </c>
      <c r="BF11" s="174">
        <v>0</v>
      </c>
      <c r="BG11" s="170">
        <v>0</v>
      </c>
      <c r="BH11" s="6">
        <v>0</v>
      </c>
      <c r="BI11" s="175">
        <v>0</v>
      </c>
      <c r="BJ11" s="175">
        <v>0</v>
      </c>
      <c r="BK11" s="172">
        <v>77714.25</v>
      </c>
      <c r="BL11" s="172">
        <v>86741</v>
      </c>
      <c r="BM11" s="7">
        <v>0</v>
      </c>
      <c r="BN11" s="7">
        <v>0</v>
      </c>
      <c r="BO11" s="9">
        <v>0</v>
      </c>
      <c r="BP11" s="177">
        <v>3.6999999999999998E-2</v>
      </c>
      <c r="BQ11" s="6" t="s">
        <v>134</v>
      </c>
      <c r="BR11" s="170" t="s">
        <v>134</v>
      </c>
      <c r="BS11" s="176">
        <v>0</v>
      </c>
      <c r="BT11" s="176">
        <v>0</v>
      </c>
      <c r="BU11" s="175">
        <v>0.21</v>
      </c>
      <c r="BV11" s="6">
        <v>45.465000000000003</v>
      </c>
      <c r="BW11" s="6">
        <v>0</v>
      </c>
      <c r="BX11" s="6">
        <v>0</v>
      </c>
      <c r="BY11" s="176">
        <v>0</v>
      </c>
      <c r="BZ11" s="170">
        <v>0</v>
      </c>
      <c r="CA11" s="7">
        <v>0</v>
      </c>
      <c r="CB11" s="170">
        <v>0</v>
      </c>
      <c r="CC11" s="7">
        <v>0</v>
      </c>
      <c r="CD11" s="170">
        <v>0</v>
      </c>
      <c r="CE11" s="170">
        <v>0</v>
      </c>
      <c r="CF11" s="7">
        <v>0</v>
      </c>
      <c r="CG11" s="6">
        <v>353.97300000000001</v>
      </c>
      <c r="CH11" s="7">
        <v>0</v>
      </c>
      <c r="CI11" s="6">
        <v>353.97300000000001</v>
      </c>
      <c r="CJ11" s="51">
        <v>1605887.01</v>
      </c>
      <c r="CK11" s="172">
        <v>0</v>
      </c>
      <c r="CL11" s="172">
        <v>213</v>
      </c>
      <c r="CM11" s="174">
        <v>23.43</v>
      </c>
      <c r="CN11" s="52">
        <v>106296.05</v>
      </c>
      <c r="CO11" s="172">
        <v>0</v>
      </c>
      <c r="CP11" s="172">
        <v>113</v>
      </c>
      <c r="CQ11" s="176">
        <v>33.9</v>
      </c>
      <c r="CR11" s="53">
        <v>153795.82999999999</v>
      </c>
      <c r="CS11" s="51">
        <v>1865978.89</v>
      </c>
      <c r="CT11" s="52">
        <v>0</v>
      </c>
      <c r="CU11" s="52">
        <v>1865978.89</v>
      </c>
      <c r="CV11" s="146">
        <v>0</v>
      </c>
      <c r="CW11" s="54">
        <v>0</v>
      </c>
      <c r="CX11" s="52">
        <v>0</v>
      </c>
      <c r="CY11" s="52">
        <v>0</v>
      </c>
      <c r="CZ11" s="146">
        <v>0</v>
      </c>
      <c r="DA11" s="54">
        <v>0</v>
      </c>
      <c r="DB11" s="52">
        <v>0</v>
      </c>
      <c r="DC11" s="178">
        <v>0.75</v>
      </c>
      <c r="DD11" s="52">
        <v>0</v>
      </c>
      <c r="DE11" s="146">
        <v>0</v>
      </c>
      <c r="DF11" s="146">
        <v>0</v>
      </c>
      <c r="DG11" s="52">
        <v>0</v>
      </c>
      <c r="DH11" s="52">
        <v>0</v>
      </c>
      <c r="DI11" s="52">
        <v>0</v>
      </c>
      <c r="DJ11" s="52">
        <v>0</v>
      </c>
      <c r="DK11" s="146">
        <v>0</v>
      </c>
      <c r="DL11" s="54">
        <v>0</v>
      </c>
      <c r="DM11" s="51">
        <v>1865978.89</v>
      </c>
      <c r="DN11" s="51">
        <v>1605887.01</v>
      </c>
      <c r="DO11" s="52">
        <v>106296.05</v>
      </c>
      <c r="DP11" s="52">
        <v>153795.82999999999</v>
      </c>
      <c r="DQ11" s="52">
        <v>37319.58</v>
      </c>
      <c r="DR11" s="52">
        <v>1828659.31</v>
      </c>
      <c r="DS11" s="179">
        <v>213</v>
      </c>
      <c r="DT11" s="180">
        <v>209.5</v>
      </c>
      <c r="DU11" s="180">
        <v>349.375</v>
      </c>
      <c r="DV11" s="181">
        <v>7417</v>
      </c>
    </row>
    <row r="12" spans="1:126" ht="10.199999999999999">
      <c r="A12" s="182" t="s">
        <v>161</v>
      </c>
      <c r="B12" s="150" t="s">
        <v>136</v>
      </c>
      <c r="C12" s="167" t="s">
        <v>137</v>
      </c>
      <c r="D12" s="168" t="s">
        <v>162</v>
      </c>
      <c r="E12" s="169" t="s">
        <v>163</v>
      </c>
      <c r="F12" s="150" t="s">
        <v>142</v>
      </c>
      <c r="G12" s="150" t="s">
        <v>133</v>
      </c>
      <c r="H12" s="170">
        <v>0</v>
      </c>
      <c r="I12" s="170">
        <v>20</v>
      </c>
      <c r="J12" s="171">
        <v>20</v>
      </c>
      <c r="K12" s="170">
        <v>20</v>
      </c>
      <c r="L12" s="170">
        <v>24.5</v>
      </c>
      <c r="M12" s="170">
        <v>24</v>
      </c>
      <c r="N12" s="170">
        <v>25</v>
      </c>
      <c r="O12" s="170">
        <v>25</v>
      </c>
      <c r="P12" s="170">
        <v>23</v>
      </c>
      <c r="Q12" s="170">
        <v>28</v>
      </c>
      <c r="R12" s="170">
        <v>21.5</v>
      </c>
      <c r="S12" s="170">
        <v>21.5</v>
      </c>
      <c r="T12" s="170">
        <v>14</v>
      </c>
      <c r="U12" s="170">
        <v>6.5</v>
      </c>
      <c r="V12" s="170">
        <v>8</v>
      </c>
      <c r="W12" s="171">
        <v>241</v>
      </c>
      <c r="X12" s="171">
        <v>261</v>
      </c>
      <c r="Y12" s="174">
        <v>28.8</v>
      </c>
      <c r="Z12" s="174">
        <v>24</v>
      </c>
      <c r="AA12" s="174">
        <v>57.23</v>
      </c>
      <c r="AB12" s="174">
        <v>76.284999999999997</v>
      </c>
      <c r="AC12" s="174">
        <v>124.375</v>
      </c>
      <c r="AD12" s="6">
        <v>281.89</v>
      </c>
      <c r="AE12" s="6">
        <v>310.69</v>
      </c>
      <c r="AF12" s="174">
        <v>1.1080000000000001</v>
      </c>
      <c r="AG12" s="174">
        <v>1.0860000000000001</v>
      </c>
      <c r="AH12" s="174">
        <v>1.097</v>
      </c>
      <c r="AI12" s="6">
        <v>340.827</v>
      </c>
      <c r="AJ12" s="170">
        <v>3</v>
      </c>
      <c r="AK12" s="170">
        <v>2</v>
      </c>
      <c r="AL12" s="170">
        <v>0</v>
      </c>
      <c r="AM12" s="170">
        <v>27.5</v>
      </c>
      <c r="AN12" s="170">
        <v>0.5</v>
      </c>
      <c r="AO12" s="6">
        <v>3</v>
      </c>
      <c r="AP12" s="6">
        <v>4</v>
      </c>
      <c r="AQ12" s="6">
        <v>0</v>
      </c>
      <c r="AR12" s="6">
        <v>19.25</v>
      </c>
      <c r="AS12" s="6">
        <v>26.25</v>
      </c>
      <c r="AT12" s="6">
        <v>12.5</v>
      </c>
      <c r="AU12" s="6">
        <v>38.75</v>
      </c>
      <c r="AV12" s="170">
        <v>161.5</v>
      </c>
      <c r="AW12" s="170">
        <v>0</v>
      </c>
      <c r="AX12" s="174">
        <v>8.0749999999999993</v>
      </c>
      <c r="AY12" s="170">
        <v>250.5</v>
      </c>
      <c r="AZ12" s="170">
        <v>90.92</v>
      </c>
      <c r="BA12" s="172">
        <v>0</v>
      </c>
      <c r="BB12" s="172">
        <v>0</v>
      </c>
      <c r="BC12" s="176">
        <v>45.46</v>
      </c>
      <c r="BD12" s="170">
        <v>0</v>
      </c>
      <c r="BE12" s="170">
        <v>0</v>
      </c>
      <c r="BF12" s="174">
        <v>0</v>
      </c>
      <c r="BG12" s="170">
        <v>0</v>
      </c>
      <c r="BH12" s="6">
        <v>0</v>
      </c>
      <c r="BI12" s="175">
        <v>0</v>
      </c>
      <c r="BJ12" s="175">
        <v>147.45599999999999</v>
      </c>
      <c r="BK12" s="172">
        <v>77714.25</v>
      </c>
      <c r="BL12" s="172">
        <v>86741</v>
      </c>
      <c r="BM12" s="7">
        <v>88.474000000000004</v>
      </c>
      <c r="BN12" s="7">
        <v>0</v>
      </c>
      <c r="BO12" s="9">
        <v>0</v>
      </c>
      <c r="BP12" s="177">
        <v>3.6999999999999998E-2</v>
      </c>
      <c r="BQ12" s="6" t="s">
        <v>134</v>
      </c>
      <c r="BR12" s="170" t="s">
        <v>134</v>
      </c>
      <c r="BS12" s="176">
        <v>0</v>
      </c>
      <c r="BT12" s="176">
        <v>88.474000000000004</v>
      </c>
      <c r="BU12" s="175">
        <v>0.21</v>
      </c>
      <c r="BV12" s="6">
        <v>54.81</v>
      </c>
      <c r="BW12" s="6">
        <v>0</v>
      </c>
      <c r="BX12" s="6">
        <v>0</v>
      </c>
      <c r="BY12" s="176">
        <v>0</v>
      </c>
      <c r="BZ12" s="170">
        <v>0</v>
      </c>
      <c r="CA12" s="7">
        <v>0</v>
      </c>
      <c r="CB12" s="170">
        <v>0</v>
      </c>
      <c r="CC12" s="7">
        <v>0</v>
      </c>
      <c r="CD12" s="170">
        <v>0</v>
      </c>
      <c r="CE12" s="170">
        <v>0</v>
      </c>
      <c r="CF12" s="7">
        <v>0</v>
      </c>
      <c r="CG12" s="6">
        <v>576.39599999999996</v>
      </c>
      <c r="CH12" s="7">
        <v>0</v>
      </c>
      <c r="CI12" s="6">
        <v>576.39599999999996</v>
      </c>
      <c r="CJ12" s="51">
        <v>2614964.5499999998</v>
      </c>
      <c r="CK12" s="172">
        <v>0</v>
      </c>
      <c r="CL12" s="172">
        <v>260</v>
      </c>
      <c r="CM12" s="174">
        <v>28.6</v>
      </c>
      <c r="CN12" s="52">
        <v>129751.05</v>
      </c>
      <c r="CO12" s="172">
        <v>0</v>
      </c>
      <c r="CP12" s="172">
        <v>0</v>
      </c>
      <c r="CQ12" s="176">
        <v>0</v>
      </c>
      <c r="CR12" s="53">
        <v>0</v>
      </c>
      <c r="CS12" s="51">
        <v>2744715.6</v>
      </c>
      <c r="CT12" s="52">
        <v>0</v>
      </c>
      <c r="CU12" s="52">
        <v>2744715.6</v>
      </c>
      <c r="CV12" s="146">
        <v>0</v>
      </c>
      <c r="CW12" s="54">
        <v>0</v>
      </c>
      <c r="CX12" s="52">
        <v>0</v>
      </c>
      <c r="CY12" s="52">
        <v>0</v>
      </c>
      <c r="CZ12" s="146">
        <v>0</v>
      </c>
      <c r="DA12" s="54">
        <v>0</v>
      </c>
      <c r="DB12" s="52">
        <v>0</v>
      </c>
      <c r="DC12" s="178">
        <v>0.75</v>
      </c>
      <c r="DD12" s="52">
        <v>0</v>
      </c>
      <c r="DE12" s="146">
        <v>0</v>
      </c>
      <c r="DF12" s="146">
        <v>0</v>
      </c>
      <c r="DG12" s="52">
        <v>0</v>
      </c>
      <c r="DH12" s="52">
        <v>0</v>
      </c>
      <c r="DI12" s="52">
        <v>0</v>
      </c>
      <c r="DJ12" s="52">
        <v>0</v>
      </c>
      <c r="DK12" s="146">
        <v>0</v>
      </c>
      <c r="DL12" s="54">
        <v>0</v>
      </c>
      <c r="DM12" s="51">
        <v>2744715.6</v>
      </c>
      <c r="DN12" s="51">
        <v>2614964.5499999998</v>
      </c>
      <c r="DO12" s="52">
        <v>129751.05</v>
      </c>
      <c r="DP12" s="52">
        <v>0</v>
      </c>
      <c r="DQ12" s="52">
        <v>54894.31</v>
      </c>
      <c r="DR12" s="52">
        <v>2689821.29</v>
      </c>
      <c r="DS12" s="179">
        <v>260</v>
      </c>
      <c r="DT12" s="180">
        <v>252</v>
      </c>
      <c r="DU12" s="180">
        <v>560.00699999999995</v>
      </c>
      <c r="DV12" s="181">
        <v>10019</v>
      </c>
    </row>
    <row r="13" spans="1:126" ht="10.199999999999999">
      <c r="A13" s="182" t="s">
        <v>164</v>
      </c>
      <c r="B13" s="150" t="s">
        <v>136</v>
      </c>
      <c r="C13" s="167" t="s">
        <v>137</v>
      </c>
      <c r="D13" s="168" t="s">
        <v>165</v>
      </c>
      <c r="E13" s="169" t="s">
        <v>166</v>
      </c>
      <c r="F13" s="150" t="s">
        <v>142</v>
      </c>
      <c r="G13" s="150" t="s">
        <v>133</v>
      </c>
      <c r="H13" s="170">
        <v>0</v>
      </c>
      <c r="I13" s="170">
        <v>0</v>
      </c>
      <c r="J13" s="171">
        <v>0</v>
      </c>
      <c r="K13" s="170">
        <v>0</v>
      </c>
      <c r="L13" s="170">
        <v>0</v>
      </c>
      <c r="M13" s="170">
        <v>0</v>
      </c>
      <c r="N13" s="170">
        <v>0</v>
      </c>
      <c r="O13" s="170">
        <v>0</v>
      </c>
      <c r="P13" s="170">
        <v>116.5</v>
      </c>
      <c r="Q13" s="170">
        <v>121.5</v>
      </c>
      <c r="R13" s="170">
        <v>119</v>
      </c>
      <c r="S13" s="170">
        <v>113.5</v>
      </c>
      <c r="T13" s="170">
        <v>108</v>
      </c>
      <c r="U13" s="170">
        <v>77</v>
      </c>
      <c r="V13" s="170">
        <v>69.5</v>
      </c>
      <c r="W13" s="171">
        <v>725</v>
      </c>
      <c r="X13" s="171">
        <v>725</v>
      </c>
      <c r="Y13" s="174">
        <v>0</v>
      </c>
      <c r="Z13" s="174">
        <v>0</v>
      </c>
      <c r="AA13" s="174">
        <v>0</v>
      </c>
      <c r="AB13" s="174">
        <v>121.74299999999999</v>
      </c>
      <c r="AC13" s="174">
        <v>760.625</v>
      </c>
      <c r="AD13" s="6">
        <v>882.36800000000005</v>
      </c>
      <c r="AE13" s="6">
        <v>882.36800000000005</v>
      </c>
      <c r="AF13" s="174">
        <v>1.127</v>
      </c>
      <c r="AG13" s="174">
        <v>1.129</v>
      </c>
      <c r="AH13" s="174">
        <v>1.1279999999999999</v>
      </c>
      <c r="AI13" s="6">
        <v>995.31100000000004</v>
      </c>
      <c r="AJ13" s="170">
        <v>1</v>
      </c>
      <c r="AK13" s="170">
        <v>0</v>
      </c>
      <c r="AL13" s="170">
        <v>0</v>
      </c>
      <c r="AM13" s="170">
        <v>133</v>
      </c>
      <c r="AN13" s="170">
        <v>0.2</v>
      </c>
      <c r="AO13" s="6">
        <v>1</v>
      </c>
      <c r="AP13" s="6">
        <v>0</v>
      </c>
      <c r="AQ13" s="6">
        <v>0</v>
      </c>
      <c r="AR13" s="6">
        <v>93.1</v>
      </c>
      <c r="AS13" s="6">
        <v>94.1</v>
      </c>
      <c r="AT13" s="6">
        <v>5</v>
      </c>
      <c r="AU13" s="6">
        <v>99.1</v>
      </c>
      <c r="AV13" s="170">
        <v>0</v>
      </c>
      <c r="AW13" s="170">
        <v>126</v>
      </c>
      <c r="AX13" s="174">
        <v>6.3</v>
      </c>
      <c r="AY13" s="170">
        <v>0</v>
      </c>
      <c r="AZ13" s="170">
        <v>0</v>
      </c>
      <c r="BA13" s="172">
        <v>0</v>
      </c>
      <c r="BB13" s="172">
        <v>0</v>
      </c>
      <c r="BC13" s="176">
        <v>0</v>
      </c>
      <c r="BD13" s="170">
        <v>0</v>
      </c>
      <c r="BE13" s="170">
        <v>0</v>
      </c>
      <c r="BF13" s="174">
        <v>0</v>
      </c>
      <c r="BG13" s="170">
        <v>1</v>
      </c>
      <c r="BH13" s="6">
        <v>1.5</v>
      </c>
      <c r="BI13" s="175">
        <v>0</v>
      </c>
      <c r="BJ13" s="175">
        <v>0</v>
      </c>
      <c r="BK13" s="172">
        <v>77714.25</v>
      </c>
      <c r="BL13" s="172">
        <v>86741</v>
      </c>
      <c r="BM13" s="7">
        <v>0</v>
      </c>
      <c r="BN13" s="7">
        <v>0</v>
      </c>
      <c r="BO13" s="9">
        <v>0</v>
      </c>
      <c r="BP13" s="177">
        <v>0</v>
      </c>
      <c r="BQ13" s="6" t="s">
        <v>134</v>
      </c>
      <c r="BR13" s="170" t="s">
        <v>134</v>
      </c>
      <c r="BS13" s="176">
        <v>0</v>
      </c>
      <c r="BT13" s="176">
        <v>0</v>
      </c>
      <c r="BU13" s="175">
        <v>0.21</v>
      </c>
      <c r="BV13" s="6">
        <v>152.25</v>
      </c>
      <c r="BW13" s="6">
        <v>61.77</v>
      </c>
      <c r="BX13" s="6">
        <v>24.5</v>
      </c>
      <c r="BY13" s="176">
        <v>86.27</v>
      </c>
      <c r="BZ13" s="170">
        <v>0</v>
      </c>
      <c r="CA13" s="7">
        <v>0</v>
      </c>
      <c r="CB13" s="170">
        <v>0</v>
      </c>
      <c r="CC13" s="7">
        <v>0</v>
      </c>
      <c r="CD13" s="170">
        <v>0</v>
      </c>
      <c r="CE13" s="170">
        <v>0</v>
      </c>
      <c r="CF13" s="7">
        <v>0</v>
      </c>
      <c r="CG13" s="6">
        <v>1340.731</v>
      </c>
      <c r="CH13" s="7">
        <v>0</v>
      </c>
      <c r="CI13" s="6">
        <v>1340.731</v>
      </c>
      <c r="CJ13" s="51">
        <v>6082561.3600000003</v>
      </c>
      <c r="CK13" s="172">
        <v>0</v>
      </c>
      <c r="CL13" s="172">
        <v>768</v>
      </c>
      <c r="CM13" s="174">
        <v>84.48</v>
      </c>
      <c r="CN13" s="52">
        <v>383264.64</v>
      </c>
      <c r="CO13" s="172">
        <v>0</v>
      </c>
      <c r="CP13" s="172">
        <v>0</v>
      </c>
      <c r="CQ13" s="176">
        <v>0</v>
      </c>
      <c r="CR13" s="53">
        <v>0</v>
      </c>
      <c r="CS13" s="51">
        <v>6465826</v>
      </c>
      <c r="CT13" s="52">
        <v>0</v>
      </c>
      <c r="CU13" s="52">
        <v>6465826</v>
      </c>
      <c r="CV13" s="146">
        <v>0</v>
      </c>
      <c r="CW13" s="54">
        <v>0</v>
      </c>
      <c r="CX13" s="52">
        <v>0</v>
      </c>
      <c r="CY13" s="52">
        <v>0</v>
      </c>
      <c r="CZ13" s="146">
        <v>0</v>
      </c>
      <c r="DA13" s="54">
        <v>0</v>
      </c>
      <c r="DB13" s="52">
        <v>0</v>
      </c>
      <c r="DC13" s="178">
        <v>0.75</v>
      </c>
      <c r="DD13" s="52">
        <v>0</v>
      </c>
      <c r="DE13" s="146">
        <v>0</v>
      </c>
      <c r="DF13" s="146">
        <v>0</v>
      </c>
      <c r="DG13" s="52">
        <v>0</v>
      </c>
      <c r="DH13" s="52">
        <v>0</v>
      </c>
      <c r="DI13" s="52">
        <v>0</v>
      </c>
      <c r="DJ13" s="52">
        <v>0</v>
      </c>
      <c r="DK13" s="146">
        <v>0</v>
      </c>
      <c r="DL13" s="54">
        <v>0</v>
      </c>
      <c r="DM13" s="51">
        <v>6465826</v>
      </c>
      <c r="DN13" s="51">
        <v>6082561.3600000003</v>
      </c>
      <c r="DO13" s="52">
        <v>383264.64</v>
      </c>
      <c r="DP13" s="52">
        <v>0</v>
      </c>
      <c r="DQ13" s="52">
        <v>129316.52</v>
      </c>
      <c r="DR13" s="52">
        <v>6336509.4800000004</v>
      </c>
      <c r="DS13" s="179">
        <v>733</v>
      </c>
      <c r="DT13" s="180">
        <v>782</v>
      </c>
      <c r="DU13" s="180">
        <v>1428.924</v>
      </c>
      <c r="DV13" s="181">
        <v>8390</v>
      </c>
    </row>
    <row r="14" spans="1:126" ht="10.199999999999999">
      <c r="A14" s="182" t="s">
        <v>167</v>
      </c>
      <c r="B14" s="150" t="s">
        <v>136</v>
      </c>
      <c r="C14" s="167" t="s">
        <v>137</v>
      </c>
      <c r="D14" s="168" t="s">
        <v>168</v>
      </c>
      <c r="E14" s="169" t="s">
        <v>169</v>
      </c>
      <c r="F14" s="150" t="s">
        <v>142</v>
      </c>
      <c r="G14" s="150" t="s">
        <v>133</v>
      </c>
      <c r="H14" s="170">
        <v>0</v>
      </c>
      <c r="I14" s="170">
        <v>0</v>
      </c>
      <c r="J14" s="171">
        <v>0</v>
      </c>
      <c r="K14" s="170">
        <v>0</v>
      </c>
      <c r="L14" s="170">
        <v>0</v>
      </c>
      <c r="M14" s="170">
        <v>0</v>
      </c>
      <c r="N14" s="170">
        <v>0</v>
      </c>
      <c r="O14" s="170">
        <v>0</v>
      </c>
      <c r="P14" s="170">
        <v>0</v>
      </c>
      <c r="Q14" s="170">
        <v>0</v>
      </c>
      <c r="R14" s="170">
        <v>0</v>
      </c>
      <c r="S14" s="170">
        <v>76</v>
      </c>
      <c r="T14" s="170">
        <v>52</v>
      </c>
      <c r="U14" s="170">
        <v>76</v>
      </c>
      <c r="V14" s="170">
        <v>78.5</v>
      </c>
      <c r="W14" s="171">
        <v>282.5</v>
      </c>
      <c r="X14" s="171">
        <v>282.5</v>
      </c>
      <c r="Y14" s="174">
        <v>0</v>
      </c>
      <c r="Z14" s="174">
        <v>0</v>
      </c>
      <c r="AA14" s="174">
        <v>0</v>
      </c>
      <c r="AB14" s="174">
        <v>0</v>
      </c>
      <c r="AC14" s="174">
        <v>353.125</v>
      </c>
      <c r="AD14" s="6">
        <v>353.125</v>
      </c>
      <c r="AE14" s="6">
        <v>353.125</v>
      </c>
      <c r="AF14" s="174">
        <v>1.0609999999999999</v>
      </c>
      <c r="AG14" s="174">
        <v>1.0449999999999999</v>
      </c>
      <c r="AH14" s="174">
        <v>1.0529999999999999</v>
      </c>
      <c r="AI14" s="6">
        <v>371.84100000000001</v>
      </c>
      <c r="AJ14" s="170">
        <v>11</v>
      </c>
      <c r="AK14" s="170">
        <v>2</v>
      </c>
      <c r="AL14" s="170">
        <v>0</v>
      </c>
      <c r="AM14" s="170">
        <v>37</v>
      </c>
      <c r="AN14" s="170">
        <v>0.88</v>
      </c>
      <c r="AO14" s="6">
        <v>11</v>
      </c>
      <c r="AP14" s="6">
        <v>4</v>
      </c>
      <c r="AQ14" s="6">
        <v>0</v>
      </c>
      <c r="AR14" s="6">
        <v>25.9</v>
      </c>
      <c r="AS14" s="6">
        <v>40.9</v>
      </c>
      <c r="AT14" s="6">
        <v>22</v>
      </c>
      <c r="AU14" s="6">
        <v>62.9</v>
      </c>
      <c r="AV14" s="170">
        <v>0</v>
      </c>
      <c r="AW14" s="170">
        <v>0</v>
      </c>
      <c r="AX14" s="174">
        <v>0</v>
      </c>
      <c r="AY14" s="170">
        <v>0</v>
      </c>
      <c r="AZ14" s="170">
        <v>0</v>
      </c>
      <c r="BA14" s="172">
        <v>0</v>
      </c>
      <c r="BB14" s="172">
        <v>0</v>
      </c>
      <c r="BC14" s="176">
        <v>0</v>
      </c>
      <c r="BD14" s="170">
        <v>0</v>
      </c>
      <c r="BE14" s="170">
        <v>0</v>
      </c>
      <c r="BF14" s="174">
        <v>0</v>
      </c>
      <c r="BG14" s="170">
        <v>1</v>
      </c>
      <c r="BH14" s="6">
        <v>1.5</v>
      </c>
      <c r="BI14" s="175">
        <v>0</v>
      </c>
      <c r="BJ14" s="175">
        <v>140.679</v>
      </c>
      <c r="BK14" s="172">
        <v>77714.25</v>
      </c>
      <c r="BL14" s="172">
        <v>86741</v>
      </c>
      <c r="BM14" s="7">
        <v>84.406999999999996</v>
      </c>
      <c r="BN14" s="7">
        <v>0</v>
      </c>
      <c r="BO14" s="9">
        <v>0</v>
      </c>
      <c r="BP14" s="177">
        <v>3.6999999999999998E-2</v>
      </c>
      <c r="BQ14" s="6" t="s">
        <v>134</v>
      </c>
      <c r="BR14" s="170" t="s">
        <v>134</v>
      </c>
      <c r="BS14" s="176">
        <v>0</v>
      </c>
      <c r="BT14" s="176">
        <v>84.406999999999996</v>
      </c>
      <c r="BU14" s="175">
        <v>0.21</v>
      </c>
      <c r="BV14" s="6">
        <v>59.325000000000003</v>
      </c>
      <c r="BW14" s="6">
        <v>43.32</v>
      </c>
      <c r="BX14" s="6">
        <v>16</v>
      </c>
      <c r="BY14" s="176">
        <v>59.32</v>
      </c>
      <c r="BZ14" s="170">
        <v>0</v>
      </c>
      <c r="CA14" s="7">
        <v>0</v>
      </c>
      <c r="CB14" s="170">
        <v>0</v>
      </c>
      <c r="CC14" s="7">
        <v>0</v>
      </c>
      <c r="CD14" s="170">
        <v>0</v>
      </c>
      <c r="CE14" s="170">
        <v>0</v>
      </c>
      <c r="CF14" s="7">
        <v>0</v>
      </c>
      <c r="CG14" s="6">
        <v>639.29300000000001</v>
      </c>
      <c r="CH14" s="7">
        <v>0</v>
      </c>
      <c r="CI14" s="6">
        <v>639.29300000000001</v>
      </c>
      <c r="CJ14" s="51">
        <v>2900312.52</v>
      </c>
      <c r="CK14" s="172">
        <v>0</v>
      </c>
      <c r="CL14" s="172">
        <v>282.5</v>
      </c>
      <c r="CM14" s="174">
        <v>31.074999999999999</v>
      </c>
      <c r="CN14" s="52">
        <v>140979.51</v>
      </c>
      <c r="CO14" s="172">
        <v>0</v>
      </c>
      <c r="CP14" s="172">
        <v>0</v>
      </c>
      <c r="CQ14" s="176">
        <v>0</v>
      </c>
      <c r="CR14" s="53">
        <v>0</v>
      </c>
      <c r="CS14" s="51">
        <v>3041292.03</v>
      </c>
      <c r="CT14" s="52">
        <v>0</v>
      </c>
      <c r="CU14" s="52">
        <v>3041292.03</v>
      </c>
      <c r="CV14" s="146">
        <v>0</v>
      </c>
      <c r="CW14" s="54">
        <v>0</v>
      </c>
      <c r="CX14" s="52">
        <v>0</v>
      </c>
      <c r="CY14" s="52">
        <v>0</v>
      </c>
      <c r="CZ14" s="146">
        <v>0</v>
      </c>
      <c r="DA14" s="54">
        <v>0</v>
      </c>
      <c r="DB14" s="52">
        <v>0</v>
      </c>
      <c r="DC14" s="178">
        <v>0.75</v>
      </c>
      <c r="DD14" s="52">
        <v>0</v>
      </c>
      <c r="DE14" s="146">
        <v>0</v>
      </c>
      <c r="DF14" s="146">
        <v>0</v>
      </c>
      <c r="DG14" s="52">
        <v>0</v>
      </c>
      <c r="DH14" s="52">
        <v>0</v>
      </c>
      <c r="DI14" s="52">
        <v>0</v>
      </c>
      <c r="DJ14" s="52">
        <v>0</v>
      </c>
      <c r="DK14" s="146">
        <v>0</v>
      </c>
      <c r="DL14" s="54">
        <v>0</v>
      </c>
      <c r="DM14" s="51">
        <v>3041292.03</v>
      </c>
      <c r="DN14" s="51">
        <v>2900312.52</v>
      </c>
      <c r="DO14" s="52">
        <v>140979.51</v>
      </c>
      <c r="DP14" s="52">
        <v>0</v>
      </c>
      <c r="DQ14" s="52">
        <v>60825.84</v>
      </c>
      <c r="DR14" s="52">
        <v>2980466.19</v>
      </c>
      <c r="DS14" s="179">
        <v>280</v>
      </c>
      <c r="DT14" s="180">
        <v>312</v>
      </c>
      <c r="DU14" s="180">
        <v>698.09199999999998</v>
      </c>
      <c r="DV14" s="181">
        <v>10267</v>
      </c>
    </row>
    <row r="15" spans="1:126" ht="10.199999999999999">
      <c r="A15" s="182" t="s">
        <v>170</v>
      </c>
      <c r="B15" s="150" t="s">
        <v>136</v>
      </c>
      <c r="C15" s="167" t="s">
        <v>137</v>
      </c>
      <c r="D15" s="168" t="s">
        <v>171</v>
      </c>
      <c r="E15" s="169" t="s">
        <v>172</v>
      </c>
      <c r="F15" s="150" t="s">
        <v>142</v>
      </c>
      <c r="G15" s="150" t="s">
        <v>133</v>
      </c>
      <c r="H15" s="170">
        <v>0</v>
      </c>
      <c r="I15" s="170">
        <v>0</v>
      </c>
      <c r="J15" s="171">
        <v>0</v>
      </c>
      <c r="K15" s="170">
        <v>0</v>
      </c>
      <c r="L15" s="170">
        <v>0</v>
      </c>
      <c r="M15" s="170">
        <v>0</v>
      </c>
      <c r="N15" s="170">
        <v>0</v>
      </c>
      <c r="O15" s="170">
        <v>0</v>
      </c>
      <c r="P15" s="170">
        <v>0</v>
      </c>
      <c r="Q15" s="170">
        <v>0</v>
      </c>
      <c r="R15" s="170">
        <v>0</v>
      </c>
      <c r="S15" s="170">
        <v>105</v>
      </c>
      <c r="T15" s="170">
        <v>93.5</v>
      </c>
      <c r="U15" s="170">
        <v>76.5</v>
      </c>
      <c r="V15" s="170">
        <v>82.5</v>
      </c>
      <c r="W15" s="171">
        <v>357.5</v>
      </c>
      <c r="X15" s="171">
        <v>357.5</v>
      </c>
      <c r="Y15" s="174">
        <v>0</v>
      </c>
      <c r="Z15" s="174">
        <v>0</v>
      </c>
      <c r="AA15" s="174">
        <v>0</v>
      </c>
      <c r="AB15" s="174">
        <v>0</v>
      </c>
      <c r="AC15" s="174">
        <v>446.875</v>
      </c>
      <c r="AD15" s="6">
        <v>446.875</v>
      </c>
      <c r="AE15" s="6">
        <v>446.875</v>
      </c>
      <c r="AF15" s="174">
        <v>1.1419999999999999</v>
      </c>
      <c r="AG15" s="174">
        <v>1.175</v>
      </c>
      <c r="AH15" s="174">
        <v>1.159</v>
      </c>
      <c r="AI15" s="6">
        <v>517.928</v>
      </c>
      <c r="AJ15" s="170">
        <v>11</v>
      </c>
      <c r="AK15" s="170">
        <v>2</v>
      </c>
      <c r="AL15" s="170">
        <v>0</v>
      </c>
      <c r="AM15" s="170">
        <v>80</v>
      </c>
      <c r="AN15" s="170">
        <v>0.56999999999999995</v>
      </c>
      <c r="AO15" s="6">
        <v>11</v>
      </c>
      <c r="AP15" s="6">
        <v>4</v>
      </c>
      <c r="AQ15" s="6">
        <v>0</v>
      </c>
      <c r="AR15" s="6">
        <v>56</v>
      </c>
      <c r="AS15" s="6">
        <v>71</v>
      </c>
      <c r="AT15" s="6">
        <v>14.25</v>
      </c>
      <c r="AU15" s="6">
        <v>85.25</v>
      </c>
      <c r="AV15" s="170">
        <v>0</v>
      </c>
      <c r="AW15" s="170">
        <v>0</v>
      </c>
      <c r="AX15" s="174">
        <v>0</v>
      </c>
      <c r="AY15" s="170">
        <v>0</v>
      </c>
      <c r="AZ15" s="170">
        <v>0</v>
      </c>
      <c r="BA15" s="172">
        <v>0</v>
      </c>
      <c r="BB15" s="172">
        <v>0</v>
      </c>
      <c r="BC15" s="176">
        <v>0</v>
      </c>
      <c r="BD15" s="170">
        <v>0</v>
      </c>
      <c r="BE15" s="170">
        <v>0</v>
      </c>
      <c r="BF15" s="174">
        <v>0</v>
      </c>
      <c r="BG15" s="170">
        <v>2</v>
      </c>
      <c r="BH15" s="6">
        <v>3</v>
      </c>
      <c r="BI15" s="175">
        <v>0</v>
      </c>
      <c r="BJ15" s="175">
        <v>76.478999999999999</v>
      </c>
      <c r="BK15" s="172">
        <v>77714.25</v>
      </c>
      <c r="BL15" s="172">
        <v>86741</v>
      </c>
      <c r="BM15" s="7">
        <v>45.887</v>
      </c>
      <c r="BN15" s="7">
        <v>0</v>
      </c>
      <c r="BO15" s="9">
        <v>0</v>
      </c>
      <c r="BP15" s="177">
        <v>3.6999999999999998E-2</v>
      </c>
      <c r="BQ15" s="6" t="s">
        <v>134</v>
      </c>
      <c r="BR15" s="170" t="s">
        <v>134</v>
      </c>
      <c r="BS15" s="176">
        <v>0</v>
      </c>
      <c r="BT15" s="176">
        <v>45.887</v>
      </c>
      <c r="BU15" s="175">
        <v>0.21</v>
      </c>
      <c r="BV15" s="6">
        <v>75.075000000000003</v>
      </c>
      <c r="BW15" s="6">
        <v>15.42</v>
      </c>
      <c r="BX15" s="6">
        <v>7</v>
      </c>
      <c r="BY15" s="176">
        <v>22.42</v>
      </c>
      <c r="BZ15" s="170">
        <v>0</v>
      </c>
      <c r="CA15" s="7">
        <v>0</v>
      </c>
      <c r="CB15" s="170">
        <v>0</v>
      </c>
      <c r="CC15" s="7">
        <v>0</v>
      </c>
      <c r="CD15" s="170">
        <v>0</v>
      </c>
      <c r="CE15" s="170">
        <v>0</v>
      </c>
      <c r="CF15" s="7">
        <v>0</v>
      </c>
      <c r="CG15" s="6">
        <v>749.56</v>
      </c>
      <c r="CH15" s="7">
        <v>0</v>
      </c>
      <c r="CI15" s="6">
        <v>749.56</v>
      </c>
      <c r="CJ15" s="51">
        <v>3400566.33</v>
      </c>
      <c r="CK15" s="172">
        <v>0</v>
      </c>
      <c r="CL15" s="172">
        <v>375</v>
      </c>
      <c r="CM15" s="174">
        <v>41.25</v>
      </c>
      <c r="CN15" s="52">
        <v>187140.94</v>
      </c>
      <c r="CO15" s="172">
        <v>0</v>
      </c>
      <c r="CP15" s="172">
        <v>0</v>
      </c>
      <c r="CQ15" s="176">
        <v>0</v>
      </c>
      <c r="CR15" s="53">
        <v>0</v>
      </c>
      <c r="CS15" s="51">
        <v>3587707.27</v>
      </c>
      <c r="CT15" s="52">
        <v>0</v>
      </c>
      <c r="CU15" s="52">
        <v>3587707.27</v>
      </c>
      <c r="CV15" s="146">
        <v>0</v>
      </c>
      <c r="CW15" s="54">
        <v>0</v>
      </c>
      <c r="CX15" s="52">
        <v>0</v>
      </c>
      <c r="CY15" s="52">
        <v>0</v>
      </c>
      <c r="CZ15" s="146">
        <v>0</v>
      </c>
      <c r="DA15" s="54">
        <v>0</v>
      </c>
      <c r="DB15" s="52">
        <v>0</v>
      </c>
      <c r="DC15" s="178">
        <v>0.75</v>
      </c>
      <c r="DD15" s="52">
        <v>0</v>
      </c>
      <c r="DE15" s="146">
        <v>0</v>
      </c>
      <c r="DF15" s="146">
        <v>0</v>
      </c>
      <c r="DG15" s="52">
        <v>0</v>
      </c>
      <c r="DH15" s="52">
        <v>0</v>
      </c>
      <c r="DI15" s="52">
        <v>0</v>
      </c>
      <c r="DJ15" s="52">
        <v>0</v>
      </c>
      <c r="DK15" s="146">
        <v>0</v>
      </c>
      <c r="DL15" s="54">
        <v>0</v>
      </c>
      <c r="DM15" s="51">
        <v>3587707.27</v>
      </c>
      <c r="DN15" s="51">
        <v>3400566.33</v>
      </c>
      <c r="DO15" s="52">
        <v>187140.94</v>
      </c>
      <c r="DP15" s="52">
        <v>0</v>
      </c>
      <c r="DQ15" s="52">
        <v>71754.149999999994</v>
      </c>
      <c r="DR15" s="52">
        <v>3515953.12</v>
      </c>
      <c r="DS15" s="179">
        <v>358</v>
      </c>
      <c r="DT15" s="180">
        <v>372</v>
      </c>
      <c r="DU15" s="180">
        <v>760.70899999999995</v>
      </c>
      <c r="DV15" s="181">
        <v>9512</v>
      </c>
    </row>
    <row r="16" spans="1:126" ht="10.199999999999999">
      <c r="A16" s="182" t="s">
        <v>173</v>
      </c>
      <c r="B16" s="150" t="s">
        <v>136</v>
      </c>
      <c r="C16" s="167" t="s">
        <v>137</v>
      </c>
      <c r="D16" s="168" t="s">
        <v>174</v>
      </c>
      <c r="E16" s="169" t="s">
        <v>175</v>
      </c>
      <c r="F16" s="150" t="s">
        <v>142</v>
      </c>
      <c r="G16" s="150" t="s">
        <v>133</v>
      </c>
      <c r="H16" s="170">
        <v>0</v>
      </c>
      <c r="I16" s="170">
        <v>19.5</v>
      </c>
      <c r="J16" s="171">
        <v>19.5</v>
      </c>
      <c r="K16" s="170">
        <v>27.5</v>
      </c>
      <c r="L16" s="170">
        <v>30</v>
      </c>
      <c r="M16" s="170">
        <v>32</v>
      </c>
      <c r="N16" s="170">
        <v>35</v>
      </c>
      <c r="O16" s="170">
        <v>30</v>
      </c>
      <c r="P16" s="170">
        <v>29.5</v>
      </c>
      <c r="Q16" s="170">
        <v>30.5</v>
      </c>
      <c r="R16" s="170">
        <v>37</v>
      </c>
      <c r="S16" s="170">
        <v>15</v>
      </c>
      <c r="T16" s="170">
        <v>21.5</v>
      </c>
      <c r="U16" s="170">
        <v>15.5</v>
      </c>
      <c r="V16" s="170">
        <v>11</v>
      </c>
      <c r="W16" s="171">
        <v>314.5</v>
      </c>
      <c r="X16" s="171">
        <v>334</v>
      </c>
      <c r="Y16" s="174">
        <v>28.08</v>
      </c>
      <c r="Z16" s="174">
        <v>33</v>
      </c>
      <c r="AA16" s="174">
        <v>73.16</v>
      </c>
      <c r="AB16" s="174">
        <v>98.753</v>
      </c>
      <c r="AC16" s="174">
        <v>163.125</v>
      </c>
      <c r="AD16" s="6">
        <v>368.03800000000001</v>
      </c>
      <c r="AE16" s="6">
        <v>396.11799999999999</v>
      </c>
      <c r="AF16" s="174">
        <v>1.056</v>
      </c>
      <c r="AG16" s="174">
        <v>1.0369999999999999</v>
      </c>
      <c r="AH16" s="174">
        <v>1.0469999999999999</v>
      </c>
      <c r="AI16" s="6">
        <v>414.73599999999999</v>
      </c>
      <c r="AJ16" s="170">
        <v>0</v>
      </c>
      <c r="AK16" s="170">
        <v>0</v>
      </c>
      <c r="AL16" s="170">
        <v>0</v>
      </c>
      <c r="AM16" s="170">
        <v>56</v>
      </c>
      <c r="AN16" s="170">
        <v>1.32</v>
      </c>
      <c r="AO16" s="6">
        <v>0</v>
      </c>
      <c r="AP16" s="6">
        <v>0</v>
      </c>
      <c r="AQ16" s="6">
        <v>0</v>
      </c>
      <c r="AR16" s="6">
        <v>39.200000000000003</v>
      </c>
      <c r="AS16" s="6">
        <v>39.200000000000003</v>
      </c>
      <c r="AT16" s="6">
        <v>33</v>
      </c>
      <c r="AU16" s="6">
        <v>72.2</v>
      </c>
      <c r="AV16" s="170">
        <v>203.5</v>
      </c>
      <c r="AW16" s="170">
        <v>0</v>
      </c>
      <c r="AX16" s="174">
        <v>10.175000000000001</v>
      </c>
      <c r="AY16" s="170">
        <v>0</v>
      </c>
      <c r="AZ16" s="170">
        <v>0</v>
      </c>
      <c r="BA16" s="172">
        <v>0</v>
      </c>
      <c r="BB16" s="172">
        <v>0</v>
      </c>
      <c r="BC16" s="176">
        <v>0</v>
      </c>
      <c r="BD16" s="170">
        <v>0</v>
      </c>
      <c r="BE16" s="170">
        <v>0</v>
      </c>
      <c r="BF16" s="174">
        <v>0</v>
      </c>
      <c r="BG16" s="170">
        <v>0</v>
      </c>
      <c r="BH16" s="6">
        <v>0</v>
      </c>
      <c r="BI16" s="175">
        <v>0</v>
      </c>
      <c r="BJ16" s="175">
        <v>88.176000000000002</v>
      </c>
      <c r="BK16" s="172">
        <v>77714.25</v>
      </c>
      <c r="BL16" s="172">
        <v>86741</v>
      </c>
      <c r="BM16" s="7">
        <v>52.905999999999999</v>
      </c>
      <c r="BN16" s="7">
        <v>0</v>
      </c>
      <c r="BO16" s="9">
        <v>0</v>
      </c>
      <c r="BP16" s="177">
        <v>0</v>
      </c>
      <c r="BQ16" s="6" t="s">
        <v>134</v>
      </c>
      <c r="BR16" s="170" t="s">
        <v>134</v>
      </c>
      <c r="BS16" s="176">
        <v>0</v>
      </c>
      <c r="BT16" s="176">
        <v>52.905999999999999</v>
      </c>
      <c r="BU16" s="175">
        <v>0.21</v>
      </c>
      <c r="BV16" s="6">
        <v>70.14</v>
      </c>
      <c r="BW16" s="6">
        <v>0</v>
      </c>
      <c r="BX16" s="6">
        <v>0</v>
      </c>
      <c r="BY16" s="176">
        <v>0</v>
      </c>
      <c r="BZ16" s="170">
        <v>0</v>
      </c>
      <c r="CA16" s="7">
        <v>0</v>
      </c>
      <c r="CB16" s="170">
        <v>0</v>
      </c>
      <c r="CC16" s="7">
        <v>0</v>
      </c>
      <c r="CD16" s="170">
        <v>0</v>
      </c>
      <c r="CE16" s="170">
        <v>0</v>
      </c>
      <c r="CF16" s="7">
        <v>0</v>
      </c>
      <c r="CG16" s="6">
        <v>620.15700000000004</v>
      </c>
      <c r="CH16" s="7">
        <v>0</v>
      </c>
      <c r="CI16" s="6">
        <v>620.15700000000004</v>
      </c>
      <c r="CJ16" s="51">
        <v>2813497.27</v>
      </c>
      <c r="CK16" s="172">
        <v>0</v>
      </c>
      <c r="CL16" s="172">
        <v>273</v>
      </c>
      <c r="CM16" s="174">
        <v>30.03</v>
      </c>
      <c r="CN16" s="52">
        <v>136238.6</v>
      </c>
      <c r="CO16" s="172">
        <v>0</v>
      </c>
      <c r="CP16" s="172">
        <v>0</v>
      </c>
      <c r="CQ16" s="176">
        <v>0</v>
      </c>
      <c r="CR16" s="53">
        <v>0</v>
      </c>
      <c r="CS16" s="51">
        <v>2949735.87</v>
      </c>
      <c r="CT16" s="52">
        <v>0</v>
      </c>
      <c r="CU16" s="52">
        <v>2949735.87</v>
      </c>
      <c r="CV16" s="146">
        <v>0</v>
      </c>
      <c r="CW16" s="54">
        <v>0</v>
      </c>
      <c r="CX16" s="52">
        <v>0</v>
      </c>
      <c r="CY16" s="52">
        <v>0</v>
      </c>
      <c r="CZ16" s="146">
        <v>0</v>
      </c>
      <c r="DA16" s="54">
        <v>0</v>
      </c>
      <c r="DB16" s="52">
        <v>0</v>
      </c>
      <c r="DC16" s="178">
        <v>0.75</v>
      </c>
      <c r="DD16" s="52">
        <v>0</v>
      </c>
      <c r="DE16" s="146">
        <v>0</v>
      </c>
      <c r="DF16" s="146">
        <v>0</v>
      </c>
      <c r="DG16" s="52">
        <v>0</v>
      </c>
      <c r="DH16" s="52">
        <v>0</v>
      </c>
      <c r="DI16" s="52">
        <v>0</v>
      </c>
      <c r="DJ16" s="52">
        <v>0</v>
      </c>
      <c r="DK16" s="146">
        <v>0</v>
      </c>
      <c r="DL16" s="54">
        <v>0</v>
      </c>
      <c r="DM16" s="51">
        <v>2949735.87</v>
      </c>
      <c r="DN16" s="51">
        <v>2813497.27</v>
      </c>
      <c r="DO16" s="52">
        <v>136238.6</v>
      </c>
      <c r="DP16" s="52">
        <v>0</v>
      </c>
      <c r="DQ16" s="52">
        <v>58994.720000000001</v>
      </c>
      <c r="DR16" s="52">
        <v>2890741.15</v>
      </c>
      <c r="DS16" s="179">
        <v>353</v>
      </c>
      <c r="DT16" s="180">
        <v>280</v>
      </c>
      <c r="DU16" s="180">
        <v>557.56600000000003</v>
      </c>
      <c r="DV16" s="181">
        <v>8424</v>
      </c>
    </row>
    <row r="17" spans="1:126" ht="10.199999999999999">
      <c r="A17" s="182" t="s">
        <v>176</v>
      </c>
      <c r="B17" s="150" t="s">
        <v>136</v>
      </c>
      <c r="C17" s="167" t="s">
        <v>137</v>
      </c>
      <c r="D17" s="168" t="s">
        <v>177</v>
      </c>
      <c r="E17" s="169" t="s">
        <v>178</v>
      </c>
      <c r="F17" s="150" t="s">
        <v>142</v>
      </c>
      <c r="G17" s="150" t="s">
        <v>133</v>
      </c>
      <c r="H17" s="170">
        <v>0</v>
      </c>
      <c r="I17" s="170">
        <v>0</v>
      </c>
      <c r="J17" s="171">
        <v>0</v>
      </c>
      <c r="K17" s="170">
        <v>0</v>
      </c>
      <c r="L17" s="170">
        <v>0</v>
      </c>
      <c r="M17" s="170">
        <v>0</v>
      </c>
      <c r="N17" s="170">
        <v>0</v>
      </c>
      <c r="O17" s="170">
        <v>0</v>
      </c>
      <c r="P17" s="170">
        <v>0</v>
      </c>
      <c r="Q17" s="170">
        <v>0</v>
      </c>
      <c r="R17" s="170">
        <v>0</v>
      </c>
      <c r="S17" s="170">
        <v>72</v>
      </c>
      <c r="T17" s="170">
        <v>46</v>
      </c>
      <c r="U17" s="170">
        <v>22</v>
      </c>
      <c r="V17" s="170">
        <v>29.5</v>
      </c>
      <c r="W17" s="171">
        <v>169.5</v>
      </c>
      <c r="X17" s="171">
        <v>169.5</v>
      </c>
      <c r="Y17" s="174">
        <v>0</v>
      </c>
      <c r="Z17" s="174">
        <v>0</v>
      </c>
      <c r="AA17" s="174">
        <v>0</v>
      </c>
      <c r="AB17" s="174">
        <v>0</v>
      </c>
      <c r="AC17" s="174">
        <v>211.875</v>
      </c>
      <c r="AD17" s="6">
        <v>211.875</v>
      </c>
      <c r="AE17" s="6">
        <v>211.875</v>
      </c>
      <c r="AF17" s="174">
        <v>1.1419999999999999</v>
      </c>
      <c r="AG17" s="174">
        <v>1.0640000000000001</v>
      </c>
      <c r="AH17" s="174">
        <v>1.103</v>
      </c>
      <c r="AI17" s="6">
        <v>233.69800000000001</v>
      </c>
      <c r="AJ17" s="170">
        <v>11.5</v>
      </c>
      <c r="AK17" s="170">
        <v>9</v>
      </c>
      <c r="AL17" s="170">
        <v>0</v>
      </c>
      <c r="AM17" s="170">
        <v>22.5</v>
      </c>
      <c r="AN17" s="170">
        <v>0.43</v>
      </c>
      <c r="AO17" s="6">
        <v>11.5</v>
      </c>
      <c r="AP17" s="6">
        <v>18</v>
      </c>
      <c r="AQ17" s="6">
        <v>0</v>
      </c>
      <c r="AR17" s="6">
        <v>15.75</v>
      </c>
      <c r="AS17" s="6">
        <v>45.25</v>
      </c>
      <c r="AT17" s="6">
        <v>10.75</v>
      </c>
      <c r="AU17" s="6">
        <v>56</v>
      </c>
      <c r="AV17" s="170">
        <v>0</v>
      </c>
      <c r="AW17" s="170">
        <v>0</v>
      </c>
      <c r="AX17" s="174">
        <v>0</v>
      </c>
      <c r="AY17" s="170">
        <v>0</v>
      </c>
      <c r="AZ17" s="170">
        <v>0</v>
      </c>
      <c r="BA17" s="172">
        <v>0</v>
      </c>
      <c r="BB17" s="172">
        <v>0</v>
      </c>
      <c r="BC17" s="176">
        <v>0</v>
      </c>
      <c r="BD17" s="170">
        <v>0</v>
      </c>
      <c r="BE17" s="170">
        <v>0</v>
      </c>
      <c r="BF17" s="174">
        <v>0</v>
      </c>
      <c r="BG17" s="170">
        <v>0</v>
      </c>
      <c r="BH17" s="6">
        <v>0</v>
      </c>
      <c r="BI17" s="175">
        <v>0</v>
      </c>
      <c r="BJ17" s="175">
        <v>149.596</v>
      </c>
      <c r="BK17" s="172">
        <v>77714.25</v>
      </c>
      <c r="BL17" s="172">
        <v>86741</v>
      </c>
      <c r="BM17" s="7">
        <v>89.757999999999996</v>
      </c>
      <c r="BN17" s="7">
        <v>0</v>
      </c>
      <c r="BO17" s="9">
        <v>0</v>
      </c>
      <c r="BP17" s="177">
        <v>3.6999999999999998E-2</v>
      </c>
      <c r="BQ17" s="6" t="s">
        <v>134</v>
      </c>
      <c r="BR17" s="170" t="s">
        <v>134</v>
      </c>
      <c r="BS17" s="176">
        <v>0</v>
      </c>
      <c r="BT17" s="176">
        <v>89.757999999999996</v>
      </c>
      <c r="BU17" s="175">
        <v>0.21</v>
      </c>
      <c r="BV17" s="6">
        <v>35.594999999999999</v>
      </c>
      <c r="BW17" s="6">
        <v>0</v>
      </c>
      <c r="BX17" s="6">
        <v>0</v>
      </c>
      <c r="BY17" s="176">
        <v>0</v>
      </c>
      <c r="BZ17" s="170">
        <v>0</v>
      </c>
      <c r="CA17" s="7">
        <v>0</v>
      </c>
      <c r="CB17" s="170">
        <v>0</v>
      </c>
      <c r="CC17" s="7">
        <v>0</v>
      </c>
      <c r="CD17" s="170">
        <v>0</v>
      </c>
      <c r="CE17" s="170">
        <v>0</v>
      </c>
      <c r="CF17" s="7">
        <v>0</v>
      </c>
      <c r="CG17" s="6">
        <v>415.05099999999999</v>
      </c>
      <c r="CH17" s="7">
        <v>0</v>
      </c>
      <c r="CI17" s="6">
        <v>415.05099999999999</v>
      </c>
      <c r="CJ17" s="51">
        <v>1882982.62</v>
      </c>
      <c r="CK17" s="172">
        <v>0</v>
      </c>
      <c r="CL17" s="172">
        <v>178</v>
      </c>
      <c r="CM17" s="174">
        <v>19.579999999999998</v>
      </c>
      <c r="CN17" s="52">
        <v>88829.57</v>
      </c>
      <c r="CO17" s="172">
        <v>0</v>
      </c>
      <c r="CP17" s="172">
        <v>0</v>
      </c>
      <c r="CQ17" s="176">
        <v>0</v>
      </c>
      <c r="CR17" s="53">
        <v>0</v>
      </c>
      <c r="CS17" s="51">
        <v>1971812.19</v>
      </c>
      <c r="CT17" s="52">
        <v>0</v>
      </c>
      <c r="CU17" s="52">
        <v>1971812.19</v>
      </c>
      <c r="CV17" s="146">
        <v>0</v>
      </c>
      <c r="CW17" s="54">
        <v>0</v>
      </c>
      <c r="CX17" s="52">
        <v>0</v>
      </c>
      <c r="CY17" s="52">
        <v>0</v>
      </c>
      <c r="CZ17" s="146">
        <v>0</v>
      </c>
      <c r="DA17" s="54">
        <v>0</v>
      </c>
      <c r="DB17" s="52">
        <v>0</v>
      </c>
      <c r="DC17" s="178">
        <v>0.75</v>
      </c>
      <c r="DD17" s="52">
        <v>0</v>
      </c>
      <c r="DE17" s="146">
        <v>0</v>
      </c>
      <c r="DF17" s="146">
        <v>0</v>
      </c>
      <c r="DG17" s="52">
        <v>0</v>
      </c>
      <c r="DH17" s="52">
        <v>0</v>
      </c>
      <c r="DI17" s="52">
        <v>0</v>
      </c>
      <c r="DJ17" s="52">
        <v>0</v>
      </c>
      <c r="DK17" s="146">
        <v>0</v>
      </c>
      <c r="DL17" s="54">
        <v>0</v>
      </c>
      <c r="DM17" s="51">
        <v>1971812.19</v>
      </c>
      <c r="DN17" s="51">
        <v>1882982.62</v>
      </c>
      <c r="DO17" s="52">
        <v>88829.57</v>
      </c>
      <c r="DP17" s="52">
        <v>0</v>
      </c>
      <c r="DQ17" s="52">
        <v>39436.239999999998</v>
      </c>
      <c r="DR17" s="52">
        <v>1932375.95</v>
      </c>
      <c r="DS17" s="179">
        <v>178</v>
      </c>
      <c r="DT17" s="180">
        <v>149</v>
      </c>
      <c r="DU17" s="180">
        <v>366.95</v>
      </c>
      <c r="DV17" s="181">
        <v>11109</v>
      </c>
    </row>
    <row r="18" spans="1:126" ht="10.199999999999999">
      <c r="A18" s="182" t="s">
        <v>179</v>
      </c>
      <c r="B18" s="150" t="s">
        <v>136</v>
      </c>
      <c r="C18" s="167" t="s">
        <v>137</v>
      </c>
      <c r="D18" s="168" t="s">
        <v>180</v>
      </c>
      <c r="E18" s="169" t="s">
        <v>181</v>
      </c>
      <c r="F18" s="150" t="s">
        <v>142</v>
      </c>
      <c r="G18" s="150" t="s">
        <v>133</v>
      </c>
      <c r="H18" s="170">
        <v>0</v>
      </c>
      <c r="I18" s="170">
        <v>0</v>
      </c>
      <c r="J18" s="171">
        <v>0</v>
      </c>
      <c r="K18" s="170">
        <v>0</v>
      </c>
      <c r="L18" s="170">
        <v>0</v>
      </c>
      <c r="M18" s="170">
        <v>0</v>
      </c>
      <c r="N18" s="170">
        <v>0</v>
      </c>
      <c r="O18" s="170">
        <v>0</v>
      </c>
      <c r="P18" s="170">
        <v>0</v>
      </c>
      <c r="Q18" s="170">
        <v>0</v>
      </c>
      <c r="R18" s="170">
        <v>0</v>
      </c>
      <c r="S18" s="170">
        <v>74.5</v>
      </c>
      <c r="T18" s="170">
        <v>44</v>
      </c>
      <c r="U18" s="170">
        <v>33.5</v>
      </c>
      <c r="V18" s="170">
        <v>35.5</v>
      </c>
      <c r="W18" s="171">
        <v>187.5</v>
      </c>
      <c r="X18" s="171">
        <v>187.5</v>
      </c>
      <c r="Y18" s="174">
        <v>0</v>
      </c>
      <c r="Z18" s="174">
        <v>0</v>
      </c>
      <c r="AA18" s="174">
        <v>0</v>
      </c>
      <c r="AB18" s="174">
        <v>0</v>
      </c>
      <c r="AC18" s="174">
        <v>234.375</v>
      </c>
      <c r="AD18" s="6">
        <v>234.375</v>
      </c>
      <c r="AE18" s="6">
        <v>234.375</v>
      </c>
      <c r="AF18" s="174">
        <v>1.117</v>
      </c>
      <c r="AG18" s="174">
        <v>1.099</v>
      </c>
      <c r="AH18" s="174">
        <v>1.1080000000000001</v>
      </c>
      <c r="AI18" s="6">
        <v>259.68799999999999</v>
      </c>
      <c r="AJ18" s="170">
        <v>13.5</v>
      </c>
      <c r="AK18" s="170">
        <v>2.5</v>
      </c>
      <c r="AL18" s="170">
        <v>0</v>
      </c>
      <c r="AM18" s="170">
        <v>11.5</v>
      </c>
      <c r="AN18" s="170">
        <v>0.22</v>
      </c>
      <c r="AO18" s="6">
        <v>13.5</v>
      </c>
      <c r="AP18" s="6">
        <v>5</v>
      </c>
      <c r="AQ18" s="6">
        <v>0</v>
      </c>
      <c r="AR18" s="6">
        <v>8.0500000000000007</v>
      </c>
      <c r="AS18" s="6">
        <v>26.55</v>
      </c>
      <c r="AT18" s="6">
        <v>5.5</v>
      </c>
      <c r="AU18" s="6">
        <v>32.049999999999997</v>
      </c>
      <c r="AV18" s="170">
        <v>0</v>
      </c>
      <c r="AW18" s="170">
        <v>0</v>
      </c>
      <c r="AX18" s="174">
        <v>0</v>
      </c>
      <c r="AY18" s="170">
        <v>0</v>
      </c>
      <c r="AZ18" s="170">
        <v>0</v>
      </c>
      <c r="BA18" s="172">
        <v>0</v>
      </c>
      <c r="BB18" s="172">
        <v>0</v>
      </c>
      <c r="BC18" s="176">
        <v>0</v>
      </c>
      <c r="BD18" s="170">
        <v>0</v>
      </c>
      <c r="BE18" s="170">
        <v>0</v>
      </c>
      <c r="BF18" s="174">
        <v>0</v>
      </c>
      <c r="BG18" s="170">
        <v>0</v>
      </c>
      <c r="BH18" s="6">
        <v>0</v>
      </c>
      <c r="BI18" s="175">
        <v>0</v>
      </c>
      <c r="BJ18" s="175">
        <v>156.751</v>
      </c>
      <c r="BK18" s="172">
        <v>77714.25</v>
      </c>
      <c r="BL18" s="172">
        <v>86741</v>
      </c>
      <c r="BM18" s="7">
        <v>94.051000000000002</v>
      </c>
      <c r="BN18" s="7">
        <v>0</v>
      </c>
      <c r="BO18" s="9">
        <v>0</v>
      </c>
      <c r="BP18" s="177">
        <v>0</v>
      </c>
      <c r="BQ18" s="6" t="s">
        <v>134</v>
      </c>
      <c r="BR18" s="170" t="s">
        <v>134</v>
      </c>
      <c r="BS18" s="176">
        <v>0</v>
      </c>
      <c r="BT18" s="176">
        <v>94.051000000000002</v>
      </c>
      <c r="BU18" s="175">
        <v>0.21</v>
      </c>
      <c r="BV18" s="6">
        <v>39.375</v>
      </c>
      <c r="BW18" s="6">
        <v>21.63</v>
      </c>
      <c r="BX18" s="6">
        <v>8</v>
      </c>
      <c r="BY18" s="176">
        <v>29.63</v>
      </c>
      <c r="BZ18" s="170">
        <v>0</v>
      </c>
      <c r="CA18" s="7">
        <v>0</v>
      </c>
      <c r="CB18" s="170">
        <v>0</v>
      </c>
      <c r="CC18" s="7">
        <v>0</v>
      </c>
      <c r="CD18" s="170">
        <v>0</v>
      </c>
      <c r="CE18" s="170">
        <v>0</v>
      </c>
      <c r="CF18" s="7">
        <v>0</v>
      </c>
      <c r="CG18" s="6">
        <v>454.79399999999998</v>
      </c>
      <c r="CH18" s="7">
        <v>0</v>
      </c>
      <c r="CI18" s="6">
        <v>454.79399999999998</v>
      </c>
      <c r="CJ18" s="51">
        <v>2063286.68</v>
      </c>
      <c r="CK18" s="172">
        <v>0</v>
      </c>
      <c r="CL18" s="172">
        <v>134</v>
      </c>
      <c r="CM18" s="174">
        <v>14.74</v>
      </c>
      <c r="CN18" s="52">
        <v>66871.7</v>
      </c>
      <c r="CO18" s="172">
        <v>0</v>
      </c>
      <c r="CP18" s="172">
        <v>0</v>
      </c>
      <c r="CQ18" s="176">
        <v>0</v>
      </c>
      <c r="CR18" s="53">
        <v>0</v>
      </c>
      <c r="CS18" s="51">
        <v>2130158.38</v>
      </c>
      <c r="CT18" s="52">
        <v>0</v>
      </c>
      <c r="CU18" s="52">
        <v>2130158.38</v>
      </c>
      <c r="CV18" s="146">
        <v>0</v>
      </c>
      <c r="CW18" s="54">
        <v>0</v>
      </c>
      <c r="CX18" s="52">
        <v>0</v>
      </c>
      <c r="CY18" s="52">
        <v>0</v>
      </c>
      <c r="CZ18" s="146">
        <v>0</v>
      </c>
      <c r="DA18" s="54">
        <v>0</v>
      </c>
      <c r="DB18" s="52">
        <v>0</v>
      </c>
      <c r="DC18" s="178">
        <v>0.75</v>
      </c>
      <c r="DD18" s="52">
        <v>0</v>
      </c>
      <c r="DE18" s="146">
        <v>0</v>
      </c>
      <c r="DF18" s="146">
        <v>0</v>
      </c>
      <c r="DG18" s="52">
        <v>0</v>
      </c>
      <c r="DH18" s="52">
        <v>0</v>
      </c>
      <c r="DI18" s="52">
        <v>0</v>
      </c>
      <c r="DJ18" s="52">
        <v>0</v>
      </c>
      <c r="DK18" s="146">
        <v>0</v>
      </c>
      <c r="DL18" s="54">
        <v>0</v>
      </c>
      <c r="DM18" s="51">
        <v>2130158.38</v>
      </c>
      <c r="DN18" s="51">
        <v>2063286.68</v>
      </c>
      <c r="DO18" s="52">
        <v>66871.7</v>
      </c>
      <c r="DP18" s="52">
        <v>0</v>
      </c>
      <c r="DQ18" s="52">
        <v>42603.17</v>
      </c>
      <c r="DR18" s="52">
        <v>2087555.21</v>
      </c>
      <c r="DS18" s="179">
        <v>142</v>
      </c>
      <c r="DT18" s="180">
        <v>158</v>
      </c>
      <c r="DU18" s="180">
        <v>444.36599999999999</v>
      </c>
      <c r="DV18" s="181">
        <v>11004</v>
      </c>
    </row>
    <row r="19" spans="1:126" ht="10.199999999999999">
      <c r="A19" s="182" t="s">
        <v>182</v>
      </c>
      <c r="B19" s="150" t="s">
        <v>136</v>
      </c>
      <c r="C19" s="167" t="s">
        <v>137</v>
      </c>
      <c r="D19" s="168" t="s">
        <v>183</v>
      </c>
      <c r="E19" s="169" t="s">
        <v>184</v>
      </c>
      <c r="F19" s="150" t="s">
        <v>142</v>
      </c>
      <c r="G19" s="150" t="s">
        <v>133</v>
      </c>
      <c r="H19" s="170">
        <v>0</v>
      </c>
      <c r="I19" s="170">
        <v>0</v>
      </c>
      <c r="J19" s="171">
        <v>0</v>
      </c>
      <c r="K19" s="170">
        <v>0</v>
      </c>
      <c r="L19" s="170">
        <v>0</v>
      </c>
      <c r="M19" s="170">
        <v>0</v>
      </c>
      <c r="N19" s="170">
        <v>0</v>
      </c>
      <c r="O19" s="170">
        <v>0</v>
      </c>
      <c r="P19" s="170">
        <v>0</v>
      </c>
      <c r="Q19" s="170">
        <v>0</v>
      </c>
      <c r="R19" s="170">
        <v>0</v>
      </c>
      <c r="S19" s="170">
        <v>66.5</v>
      </c>
      <c r="T19" s="170">
        <v>53.5</v>
      </c>
      <c r="U19" s="170">
        <v>44.5</v>
      </c>
      <c r="V19" s="170">
        <v>55</v>
      </c>
      <c r="W19" s="171">
        <v>219.5</v>
      </c>
      <c r="X19" s="171">
        <v>219.5</v>
      </c>
      <c r="Y19" s="174">
        <v>0</v>
      </c>
      <c r="Z19" s="174">
        <v>0</v>
      </c>
      <c r="AA19" s="174">
        <v>0</v>
      </c>
      <c r="AB19" s="174">
        <v>0</v>
      </c>
      <c r="AC19" s="174">
        <v>274.375</v>
      </c>
      <c r="AD19" s="6">
        <v>274.375</v>
      </c>
      <c r="AE19" s="6">
        <v>274.375</v>
      </c>
      <c r="AF19" s="174">
        <v>1.085</v>
      </c>
      <c r="AG19" s="174">
        <v>1.046</v>
      </c>
      <c r="AH19" s="174">
        <v>1.0660000000000001</v>
      </c>
      <c r="AI19" s="6">
        <v>292.48399999999998</v>
      </c>
      <c r="AJ19" s="170">
        <v>12</v>
      </c>
      <c r="AK19" s="170">
        <v>1</v>
      </c>
      <c r="AL19" s="170">
        <v>0</v>
      </c>
      <c r="AM19" s="170">
        <v>20.5</v>
      </c>
      <c r="AN19" s="170">
        <v>0.72</v>
      </c>
      <c r="AO19" s="6">
        <v>12</v>
      </c>
      <c r="AP19" s="6">
        <v>2</v>
      </c>
      <c r="AQ19" s="6">
        <v>0</v>
      </c>
      <c r="AR19" s="6">
        <v>14.35</v>
      </c>
      <c r="AS19" s="6">
        <v>28.35</v>
      </c>
      <c r="AT19" s="6">
        <v>18</v>
      </c>
      <c r="AU19" s="6">
        <v>46.35</v>
      </c>
      <c r="AV19" s="170">
        <v>0</v>
      </c>
      <c r="AW19" s="170">
        <v>0</v>
      </c>
      <c r="AX19" s="174">
        <v>0</v>
      </c>
      <c r="AY19" s="170">
        <v>0</v>
      </c>
      <c r="AZ19" s="170">
        <v>0</v>
      </c>
      <c r="BA19" s="172">
        <v>0</v>
      </c>
      <c r="BB19" s="172">
        <v>0</v>
      </c>
      <c r="BC19" s="176">
        <v>0</v>
      </c>
      <c r="BD19" s="170">
        <v>0</v>
      </c>
      <c r="BE19" s="170">
        <v>0</v>
      </c>
      <c r="BF19" s="174">
        <v>0</v>
      </c>
      <c r="BG19" s="170">
        <v>0</v>
      </c>
      <c r="BH19" s="6">
        <v>0</v>
      </c>
      <c r="BI19" s="175">
        <v>0</v>
      </c>
      <c r="BJ19" s="175">
        <v>159.83099999999999</v>
      </c>
      <c r="BK19" s="172">
        <v>77714.25</v>
      </c>
      <c r="BL19" s="172">
        <v>86741</v>
      </c>
      <c r="BM19" s="7">
        <v>95.899000000000001</v>
      </c>
      <c r="BN19" s="7">
        <v>0</v>
      </c>
      <c r="BO19" s="9">
        <v>0</v>
      </c>
      <c r="BP19" s="177">
        <v>3.6999999999999998E-2</v>
      </c>
      <c r="BQ19" s="6" t="s">
        <v>134</v>
      </c>
      <c r="BR19" s="170" t="s">
        <v>134</v>
      </c>
      <c r="BS19" s="176">
        <v>0</v>
      </c>
      <c r="BT19" s="176">
        <v>95.899000000000001</v>
      </c>
      <c r="BU19" s="175">
        <v>0.21</v>
      </c>
      <c r="BV19" s="6">
        <v>46.094999999999999</v>
      </c>
      <c r="BW19" s="6">
        <v>0</v>
      </c>
      <c r="BX19" s="6">
        <v>0</v>
      </c>
      <c r="BY19" s="176">
        <v>0</v>
      </c>
      <c r="BZ19" s="170">
        <v>0</v>
      </c>
      <c r="CA19" s="7">
        <v>0</v>
      </c>
      <c r="CB19" s="170">
        <v>0</v>
      </c>
      <c r="CC19" s="7">
        <v>0</v>
      </c>
      <c r="CD19" s="170">
        <v>0</v>
      </c>
      <c r="CE19" s="170">
        <v>0</v>
      </c>
      <c r="CF19" s="7">
        <v>0</v>
      </c>
      <c r="CG19" s="6">
        <v>480.82799999999997</v>
      </c>
      <c r="CH19" s="7">
        <v>0</v>
      </c>
      <c r="CI19" s="6">
        <v>480.82799999999997</v>
      </c>
      <c r="CJ19" s="51">
        <v>2181396.4300000002</v>
      </c>
      <c r="CK19" s="172">
        <v>0</v>
      </c>
      <c r="CL19" s="172">
        <v>212</v>
      </c>
      <c r="CM19" s="174">
        <v>23.32</v>
      </c>
      <c r="CN19" s="52">
        <v>105797.01</v>
      </c>
      <c r="CO19" s="172">
        <v>0</v>
      </c>
      <c r="CP19" s="172">
        <v>0</v>
      </c>
      <c r="CQ19" s="176">
        <v>0</v>
      </c>
      <c r="CR19" s="53">
        <v>0</v>
      </c>
      <c r="CS19" s="51">
        <v>2287193.44</v>
      </c>
      <c r="CT19" s="52">
        <v>0</v>
      </c>
      <c r="CU19" s="52">
        <v>2287193.44</v>
      </c>
      <c r="CV19" s="146">
        <v>0</v>
      </c>
      <c r="CW19" s="54">
        <v>0</v>
      </c>
      <c r="CX19" s="52">
        <v>0</v>
      </c>
      <c r="CY19" s="52">
        <v>0</v>
      </c>
      <c r="CZ19" s="146">
        <v>0</v>
      </c>
      <c r="DA19" s="54">
        <v>0</v>
      </c>
      <c r="DB19" s="52">
        <v>0</v>
      </c>
      <c r="DC19" s="178">
        <v>0.75</v>
      </c>
      <c r="DD19" s="52">
        <v>0</v>
      </c>
      <c r="DE19" s="146">
        <v>0</v>
      </c>
      <c r="DF19" s="146">
        <v>0</v>
      </c>
      <c r="DG19" s="52">
        <v>0</v>
      </c>
      <c r="DH19" s="52">
        <v>0</v>
      </c>
      <c r="DI19" s="52">
        <v>0</v>
      </c>
      <c r="DJ19" s="52">
        <v>0</v>
      </c>
      <c r="DK19" s="146">
        <v>0</v>
      </c>
      <c r="DL19" s="54">
        <v>0</v>
      </c>
      <c r="DM19" s="51">
        <v>2287193.44</v>
      </c>
      <c r="DN19" s="51">
        <v>2181396.4300000002</v>
      </c>
      <c r="DO19" s="52">
        <v>105797.01</v>
      </c>
      <c r="DP19" s="52">
        <v>0</v>
      </c>
      <c r="DQ19" s="52">
        <v>45743.87</v>
      </c>
      <c r="DR19" s="52">
        <v>2241449.5699999998</v>
      </c>
      <c r="DS19" s="179">
        <v>240</v>
      </c>
      <c r="DT19" s="180">
        <v>181</v>
      </c>
      <c r="DU19" s="180">
        <v>404.67500000000001</v>
      </c>
      <c r="DV19" s="181">
        <v>9938</v>
      </c>
    </row>
    <row r="20" spans="1:126" ht="10.199999999999999">
      <c r="A20" s="182" t="s">
        <v>185</v>
      </c>
      <c r="B20" s="150" t="s">
        <v>136</v>
      </c>
      <c r="C20" s="167" t="s">
        <v>137</v>
      </c>
      <c r="D20" s="168" t="s">
        <v>186</v>
      </c>
      <c r="E20" s="169" t="s">
        <v>187</v>
      </c>
      <c r="F20" s="150" t="s">
        <v>142</v>
      </c>
      <c r="G20" s="150" t="s">
        <v>133</v>
      </c>
      <c r="H20" s="170">
        <v>1</v>
      </c>
      <c r="I20" s="170">
        <v>31.5</v>
      </c>
      <c r="J20" s="171">
        <v>32</v>
      </c>
      <c r="K20" s="170">
        <v>27.5</v>
      </c>
      <c r="L20" s="170">
        <v>33.5</v>
      </c>
      <c r="M20" s="170">
        <v>37</v>
      </c>
      <c r="N20" s="170">
        <v>29.5</v>
      </c>
      <c r="O20" s="170">
        <v>36</v>
      </c>
      <c r="P20" s="170">
        <v>35</v>
      </c>
      <c r="Q20" s="170">
        <v>37</v>
      </c>
      <c r="R20" s="170">
        <v>26.5</v>
      </c>
      <c r="S20" s="170">
        <v>15.5</v>
      </c>
      <c r="T20" s="170">
        <v>6.5</v>
      </c>
      <c r="U20" s="170">
        <v>5</v>
      </c>
      <c r="V20" s="170">
        <v>2</v>
      </c>
      <c r="W20" s="171">
        <v>291</v>
      </c>
      <c r="X20" s="171">
        <v>323</v>
      </c>
      <c r="Y20" s="174">
        <v>46.08</v>
      </c>
      <c r="Z20" s="174">
        <v>33</v>
      </c>
      <c r="AA20" s="174">
        <v>83.19</v>
      </c>
      <c r="AB20" s="174">
        <v>105.023</v>
      </c>
      <c r="AC20" s="174">
        <v>115.625</v>
      </c>
      <c r="AD20" s="6">
        <v>336.83800000000002</v>
      </c>
      <c r="AE20" s="6">
        <v>382.91800000000001</v>
      </c>
      <c r="AF20" s="174">
        <v>1</v>
      </c>
      <c r="AG20" s="174">
        <v>1</v>
      </c>
      <c r="AH20" s="174">
        <v>1</v>
      </c>
      <c r="AI20" s="6">
        <v>382.91800000000001</v>
      </c>
      <c r="AJ20" s="170">
        <v>1</v>
      </c>
      <c r="AK20" s="170">
        <v>2.5</v>
      </c>
      <c r="AL20" s="170">
        <v>1</v>
      </c>
      <c r="AM20" s="170">
        <v>82.5</v>
      </c>
      <c r="AN20" s="170">
        <v>3.09</v>
      </c>
      <c r="AO20" s="6">
        <v>1</v>
      </c>
      <c r="AP20" s="6">
        <v>5</v>
      </c>
      <c r="AQ20" s="6">
        <v>2</v>
      </c>
      <c r="AR20" s="6">
        <v>57.75</v>
      </c>
      <c r="AS20" s="6">
        <v>65.75</v>
      </c>
      <c r="AT20" s="6">
        <v>77.25</v>
      </c>
      <c r="AU20" s="6">
        <v>143</v>
      </c>
      <c r="AV20" s="170">
        <v>230</v>
      </c>
      <c r="AW20" s="170">
        <v>0</v>
      </c>
      <c r="AX20" s="174">
        <v>11.5</v>
      </c>
      <c r="AY20" s="170">
        <v>0</v>
      </c>
      <c r="AZ20" s="170">
        <v>0</v>
      </c>
      <c r="BA20" s="172">
        <v>0</v>
      </c>
      <c r="BB20" s="172">
        <v>0</v>
      </c>
      <c r="BC20" s="176">
        <v>0</v>
      </c>
      <c r="BD20" s="170">
        <v>0</v>
      </c>
      <c r="BE20" s="170">
        <v>0</v>
      </c>
      <c r="BF20" s="174">
        <v>0</v>
      </c>
      <c r="BG20" s="170">
        <v>2</v>
      </c>
      <c r="BH20" s="6">
        <v>3</v>
      </c>
      <c r="BI20" s="175">
        <v>0</v>
      </c>
      <c r="BJ20" s="175">
        <v>103.35599999999999</v>
      </c>
      <c r="BK20" s="172">
        <v>77714.25</v>
      </c>
      <c r="BL20" s="172">
        <v>86741</v>
      </c>
      <c r="BM20" s="7">
        <v>62.014000000000003</v>
      </c>
      <c r="BN20" s="7">
        <v>0</v>
      </c>
      <c r="BO20" s="9">
        <v>0</v>
      </c>
      <c r="BP20" s="177">
        <v>3.6999999999999998E-2</v>
      </c>
      <c r="BQ20" s="6" t="s">
        <v>134</v>
      </c>
      <c r="BR20" s="170" t="s">
        <v>134</v>
      </c>
      <c r="BS20" s="176">
        <v>0</v>
      </c>
      <c r="BT20" s="176">
        <v>62.014000000000003</v>
      </c>
      <c r="BU20" s="175">
        <v>0.21</v>
      </c>
      <c r="BV20" s="6">
        <v>67.83</v>
      </c>
      <c r="BW20" s="6">
        <v>0</v>
      </c>
      <c r="BX20" s="6">
        <v>0</v>
      </c>
      <c r="BY20" s="176">
        <v>0</v>
      </c>
      <c r="BZ20" s="170">
        <v>0</v>
      </c>
      <c r="CA20" s="7">
        <v>0</v>
      </c>
      <c r="CB20" s="170">
        <v>0</v>
      </c>
      <c r="CC20" s="7">
        <v>0</v>
      </c>
      <c r="CD20" s="170">
        <v>0</v>
      </c>
      <c r="CE20" s="170">
        <v>0</v>
      </c>
      <c r="CF20" s="7">
        <v>0</v>
      </c>
      <c r="CG20" s="6">
        <v>670.26199999999994</v>
      </c>
      <c r="CH20" s="7">
        <v>0</v>
      </c>
      <c r="CI20" s="6">
        <v>670.26199999999994</v>
      </c>
      <c r="CJ20" s="51">
        <v>3040811.13</v>
      </c>
      <c r="CK20" s="172">
        <v>0</v>
      </c>
      <c r="CL20" s="172">
        <v>322.5</v>
      </c>
      <c r="CM20" s="174">
        <v>35.475000000000001</v>
      </c>
      <c r="CN20" s="52">
        <v>160941.21</v>
      </c>
      <c r="CO20" s="172">
        <v>0</v>
      </c>
      <c r="CP20" s="172">
        <v>0</v>
      </c>
      <c r="CQ20" s="176">
        <v>0</v>
      </c>
      <c r="CR20" s="53">
        <v>0</v>
      </c>
      <c r="CS20" s="51">
        <v>3201752.34</v>
      </c>
      <c r="CT20" s="52">
        <v>0</v>
      </c>
      <c r="CU20" s="52">
        <v>3201752.34</v>
      </c>
      <c r="CV20" s="146">
        <v>0</v>
      </c>
      <c r="CW20" s="54">
        <v>0</v>
      </c>
      <c r="CX20" s="52">
        <v>0</v>
      </c>
      <c r="CY20" s="52">
        <v>0</v>
      </c>
      <c r="CZ20" s="146">
        <v>0</v>
      </c>
      <c r="DA20" s="54">
        <v>0</v>
      </c>
      <c r="DB20" s="52">
        <v>0</v>
      </c>
      <c r="DC20" s="178">
        <v>0.75</v>
      </c>
      <c r="DD20" s="52">
        <v>0</v>
      </c>
      <c r="DE20" s="146">
        <v>0</v>
      </c>
      <c r="DF20" s="146">
        <v>0</v>
      </c>
      <c r="DG20" s="52">
        <v>0</v>
      </c>
      <c r="DH20" s="52">
        <v>0</v>
      </c>
      <c r="DI20" s="52">
        <v>0</v>
      </c>
      <c r="DJ20" s="52">
        <v>0</v>
      </c>
      <c r="DK20" s="146">
        <v>0</v>
      </c>
      <c r="DL20" s="54">
        <v>0</v>
      </c>
      <c r="DM20" s="51">
        <v>3201752.34</v>
      </c>
      <c r="DN20" s="51">
        <v>3040811.13</v>
      </c>
      <c r="DO20" s="52">
        <v>160941.21</v>
      </c>
      <c r="DP20" s="52">
        <v>0</v>
      </c>
      <c r="DQ20" s="52">
        <v>64035.05</v>
      </c>
      <c r="DR20" s="52">
        <v>3137717.29</v>
      </c>
      <c r="DS20" s="179">
        <v>326</v>
      </c>
      <c r="DT20" s="180">
        <v>302</v>
      </c>
      <c r="DU20" s="180">
        <v>643.77300000000002</v>
      </c>
      <c r="DV20" s="181">
        <v>9414</v>
      </c>
    </row>
    <row r="21" spans="1:126" ht="10.199999999999999">
      <c r="A21" s="182" t="s">
        <v>188</v>
      </c>
      <c r="B21" s="150" t="s">
        <v>136</v>
      </c>
      <c r="C21" s="167" t="s">
        <v>137</v>
      </c>
      <c r="D21" s="168" t="s">
        <v>189</v>
      </c>
      <c r="E21" s="169" t="s">
        <v>190</v>
      </c>
      <c r="F21" s="150" t="s">
        <v>142</v>
      </c>
      <c r="G21" s="150" t="s">
        <v>133</v>
      </c>
      <c r="H21" s="170">
        <v>0</v>
      </c>
      <c r="I21" s="170">
        <v>0</v>
      </c>
      <c r="J21" s="171">
        <v>0</v>
      </c>
      <c r="K21" s="170">
        <v>0</v>
      </c>
      <c r="L21" s="170">
        <v>0</v>
      </c>
      <c r="M21" s="170">
        <v>0</v>
      </c>
      <c r="N21" s="170">
        <v>0</v>
      </c>
      <c r="O21" s="170">
        <v>0</v>
      </c>
      <c r="P21" s="170">
        <v>6.5</v>
      </c>
      <c r="Q21" s="170">
        <v>8</v>
      </c>
      <c r="R21" s="170">
        <v>5</v>
      </c>
      <c r="S21" s="170">
        <v>48.5</v>
      </c>
      <c r="T21" s="170">
        <v>61.5</v>
      </c>
      <c r="U21" s="170">
        <v>44</v>
      </c>
      <c r="V21" s="170">
        <v>50.5</v>
      </c>
      <c r="W21" s="171">
        <v>224</v>
      </c>
      <c r="X21" s="171">
        <v>224</v>
      </c>
      <c r="Y21" s="174">
        <v>0</v>
      </c>
      <c r="Z21" s="174">
        <v>0</v>
      </c>
      <c r="AA21" s="174">
        <v>0</v>
      </c>
      <c r="AB21" s="174">
        <v>6.7930000000000001</v>
      </c>
      <c r="AC21" s="174">
        <v>271.875</v>
      </c>
      <c r="AD21" s="6">
        <v>278.66800000000001</v>
      </c>
      <c r="AE21" s="6">
        <v>278.66800000000001</v>
      </c>
      <c r="AF21" s="174">
        <v>1.069</v>
      </c>
      <c r="AG21" s="174">
        <v>1.109</v>
      </c>
      <c r="AH21" s="174">
        <v>1.089</v>
      </c>
      <c r="AI21" s="6">
        <v>303.46899999999999</v>
      </c>
      <c r="AJ21" s="170">
        <v>22</v>
      </c>
      <c r="AK21" s="170">
        <v>28</v>
      </c>
      <c r="AL21" s="170">
        <v>0</v>
      </c>
      <c r="AM21" s="170">
        <v>30</v>
      </c>
      <c r="AN21" s="170">
        <v>1.96</v>
      </c>
      <c r="AO21" s="6">
        <v>22</v>
      </c>
      <c r="AP21" s="6">
        <v>56</v>
      </c>
      <c r="AQ21" s="6">
        <v>0</v>
      </c>
      <c r="AR21" s="6">
        <v>21</v>
      </c>
      <c r="AS21" s="6">
        <v>99</v>
      </c>
      <c r="AT21" s="6">
        <v>49</v>
      </c>
      <c r="AU21" s="6">
        <v>148</v>
      </c>
      <c r="AV21" s="170">
        <v>0</v>
      </c>
      <c r="AW21" s="170">
        <v>0</v>
      </c>
      <c r="AX21" s="174">
        <v>0</v>
      </c>
      <c r="AY21" s="170">
        <v>0</v>
      </c>
      <c r="AZ21" s="170">
        <v>0</v>
      </c>
      <c r="BA21" s="172">
        <v>0</v>
      </c>
      <c r="BB21" s="172">
        <v>0</v>
      </c>
      <c r="BC21" s="176">
        <v>0</v>
      </c>
      <c r="BD21" s="170">
        <v>0</v>
      </c>
      <c r="BE21" s="170">
        <v>0</v>
      </c>
      <c r="BF21" s="174">
        <v>0</v>
      </c>
      <c r="BG21" s="170">
        <v>0</v>
      </c>
      <c r="BH21" s="6">
        <v>0</v>
      </c>
      <c r="BI21" s="175">
        <v>0</v>
      </c>
      <c r="BJ21" s="175">
        <v>157.29599999999999</v>
      </c>
      <c r="BK21" s="172">
        <v>77714.25</v>
      </c>
      <c r="BL21" s="172">
        <v>86741</v>
      </c>
      <c r="BM21" s="7">
        <v>94.378</v>
      </c>
      <c r="BN21" s="7">
        <v>0</v>
      </c>
      <c r="BO21" s="9">
        <v>0</v>
      </c>
      <c r="BP21" s="177">
        <v>3.6999999999999998E-2</v>
      </c>
      <c r="BQ21" s="6" t="s">
        <v>134</v>
      </c>
      <c r="BR21" s="170" t="s">
        <v>134</v>
      </c>
      <c r="BS21" s="176">
        <v>0</v>
      </c>
      <c r="BT21" s="176">
        <v>94.378</v>
      </c>
      <c r="BU21" s="175">
        <v>0.21</v>
      </c>
      <c r="BV21" s="6">
        <v>47.04</v>
      </c>
      <c r="BW21" s="6">
        <v>51.87</v>
      </c>
      <c r="BX21" s="6">
        <v>18.5</v>
      </c>
      <c r="BY21" s="176">
        <v>70.37</v>
      </c>
      <c r="BZ21" s="170">
        <v>0</v>
      </c>
      <c r="CA21" s="7">
        <v>0</v>
      </c>
      <c r="CB21" s="170">
        <v>0</v>
      </c>
      <c r="CC21" s="7">
        <v>0</v>
      </c>
      <c r="CD21" s="170">
        <v>0</v>
      </c>
      <c r="CE21" s="170">
        <v>0</v>
      </c>
      <c r="CF21" s="7">
        <v>0</v>
      </c>
      <c r="CG21" s="6">
        <v>663.25699999999995</v>
      </c>
      <c r="CH21" s="7">
        <v>0</v>
      </c>
      <c r="CI21" s="6">
        <v>663.25699999999995</v>
      </c>
      <c r="CJ21" s="51">
        <v>3009031.19</v>
      </c>
      <c r="CK21" s="172">
        <v>0</v>
      </c>
      <c r="CL21" s="172">
        <v>0</v>
      </c>
      <c r="CM21" s="174">
        <v>0</v>
      </c>
      <c r="CN21" s="52">
        <v>0</v>
      </c>
      <c r="CO21" s="172">
        <v>0</v>
      </c>
      <c r="CP21" s="172">
        <v>0</v>
      </c>
      <c r="CQ21" s="176">
        <v>0</v>
      </c>
      <c r="CR21" s="53">
        <v>0</v>
      </c>
      <c r="CS21" s="51">
        <v>3009031.19</v>
      </c>
      <c r="CT21" s="52">
        <v>0</v>
      </c>
      <c r="CU21" s="52">
        <v>3009031.19</v>
      </c>
      <c r="CV21" s="146">
        <v>0</v>
      </c>
      <c r="CW21" s="54">
        <v>0</v>
      </c>
      <c r="CX21" s="52">
        <v>0</v>
      </c>
      <c r="CY21" s="52">
        <v>0</v>
      </c>
      <c r="CZ21" s="146">
        <v>0</v>
      </c>
      <c r="DA21" s="54">
        <v>0</v>
      </c>
      <c r="DB21" s="52">
        <v>0</v>
      </c>
      <c r="DC21" s="178">
        <v>0.75</v>
      </c>
      <c r="DD21" s="52">
        <v>0</v>
      </c>
      <c r="DE21" s="146">
        <v>0</v>
      </c>
      <c r="DF21" s="146">
        <v>0</v>
      </c>
      <c r="DG21" s="52">
        <v>0</v>
      </c>
      <c r="DH21" s="52">
        <v>0</v>
      </c>
      <c r="DI21" s="52">
        <v>0</v>
      </c>
      <c r="DJ21" s="52">
        <v>0</v>
      </c>
      <c r="DK21" s="146">
        <v>0</v>
      </c>
      <c r="DL21" s="54">
        <v>0</v>
      </c>
      <c r="DM21" s="51">
        <v>3009031.19</v>
      </c>
      <c r="DN21" s="51">
        <v>3009031.19</v>
      </c>
      <c r="DO21" s="52">
        <v>0</v>
      </c>
      <c r="DP21" s="52">
        <v>0</v>
      </c>
      <c r="DQ21" s="52">
        <v>60180.62</v>
      </c>
      <c r="DR21" s="52">
        <v>2948850.57</v>
      </c>
      <c r="DS21" s="179">
        <v>205</v>
      </c>
      <c r="DT21" s="180">
        <v>242</v>
      </c>
      <c r="DU21" s="180">
        <v>753.19299999999998</v>
      </c>
      <c r="DV21" s="181">
        <v>13433</v>
      </c>
    </row>
    <row r="22" spans="1:126" ht="10.199999999999999">
      <c r="A22" s="182" t="s">
        <v>191</v>
      </c>
      <c r="B22" s="150" t="s">
        <v>136</v>
      </c>
      <c r="C22" s="167" t="s">
        <v>137</v>
      </c>
      <c r="D22" s="168" t="s">
        <v>192</v>
      </c>
      <c r="E22" s="169" t="s">
        <v>193</v>
      </c>
      <c r="F22" s="150" t="s">
        <v>142</v>
      </c>
      <c r="G22" s="150" t="s">
        <v>133</v>
      </c>
      <c r="H22" s="170">
        <v>0</v>
      </c>
      <c r="I22" s="170">
        <v>0</v>
      </c>
      <c r="J22" s="171">
        <v>0</v>
      </c>
      <c r="K22" s="170">
        <v>0</v>
      </c>
      <c r="L22" s="170">
        <v>0</v>
      </c>
      <c r="M22" s="170">
        <v>0</v>
      </c>
      <c r="N22" s="170">
        <v>0</v>
      </c>
      <c r="O22" s="170">
        <v>0</v>
      </c>
      <c r="P22" s="170">
        <v>0</v>
      </c>
      <c r="Q22" s="170">
        <v>10</v>
      </c>
      <c r="R22" s="170">
        <v>30.5</v>
      </c>
      <c r="S22" s="170">
        <v>51</v>
      </c>
      <c r="T22" s="170">
        <v>22.5</v>
      </c>
      <c r="U22" s="170">
        <v>33</v>
      </c>
      <c r="V22" s="170">
        <v>30</v>
      </c>
      <c r="W22" s="171">
        <v>177</v>
      </c>
      <c r="X22" s="171">
        <v>177</v>
      </c>
      <c r="Y22" s="174">
        <v>0</v>
      </c>
      <c r="Z22" s="174">
        <v>0</v>
      </c>
      <c r="AA22" s="174">
        <v>0</v>
      </c>
      <c r="AB22" s="174">
        <v>0</v>
      </c>
      <c r="AC22" s="174">
        <v>221.25</v>
      </c>
      <c r="AD22" s="6">
        <v>221.25</v>
      </c>
      <c r="AE22" s="6">
        <v>221.25</v>
      </c>
      <c r="AF22" s="174">
        <v>1.0349999999999999</v>
      </c>
      <c r="AG22" s="174">
        <v>1.0940000000000001</v>
      </c>
      <c r="AH22" s="174">
        <v>1.0649999999999999</v>
      </c>
      <c r="AI22" s="6">
        <v>235.631</v>
      </c>
      <c r="AJ22" s="170">
        <v>23.5</v>
      </c>
      <c r="AK22" s="170">
        <v>9.5</v>
      </c>
      <c r="AL22" s="170">
        <v>0</v>
      </c>
      <c r="AM22" s="170">
        <v>14</v>
      </c>
      <c r="AN22" s="170">
        <v>0.44</v>
      </c>
      <c r="AO22" s="6">
        <v>23.5</v>
      </c>
      <c r="AP22" s="6">
        <v>19</v>
      </c>
      <c r="AQ22" s="6">
        <v>0</v>
      </c>
      <c r="AR22" s="6">
        <v>9.8000000000000007</v>
      </c>
      <c r="AS22" s="6">
        <v>52.3</v>
      </c>
      <c r="AT22" s="6">
        <v>11</v>
      </c>
      <c r="AU22" s="6">
        <v>63.3</v>
      </c>
      <c r="AV22" s="170">
        <v>0</v>
      </c>
      <c r="AW22" s="170">
        <v>0</v>
      </c>
      <c r="AX22" s="174">
        <v>0</v>
      </c>
      <c r="AY22" s="170">
        <v>0</v>
      </c>
      <c r="AZ22" s="170">
        <v>0</v>
      </c>
      <c r="BA22" s="172">
        <v>0</v>
      </c>
      <c r="BB22" s="172">
        <v>0</v>
      </c>
      <c r="BC22" s="176">
        <v>0</v>
      </c>
      <c r="BD22" s="170">
        <v>0</v>
      </c>
      <c r="BE22" s="170">
        <v>0</v>
      </c>
      <c r="BF22" s="174">
        <v>0</v>
      </c>
      <c r="BG22" s="170">
        <v>0</v>
      </c>
      <c r="BH22" s="6">
        <v>0</v>
      </c>
      <c r="BI22" s="175">
        <v>0</v>
      </c>
      <c r="BJ22" s="175">
        <v>147.45599999999999</v>
      </c>
      <c r="BK22" s="172">
        <v>77714.25</v>
      </c>
      <c r="BL22" s="172">
        <v>86741</v>
      </c>
      <c r="BM22" s="7">
        <v>88.474000000000004</v>
      </c>
      <c r="BN22" s="7">
        <v>0</v>
      </c>
      <c r="BO22" s="9">
        <v>0</v>
      </c>
      <c r="BP22" s="177">
        <v>3.6999999999999998E-2</v>
      </c>
      <c r="BQ22" s="6" t="s">
        <v>134</v>
      </c>
      <c r="BR22" s="170" t="s">
        <v>134</v>
      </c>
      <c r="BS22" s="176">
        <v>0</v>
      </c>
      <c r="BT22" s="176">
        <v>88.474000000000004</v>
      </c>
      <c r="BU22" s="175">
        <v>0.21</v>
      </c>
      <c r="BV22" s="6">
        <v>37.17</v>
      </c>
      <c r="BW22" s="6">
        <v>0</v>
      </c>
      <c r="BX22" s="6">
        <v>0</v>
      </c>
      <c r="BY22" s="176">
        <v>0</v>
      </c>
      <c r="BZ22" s="170">
        <v>0</v>
      </c>
      <c r="CA22" s="7">
        <v>0</v>
      </c>
      <c r="CB22" s="170">
        <v>0</v>
      </c>
      <c r="CC22" s="7">
        <v>0</v>
      </c>
      <c r="CD22" s="170">
        <v>0</v>
      </c>
      <c r="CE22" s="170">
        <v>0</v>
      </c>
      <c r="CF22" s="7">
        <v>0</v>
      </c>
      <c r="CG22" s="6">
        <v>424.57499999999999</v>
      </c>
      <c r="CH22" s="7">
        <v>0</v>
      </c>
      <c r="CI22" s="6">
        <v>424.57499999999999</v>
      </c>
      <c r="CJ22" s="51">
        <v>1926190.63</v>
      </c>
      <c r="CK22" s="172">
        <v>0</v>
      </c>
      <c r="CL22" s="172">
        <v>0</v>
      </c>
      <c r="CM22" s="174">
        <v>0</v>
      </c>
      <c r="CN22" s="52">
        <v>0</v>
      </c>
      <c r="CO22" s="172">
        <v>0</v>
      </c>
      <c r="CP22" s="172">
        <v>0</v>
      </c>
      <c r="CQ22" s="176">
        <v>0</v>
      </c>
      <c r="CR22" s="53">
        <v>0</v>
      </c>
      <c r="CS22" s="51">
        <v>1926190.63</v>
      </c>
      <c r="CT22" s="52">
        <v>0</v>
      </c>
      <c r="CU22" s="52">
        <v>1926190.63</v>
      </c>
      <c r="CV22" s="146">
        <v>0</v>
      </c>
      <c r="CW22" s="54">
        <v>0</v>
      </c>
      <c r="CX22" s="52">
        <v>0</v>
      </c>
      <c r="CY22" s="52">
        <v>0</v>
      </c>
      <c r="CZ22" s="146">
        <v>0</v>
      </c>
      <c r="DA22" s="54">
        <v>0</v>
      </c>
      <c r="DB22" s="52">
        <v>0</v>
      </c>
      <c r="DC22" s="178">
        <v>0.75</v>
      </c>
      <c r="DD22" s="52">
        <v>0</v>
      </c>
      <c r="DE22" s="146">
        <v>0</v>
      </c>
      <c r="DF22" s="146">
        <v>0</v>
      </c>
      <c r="DG22" s="52">
        <v>0</v>
      </c>
      <c r="DH22" s="52">
        <v>0</v>
      </c>
      <c r="DI22" s="52">
        <v>0</v>
      </c>
      <c r="DJ22" s="52">
        <v>0</v>
      </c>
      <c r="DK22" s="146">
        <v>0</v>
      </c>
      <c r="DL22" s="54">
        <v>0</v>
      </c>
      <c r="DM22" s="51">
        <v>1926190.63</v>
      </c>
      <c r="DN22" s="51">
        <v>1926190.63</v>
      </c>
      <c r="DO22" s="52">
        <v>0</v>
      </c>
      <c r="DP22" s="52">
        <v>0</v>
      </c>
      <c r="DQ22" s="52">
        <v>38523.81</v>
      </c>
      <c r="DR22" s="52">
        <v>1887666.82</v>
      </c>
      <c r="DS22" s="179">
        <v>178</v>
      </c>
      <c r="DT22" s="180">
        <v>133</v>
      </c>
      <c r="DU22" s="180">
        <v>334.67</v>
      </c>
      <c r="DV22" s="181">
        <v>10882</v>
      </c>
    </row>
    <row r="23" spans="1:126" ht="10.199999999999999">
      <c r="A23" s="182" t="s">
        <v>194</v>
      </c>
      <c r="B23" s="150" t="s">
        <v>136</v>
      </c>
      <c r="C23" s="167" t="s">
        <v>137</v>
      </c>
      <c r="D23" s="168" t="s">
        <v>195</v>
      </c>
      <c r="E23" s="169" t="s">
        <v>196</v>
      </c>
      <c r="F23" s="150" t="s">
        <v>142</v>
      </c>
      <c r="G23" s="150" t="s">
        <v>133</v>
      </c>
      <c r="H23" s="170">
        <v>0</v>
      </c>
      <c r="I23" s="170">
        <v>36</v>
      </c>
      <c r="J23" s="171">
        <v>36</v>
      </c>
      <c r="K23" s="170">
        <v>35</v>
      </c>
      <c r="L23" s="170">
        <v>36</v>
      </c>
      <c r="M23" s="170">
        <v>36</v>
      </c>
      <c r="N23" s="170">
        <v>36</v>
      </c>
      <c r="O23" s="170">
        <v>38</v>
      </c>
      <c r="P23" s="170">
        <v>0</v>
      </c>
      <c r="Q23" s="170">
        <v>0</v>
      </c>
      <c r="R23" s="170">
        <v>0</v>
      </c>
      <c r="S23" s="170">
        <v>0</v>
      </c>
      <c r="T23" s="170">
        <v>0</v>
      </c>
      <c r="U23" s="170">
        <v>0</v>
      </c>
      <c r="V23" s="170">
        <v>0</v>
      </c>
      <c r="W23" s="171">
        <v>181</v>
      </c>
      <c r="X23" s="171">
        <v>217</v>
      </c>
      <c r="Y23" s="174">
        <v>51.84</v>
      </c>
      <c r="Z23" s="174">
        <v>42</v>
      </c>
      <c r="AA23" s="174">
        <v>84.96</v>
      </c>
      <c r="AB23" s="174">
        <v>77.33</v>
      </c>
      <c r="AC23" s="174">
        <v>0</v>
      </c>
      <c r="AD23" s="6">
        <v>204.29</v>
      </c>
      <c r="AE23" s="6">
        <v>256.13</v>
      </c>
      <c r="AF23" s="174">
        <v>1.1579999999999999</v>
      </c>
      <c r="AG23" s="174">
        <v>1.157</v>
      </c>
      <c r="AH23" s="174">
        <v>1.1579999999999999</v>
      </c>
      <c r="AI23" s="6">
        <v>296.59899999999999</v>
      </c>
      <c r="AJ23" s="170">
        <v>1</v>
      </c>
      <c r="AK23" s="170">
        <v>6</v>
      </c>
      <c r="AL23" s="170">
        <v>0</v>
      </c>
      <c r="AM23" s="170">
        <v>43.5</v>
      </c>
      <c r="AN23" s="170">
        <v>1.1100000000000001</v>
      </c>
      <c r="AO23" s="6">
        <v>1</v>
      </c>
      <c r="AP23" s="6">
        <v>12</v>
      </c>
      <c r="AQ23" s="6">
        <v>0</v>
      </c>
      <c r="AR23" s="6">
        <v>30.45</v>
      </c>
      <c r="AS23" s="6">
        <v>43.45</v>
      </c>
      <c r="AT23" s="6">
        <v>27.75</v>
      </c>
      <c r="AU23" s="6">
        <v>71.2</v>
      </c>
      <c r="AV23" s="170">
        <v>217</v>
      </c>
      <c r="AW23" s="170">
        <v>0</v>
      </c>
      <c r="AX23" s="174">
        <v>10.85</v>
      </c>
      <c r="AY23" s="170">
        <v>0</v>
      </c>
      <c r="AZ23" s="170">
        <v>0</v>
      </c>
      <c r="BA23" s="172">
        <v>0</v>
      </c>
      <c r="BB23" s="172">
        <v>0</v>
      </c>
      <c r="BC23" s="176">
        <v>0</v>
      </c>
      <c r="BD23" s="170">
        <v>0</v>
      </c>
      <c r="BE23" s="170">
        <v>0</v>
      </c>
      <c r="BF23" s="174">
        <v>0</v>
      </c>
      <c r="BG23" s="170">
        <v>0</v>
      </c>
      <c r="BH23" s="6">
        <v>0</v>
      </c>
      <c r="BI23" s="175">
        <v>0</v>
      </c>
      <c r="BJ23" s="175">
        <v>0</v>
      </c>
      <c r="BK23" s="172">
        <v>77714.25</v>
      </c>
      <c r="BL23" s="172">
        <v>86741</v>
      </c>
      <c r="BM23" s="7">
        <v>0</v>
      </c>
      <c r="BN23" s="7">
        <v>0</v>
      </c>
      <c r="BO23" s="9">
        <v>0</v>
      </c>
      <c r="BP23" s="177">
        <v>3.6999999999999998E-2</v>
      </c>
      <c r="BQ23" s="6" t="s">
        <v>134</v>
      </c>
      <c r="BR23" s="170" t="s">
        <v>134</v>
      </c>
      <c r="BS23" s="176">
        <v>0</v>
      </c>
      <c r="BT23" s="176">
        <v>0</v>
      </c>
      <c r="BU23" s="175">
        <v>0.21</v>
      </c>
      <c r="BV23" s="6">
        <v>45.57</v>
      </c>
      <c r="BW23" s="6">
        <v>0</v>
      </c>
      <c r="BX23" s="6">
        <v>0</v>
      </c>
      <c r="BY23" s="176">
        <v>0</v>
      </c>
      <c r="BZ23" s="170">
        <v>0</v>
      </c>
      <c r="CA23" s="7">
        <v>0</v>
      </c>
      <c r="CB23" s="170">
        <v>0</v>
      </c>
      <c r="CC23" s="7">
        <v>0</v>
      </c>
      <c r="CD23" s="170">
        <v>0</v>
      </c>
      <c r="CE23" s="170">
        <v>0</v>
      </c>
      <c r="CF23" s="7">
        <v>0</v>
      </c>
      <c r="CG23" s="6">
        <v>424.21899999999999</v>
      </c>
      <c r="CH23" s="7">
        <v>0</v>
      </c>
      <c r="CI23" s="6">
        <v>424.21899999999999</v>
      </c>
      <c r="CJ23" s="51">
        <v>1924575.55</v>
      </c>
      <c r="CK23" s="172">
        <v>0</v>
      </c>
      <c r="CL23" s="172">
        <v>216</v>
      </c>
      <c r="CM23" s="174">
        <v>23.76</v>
      </c>
      <c r="CN23" s="52">
        <v>107793.18</v>
      </c>
      <c r="CO23" s="172">
        <v>0</v>
      </c>
      <c r="CP23" s="172">
        <v>0</v>
      </c>
      <c r="CQ23" s="176">
        <v>0</v>
      </c>
      <c r="CR23" s="53">
        <v>0</v>
      </c>
      <c r="CS23" s="51">
        <v>2032368.73</v>
      </c>
      <c r="CT23" s="52">
        <v>0</v>
      </c>
      <c r="CU23" s="52">
        <v>2032368.73</v>
      </c>
      <c r="CV23" s="146">
        <v>0</v>
      </c>
      <c r="CW23" s="54">
        <v>0</v>
      </c>
      <c r="CX23" s="52">
        <v>0</v>
      </c>
      <c r="CY23" s="52">
        <v>0</v>
      </c>
      <c r="CZ23" s="146">
        <v>0</v>
      </c>
      <c r="DA23" s="54">
        <v>0</v>
      </c>
      <c r="DB23" s="52">
        <v>0</v>
      </c>
      <c r="DC23" s="178">
        <v>0.75</v>
      </c>
      <c r="DD23" s="52">
        <v>0</v>
      </c>
      <c r="DE23" s="146">
        <v>0</v>
      </c>
      <c r="DF23" s="146">
        <v>0</v>
      </c>
      <c r="DG23" s="52">
        <v>0</v>
      </c>
      <c r="DH23" s="52">
        <v>0</v>
      </c>
      <c r="DI23" s="52">
        <v>0</v>
      </c>
      <c r="DJ23" s="52">
        <v>0</v>
      </c>
      <c r="DK23" s="146">
        <v>0</v>
      </c>
      <c r="DL23" s="54">
        <v>0</v>
      </c>
      <c r="DM23" s="51">
        <v>2032368.73</v>
      </c>
      <c r="DN23" s="51">
        <v>1924575.55</v>
      </c>
      <c r="DO23" s="52">
        <v>107793.18</v>
      </c>
      <c r="DP23" s="52">
        <v>0</v>
      </c>
      <c r="DQ23" s="52">
        <v>40647.370000000003</v>
      </c>
      <c r="DR23" s="52">
        <v>1991721.36</v>
      </c>
      <c r="DS23" s="179">
        <v>217</v>
      </c>
      <c r="DT23" s="180">
        <v>216</v>
      </c>
      <c r="DU23" s="180">
        <v>415.94</v>
      </c>
      <c r="DV23" s="181">
        <v>8869</v>
      </c>
    </row>
    <row r="24" spans="1:126" ht="10.199999999999999">
      <c r="A24" s="182" t="s">
        <v>197</v>
      </c>
      <c r="B24" s="150" t="s">
        <v>136</v>
      </c>
      <c r="C24" s="167" t="s">
        <v>137</v>
      </c>
      <c r="D24" s="168" t="s">
        <v>198</v>
      </c>
      <c r="E24" s="169" t="s">
        <v>199</v>
      </c>
      <c r="F24" s="150" t="s">
        <v>142</v>
      </c>
      <c r="G24" s="150" t="s">
        <v>133</v>
      </c>
      <c r="H24" s="170">
        <v>0</v>
      </c>
      <c r="I24" s="170">
        <v>19</v>
      </c>
      <c r="J24" s="171">
        <v>19</v>
      </c>
      <c r="K24" s="170">
        <v>20</v>
      </c>
      <c r="L24" s="170">
        <v>22.5</v>
      </c>
      <c r="M24" s="170">
        <v>18</v>
      </c>
      <c r="N24" s="170">
        <v>23.5</v>
      </c>
      <c r="O24" s="170">
        <v>23.5</v>
      </c>
      <c r="P24" s="170">
        <v>20.5</v>
      </c>
      <c r="Q24" s="170">
        <v>24.5</v>
      </c>
      <c r="R24" s="170">
        <v>23</v>
      </c>
      <c r="S24" s="170">
        <v>0</v>
      </c>
      <c r="T24" s="170">
        <v>0</v>
      </c>
      <c r="U24" s="170">
        <v>0</v>
      </c>
      <c r="V24" s="170">
        <v>0</v>
      </c>
      <c r="W24" s="171">
        <v>175.5</v>
      </c>
      <c r="X24" s="171">
        <v>194.5</v>
      </c>
      <c r="Y24" s="174">
        <v>27.36</v>
      </c>
      <c r="Z24" s="174">
        <v>24</v>
      </c>
      <c r="AA24" s="174">
        <v>47.79</v>
      </c>
      <c r="AB24" s="174">
        <v>70.539000000000001</v>
      </c>
      <c r="AC24" s="174">
        <v>59.375</v>
      </c>
      <c r="AD24" s="6">
        <v>201.70400000000001</v>
      </c>
      <c r="AE24" s="6">
        <v>229.06399999999999</v>
      </c>
      <c r="AF24" s="174">
        <v>1</v>
      </c>
      <c r="AG24" s="174">
        <v>1</v>
      </c>
      <c r="AH24" s="174">
        <v>1</v>
      </c>
      <c r="AI24" s="6">
        <v>229.06399999999999</v>
      </c>
      <c r="AJ24" s="170">
        <v>7</v>
      </c>
      <c r="AK24" s="170">
        <v>9</v>
      </c>
      <c r="AL24" s="170">
        <v>0</v>
      </c>
      <c r="AM24" s="170">
        <v>56.5</v>
      </c>
      <c r="AN24" s="170">
        <v>2.08</v>
      </c>
      <c r="AO24" s="6">
        <v>7</v>
      </c>
      <c r="AP24" s="6">
        <v>18</v>
      </c>
      <c r="AQ24" s="6">
        <v>0</v>
      </c>
      <c r="AR24" s="6">
        <v>39.549999999999997</v>
      </c>
      <c r="AS24" s="6">
        <v>64.55</v>
      </c>
      <c r="AT24" s="6">
        <v>52</v>
      </c>
      <c r="AU24" s="6">
        <v>116.55</v>
      </c>
      <c r="AV24" s="170">
        <v>147</v>
      </c>
      <c r="AW24" s="170">
        <v>0</v>
      </c>
      <c r="AX24" s="174">
        <v>7.35</v>
      </c>
      <c r="AY24" s="170">
        <v>0</v>
      </c>
      <c r="AZ24" s="170">
        <v>0</v>
      </c>
      <c r="BA24" s="172">
        <v>0</v>
      </c>
      <c r="BB24" s="172">
        <v>0</v>
      </c>
      <c r="BC24" s="176">
        <v>0</v>
      </c>
      <c r="BD24" s="170">
        <v>0</v>
      </c>
      <c r="BE24" s="170">
        <v>0</v>
      </c>
      <c r="BF24" s="174">
        <v>0</v>
      </c>
      <c r="BG24" s="170">
        <v>0</v>
      </c>
      <c r="BH24" s="6">
        <v>0</v>
      </c>
      <c r="BI24" s="175">
        <v>19.189</v>
      </c>
      <c r="BJ24" s="175">
        <v>0</v>
      </c>
      <c r="BK24" s="172">
        <v>77714.25</v>
      </c>
      <c r="BL24" s="172">
        <v>86741</v>
      </c>
      <c r="BM24" s="7">
        <v>11.513</v>
      </c>
      <c r="BN24" s="7">
        <v>0</v>
      </c>
      <c r="BO24" s="9">
        <v>0</v>
      </c>
      <c r="BP24" s="177">
        <v>3.6999999999999998E-2</v>
      </c>
      <c r="BQ24" s="6" t="s">
        <v>134</v>
      </c>
      <c r="BR24" s="170" t="s">
        <v>134</v>
      </c>
      <c r="BS24" s="176">
        <v>0</v>
      </c>
      <c r="BT24" s="176">
        <v>11.513</v>
      </c>
      <c r="BU24" s="175">
        <v>0.21</v>
      </c>
      <c r="BV24" s="6">
        <v>40.844999999999999</v>
      </c>
      <c r="BW24" s="6">
        <v>0</v>
      </c>
      <c r="BX24" s="6">
        <v>0</v>
      </c>
      <c r="BY24" s="176">
        <v>0</v>
      </c>
      <c r="BZ24" s="170">
        <v>0</v>
      </c>
      <c r="CA24" s="7">
        <v>0</v>
      </c>
      <c r="CB24" s="170">
        <v>0</v>
      </c>
      <c r="CC24" s="7">
        <v>0</v>
      </c>
      <c r="CD24" s="170">
        <v>0</v>
      </c>
      <c r="CE24" s="170">
        <v>0</v>
      </c>
      <c r="CF24" s="7">
        <v>0</v>
      </c>
      <c r="CG24" s="6">
        <v>405.322</v>
      </c>
      <c r="CH24" s="7">
        <v>4.5999999999999999E-2</v>
      </c>
      <c r="CI24" s="6">
        <v>405.36799999999999</v>
      </c>
      <c r="CJ24" s="51">
        <v>1839053.27</v>
      </c>
      <c r="CK24" s="172">
        <v>0</v>
      </c>
      <c r="CL24" s="172">
        <v>195</v>
      </c>
      <c r="CM24" s="174">
        <v>21.45</v>
      </c>
      <c r="CN24" s="52">
        <v>97313.29</v>
      </c>
      <c r="CO24" s="172">
        <v>0</v>
      </c>
      <c r="CP24" s="172">
        <v>0</v>
      </c>
      <c r="CQ24" s="176">
        <v>0</v>
      </c>
      <c r="CR24" s="53">
        <v>0</v>
      </c>
      <c r="CS24" s="51">
        <v>1936366.56</v>
      </c>
      <c r="CT24" s="52">
        <v>0</v>
      </c>
      <c r="CU24" s="52">
        <v>1936366.56</v>
      </c>
      <c r="CV24" s="146">
        <v>0</v>
      </c>
      <c r="CW24" s="54">
        <v>0</v>
      </c>
      <c r="CX24" s="52">
        <v>0</v>
      </c>
      <c r="CY24" s="52">
        <v>0</v>
      </c>
      <c r="CZ24" s="146">
        <v>0</v>
      </c>
      <c r="DA24" s="54">
        <v>0</v>
      </c>
      <c r="DB24" s="52">
        <v>0</v>
      </c>
      <c r="DC24" s="178">
        <v>0.75</v>
      </c>
      <c r="DD24" s="52">
        <v>0</v>
      </c>
      <c r="DE24" s="146">
        <v>0</v>
      </c>
      <c r="DF24" s="146">
        <v>0</v>
      </c>
      <c r="DG24" s="52">
        <v>0</v>
      </c>
      <c r="DH24" s="52">
        <v>0</v>
      </c>
      <c r="DI24" s="52">
        <v>0</v>
      </c>
      <c r="DJ24" s="52">
        <v>0</v>
      </c>
      <c r="DK24" s="146">
        <v>0</v>
      </c>
      <c r="DL24" s="54">
        <v>0</v>
      </c>
      <c r="DM24" s="51">
        <v>1936366.56</v>
      </c>
      <c r="DN24" s="51">
        <v>1839053.27</v>
      </c>
      <c r="DO24" s="52">
        <v>97313.29</v>
      </c>
      <c r="DP24" s="52">
        <v>0</v>
      </c>
      <c r="DQ24" s="52">
        <v>38727.33</v>
      </c>
      <c r="DR24" s="52">
        <v>1897639.23</v>
      </c>
      <c r="DS24" s="179">
        <v>197</v>
      </c>
      <c r="DT24" s="180">
        <v>197</v>
      </c>
      <c r="DU24" s="180">
        <v>405.36799999999999</v>
      </c>
      <c r="DV24" s="181">
        <v>9455</v>
      </c>
    </row>
    <row r="25" spans="1:126" ht="10.199999999999999">
      <c r="A25" s="182" t="s">
        <v>200</v>
      </c>
      <c r="B25" s="150" t="s">
        <v>136</v>
      </c>
      <c r="C25" s="167" t="s">
        <v>137</v>
      </c>
      <c r="D25" s="168" t="s">
        <v>201</v>
      </c>
      <c r="E25" s="169" t="s">
        <v>202</v>
      </c>
      <c r="F25" s="150" t="s">
        <v>142</v>
      </c>
      <c r="G25" s="150" t="s">
        <v>133</v>
      </c>
      <c r="H25" s="170">
        <v>0</v>
      </c>
      <c r="I25" s="170">
        <v>21.5</v>
      </c>
      <c r="J25" s="171">
        <v>21.5</v>
      </c>
      <c r="K25" s="170">
        <v>22</v>
      </c>
      <c r="L25" s="170">
        <v>21.5</v>
      </c>
      <c r="M25" s="170">
        <v>22</v>
      </c>
      <c r="N25" s="170">
        <v>22</v>
      </c>
      <c r="O25" s="170">
        <v>0</v>
      </c>
      <c r="P25" s="170">
        <v>45</v>
      </c>
      <c r="Q25" s="170">
        <v>56</v>
      </c>
      <c r="R25" s="170">
        <v>70.5</v>
      </c>
      <c r="S25" s="170">
        <v>54.5</v>
      </c>
      <c r="T25" s="170">
        <v>56</v>
      </c>
      <c r="U25" s="170">
        <v>38.5</v>
      </c>
      <c r="V25" s="170">
        <v>41.5</v>
      </c>
      <c r="W25" s="171">
        <v>449.5</v>
      </c>
      <c r="X25" s="171">
        <v>471</v>
      </c>
      <c r="Y25" s="174">
        <v>30.96</v>
      </c>
      <c r="Z25" s="174">
        <v>26.4</v>
      </c>
      <c r="AA25" s="174">
        <v>51.33</v>
      </c>
      <c r="AB25" s="174">
        <v>70.015000000000001</v>
      </c>
      <c r="AC25" s="174">
        <v>396.25</v>
      </c>
      <c r="AD25" s="6">
        <v>543.995</v>
      </c>
      <c r="AE25" s="6">
        <v>574.95500000000004</v>
      </c>
      <c r="AF25" s="174">
        <v>1.0009999999999999</v>
      </c>
      <c r="AG25" s="174">
        <v>1</v>
      </c>
      <c r="AH25" s="174">
        <v>1.0009999999999999</v>
      </c>
      <c r="AI25" s="6">
        <v>575.53</v>
      </c>
      <c r="AJ25" s="170">
        <v>32</v>
      </c>
      <c r="AK25" s="170">
        <v>15</v>
      </c>
      <c r="AL25" s="170">
        <v>0</v>
      </c>
      <c r="AM25" s="170">
        <v>77.5</v>
      </c>
      <c r="AN25" s="170">
        <v>2.48</v>
      </c>
      <c r="AO25" s="6">
        <v>32</v>
      </c>
      <c r="AP25" s="6">
        <v>30</v>
      </c>
      <c r="AQ25" s="6">
        <v>0</v>
      </c>
      <c r="AR25" s="6">
        <v>54.25</v>
      </c>
      <c r="AS25" s="6">
        <v>116.25</v>
      </c>
      <c r="AT25" s="6">
        <v>62</v>
      </c>
      <c r="AU25" s="6">
        <v>178.25</v>
      </c>
      <c r="AV25" s="170">
        <v>87</v>
      </c>
      <c r="AW25" s="170">
        <v>0</v>
      </c>
      <c r="AX25" s="174">
        <v>4.3499999999999996</v>
      </c>
      <c r="AY25" s="170">
        <v>265.5</v>
      </c>
      <c r="AZ25" s="170">
        <v>48.84</v>
      </c>
      <c r="BA25" s="172">
        <v>0</v>
      </c>
      <c r="BB25" s="172">
        <v>0</v>
      </c>
      <c r="BC25" s="176">
        <v>24.42</v>
      </c>
      <c r="BD25" s="170">
        <v>0</v>
      </c>
      <c r="BE25" s="170">
        <v>0</v>
      </c>
      <c r="BF25" s="174">
        <v>0</v>
      </c>
      <c r="BG25" s="170">
        <v>0</v>
      </c>
      <c r="BH25" s="6">
        <v>0</v>
      </c>
      <c r="BI25" s="175">
        <v>0</v>
      </c>
      <c r="BJ25" s="175">
        <v>0</v>
      </c>
      <c r="BK25" s="172">
        <v>77714.25</v>
      </c>
      <c r="BL25" s="172">
        <v>86741</v>
      </c>
      <c r="BM25" s="7">
        <v>0</v>
      </c>
      <c r="BN25" s="7">
        <v>0</v>
      </c>
      <c r="BO25" s="9">
        <v>0</v>
      </c>
      <c r="BP25" s="177">
        <v>3.6999999999999998E-2</v>
      </c>
      <c r="BQ25" s="6" t="s">
        <v>134</v>
      </c>
      <c r="BR25" s="170" t="s">
        <v>134</v>
      </c>
      <c r="BS25" s="176">
        <v>0</v>
      </c>
      <c r="BT25" s="176">
        <v>0</v>
      </c>
      <c r="BU25" s="175">
        <v>0.21</v>
      </c>
      <c r="BV25" s="6">
        <v>98.91</v>
      </c>
      <c r="BW25" s="6">
        <v>28.515000000000001</v>
      </c>
      <c r="BX25" s="6">
        <v>12</v>
      </c>
      <c r="BY25" s="176">
        <v>40.515000000000001</v>
      </c>
      <c r="BZ25" s="170">
        <v>0</v>
      </c>
      <c r="CA25" s="7">
        <v>0</v>
      </c>
      <c r="CB25" s="170">
        <v>0</v>
      </c>
      <c r="CC25" s="7">
        <v>0</v>
      </c>
      <c r="CD25" s="170">
        <v>0</v>
      </c>
      <c r="CE25" s="170">
        <v>0</v>
      </c>
      <c r="CF25" s="7">
        <v>0</v>
      </c>
      <c r="CG25" s="6">
        <v>921.97500000000002</v>
      </c>
      <c r="CH25" s="7">
        <v>0</v>
      </c>
      <c r="CI25" s="6">
        <v>921.97500000000002</v>
      </c>
      <c r="CJ25" s="51">
        <v>4182770.08</v>
      </c>
      <c r="CK25" s="172">
        <v>0</v>
      </c>
      <c r="CL25" s="172">
        <v>477</v>
      </c>
      <c r="CM25" s="174">
        <v>52.47</v>
      </c>
      <c r="CN25" s="52">
        <v>238043.27</v>
      </c>
      <c r="CO25" s="172">
        <v>0</v>
      </c>
      <c r="CP25" s="172">
        <v>0</v>
      </c>
      <c r="CQ25" s="176">
        <v>0</v>
      </c>
      <c r="CR25" s="53">
        <v>0</v>
      </c>
      <c r="CS25" s="51">
        <v>4420813.3499999996</v>
      </c>
      <c r="CT25" s="52">
        <v>0</v>
      </c>
      <c r="CU25" s="52">
        <v>4420813.3499999996</v>
      </c>
      <c r="CV25" s="146">
        <v>0</v>
      </c>
      <c r="CW25" s="54">
        <v>0</v>
      </c>
      <c r="CX25" s="52">
        <v>0</v>
      </c>
      <c r="CY25" s="52">
        <v>0</v>
      </c>
      <c r="CZ25" s="146">
        <v>0</v>
      </c>
      <c r="DA25" s="54">
        <v>0</v>
      </c>
      <c r="DB25" s="52">
        <v>0</v>
      </c>
      <c r="DC25" s="178">
        <v>0.75</v>
      </c>
      <c r="DD25" s="52">
        <v>0</v>
      </c>
      <c r="DE25" s="146">
        <v>0</v>
      </c>
      <c r="DF25" s="146">
        <v>0</v>
      </c>
      <c r="DG25" s="52">
        <v>0</v>
      </c>
      <c r="DH25" s="52">
        <v>0</v>
      </c>
      <c r="DI25" s="52">
        <v>0</v>
      </c>
      <c r="DJ25" s="52">
        <v>0</v>
      </c>
      <c r="DK25" s="146">
        <v>0</v>
      </c>
      <c r="DL25" s="54">
        <v>0</v>
      </c>
      <c r="DM25" s="51">
        <v>4420813.3499999996</v>
      </c>
      <c r="DN25" s="51">
        <v>4182770.08</v>
      </c>
      <c r="DO25" s="52">
        <v>238043.27</v>
      </c>
      <c r="DP25" s="52">
        <v>0</v>
      </c>
      <c r="DQ25" s="52">
        <v>88416.27</v>
      </c>
      <c r="DR25" s="52">
        <v>4332397.08</v>
      </c>
      <c r="DS25" s="179">
        <v>475</v>
      </c>
      <c r="DT25" s="180">
        <v>499</v>
      </c>
      <c r="DU25" s="180">
        <v>992.80899999999997</v>
      </c>
      <c r="DV25" s="181">
        <v>8881</v>
      </c>
    </row>
    <row r="26" spans="1:126" ht="10.199999999999999">
      <c r="A26" s="182" t="s">
        <v>203</v>
      </c>
      <c r="B26" s="150" t="s">
        <v>136</v>
      </c>
      <c r="C26" s="167" t="s">
        <v>137</v>
      </c>
      <c r="D26" s="168" t="s">
        <v>204</v>
      </c>
      <c r="E26" s="169" t="s">
        <v>205</v>
      </c>
      <c r="F26" s="150" t="s">
        <v>142</v>
      </c>
      <c r="G26" s="150" t="s">
        <v>133</v>
      </c>
      <c r="H26" s="170">
        <v>0</v>
      </c>
      <c r="I26" s="170">
        <v>0</v>
      </c>
      <c r="J26" s="171">
        <v>0</v>
      </c>
      <c r="K26" s="170">
        <v>0</v>
      </c>
      <c r="L26" s="170">
        <v>0</v>
      </c>
      <c r="M26" s="170">
        <v>0</v>
      </c>
      <c r="N26" s="170">
        <v>0</v>
      </c>
      <c r="O26" s="170">
        <v>0</v>
      </c>
      <c r="P26" s="170">
        <v>0</v>
      </c>
      <c r="Q26" s="170">
        <v>0</v>
      </c>
      <c r="R26" s="170">
        <v>0</v>
      </c>
      <c r="S26" s="170">
        <v>49.5</v>
      </c>
      <c r="T26" s="170">
        <v>72.5</v>
      </c>
      <c r="U26" s="170">
        <v>68.5</v>
      </c>
      <c r="V26" s="170">
        <v>48</v>
      </c>
      <c r="W26" s="171">
        <v>238.5</v>
      </c>
      <c r="X26" s="171">
        <v>238.5</v>
      </c>
      <c r="Y26" s="174">
        <v>0</v>
      </c>
      <c r="Z26" s="174">
        <v>0</v>
      </c>
      <c r="AA26" s="174">
        <v>0</v>
      </c>
      <c r="AB26" s="174">
        <v>0</v>
      </c>
      <c r="AC26" s="174">
        <v>298.125</v>
      </c>
      <c r="AD26" s="6">
        <v>298.125</v>
      </c>
      <c r="AE26" s="6">
        <v>298.125</v>
      </c>
      <c r="AF26" s="174">
        <v>1</v>
      </c>
      <c r="AG26" s="174">
        <v>1</v>
      </c>
      <c r="AH26" s="174">
        <v>1</v>
      </c>
      <c r="AI26" s="6">
        <v>298.125</v>
      </c>
      <c r="AJ26" s="170">
        <v>12</v>
      </c>
      <c r="AK26" s="170">
        <v>3</v>
      </c>
      <c r="AL26" s="170">
        <v>0</v>
      </c>
      <c r="AM26" s="170">
        <v>16</v>
      </c>
      <c r="AN26" s="170">
        <v>0.6</v>
      </c>
      <c r="AO26" s="6">
        <v>12</v>
      </c>
      <c r="AP26" s="6">
        <v>6</v>
      </c>
      <c r="AQ26" s="6">
        <v>0</v>
      </c>
      <c r="AR26" s="6">
        <v>11.2</v>
      </c>
      <c r="AS26" s="6">
        <v>29.2</v>
      </c>
      <c r="AT26" s="6">
        <v>15</v>
      </c>
      <c r="AU26" s="6">
        <v>44.2</v>
      </c>
      <c r="AV26" s="170">
        <v>0</v>
      </c>
      <c r="AW26" s="170">
        <v>0</v>
      </c>
      <c r="AX26" s="174">
        <v>0</v>
      </c>
      <c r="AY26" s="170">
        <v>0</v>
      </c>
      <c r="AZ26" s="170">
        <v>0</v>
      </c>
      <c r="BA26" s="172">
        <v>0</v>
      </c>
      <c r="BB26" s="172">
        <v>0</v>
      </c>
      <c r="BC26" s="176">
        <v>0</v>
      </c>
      <c r="BD26" s="170">
        <v>0</v>
      </c>
      <c r="BE26" s="170">
        <v>0</v>
      </c>
      <c r="BF26" s="174">
        <v>0</v>
      </c>
      <c r="BG26" s="170">
        <v>0</v>
      </c>
      <c r="BH26" s="6">
        <v>0</v>
      </c>
      <c r="BI26" s="175">
        <v>0</v>
      </c>
      <c r="BJ26" s="175">
        <v>157.791</v>
      </c>
      <c r="BK26" s="172">
        <v>77714.25</v>
      </c>
      <c r="BL26" s="172">
        <v>86741</v>
      </c>
      <c r="BM26" s="7">
        <v>94.674999999999997</v>
      </c>
      <c r="BN26" s="7">
        <v>0</v>
      </c>
      <c r="BO26" s="9">
        <v>0</v>
      </c>
      <c r="BP26" s="177">
        <v>3.6999999999999998E-2</v>
      </c>
      <c r="BQ26" s="6" t="s">
        <v>134</v>
      </c>
      <c r="BR26" s="170" t="s">
        <v>134</v>
      </c>
      <c r="BS26" s="176">
        <v>0</v>
      </c>
      <c r="BT26" s="176">
        <v>94.674999999999997</v>
      </c>
      <c r="BU26" s="175">
        <v>0.21</v>
      </c>
      <c r="BV26" s="6">
        <v>50.085000000000001</v>
      </c>
      <c r="BW26" s="6">
        <v>0</v>
      </c>
      <c r="BX26" s="6">
        <v>0</v>
      </c>
      <c r="BY26" s="176">
        <v>0</v>
      </c>
      <c r="BZ26" s="170">
        <v>0</v>
      </c>
      <c r="CA26" s="7">
        <v>0</v>
      </c>
      <c r="CB26" s="170">
        <v>0</v>
      </c>
      <c r="CC26" s="7">
        <v>0</v>
      </c>
      <c r="CD26" s="170">
        <v>0</v>
      </c>
      <c r="CE26" s="170">
        <v>0</v>
      </c>
      <c r="CF26" s="7">
        <v>0</v>
      </c>
      <c r="CG26" s="6">
        <v>487.08499999999998</v>
      </c>
      <c r="CH26" s="7">
        <v>0</v>
      </c>
      <c r="CI26" s="6">
        <v>487.08499999999998</v>
      </c>
      <c r="CJ26" s="51">
        <v>2209782.87</v>
      </c>
      <c r="CK26" s="172">
        <v>0</v>
      </c>
      <c r="CL26" s="172">
        <v>258</v>
      </c>
      <c r="CM26" s="174">
        <v>28.38</v>
      </c>
      <c r="CN26" s="52">
        <v>128752.97</v>
      </c>
      <c r="CO26" s="172">
        <v>0</v>
      </c>
      <c r="CP26" s="172">
        <v>0</v>
      </c>
      <c r="CQ26" s="176">
        <v>0</v>
      </c>
      <c r="CR26" s="53">
        <v>0</v>
      </c>
      <c r="CS26" s="51">
        <v>2338535.84</v>
      </c>
      <c r="CT26" s="52">
        <v>0</v>
      </c>
      <c r="CU26" s="52">
        <v>2338535.84</v>
      </c>
      <c r="CV26" s="146">
        <v>0</v>
      </c>
      <c r="CW26" s="54">
        <v>0</v>
      </c>
      <c r="CX26" s="52">
        <v>0</v>
      </c>
      <c r="CY26" s="52">
        <v>0</v>
      </c>
      <c r="CZ26" s="146">
        <v>0</v>
      </c>
      <c r="DA26" s="54">
        <v>0</v>
      </c>
      <c r="DB26" s="52">
        <v>0</v>
      </c>
      <c r="DC26" s="178">
        <v>0.75</v>
      </c>
      <c r="DD26" s="52">
        <v>0</v>
      </c>
      <c r="DE26" s="146">
        <v>0</v>
      </c>
      <c r="DF26" s="146">
        <v>0</v>
      </c>
      <c r="DG26" s="52">
        <v>0</v>
      </c>
      <c r="DH26" s="52">
        <v>0</v>
      </c>
      <c r="DI26" s="52">
        <v>0</v>
      </c>
      <c r="DJ26" s="52">
        <v>0</v>
      </c>
      <c r="DK26" s="146">
        <v>0</v>
      </c>
      <c r="DL26" s="54">
        <v>0</v>
      </c>
      <c r="DM26" s="51">
        <v>2338535.84</v>
      </c>
      <c r="DN26" s="51">
        <v>2209782.87</v>
      </c>
      <c r="DO26" s="52">
        <v>128752.97</v>
      </c>
      <c r="DP26" s="52">
        <v>0</v>
      </c>
      <c r="DQ26" s="52">
        <v>46770.720000000001</v>
      </c>
      <c r="DR26" s="52">
        <v>2291765.12</v>
      </c>
      <c r="DS26" s="179">
        <v>258</v>
      </c>
      <c r="DT26" s="180">
        <v>213</v>
      </c>
      <c r="DU26" s="180">
        <v>449.94200000000001</v>
      </c>
      <c r="DV26" s="181">
        <v>9265</v>
      </c>
    </row>
    <row r="27" spans="1:126" ht="10.199999999999999">
      <c r="A27" s="182" t="s">
        <v>206</v>
      </c>
      <c r="B27" s="150" t="s">
        <v>136</v>
      </c>
      <c r="C27" s="167" t="s">
        <v>137</v>
      </c>
      <c r="D27" s="168" t="s">
        <v>207</v>
      </c>
      <c r="E27" s="169" t="s">
        <v>208</v>
      </c>
      <c r="F27" s="150" t="s">
        <v>142</v>
      </c>
      <c r="G27" s="150" t="s">
        <v>133</v>
      </c>
      <c r="H27" s="170">
        <v>0</v>
      </c>
      <c r="I27" s="170">
        <v>88</v>
      </c>
      <c r="J27" s="171">
        <v>88</v>
      </c>
      <c r="K27" s="170">
        <v>66</v>
      </c>
      <c r="L27" s="170">
        <v>46</v>
      </c>
      <c r="M27" s="170">
        <v>44</v>
      </c>
      <c r="N27" s="170">
        <v>41</v>
      </c>
      <c r="O27" s="170">
        <v>35</v>
      </c>
      <c r="P27" s="170">
        <v>14</v>
      </c>
      <c r="Q27" s="170">
        <v>0</v>
      </c>
      <c r="R27" s="170">
        <v>0</v>
      </c>
      <c r="S27" s="170">
        <v>0</v>
      </c>
      <c r="T27" s="170">
        <v>0</v>
      </c>
      <c r="U27" s="170">
        <v>0</v>
      </c>
      <c r="V27" s="170">
        <v>0</v>
      </c>
      <c r="W27" s="171">
        <v>246</v>
      </c>
      <c r="X27" s="171">
        <v>334</v>
      </c>
      <c r="Y27" s="174">
        <v>126.72</v>
      </c>
      <c r="Z27" s="174">
        <v>79.2</v>
      </c>
      <c r="AA27" s="174">
        <v>106.2</v>
      </c>
      <c r="AB27" s="174">
        <v>94.05</v>
      </c>
      <c r="AC27" s="174">
        <v>0</v>
      </c>
      <c r="AD27" s="6">
        <v>279.45</v>
      </c>
      <c r="AE27" s="6">
        <v>406.17</v>
      </c>
      <c r="AF27" s="174">
        <v>1.0529999999999999</v>
      </c>
      <c r="AG27" s="174">
        <v>1.0980000000000001</v>
      </c>
      <c r="AH27" s="174">
        <v>1.0760000000000001</v>
      </c>
      <c r="AI27" s="6">
        <v>437.03899999999999</v>
      </c>
      <c r="AJ27" s="170">
        <v>0</v>
      </c>
      <c r="AK27" s="170">
        <v>0</v>
      </c>
      <c r="AL27" s="170">
        <v>0</v>
      </c>
      <c r="AM27" s="170">
        <v>34.5</v>
      </c>
      <c r="AN27" s="170">
        <v>0.46</v>
      </c>
      <c r="AO27" s="6">
        <v>0</v>
      </c>
      <c r="AP27" s="6">
        <v>0</v>
      </c>
      <c r="AQ27" s="6">
        <v>0</v>
      </c>
      <c r="AR27" s="6">
        <v>24.15</v>
      </c>
      <c r="AS27" s="6">
        <v>24.15</v>
      </c>
      <c r="AT27" s="6">
        <v>11.5</v>
      </c>
      <c r="AU27" s="6">
        <v>35.65</v>
      </c>
      <c r="AV27" s="170">
        <v>334</v>
      </c>
      <c r="AW27" s="170">
        <v>0</v>
      </c>
      <c r="AX27" s="174">
        <v>16.7</v>
      </c>
      <c r="AY27" s="170">
        <v>334</v>
      </c>
      <c r="AZ27" s="170">
        <v>167</v>
      </c>
      <c r="BA27" s="172">
        <v>0</v>
      </c>
      <c r="BB27" s="172">
        <v>0</v>
      </c>
      <c r="BC27" s="176">
        <v>83.5</v>
      </c>
      <c r="BD27" s="170">
        <v>0</v>
      </c>
      <c r="BE27" s="170">
        <v>0</v>
      </c>
      <c r="BF27" s="174">
        <v>0</v>
      </c>
      <c r="BG27" s="170">
        <v>1</v>
      </c>
      <c r="BH27" s="6">
        <v>1.5</v>
      </c>
      <c r="BI27" s="175">
        <v>0</v>
      </c>
      <c r="BJ27" s="175">
        <v>0</v>
      </c>
      <c r="BK27" s="172">
        <v>77714.25</v>
      </c>
      <c r="BL27" s="172">
        <v>86741</v>
      </c>
      <c r="BM27" s="7">
        <v>0</v>
      </c>
      <c r="BN27" s="7">
        <v>0</v>
      </c>
      <c r="BO27" s="9">
        <v>0</v>
      </c>
      <c r="BP27" s="177">
        <v>3.6999999999999998E-2</v>
      </c>
      <c r="BQ27" s="6" t="s">
        <v>134</v>
      </c>
      <c r="BR27" s="170" t="s">
        <v>134</v>
      </c>
      <c r="BS27" s="176">
        <v>0</v>
      </c>
      <c r="BT27" s="176">
        <v>0</v>
      </c>
      <c r="BU27" s="175">
        <v>0.21</v>
      </c>
      <c r="BV27" s="6">
        <v>70.14</v>
      </c>
      <c r="BW27" s="6">
        <v>73.665000000000006</v>
      </c>
      <c r="BX27" s="6">
        <v>26.5</v>
      </c>
      <c r="BY27" s="176">
        <v>100.16500000000001</v>
      </c>
      <c r="BZ27" s="170">
        <v>0</v>
      </c>
      <c r="CA27" s="7">
        <v>0</v>
      </c>
      <c r="CB27" s="170">
        <v>0</v>
      </c>
      <c r="CC27" s="7">
        <v>0</v>
      </c>
      <c r="CD27" s="170">
        <v>0</v>
      </c>
      <c r="CE27" s="170">
        <v>0</v>
      </c>
      <c r="CF27" s="7">
        <v>0</v>
      </c>
      <c r="CG27" s="6">
        <v>744.69399999999996</v>
      </c>
      <c r="CH27" s="7">
        <v>0</v>
      </c>
      <c r="CI27" s="6">
        <v>744.69399999999996</v>
      </c>
      <c r="CJ27" s="51">
        <v>3378490.5</v>
      </c>
      <c r="CK27" s="172">
        <v>0</v>
      </c>
      <c r="CL27" s="172">
        <v>386</v>
      </c>
      <c r="CM27" s="174">
        <v>42.46</v>
      </c>
      <c r="CN27" s="52">
        <v>192630.41</v>
      </c>
      <c r="CO27" s="172">
        <v>0</v>
      </c>
      <c r="CP27" s="172">
        <v>0</v>
      </c>
      <c r="CQ27" s="176">
        <v>0</v>
      </c>
      <c r="CR27" s="53">
        <v>0</v>
      </c>
      <c r="CS27" s="51">
        <v>3571120.91</v>
      </c>
      <c r="CT27" s="52">
        <v>0</v>
      </c>
      <c r="CU27" s="52">
        <v>3571120.91</v>
      </c>
      <c r="CV27" s="146">
        <v>0</v>
      </c>
      <c r="CW27" s="54">
        <v>0</v>
      </c>
      <c r="CX27" s="52">
        <v>0</v>
      </c>
      <c r="CY27" s="52">
        <v>0</v>
      </c>
      <c r="CZ27" s="146">
        <v>0</v>
      </c>
      <c r="DA27" s="54">
        <v>0</v>
      </c>
      <c r="DB27" s="52">
        <v>0</v>
      </c>
      <c r="DC27" s="178">
        <v>0.75</v>
      </c>
      <c r="DD27" s="52">
        <v>0</v>
      </c>
      <c r="DE27" s="146">
        <v>0</v>
      </c>
      <c r="DF27" s="146">
        <v>0</v>
      </c>
      <c r="DG27" s="52">
        <v>0</v>
      </c>
      <c r="DH27" s="52">
        <v>0</v>
      </c>
      <c r="DI27" s="52">
        <v>0</v>
      </c>
      <c r="DJ27" s="52">
        <v>0</v>
      </c>
      <c r="DK27" s="146">
        <v>0</v>
      </c>
      <c r="DL27" s="54">
        <v>0</v>
      </c>
      <c r="DM27" s="51">
        <v>3571120.91</v>
      </c>
      <c r="DN27" s="51">
        <v>3378490.5</v>
      </c>
      <c r="DO27" s="52">
        <v>192630.41</v>
      </c>
      <c r="DP27" s="52">
        <v>0</v>
      </c>
      <c r="DQ27" s="52">
        <v>71422.42</v>
      </c>
      <c r="DR27" s="52">
        <v>3499698.49</v>
      </c>
      <c r="DS27" s="179">
        <v>336</v>
      </c>
      <c r="DT27" s="180">
        <v>389</v>
      </c>
      <c r="DU27" s="180">
        <v>843.16499999999996</v>
      </c>
      <c r="DV27" s="181">
        <v>10115</v>
      </c>
    </row>
    <row r="28" spans="1:126" ht="10.199999999999999">
      <c r="A28" s="182" t="s">
        <v>209</v>
      </c>
      <c r="B28" s="150" t="s">
        <v>136</v>
      </c>
      <c r="C28" s="167" t="s">
        <v>137</v>
      </c>
      <c r="D28" s="168" t="s">
        <v>210</v>
      </c>
      <c r="E28" s="169" t="s">
        <v>211</v>
      </c>
      <c r="F28" s="150" t="s">
        <v>142</v>
      </c>
      <c r="G28" s="150" t="s">
        <v>133</v>
      </c>
      <c r="H28" s="170">
        <v>0</v>
      </c>
      <c r="I28" s="170">
        <v>0</v>
      </c>
      <c r="J28" s="171">
        <v>0</v>
      </c>
      <c r="K28" s="170">
        <v>0</v>
      </c>
      <c r="L28" s="170">
        <v>0</v>
      </c>
      <c r="M28" s="170">
        <v>0</v>
      </c>
      <c r="N28" s="170">
        <v>0</v>
      </c>
      <c r="O28" s="170">
        <v>0</v>
      </c>
      <c r="P28" s="170">
        <v>0</v>
      </c>
      <c r="Q28" s="170">
        <v>0</v>
      </c>
      <c r="R28" s="170">
        <v>0</v>
      </c>
      <c r="S28" s="170">
        <v>44</v>
      </c>
      <c r="T28" s="170">
        <v>59</v>
      </c>
      <c r="U28" s="170">
        <v>42</v>
      </c>
      <c r="V28" s="170">
        <v>47</v>
      </c>
      <c r="W28" s="171">
        <v>192</v>
      </c>
      <c r="X28" s="171">
        <v>192</v>
      </c>
      <c r="Y28" s="174">
        <v>0</v>
      </c>
      <c r="Z28" s="174">
        <v>0</v>
      </c>
      <c r="AA28" s="174">
        <v>0</v>
      </c>
      <c r="AB28" s="174">
        <v>0</v>
      </c>
      <c r="AC28" s="174">
        <v>240</v>
      </c>
      <c r="AD28" s="6">
        <v>240</v>
      </c>
      <c r="AE28" s="6">
        <v>240</v>
      </c>
      <c r="AF28" s="174">
        <v>1.091</v>
      </c>
      <c r="AG28" s="174">
        <v>1.0640000000000001</v>
      </c>
      <c r="AH28" s="174">
        <v>1.0780000000000001</v>
      </c>
      <c r="AI28" s="6">
        <v>258.72000000000003</v>
      </c>
      <c r="AJ28" s="170">
        <v>2</v>
      </c>
      <c r="AK28" s="170">
        <v>17</v>
      </c>
      <c r="AL28" s="170">
        <v>0</v>
      </c>
      <c r="AM28" s="170">
        <v>12.5</v>
      </c>
      <c r="AN28" s="170">
        <v>0.7</v>
      </c>
      <c r="AO28" s="6">
        <v>2</v>
      </c>
      <c r="AP28" s="6">
        <v>34</v>
      </c>
      <c r="AQ28" s="6">
        <v>0</v>
      </c>
      <c r="AR28" s="6">
        <v>8.75</v>
      </c>
      <c r="AS28" s="6">
        <v>44.75</v>
      </c>
      <c r="AT28" s="6">
        <v>17.5</v>
      </c>
      <c r="AU28" s="6">
        <v>62.25</v>
      </c>
      <c r="AV28" s="170">
        <v>0</v>
      </c>
      <c r="AW28" s="170">
        <v>0</v>
      </c>
      <c r="AX28" s="174">
        <v>0</v>
      </c>
      <c r="AY28" s="170">
        <v>28</v>
      </c>
      <c r="AZ28" s="170">
        <v>8.75</v>
      </c>
      <c r="BA28" s="172">
        <v>0</v>
      </c>
      <c r="BB28" s="172">
        <v>0</v>
      </c>
      <c r="BC28" s="176">
        <v>4.375</v>
      </c>
      <c r="BD28" s="170">
        <v>0</v>
      </c>
      <c r="BE28" s="170">
        <v>0</v>
      </c>
      <c r="BF28" s="174">
        <v>0</v>
      </c>
      <c r="BG28" s="170">
        <v>0</v>
      </c>
      <c r="BH28" s="6">
        <v>0</v>
      </c>
      <c r="BI28" s="175">
        <v>0</v>
      </c>
      <c r="BJ28" s="175">
        <v>157.084</v>
      </c>
      <c r="BK28" s="172">
        <v>77714.25</v>
      </c>
      <c r="BL28" s="172">
        <v>86741</v>
      </c>
      <c r="BM28" s="7">
        <v>94.25</v>
      </c>
      <c r="BN28" s="7">
        <v>0</v>
      </c>
      <c r="BO28" s="9">
        <v>0</v>
      </c>
      <c r="BP28" s="177">
        <v>3.6999999999999998E-2</v>
      </c>
      <c r="BQ28" s="6" t="s">
        <v>134</v>
      </c>
      <c r="BR28" s="170" t="s">
        <v>134</v>
      </c>
      <c r="BS28" s="176">
        <v>0</v>
      </c>
      <c r="BT28" s="176">
        <v>94.25</v>
      </c>
      <c r="BU28" s="175">
        <v>0.21</v>
      </c>
      <c r="BV28" s="6">
        <v>40.32</v>
      </c>
      <c r="BW28" s="6">
        <v>0</v>
      </c>
      <c r="BX28" s="6">
        <v>0</v>
      </c>
      <c r="BY28" s="176">
        <v>0</v>
      </c>
      <c r="BZ28" s="170">
        <v>0</v>
      </c>
      <c r="CA28" s="7">
        <v>0</v>
      </c>
      <c r="CB28" s="170">
        <v>0</v>
      </c>
      <c r="CC28" s="7">
        <v>0</v>
      </c>
      <c r="CD28" s="170">
        <v>0</v>
      </c>
      <c r="CE28" s="170">
        <v>0</v>
      </c>
      <c r="CF28" s="7">
        <v>0</v>
      </c>
      <c r="CG28" s="6">
        <v>459.91500000000002</v>
      </c>
      <c r="CH28" s="7">
        <v>22.251000000000001</v>
      </c>
      <c r="CI28" s="6">
        <v>482.166</v>
      </c>
      <c r="CJ28" s="51">
        <v>2187466.6</v>
      </c>
      <c r="CK28" s="172">
        <v>0</v>
      </c>
      <c r="CL28" s="172">
        <v>0</v>
      </c>
      <c r="CM28" s="174">
        <v>0</v>
      </c>
      <c r="CN28" s="52">
        <v>0</v>
      </c>
      <c r="CO28" s="172">
        <v>0</v>
      </c>
      <c r="CP28" s="172">
        <v>0</v>
      </c>
      <c r="CQ28" s="176">
        <v>0</v>
      </c>
      <c r="CR28" s="53">
        <v>0</v>
      </c>
      <c r="CS28" s="51">
        <v>2187466.6</v>
      </c>
      <c r="CT28" s="52">
        <v>0</v>
      </c>
      <c r="CU28" s="52">
        <v>2187466.6</v>
      </c>
      <c r="CV28" s="146">
        <v>0</v>
      </c>
      <c r="CW28" s="54">
        <v>0</v>
      </c>
      <c r="CX28" s="52">
        <v>0</v>
      </c>
      <c r="CY28" s="52">
        <v>0</v>
      </c>
      <c r="CZ28" s="146">
        <v>0</v>
      </c>
      <c r="DA28" s="54">
        <v>0</v>
      </c>
      <c r="DB28" s="52">
        <v>0</v>
      </c>
      <c r="DC28" s="178">
        <v>0.75</v>
      </c>
      <c r="DD28" s="52">
        <v>0</v>
      </c>
      <c r="DE28" s="146">
        <v>0</v>
      </c>
      <c r="DF28" s="146">
        <v>0</v>
      </c>
      <c r="DG28" s="52">
        <v>0</v>
      </c>
      <c r="DH28" s="52">
        <v>0</v>
      </c>
      <c r="DI28" s="52">
        <v>0</v>
      </c>
      <c r="DJ28" s="52">
        <v>0</v>
      </c>
      <c r="DK28" s="146">
        <v>0</v>
      </c>
      <c r="DL28" s="54">
        <v>0</v>
      </c>
      <c r="DM28" s="51">
        <v>2187466.6</v>
      </c>
      <c r="DN28" s="51">
        <v>2187466.6</v>
      </c>
      <c r="DO28" s="52">
        <v>0</v>
      </c>
      <c r="DP28" s="52">
        <v>0</v>
      </c>
      <c r="DQ28" s="52">
        <v>43749.33</v>
      </c>
      <c r="DR28" s="52">
        <v>2143717.27</v>
      </c>
      <c r="DS28" s="179">
        <v>183</v>
      </c>
      <c r="DT28" s="180">
        <v>179</v>
      </c>
      <c r="DU28" s="180">
        <v>482.166</v>
      </c>
      <c r="DV28" s="181">
        <v>11393</v>
      </c>
    </row>
    <row r="29" spans="1:126" ht="10.199999999999999">
      <c r="A29" s="182" t="s">
        <v>212</v>
      </c>
      <c r="B29" s="150" t="s">
        <v>136</v>
      </c>
      <c r="C29" s="167" t="s">
        <v>137</v>
      </c>
      <c r="D29" s="168" t="s">
        <v>213</v>
      </c>
      <c r="E29" s="169" t="s">
        <v>214</v>
      </c>
      <c r="F29" s="150" t="s">
        <v>142</v>
      </c>
      <c r="G29" s="150" t="s">
        <v>133</v>
      </c>
      <c r="H29" s="170">
        <v>0</v>
      </c>
      <c r="I29" s="170">
        <v>0</v>
      </c>
      <c r="J29" s="171">
        <v>0</v>
      </c>
      <c r="K29" s="170">
        <v>0</v>
      </c>
      <c r="L29" s="170">
        <v>0</v>
      </c>
      <c r="M29" s="170">
        <v>0</v>
      </c>
      <c r="N29" s="170">
        <v>0</v>
      </c>
      <c r="O29" s="170">
        <v>0</v>
      </c>
      <c r="P29" s="170">
        <v>74</v>
      </c>
      <c r="Q29" s="170">
        <v>74</v>
      </c>
      <c r="R29" s="170">
        <v>78</v>
      </c>
      <c r="S29" s="170">
        <v>69.5</v>
      </c>
      <c r="T29" s="170">
        <v>63</v>
      </c>
      <c r="U29" s="170">
        <v>54</v>
      </c>
      <c r="V29" s="170">
        <v>34</v>
      </c>
      <c r="W29" s="171">
        <v>446.5</v>
      </c>
      <c r="X29" s="171">
        <v>446.5</v>
      </c>
      <c r="Y29" s="174">
        <v>0</v>
      </c>
      <c r="Z29" s="174">
        <v>0</v>
      </c>
      <c r="AA29" s="174">
        <v>0</v>
      </c>
      <c r="AB29" s="174">
        <v>77.33</v>
      </c>
      <c r="AC29" s="174">
        <v>465.625</v>
      </c>
      <c r="AD29" s="6">
        <v>542.95500000000004</v>
      </c>
      <c r="AE29" s="6">
        <v>542.95500000000004</v>
      </c>
      <c r="AF29" s="174">
        <v>1.05</v>
      </c>
      <c r="AG29" s="174">
        <v>1.075</v>
      </c>
      <c r="AH29" s="174">
        <v>1.0629999999999999</v>
      </c>
      <c r="AI29" s="6">
        <v>577.16099999999994</v>
      </c>
      <c r="AJ29" s="170">
        <v>4</v>
      </c>
      <c r="AK29" s="170">
        <v>2</v>
      </c>
      <c r="AL29" s="170">
        <v>0</v>
      </c>
      <c r="AM29" s="170">
        <v>62</v>
      </c>
      <c r="AN29" s="170">
        <v>1.67</v>
      </c>
      <c r="AO29" s="6">
        <v>4</v>
      </c>
      <c r="AP29" s="6">
        <v>4</v>
      </c>
      <c r="AQ29" s="6">
        <v>0</v>
      </c>
      <c r="AR29" s="6">
        <v>43.4</v>
      </c>
      <c r="AS29" s="6">
        <v>51.4</v>
      </c>
      <c r="AT29" s="6">
        <v>41.75</v>
      </c>
      <c r="AU29" s="6">
        <v>93.15</v>
      </c>
      <c r="AV29" s="170">
        <v>0</v>
      </c>
      <c r="AW29" s="170">
        <v>0</v>
      </c>
      <c r="AX29" s="174">
        <v>0</v>
      </c>
      <c r="AY29" s="170">
        <v>0</v>
      </c>
      <c r="AZ29" s="170">
        <v>0</v>
      </c>
      <c r="BA29" s="172">
        <v>0</v>
      </c>
      <c r="BB29" s="172">
        <v>0</v>
      </c>
      <c r="BC29" s="176">
        <v>0</v>
      </c>
      <c r="BD29" s="170">
        <v>0</v>
      </c>
      <c r="BE29" s="170">
        <v>0</v>
      </c>
      <c r="BF29" s="174">
        <v>0</v>
      </c>
      <c r="BG29" s="170">
        <v>3</v>
      </c>
      <c r="BH29" s="6">
        <v>4.5</v>
      </c>
      <c r="BI29" s="175">
        <v>0</v>
      </c>
      <c r="BJ29" s="175">
        <v>0</v>
      </c>
      <c r="BK29" s="172">
        <v>77714.25</v>
      </c>
      <c r="BL29" s="172">
        <v>86741</v>
      </c>
      <c r="BM29" s="7">
        <v>0</v>
      </c>
      <c r="BN29" s="7">
        <v>0</v>
      </c>
      <c r="BO29" s="9">
        <v>0</v>
      </c>
      <c r="BP29" s="177">
        <v>3.6999999999999998E-2</v>
      </c>
      <c r="BQ29" s="6" t="s">
        <v>134</v>
      </c>
      <c r="BR29" s="170" t="s">
        <v>134</v>
      </c>
      <c r="BS29" s="176">
        <v>0</v>
      </c>
      <c r="BT29" s="176">
        <v>0</v>
      </c>
      <c r="BU29" s="175">
        <v>0.21</v>
      </c>
      <c r="BV29" s="6">
        <v>93.765000000000001</v>
      </c>
      <c r="BW29" s="6">
        <v>0</v>
      </c>
      <c r="BX29" s="6">
        <v>0</v>
      </c>
      <c r="BY29" s="176">
        <v>0</v>
      </c>
      <c r="BZ29" s="170">
        <v>0</v>
      </c>
      <c r="CA29" s="7">
        <v>0</v>
      </c>
      <c r="CB29" s="170">
        <v>0</v>
      </c>
      <c r="CC29" s="7">
        <v>0</v>
      </c>
      <c r="CD29" s="170">
        <v>0</v>
      </c>
      <c r="CE29" s="170">
        <v>0</v>
      </c>
      <c r="CF29" s="7">
        <v>0</v>
      </c>
      <c r="CG29" s="6">
        <v>768.57600000000002</v>
      </c>
      <c r="CH29" s="7">
        <v>0</v>
      </c>
      <c r="CI29" s="6">
        <v>768.57600000000002</v>
      </c>
      <c r="CJ29" s="51">
        <v>3486837.17</v>
      </c>
      <c r="CK29" s="172">
        <v>0</v>
      </c>
      <c r="CL29" s="172">
        <v>0</v>
      </c>
      <c r="CM29" s="174">
        <v>0</v>
      </c>
      <c r="CN29" s="52">
        <v>0</v>
      </c>
      <c r="CO29" s="172">
        <v>0</v>
      </c>
      <c r="CP29" s="172">
        <v>0</v>
      </c>
      <c r="CQ29" s="176">
        <v>0</v>
      </c>
      <c r="CR29" s="53">
        <v>0</v>
      </c>
      <c r="CS29" s="51">
        <v>3486837.17</v>
      </c>
      <c r="CT29" s="52">
        <v>0</v>
      </c>
      <c r="CU29" s="52">
        <v>3486837.17</v>
      </c>
      <c r="CV29" s="146">
        <v>0</v>
      </c>
      <c r="CW29" s="54">
        <v>0</v>
      </c>
      <c r="CX29" s="52">
        <v>0</v>
      </c>
      <c r="CY29" s="52">
        <v>0</v>
      </c>
      <c r="CZ29" s="146">
        <v>0</v>
      </c>
      <c r="DA29" s="54">
        <v>0</v>
      </c>
      <c r="DB29" s="52">
        <v>0</v>
      </c>
      <c r="DC29" s="178">
        <v>0.75</v>
      </c>
      <c r="DD29" s="52">
        <v>0</v>
      </c>
      <c r="DE29" s="146">
        <v>0</v>
      </c>
      <c r="DF29" s="146">
        <v>0</v>
      </c>
      <c r="DG29" s="52">
        <v>0</v>
      </c>
      <c r="DH29" s="52">
        <v>0</v>
      </c>
      <c r="DI29" s="52">
        <v>0</v>
      </c>
      <c r="DJ29" s="52">
        <v>0</v>
      </c>
      <c r="DK29" s="146">
        <v>0</v>
      </c>
      <c r="DL29" s="54">
        <v>0</v>
      </c>
      <c r="DM29" s="51">
        <v>3486837.17</v>
      </c>
      <c r="DN29" s="51">
        <v>3486837.17</v>
      </c>
      <c r="DO29" s="52">
        <v>0</v>
      </c>
      <c r="DP29" s="52">
        <v>0</v>
      </c>
      <c r="DQ29" s="52">
        <v>69736.740000000005</v>
      </c>
      <c r="DR29" s="52">
        <v>3417100.43</v>
      </c>
      <c r="DS29" s="179">
        <v>452</v>
      </c>
      <c r="DT29" s="180">
        <v>449</v>
      </c>
      <c r="DU29" s="180">
        <v>771.08100000000002</v>
      </c>
      <c r="DV29" s="181">
        <v>7809</v>
      </c>
    </row>
    <row r="30" spans="1:126" ht="10.199999999999999">
      <c r="A30" s="182" t="s">
        <v>215</v>
      </c>
      <c r="B30" s="150" t="s">
        <v>136</v>
      </c>
      <c r="C30" s="167" t="s">
        <v>137</v>
      </c>
      <c r="D30" s="168" t="s">
        <v>216</v>
      </c>
      <c r="E30" s="169" t="s">
        <v>217</v>
      </c>
      <c r="F30" s="150" t="s">
        <v>142</v>
      </c>
      <c r="G30" s="150" t="s">
        <v>133</v>
      </c>
      <c r="H30" s="170">
        <v>0</v>
      </c>
      <c r="I30" s="170">
        <v>0</v>
      </c>
      <c r="J30" s="171">
        <v>0</v>
      </c>
      <c r="K30" s="170">
        <v>0</v>
      </c>
      <c r="L30" s="170">
        <v>0</v>
      </c>
      <c r="M30" s="170">
        <v>0</v>
      </c>
      <c r="N30" s="170">
        <v>0</v>
      </c>
      <c r="O30" s="170">
        <v>0</v>
      </c>
      <c r="P30" s="170">
        <v>20.5</v>
      </c>
      <c r="Q30" s="170">
        <v>35</v>
      </c>
      <c r="R30" s="170">
        <v>20</v>
      </c>
      <c r="S30" s="170">
        <v>92</v>
      </c>
      <c r="T30" s="170">
        <v>74</v>
      </c>
      <c r="U30" s="170">
        <v>39.5</v>
      </c>
      <c r="V30" s="170">
        <v>67</v>
      </c>
      <c r="W30" s="171">
        <v>348</v>
      </c>
      <c r="X30" s="171">
        <v>348</v>
      </c>
      <c r="Y30" s="174">
        <v>0</v>
      </c>
      <c r="Z30" s="174">
        <v>0</v>
      </c>
      <c r="AA30" s="174">
        <v>0</v>
      </c>
      <c r="AB30" s="174">
        <v>21.422999999999998</v>
      </c>
      <c r="AC30" s="174">
        <v>409.375</v>
      </c>
      <c r="AD30" s="6">
        <v>430.798</v>
      </c>
      <c r="AE30" s="6">
        <v>430.798</v>
      </c>
      <c r="AF30" s="174">
        <v>1.0920000000000001</v>
      </c>
      <c r="AG30" s="174">
        <v>1.081</v>
      </c>
      <c r="AH30" s="174">
        <v>1.087</v>
      </c>
      <c r="AI30" s="6">
        <v>468.27699999999999</v>
      </c>
      <c r="AJ30" s="170">
        <v>34.5</v>
      </c>
      <c r="AK30" s="170">
        <v>8.5</v>
      </c>
      <c r="AL30" s="170">
        <v>0</v>
      </c>
      <c r="AM30" s="170">
        <v>55.5</v>
      </c>
      <c r="AN30" s="170">
        <v>3.1</v>
      </c>
      <c r="AO30" s="6">
        <v>34.5</v>
      </c>
      <c r="AP30" s="6">
        <v>17</v>
      </c>
      <c r="AQ30" s="6">
        <v>0</v>
      </c>
      <c r="AR30" s="6">
        <v>38.85</v>
      </c>
      <c r="AS30" s="6">
        <v>90.35</v>
      </c>
      <c r="AT30" s="6">
        <v>77.5</v>
      </c>
      <c r="AU30" s="6">
        <v>167.85</v>
      </c>
      <c r="AV30" s="170">
        <v>0</v>
      </c>
      <c r="AW30" s="170">
        <v>0</v>
      </c>
      <c r="AX30" s="174">
        <v>0</v>
      </c>
      <c r="AY30" s="170">
        <v>58</v>
      </c>
      <c r="AZ30" s="170">
        <v>18.5</v>
      </c>
      <c r="BA30" s="172">
        <v>0</v>
      </c>
      <c r="BB30" s="172">
        <v>0</v>
      </c>
      <c r="BC30" s="176">
        <v>9.25</v>
      </c>
      <c r="BD30" s="170">
        <v>0</v>
      </c>
      <c r="BE30" s="170">
        <v>0</v>
      </c>
      <c r="BF30" s="174">
        <v>0</v>
      </c>
      <c r="BG30" s="170">
        <v>0</v>
      </c>
      <c r="BH30" s="6">
        <v>0</v>
      </c>
      <c r="BI30" s="175">
        <v>0</v>
      </c>
      <c r="BJ30" s="175">
        <v>115.9</v>
      </c>
      <c r="BK30" s="172">
        <v>77714.25</v>
      </c>
      <c r="BL30" s="172">
        <v>86741</v>
      </c>
      <c r="BM30" s="7">
        <v>69.540000000000006</v>
      </c>
      <c r="BN30" s="7">
        <v>0</v>
      </c>
      <c r="BO30" s="9">
        <v>0</v>
      </c>
      <c r="BP30" s="177">
        <v>3.6999999999999998E-2</v>
      </c>
      <c r="BQ30" s="6" t="s">
        <v>134</v>
      </c>
      <c r="BR30" s="170" t="s">
        <v>134</v>
      </c>
      <c r="BS30" s="176">
        <v>0</v>
      </c>
      <c r="BT30" s="176">
        <v>69.540000000000006</v>
      </c>
      <c r="BU30" s="175">
        <v>0.21</v>
      </c>
      <c r="BV30" s="6">
        <v>73.08</v>
      </c>
      <c r="BW30" s="6">
        <v>0</v>
      </c>
      <c r="BX30" s="6">
        <v>0</v>
      </c>
      <c r="BY30" s="176">
        <v>0</v>
      </c>
      <c r="BZ30" s="170">
        <v>0</v>
      </c>
      <c r="CA30" s="7">
        <v>0</v>
      </c>
      <c r="CB30" s="170">
        <v>0</v>
      </c>
      <c r="CC30" s="7">
        <v>0</v>
      </c>
      <c r="CD30" s="170">
        <v>0</v>
      </c>
      <c r="CE30" s="170">
        <v>0</v>
      </c>
      <c r="CF30" s="7">
        <v>0</v>
      </c>
      <c r="CG30" s="6">
        <v>787.99699999999996</v>
      </c>
      <c r="CH30" s="7">
        <v>0</v>
      </c>
      <c r="CI30" s="6">
        <v>787.99699999999996</v>
      </c>
      <c r="CJ30" s="51">
        <v>3574945.39</v>
      </c>
      <c r="CK30" s="172">
        <v>0</v>
      </c>
      <c r="CL30" s="172">
        <v>0</v>
      </c>
      <c r="CM30" s="174">
        <v>0</v>
      </c>
      <c r="CN30" s="52">
        <v>0</v>
      </c>
      <c r="CO30" s="172">
        <v>0</v>
      </c>
      <c r="CP30" s="172">
        <v>0</v>
      </c>
      <c r="CQ30" s="176">
        <v>0</v>
      </c>
      <c r="CR30" s="53">
        <v>0</v>
      </c>
      <c r="CS30" s="51">
        <v>3574945.39</v>
      </c>
      <c r="CT30" s="52">
        <v>0</v>
      </c>
      <c r="CU30" s="52">
        <v>3574945.39</v>
      </c>
      <c r="CV30" s="146">
        <v>0</v>
      </c>
      <c r="CW30" s="54">
        <v>0</v>
      </c>
      <c r="CX30" s="52">
        <v>0</v>
      </c>
      <c r="CY30" s="52">
        <v>0</v>
      </c>
      <c r="CZ30" s="146">
        <v>0</v>
      </c>
      <c r="DA30" s="54">
        <v>0</v>
      </c>
      <c r="DB30" s="52">
        <v>0</v>
      </c>
      <c r="DC30" s="178">
        <v>0.75</v>
      </c>
      <c r="DD30" s="52">
        <v>0</v>
      </c>
      <c r="DE30" s="146">
        <v>0</v>
      </c>
      <c r="DF30" s="146">
        <v>0</v>
      </c>
      <c r="DG30" s="52">
        <v>0</v>
      </c>
      <c r="DH30" s="52">
        <v>0</v>
      </c>
      <c r="DI30" s="52">
        <v>0</v>
      </c>
      <c r="DJ30" s="52">
        <v>0</v>
      </c>
      <c r="DK30" s="146">
        <v>0</v>
      </c>
      <c r="DL30" s="54">
        <v>0</v>
      </c>
      <c r="DM30" s="51">
        <v>3574945.39</v>
      </c>
      <c r="DN30" s="51">
        <v>3574945.39</v>
      </c>
      <c r="DO30" s="52">
        <v>0</v>
      </c>
      <c r="DP30" s="52">
        <v>0</v>
      </c>
      <c r="DQ30" s="52">
        <v>71498.91</v>
      </c>
      <c r="DR30" s="52">
        <v>3503446.48</v>
      </c>
      <c r="DS30" s="179">
        <v>349</v>
      </c>
      <c r="DT30" s="180">
        <v>321</v>
      </c>
      <c r="DU30" s="180">
        <v>738.62599999999998</v>
      </c>
      <c r="DV30" s="181">
        <v>10273</v>
      </c>
    </row>
    <row r="31" spans="1:126" ht="10.199999999999999">
      <c r="A31" s="182" t="s">
        <v>218</v>
      </c>
      <c r="B31" s="150" t="s">
        <v>136</v>
      </c>
      <c r="C31" s="167" t="s">
        <v>137</v>
      </c>
      <c r="D31" s="168" t="s">
        <v>219</v>
      </c>
      <c r="E31" s="169" t="s">
        <v>220</v>
      </c>
      <c r="F31" s="150" t="s">
        <v>142</v>
      </c>
      <c r="G31" s="150" t="s">
        <v>133</v>
      </c>
      <c r="H31" s="170">
        <v>0</v>
      </c>
      <c r="I31" s="170">
        <v>0</v>
      </c>
      <c r="J31" s="171">
        <v>0</v>
      </c>
      <c r="K31" s="170">
        <v>0</v>
      </c>
      <c r="L31" s="170">
        <v>0</v>
      </c>
      <c r="M31" s="170">
        <v>0</v>
      </c>
      <c r="N31" s="170">
        <v>0</v>
      </c>
      <c r="O31" s="170">
        <v>0</v>
      </c>
      <c r="P31" s="170">
        <v>0</v>
      </c>
      <c r="Q31" s="170">
        <v>0</v>
      </c>
      <c r="R31" s="170">
        <v>0</v>
      </c>
      <c r="S31" s="170">
        <v>43.5</v>
      </c>
      <c r="T31" s="170">
        <v>41.5</v>
      </c>
      <c r="U31" s="170">
        <v>25</v>
      </c>
      <c r="V31" s="170">
        <v>39.5</v>
      </c>
      <c r="W31" s="171">
        <v>149.5</v>
      </c>
      <c r="X31" s="171">
        <v>149.5</v>
      </c>
      <c r="Y31" s="174">
        <v>0</v>
      </c>
      <c r="Z31" s="174">
        <v>0</v>
      </c>
      <c r="AA31" s="174">
        <v>0</v>
      </c>
      <c r="AB31" s="174">
        <v>0</v>
      </c>
      <c r="AC31" s="174">
        <v>186.875</v>
      </c>
      <c r="AD31" s="6">
        <v>186.875</v>
      </c>
      <c r="AE31" s="6">
        <v>186.875</v>
      </c>
      <c r="AF31" s="174">
        <v>1.1080000000000001</v>
      </c>
      <c r="AG31" s="174">
        <v>1.218</v>
      </c>
      <c r="AH31" s="174">
        <v>1.163</v>
      </c>
      <c r="AI31" s="6">
        <v>217.33600000000001</v>
      </c>
      <c r="AJ31" s="170">
        <v>9</v>
      </c>
      <c r="AK31" s="170">
        <v>0</v>
      </c>
      <c r="AL31" s="170">
        <v>0</v>
      </c>
      <c r="AM31" s="170">
        <v>13.5</v>
      </c>
      <c r="AN31" s="170">
        <v>0.34</v>
      </c>
      <c r="AO31" s="6">
        <v>9</v>
      </c>
      <c r="AP31" s="6">
        <v>0</v>
      </c>
      <c r="AQ31" s="6">
        <v>0</v>
      </c>
      <c r="AR31" s="6">
        <v>9.4499999999999993</v>
      </c>
      <c r="AS31" s="6">
        <v>18.45</v>
      </c>
      <c r="AT31" s="6">
        <v>8.5</v>
      </c>
      <c r="AU31" s="6">
        <v>26.95</v>
      </c>
      <c r="AV31" s="170">
        <v>0</v>
      </c>
      <c r="AW31" s="170">
        <v>0</v>
      </c>
      <c r="AX31" s="174">
        <v>0</v>
      </c>
      <c r="AY31" s="170">
        <v>0</v>
      </c>
      <c r="AZ31" s="170">
        <v>0</v>
      </c>
      <c r="BA31" s="172">
        <v>0</v>
      </c>
      <c r="BB31" s="172">
        <v>0</v>
      </c>
      <c r="BC31" s="176">
        <v>0</v>
      </c>
      <c r="BD31" s="170">
        <v>0</v>
      </c>
      <c r="BE31" s="170">
        <v>0</v>
      </c>
      <c r="BF31" s="174">
        <v>0</v>
      </c>
      <c r="BG31" s="170">
        <v>0</v>
      </c>
      <c r="BH31" s="6">
        <v>0</v>
      </c>
      <c r="BI31" s="175">
        <v>0</v>
      </c>
      <c r="BJ31" s="175">
        <v>145.839</v>
      </c>
      <c r="BK31" s="172">
        <v>77714.25</v>
      </c>
      <c r="BL31" s="172">
        <v>86741</v>
      </c>
      <c r="BM31" s="7">
        <v>87.503</v>
      </c>
      <c r="BN31" s="7">
        <v>0</v>
      </c>
      <c r="BO31" s="9">
        <v>0</v>
      </c>
      <c r="BP31" s="177">
        <v>3.6999999999999998E-2</v>
      </c>
      <c r="BQ31" s="6" t="s">
        <v>134</v>
      </c>
      <c r="BR31" s="170" t="s">
        <v>134</v>
      </c>
      <c r="BS31" s="176">
        <v>0</v>
      </c>
      <c r="BT31" s="176">
        <v>87.503</v>
      </c>
      <c r="BU31" s="175">
        <v>0.21</v>
      </c>
      <c r="BV31" s="6">
        <v>31.395</v>
      </c>
      <c r="BW31" s="6">
        <v>57.344999999999999</v>
      </c>
      <c r="BX31" s="6">
        <v>20</v>
      </c>
      <c r="BY31" s="176">
        <v>77.344999999999999</v>
      </c>
      <c r="BZ31" s="170">
        <v>0</v>
      </c>
      <c r="CA31" s="7">
        <v>0</v>
      </c>
      <c r="CB31" s="170">
        <v>0</v>
      </c>
      <c r="CC31" s="7">
        <v>0</v>
      </c>
      <c r="CD31" s="170">
        <v>0</v>
      </c>
      <c r="CE31" s="170">
        <v>0</v>
      </c>
      <c r="CF31" s="7">
        <v>0</v>
      </c>
      <c r="CG31" s="6">
        <v>440.529</v>
      </c>
      <c r="CH31" s="7">
        <v>66.239999999999995</v>
      </c>
      <c r="CI31" s="6">
        <v>506.76900000000001</v>
      </c>
      <c r="CJ31" s="51">
        <v>2299084.2599999998</v>
      </c>
      <c r="CK31" s="172">
        <v>0</v>
      </c>
      <c r="CL31" s="172">
        <v>149.5</v>
      </c>
      <c r="CM31" s="174">
        <v>16.445</v>
      </c>
      <c r="CN31" s="52">
        <v>74606.850000000006</v>
      </c>
      <c r="CO31" s="172">
        <v>0</v>
      </c>
      <c r="CP31" s="172">
        <v>0</v>
      </c>
      <c r="CQ31" s="176">
        <v>0</v>
      </c>
      <c r="CR31" s="53">
        <v>0</v>
      </c>
      <c r="CS31" s="51">
        <v>2373691.11</v>
      </c>
      <c r="CT31" s="52">
        <v>0</v>
      </c>
      <c r="CU31" s="52">
        <v>2373691.11</v>
      </c>
      <c r="CV31" s="146">
        <v>0</v>
      </c>
      <c r="CW31" s="54">
        <v>0</v>
      </c>
      <c r="CX31" s="52">
        <v>0</v>
      </c>
      <c r="CY31" s="52">
        <v>0</v>
      </c>
      <c r="CZ31" s="146">
        <v>0</v>
      </c>
      <c r="DA31" s="54">
        <v>0</v>
      </c>
      <c r="DB31" s="52">
        <v>0</v>
      </c>
      <c r="DC31" s="178">
        <v>0.75</v>
      </c>
      <c r="DD31" s="52">
        <v>0</v>
      </c>
      <c r="DE31" s="146">
        <v>0</v>
      </c>
      <c r="DF31" s="146">
        <v>0</v>
      </c>
      <c r="DG31" s="52">
        <v>0</v>
      </c>
      <c r="DH31" s="52">
        <v>0</v>
      </c>
      <c r="DI31" s="52">
        <v>0</v>
      </c>
      <c r="DJ31" s="52">
        <v>0</v>
      </c>
      <c r="DK31" s="146">
        <v>0</v>
      </c>
      <c r="DL31" s="54">
        <v>0</v>
      </c>
      <c r="DM31" s="51">
        <v>2373691.11</v>
      </c>
      <c r="DN31" s="51">
        <v>2299084.2599999998</v>
      </c>
      <c r="DO31" s="52">
        <v>74606.850000000006</v>
      </c>
      <c r="DP31" s="52">
        <v>0</v>
      </c>
      <c r="DQ31" s="52">
        <v>47473.82</v>
      </c>
      <c r="DR31" s="52">
        <v>2326217.29</v>
      </c>
      <c r="DS31" s="179">
        <v>137</v>
      </c>
      <c r="DT31" s="180">
        <v>177</v>
      </c>
      <c r="DU31" s="180">
        <v>506.76900000000001</v>
      </c>
      <c r="DV31" s="181">
        <v>15378</v>
      </c>
    </row>
    <row r="32" spans="1:126" ht="10.199999999999999">
      <c r="A32" s="182" t="s">
        <v>221</v>
      </c>
      <c r="B32" s="150" t="s">
        <v>136</v>
      </c>
      <c r="C32" s="167" t="s">
        <v>137</v>
      </c>
      <c r="D32" s="168" t="s">
        <v>222</v>
      </c>
      <c r="E32" s="169" t="s">
        <v>223</v>
      </c>
      <c r="F32" s="150" t="s">
        <v>142</v>
      </c>
      <c r="G32" s="150" t="s">
        <v>133</v>
      </c>
      <c r="H32" s="170">
        <v>0</v>
      </c>
      <c r="I32" s="170">
        <v>0</v>
      </c>
      <c r="J32" s="171">
        <v>0</v>
      </c>
      <c r="K32" s="170">
        <v>0</v>
      </c>
      <c r="L32" s="170">
        <v>0</v>
      </c>
      <c r="M32" s="170">
        <v>0</v>
      </c>
      <c r="N32" s="170">
        <v>0</v>
      </c>
      <c r="O32" s="170">
        <v>0</v>
      </c>
      <c r="P32" s="170">
        <v>93.5</v>
      </c>
      <c r="Q32" s="170">
        <v>97</v>
      </c>
      <c r="R32" s="170">
        <v>92.5</v>
      </c>
      <c r="S32" s="170">
        <v>93.5</v>
      </c>
      <c r="T32" s="170">
        <v>83</v>
      </c>
      <c r="U32" s="170">
        <v>77</v>
      </c>
      <c r="V32" s="170">
        <v>78</v>
      </c>
      <c r="W32" s="171">
        <v>614.5</v>
      </c>
      <c r="X32" s="171">
        <v>614.5</v>
      </c>
      <c r="Y32" s="174">
        <v>0</v>
      </c>
      <c r="Z32" s="174">
        <v>0</v>
      </c>
      <c r="AA32" s="174">
        <v>0</v>
      </c>
      <c r="AB32" s="174">
        <v>97.707999999999998</v>
      </c>
      <c r="AC32" s="174">
        <v>651.25</v>
      </c>
      <c r="AD32" s="6">
        <v>748.95799999999997</v>
      </c>
      <c r="AE32" s="6">
        <v>748.95799999999997</v>
      </c>
      <c r="AF32" s="174">
        <v>1.081</v>
      </c>
      <c r="AG32" s="174">
        <v>1.006</v>
      </c>
      <c r="AH32" s="174">
        <v>1.044</v>
      </c>
      <c r="AI32" s="6">
        <v>781.91200000000003</v>
      </c>
      <c r="AJ32" s="170">
        <v>32</v>
      </c>
      <c r="AK32" s="170">
        <v>12.5</v>
      </c>
      <c r="AL32" s="170">
        <v>0</v>
      </c>
      <c r="AM32" s="170">
        <v>98</v>
      </c>
      <c r="AN32" s="170">
        <v>5.63</v>
      </c>
      <c r="AO32" s="6">
        <v>32</v>
      </c>
      <c r="AP32" s="6">
        <v>25</v>
      </c>
      <c r="AQ32" s="6">
        <v>0</v>
      </c>
      <c r="AR32" s="6">
        <v>68.599999999999994</v>
      </c>
      <c r="AS32" s="6">
        <v>125.6</v>
      </c>
      <c r="AT32" s="6">
        <v>140.75</v>
      </c>
      <c r="AU32" s="6">
        <v>266.35000000000002</v>
      </c>
      <c r="AV32" s="170">
        <v>0</v>
      </c>
      <c r="AW32" s="170">
        <v>0</v>
      </c>
      <c r="AX32" s="174">
        <v>0</v>
      </c>
      <c r="AY32" s="170">
        <v>282.5</v>
      </c>
      <c r="AZ32" s="170">
        <v>97</v>
      </c>
      <c r="BA32" s="172">
        <v>0</v>
      </c>
      <c r="BB32" s="172">
        <v>0</v>
      </c>
      <c r="BC32" s="176">
        <v>48.5</v>
      </c>
      <c r="BD32" s="170">
        <v>0</v>
      </c>
      <c r="BE32" s="170">
        <v>0</v>
      </c>
      <c r="BF32" s="174">
        <v>0</v>
      </c>
      <c r="BG32" s="170">
        <v>4</v>
      </c>
      <c r="BH32" s="6">
        <v>6</v>
      </c>
      <c r="BI32" s="175">
        <v>0</v>
      </c>
      <c r="BJ32" s="175">
        <v>0</v>
      </c>
      <c r="BK32" s="172">
        <v>77714.25</v>
      </c>
      <c r="BL32" s="172">
        <v>86741</v>
      </c>
      <c r="BM32" s="7">
        <v>0</v>
      </c>
      <c r="BN32" s="7">
        <v>0</v>
      </c>
      <c r="BO32" s="9">
        <v>0</v>
      </c>
      <c r="BP32" s="177">
        <v>3.6999999999999998E-2</v>
      </c>
      <c r="BQ32" s="6" t="s">
        <v>134</v>
      </c>
      <c r="BR32" s="170" t="s">
        <v>134</v>
      </c>
      <c r="BS32" s="176">
        <v>0</v>
      </c>
      <c r="BT32" s="176">
        <v>0</v>
      </c>
      <c r="BU32" s="175">
        <v>0.21</v>
      </c>
      <c r="BV32" s="6">
        <v>129.04499999999999</v>
      </c>
      <c r="BW32" s="6">
        <v>0</v>
      </c>
      <c r="BX32" s="6">
        <v>0</v>
      </c>
      <c r="BY32" s="176">
        <v>0</v>
      </c>
      <c r="BZ32" s="170">
        <v>0</v>
      </c>
      <c r="CA32" s="7">
        <v>0</v>
      </c>
      <c r="CB32" s="170">
        <v>0</v>
      </c>
      <c r="CC32" s="7">
        <v>0</v>
      </c>
      <c r="CD32" s="170">
        <v>0</v>
      </c>
      <c r="CE32" s="170">
        <v>0</v>
      </c>
      <c r="CF32" s="7">
        <v>0</v>
      </c>
      <c r="CG32" s="6">
        <v>1231.807</v>
      </c>
      <c r="CH32" s="7">
        <v>0</v>
      </c>
      <c r="CI32" s="6">
        <v>1231.807</v>
      </c>
      <c r="CJ32" s="51">
        <v>5588400.4100000001</v>
      </c>
      <c r="CK32" s="172">
        <v>0</v>
      </c>
      <c r="CL32" s="172">
        <v>0</v>
      </c>
      <c r="CM32" s="174">
        <v>0</v>
      </c>
      <c r="CN32" s="52">
        <v>0</v>
      </c>
      <c r="CO32" s="172">
        <v>0</v>
      </c>
      <c r="CP32" s="172">
        <v>0</v>
      </c>
      <c r="CQ32" s="176">
        <v>0</v>
      </c>
      <c r="CR32" s="53">
        <v>0</v>
      </c>
      <c r="CS32" s="51">
        <v>5588400.4100000001</v>
      </c>
      <c r="CT32" s="52">
        <v>0</v>
      </c>
      <c r="CU32" s="52">
        <v>5588400.4100000001</v>
      </c>
      <c r="CV32" s="146">
        <v>0</v>
      </c>
      <c r="CW32" s="54">
        <v>0</v>
      </c>
      <c r="CX32" s="52">
        <v>0</v>
      </c>
      <c r="CY32" s="52">
        <v>0</v>
      </c>
      <c r="CZ32" s="146">
        <v>0</v>
      </c>
      <c r="DA32" s="54">
        <v>0</v>
      </c>
      <c r="DB32" s="52">
        <v>0</v>
      </c>
      <c r="DC32" s="178">
        <v>0.75</v>
      </c>
      <c r="DD32" s="52">
        <v>0</v>
      </c>
      <c r="DE32" s="146">
        <v>0</v>
      </c>
      <c r="DF32" s="146">
        <v>0</v>
      </c>
      <c r="DG32" s="52">
        <v>0</v>
      </c>
      <c r="DH32" s="52">
        <v>0</v>
      </c>
      <c r="DI32" s="52">
        <v>0</v>
      </c>
      <c r="DJ32" s="52">
        <v>0</v>
      </c>
      <c r="DK32" s="146">
        <v>0</v>
      </c>
      <c r="DL32" s="54">
        <v>0</v>
      </c>
      <c r="DM32" s="51">
        <v>5588400.4100000001</v>
      </c>
      <c r="DN32" s="51">
        <v>5588400.4100000001</v>
      </c>
      <c r="DO32" s="52">
        <v>0</v>
      </c>
      <c r="DP32" s="52">
        <v>0</v>
      </c>
      <c r="DQ32" s="52">
        <v>111768.01</v>
      </c>
      <c r="DR32" s="52">
        <v>5476632.4000000004</v>
      </c>
      <c r="DS32" s="179">
        <v>622</v>
      </c>
      <c r="DT32" s="180">
        <v>622</v>
      </c>
      <c r="DU32" s="180">
        <v>1253.0319999999999</v>
      </c>
      <c r="DV32" s="181">
        <v>9094</v>
      </c>
    </row>
    <row r="33" spans="1:126" ht="10.199999999999999">
      <c r="A33" s="182" t="s">
        <v>224</v>
      </c>
      <c r="B33" s="150" t="s">
        <v>136</v>
      </c>
      <c r="C33" s="167" t="s">
        <v>137</v>
      </c>
      <c r="D33" s="168" t="s">
        <v>225</v>
      </c>
      <c r="E33" s="169" t="s">
        <v>226</v>
      </c>
      <c r="F33" s="150" t="s">
        <v>142</v>
      </c>
      <c r="G33" s="150" t="s">
        <v>133</v>
      </c>
      <c r="H33" s="170">
        <v>0</v>
      </c>
      <c r="I33" s="170">
        <v>0</v>
      </c>
      <c r="J33" s="171">
        <v>0</v>
      </c>
      <c r="K33" s="170">
        <v>0</v>
      </c>
      <c r="L33" s="170">
        <v>0</v>
      </c>
      <c r="M33" s="170">
        <v>0</v>
      </c>
      <c r="N33" s="170">
        <v>0</v>
      </c>
      <c r="O33" s="170">
        <v>0</v>
      </c>
      <c r="P33" s="170">
        <v>0</v>
      </c>
      <c r="Q33" s="170">
        <v>0</v>
      </c>
      <c r="R33" s="170">
        <v>0</v>
      </c>
      <c r="S33" s="170">
        <v>52.5</v>
      </c>
      <c r="T33" s="170">
        <v>60</v>
      </c>
      <c r="U33" s="170">
        <v>97.5</v>
      </c>
      <c r="V33" s="170">
        <v>38.5</v>
      </c>
      <c r="W33" s="171">
        <v>248.5</v>
      </c>
      <c r="X33" s="171">
        <v>248.5</v>
      </c>
      <c r="Y33" s="174">
        <v>0</v>
      </c>
      <c r="Z33" s="174">
        <v>0</v>
      </c>
      <c r="AA33" s="174">
        <v>0</v>
      </c>
      <c r="AB33" s="174">
        <v>0</v>
      </c>
      <c r="AC33" s="174">
        <v>310.625</v>
      </c>
      <c r="AD33" s="6">
        <v>310.625</v>
      </c>
      <c r="AE33" s="6">
        <v>310.625</v>
      </c>
      <c r="AF33" s="174">
        <v>1.133</v>
      </c>
      <c r="AG33" s="174">
        <v>1.167</v>
      </c>
      <c r="AH33" s="174">
        <v>1.1499999999999999</v>
      </c>
      <c r="AI33" s="6">
        <v>357.21899999999999</v>
      </c>
      <c r="AJ33" s="170">
        <v>24</v>
      </c>
      <c r="AK33" s="170">
        <v>7.5</v>
      </c>
      <c r="AL33" s="170">
        <v>0</v>
      </c>
      <c r="AM33" s="170">
        <v>18</v>
      </c>
      <c r="AN33" s="170">
        <v>0.99</v>
      </c>
      <c r="AO33" s="6">
        <v>24</v>
      </c>
      <c r="AP33" s="6">
        <v>15</v>
      </c>
      <c r="AQ33" s="6">
        <v>0</v>
      </c>
      <c r="AR33" s="6">
        <v>12.6</v>
      </c>
      <c r="AS33" s="6">
        <v>51.6</v>
      </c>
      <c r="AT33" s="6">
        <v>24.75</v>
      </c>
      <c r="AU33" s="6">
        <v>76.349999999999994</v>
      </c>
      <c r="AV33" s="170">
        <v>0</v>
      </c>
      <c r="AW33" s="170">
        <v>0</v>
      </c>
      <c r="AX33" s="174">
        <v>0</v>
      </c>
      <c r="AY33" s="170">
        <v>0</v>
      </c>
      <c r="AZ33" s="170">
        <v>0</v>
      </c>
      <c r="BA33" s="172">
        <v>0</v>
      </c>
      <c r="BB33" s="172">
        <v>0</v>
      </c>
      <c r="BC33" s="176">
        <v>0</v>
      </c>
      <c r="BD33" s="170">
        <v>0</v>
      </c>
      <c r="BE33" s="170">
        <v>0</v>
      </c>
      <c r="BF33" s="174">
        <v>0</v>
      </c>
      <c r="BG33" s="170">
        <v>0</v>
      </c>
      <c r="BH33" s="6">
        <v>0</v>
      </c>
      <c r="BI33" s="175">
        <v>0</v>
      </c>
      <c r="BJ33" s="175">
        <v>158.84399999999999</v>
      </c>
      <c r="BK33" s="172">
        <v>77714.25</v>
      </c>
      <c r="BL33" s="172">
        <v>86741</v>
      </c>
      <c r="BM33" s="7">
        <v>95.305999999999997</v>
      </c>
      <c r="BN33" s="7">
        <v>0</v>
      </c>
      <c r="BO33" s="9">
        <v>0</v>
      </c>
      <c r="BP33" s="177">
        <v>3.6999999999999998E-2</v>
      </c>
      <c r="BQ33" s="6" t="s">
        <v>134</v>
      </c>
      <c r="BR33" s="170" t="s">
        <v>134</v>
      </c>
      <c r="BS33" s="176">
        <v>0</v>
      </c>
      <c r="BT33" s="176">
        <v>95.305999999999997</v>
      </c>
      <c r="BU33" s="175">
        <v>0.21</v>
      </c>
      <c r="BV33" s="6">
        <v>52.185000000000002</v>
      </c>
      <c r="BW33" s="6">
        <v>75.39</v>
      </c>
      <c r="BX33" s="6">
        <v>26.5</v>
      </c>
      <c r="BY33" s="176">
        <v>101.89</v>
      </c>
      <c r="BZ33" s="170">
        <v>0</v>
      </c>
      <c r="CA33" s="7">
        <v>0</v>
      </c>
      <c r="CB33" s="170">
        <v>0</v>
      </c>
      <c r="CC33" s="7">
        <v>0</v>
      </c>
      <c r="CD33" s="170">
        <v>0</v>
      </c>
      <c r="CE33" s="170">
        <v>0</v>
      </c>
      <c r="CF33" s="7">
        <v>0</v>
      </c>
      <c r="CG33" s="6">
        <v>682.95</v>
      </c>
      <c r="CH33" s="7">
        <v>0</v>
      </c>
      <c r="CI33" s="6">
        <v>682.95</v>
      </c>
      <c r="CJ33" s="51">
        <v>3098373.41</v>
      </c>
      <c r="CK33" s="172">
        <v>0</v>
      </c>
      <c r="CL33" s="172">
        <v>248.5</v>
      </c>
      <c r="CM33" s="174">
        <v>27.335000000000001</v>
      </c>
      <c r="CN33" s="52">
        <v>124012.06</v>
      </c>
      <c r="CO33" s="172">
        <v>0</v>
      </c>
      <c r="CP33" s="172">
        <v>0</v>
      </c>
      <c r="CQ33" s="176">
        <v>0</v>
      </c>
      <c r="CR33" s="53">
        <v>0</v>
      </c>
      <c r="CS33" s="51">
        <v>3222385.47</v>
      </c>
      <c r="CT33" s="52">
        <v>0</v>
      </c>
      <c r="CU33" s="52">
        <v>3222385.47</v>
      </c>
      <c r="CV33" s="146">
        <v>0</v>
      </c>
      <c r="CW33" s="54">
        <v>0</v>
      </c>
      <c r="CX33" s="52">
        <v>0</v>
      </c>
      <c r="CY33" s="52">
        <v>0</v>
      </c>
      <c r="CZ33" s="146">
        <v>0</v>
      </c>
      <c r="DA33" s="54">
        <v>0</v>
      </c>
      <c r="DB33" s="52">
        <v>0</v>
      </c>
      <c r="DC33" s="178">
        <v>0.75</v>
      </c>
      <c r="DD33" s="52">
        <v>0</v>
      </c>
      <c r="DE33" s="146">
        <v>0</v>
      </c>
      <c r="DF33" s="146">
        <v>0</v>
      </c>
      <c r="DG33" s="52">
        <v>0</v>
      </c>
      <c r="DH33" s="52">
        <v>0</v>
      </c>
      <c r="DI33" s="52">
        <v>0</v>
      </c>
      <c r="DJ33" s="52">
        <v>0</v>
      </c>
      <c r="DK33" s="146">
        <v>0</v>
      </c>
      <c r="DL33" s="54">
        <v>0</v>
      </c>
      <c r="DM33" s="51">
        <v>3222385.47</v>
      </c>
      <c r="DN33" s="51">
        <v>3098373.41</v>
      </c>
      <c r="DO33" s="52">
        <v>124012.06</v>
      </c>
      <c r="DP33" s="52">
        <v>0</v>
      </c>
      <c r="DQ33" s="52">
        <v>64447.71</v>
      </c>
      <c r="DR33" s="52">
        <v>3157937.76</v>
      </c>
      <c r="DS33" s="179">
        <v>221</v>
      </c>
      <c r="DT33" s="180">
        <v>274</v>
      </c>
      <c r="DU33" s="180">
        <v>737.34500000000003</v>
      </c>
      <c r="DV33" s="181">
        <v>12468</v>
      </c>
    </row>
    <row r="34" spans="1:126" ht="10.199999999999999">
      <c r="A34" s="182" t="s">
        <v>227</v>
      </c>
      <c r="B34" s="150" t="s">
        <v>136</v>
      </c>
      <c r="C34" s="167" t="s">
        <v>137</v>
      </c>
      <c r="D34" s="168" t="s">
        <v>228</v>
      </c>
      <c r="E34" s="169" t="s">
        <v>229</v>
      </c>
      <c r="F34" s="150" t="s">
        <v>142</v>
      </c>
      <c r="G34" s="150" t="s">
        <v>133</v>
      </c>
      <c r="H34" s="170">
        <v>0</v>
      </c>
      <c r="I34" s="170">
        <v>7</v>
      </c>
      <c r="J34" s="171">
        <v>7</v>
      </c>
      <c r="K34" s="170">
        <v>4</v>
      </c>
      <c r="L34" s="170">
        <v>10.5</v>
      </c>
      <c r="M34" s="170">
        <v>7.5</v>
      </c>
      <c r="N34" s="170">
        <v>10.5</v>
      </c>
      <c r="O34" s="170">
        <v>14</v>
      </c>
      <c r="P34" s="170">
        <v>0</v>
      </c>
      <c r="Q34" s="170">
        <v>0</v>
      </c>
      <c r="R34" s="170">
        <v>0</v>
      </c>
      <c r="S34" s="170">
        <v>0</v>
      </c>
      <c r="T34" s="170">
        <v>0</v>
      </c>
      <c r="U34" s="170">
        <v>0</v>
      </c>
      <c r="V34" s="170">
        <v>0</v>
      </c>
      <c r="W34" s="171">
        <v>46.5</v>
      </c>
      <c r="X34" s="171">
        <v>53.5</v>
      </c>
      <c r="Y34" s="174">
        <v>10.08</v>
      </c>
      <c r="Z34" s="174">
        <v>4.8</v>
      </c>
      <c r="AA34" s="174">
        <v>21.24</v>
      </c>
      <c r="AB34" s="174">
        <v>25.603000000000002</v>
      </c>
      <c r="AC34" s="174">
        <v>0</v>
      </c>
      <c r="AD34" s="6">
        <v>51.643000000000001</v>
      </c>
      <c r="AE34" s="6">
        <v>61.722999999999999</v>
      </c>
      <c r="AF34" s="174">
        <v>1.0189999999999999</v>
      </c>
      <c r="AG34" s="174">
        <v>1</v>
      </c>
      <c r="AH34" s="174">
        <v>1.01</v>
      </c>
      <c r="AI34" s="6">
        <v>62.34</v>
      </c>
      <c r="AJ34" s="170">
        <v>4</v>
      </c>
      <c r="AK34" s="170">
        <v>1</v>
      </c>
      <c r="AL34" s="170">
        <v>0</v>
      </c>
      <c r="AM34" s="170">
        <v>9</v>
      </c>
      <c r="AN34" s="170">
        <v>0.71</v>
      </c>
      <c r="AO34" s="6">
        <v>4</v>
      </c>
      <c r="AP34" s="6">
        <v>2</v>
      </c>
      <c r="AQ34" s="6">
        <v>0</v>
      </c>
      <c r="AR34" s="6">
        <v>6.3</v>
      </c>
      <c r="AS34" s="6">
        <v>12.3</v>
      </c>
      <c r="AT34" s="6">
        <v>17.75</v>
      </c>
      <c r="AU34" s="6">
        <v>30.05</v>
      </c>
      <c r="AV34" s="170">
        <v>53.5</v>
      </c>
      <c r="AW34" s="170">
        <v>0</v>
      </c>
      <c r="AX34" s="174">
        <v>2.6749999999999998</v>
      </c>
      <c r="AY34" s="170">
        <v>0</v>
      </c>
      <c r="AZ34" s="170">
        <v>0</v>
      </c>
      <c r="BA34" s="172">
        <v>0</v>
      </c>
      <c r="BB34" s="172">
        <v>0</v>
      </c>
      <c r="BC34" s="176">
        <v>0</v>
      </c>
      <c r="BD34" s="170">
        <v>0</v>
      </c>
      <c r="BE34" s="170">
        <v>0</v>
      </c>
      <c r="BF34" s="174">
        <v>0</v>
      </c>
      <c r="BG34" s="170">
        <v>0</v>
      </c>
      <c r="BH34" s="6">
        <v>0</v>
      </c>
      <c r="BI34" s="175">
        <v>36.738999999999997</v>
      </c>
      <c r="BJ34" s="175">
        <v>0</v>
      </c>
      <c r="BK34" s="172">
        <v>77714.25</v>
      </c>
      <c r="BL34" s="172">
        <v>86741</v>
      </c>
      <c r="BM34" s="7">
        <v>22.042999999999999</v>
      </c>
      <c r="BN34" s="7">
        <v>0</v>
      </c>
      <c r="BO34" s="9">
        <v>0</v>
      </c>
      <c r="BP34" s="177">
        <v>3.6999999999999998E-2</v>
      </c>
      <c r="BQ34" s="6" t="s">
        <v>134</v>
      </c>
      <c r="BR34" s="170" t="s">
        <v>134</v>
      </c>
      <c r="BS34" s="176">
        <v>0</v>
      </c>
      <c r="BT34" s="176">
        <v>22.042999999999999</v>
      </c>
      <c r="BU34" s="175">
        <v>0.21</v>
      </c>
      <c r="BV34" s="6">
        <v>11.234999999999999</v>
      </c>
      <c r="BW34" s="6">
        <v>0</v>
      </c>
      <c r="BX34" s="6">
        <v>0</v>
      </c>
      <c r="BY34" s="176">
        <v>0</v>
      </c>
      <c r="BZ34" s="170">
        <v>0</v>
      </c>
      <c r="CA34" s="7">
        <v>0</v>
      </c>
      <c r="CB34" s="170">
        <v>0</v>
      </c>
      <c r="CC34" s="7">
        <v>0</v>
      </c>
      <c r="CD34" s="170">
        <v>0</v>
      </c>
      <c r="CE34" s="170">
        <v>0</v>
      </c>
      <c r="CF34" s="7">
        <v>0</v>
      </c>
      <c r="CG34" s="6">
        <v>128.34299999999999</v>
      </c>
      <c r="CH34" s="7">
        <v>0</v>
      </c>
      <c r="CI34" s="6">
        <v>128.34299999999999</v>
      </c>
      <c r="CJ34" s="51">
        <v>582260.11</v>
      </c>
      <c r="CK34" s="172">
        <v>0</v>
      </c>
      <c r="CL34" s="172">
        <v>53.5</v>
      </c>
      <c r="CM34" s="174">
        <v>5.8849999999999998</v>
      </c>
      <c r="CN34" s="52">
        <v>26698.77</v>
      </c>
      <c r="CO34" s="172">
        <v>0</v>
      </c>
      <c r="CP34" s="172">
        <v>0</v>
      </c>
      <c r="CQ34" s="176">
        <v>0</v>
      </c>
      <c r="CR34" s="53">
        <v>0</v>
      </c>
      <c r="CS34" s="51">
        <v>608958.88</v>
      </c>
      <c r="CT34" s="52">
        <v>0</v>
      </c>
      <c r="CU34" s="52">
        <v>608958.88</v>
      </c>
      <c r="CV34" s="146">
        <v>0</v>
      </c>
      <c r="CW34" s="54">
        <v>0</v>
      </c>
      <c r="CX34" s="52">
        <v>0</v>
      </c>
      <c r="CY34" s="52">
        <v>0</v>
      </c>
      <c r="CZ34" s="146">
        <v>0</v>
      </c>
      <c r="DA34" s="54">
        <v>0</v>
      </c>
      <c r="DB34" s="52">
        <v>0</v>
      </c>
      <c r="DC34" s="178">
        <v>0.75</v>
      </c>
      <c r="DD34" s="52">
        <v>0</v>
      </c>
      <c r="DE34" s="146">
        <v>0</v>
      </c>
      <c r="DF34" s="146">
        <v>0</v>
      </c>
      <c r="DG34" s="52">
        <v>0</v>
      </c>
      <c r="DH34" s="52">
        <v>0</v>
      </c>
      <c r="DI34" s="52">
        <v>0</v>
      </c>
      <c r="DJ34" s="52">
        <v>0</v>
      </c>
      <c r="DK34" s="146">
        <v>0</v>
      </c>
      <c r="DL34" s="54">
        <v>0</v>
      </c>
      <c r="DM34" s="51">
        <v>608958.88</v>
      </c>
      <c r="DN34" s="51">
        <v>582260.11</v>
      </c>
      <c r="DO34" s="52">
        <v>26698.77</v>
      </c>
      <c r="DP34" s="52">
        <v>0</v>
      </c>
      <c r="DQ34" s="52">
        <v>12179.18</v>
      </c>
      <c r="DR34" s="52">
        <v>596779.69999999995</v>
      </c>
      <c r="DS34" s="179">
        <v>56</v>
      </c>
      <c r="DT34" s="180">
        <v>36</v>
      </c>
      <c r="DU34" s="180">
        <v>81.552000000000007</v>
      </c>
      <c r="DV34" s="181">
        <v>10883</v>
      </c>
    </row>
    <row r="35" spans="1:126" s="199" customFormat="1" ht="10.199999999999999">
      <c r="A35" s="183" t="s">
        <v>230</v>
      </c>
      <c r="B35" s="183" t="s">
        <v>136</v>
      </c>
      <c r="C35" s="184"/>
      <c r="D35" s="183"/>
      <c r="E35" s="183" t="s">
        <v>231</v>
      </c>
      <c r="F35" s="183"/>
      <c r="G35" s="183" t="s">
        <v>133</v>
      </c>
      <c r="H35" s="185">
        <v>1027</v>
      </c>
      <c r="I35" s="185">
        <v>6293</v>
      </c>
      <c r="J35" s="185">
        <v>6806.5</v>
      </c>
      <c r="K35" s="185">
        <v>6318.5</v>
      </c>
      <c r="L35" s="185">
        <v>6351.5</v>
      </c>
      <c r="M35" s="185">
        <v>6470.5</v>
      </c>
      <c r="N35" s="185">
        <v>6610</v>
      </c>
      <c r="O35" s="185">
        <v>7027</v>
      </c>
      <c r="P35" s="185">
        <v>6650</v>
      </c>
      <c r="Q35" s="185">
        <v>6702.5</v>
      </c>
      <c r="R35" s="185">
        <v>6507</v>
      </c>
      <c r="S35" s="185">
        <v>8119.5</v>
      </c>
      <c r="T35" s="185">
        <v>7106.5</v>
      </c>
      <c r="U35" s="185">
        <v>6190.5</v>
      </c>
      <c r="V35" s="185">
        <v>5881</v>
      </c>
      <c r="W35" s="185">
        <v>79934.5</v>
      </c>
      <c r="X35" s="185">
        <v>86741</v>
      </c>
      <c r="Y35" s="186">
        <v>9801.36</v>
      </c>
      <c r="Z35" s="186">
        <v>7582.2</v>
      </c>
      <c r="AA35" s="186">
        <v>15129.96</v>
      </c>
      <c r="AB35" s="186">
        <v>21199.922999999999</v>
      </c>
      <c r="AC35" s="186">
        <v>50633.75</v>
      </c>
      <c r="AD35" s="186">
        <v>94545.832999999999</v>
      </c>
      <c r="AE35" s="186">
        <v>104347.193</v>
      </c>
      <c r="AF35" s="174"/>
      <c r="AG35" s="174"/>
      <c r="AH35" s="187">
        <v>1.079</v>
      </c>
      <c r="AI35" s="188">
        <v>112616.00199999999</v>
      </c>
      <c r="AJ35" s="189">
        <v>3286.5</v>
      </c>
      <c r="AK35" s="189">
        <v>4454</v>
      </c>
      <c r="AL35" s="189">
        <v>663</v>
      </c>
      <c r="AM35" s="189">
        <v>12865</v>
      </c>
      <c r="AN35" s="189">
        <v>539.27</v>
      </c>
      <c r="AO35" s="186">
        <v>3286.5</v>
      </c>
      <c r="AP35" s="186">
        <v>8908</v>
      </c>
      <c r="AQ35" s="186">
        <v>1326</v>
      </c>
      <c r="AR35" s="186">
        <v>9005.5</v>
      </c>
      <c r="AS35" s="186">
        <v>22526</v>
      </c>
      <c r="AT35" s="186">
        <v>13481.75</v>
      </c>
      <c r="AU35" s="186">
        <v>36007.75</v>
      </c>
      <c r="AV35" s="185">
        <v>44196</v>
      </c>
      <c r="AW35" s="185">
        <v>2709</v>
      </c>
      <c r="AX35" s="186">
        <v>2345.25</v>
      </c>
      <c r="AY35" s="185">
        <v>12225.5</v>
      </c>
      <c r="AZ35" s="185">
        <v>4944.43</v>
      </c>
      <c r="BA35" s="190">
        <v>16</v>
      </c>
      <c r="BB35" s="190">
        <v>2.67</v>
      </c>
      <c r="BC35" s="191">
        <v>2473.5500000000002</v>
      </c>
      <c r="BD35" s="185">
        <v>11469</v>
      </c>
      <c r="BE35" s="185">
        <v>11469</v>
      </c>
      <c r="BF35" s="186">
        <v>688.14</v>
      </c>
      <c r="BG35" s="185">
        <v>408</v>
      </c>
      <c r="BH35" s="186">
        <v>612</v>
      </c>
      <c r="BI35" s="186">
        <v>243.19399999999999</v>
      </c>
      <c r="BJ35" s="186">
        <v>2875.4989999999998</v>
      </c>
      <c r="BK35" s="192"/>
      <c r="BL35" s="190"/>
      <c r="BM35" s="186">
        <v>1871.2159999999999</v>
      </c>
      <c r="BN35" s="193">
        <v>0</v>
      </c>
      <c r="BO35" s="193">
        <v>0</v>
      </c>
      <c r="BP35" s="194"/>
      <c r="BQ35" s="186"/>
      <c r="BR35" s="186"/>
      <c r="BS35" s="191">
        <v>0</v>
      </c>
      <c r="BT35" s="191">
        <v>1871.2159999999999</v>
      </c>
      <c r="BU35" s="183"/>
      <c r="BV35" s="191">
        <v>18215.611000000001</v>
      </c>
      <c r="BW35" s="191">
        <v>428.94799999999998</v>
      </c>
      <c r="BX35" s="191">
        <v>161</v>
      </c>
      <c r="BY35" s="191">
        <v>589.94799999999998</v>
      </c>
      <c r="BZ35" s="195">
        <v>64.5</v>
      </c>
      <c r="CA35" s="193">
        <v>6.45</v>
      </c>
      <c r="CB35" s="195">
        <v>59</v>
      </c>
      <c r="CC35" s="193">
        <v>5.9</v>
      </c>
      <c r="CD35" s="195">
        <v>0</v>
      </c>
      <c r="CE35" s="195">
        <v>0</v>
      </c>
      <c r="CF35" s="193">
        <v>0</v>
      </c>
      <c r="CG35" s="186">
        <v>175431.81700000001</v>
      </c>
      <c r="CH35" s="193">
        <v>88.537000000000006</v>
      </c>
      <c r="CI35" s="186">
        <v>175520.35399999999</v>
      </c>
      <c r="CJ35" s="147">
        <v>796291965.99000001</v>
      </c>
      <c r="CK35" s="190">
        <v>0</v>
      </c>
      <c r="CL35" s="190">
        <v>10013.5</v>
      </c>
      <c r="CM35" s="193">
        <v>1101.4849999999999</v>
      </c>
      <c r="CN35" s="196">
        <v>4997162.0999999996</v>
      </c>
      <c r="CO35" s="190">
        <v>0</v>
      </c>
      <c r="CP35" s="190">
        <v>510</v>
      </c>
      <c r="CQ35" s="190">
        <v>153</v>
      </c>
      <c r="CR35" s="147">
        <v>694122.76</v>
      </c>
      <c r="CS35" s="147">
        <v>801983250.85000002</v>
      </c>
      <c r="CT35" s="147">
        <v>0</v>
      </c>
      <c r="CU35" s="147">
        <v>801983250.85000002</v>
      </c>
      <c r="CV35" s="147">
        <v>1589247.01</v>
      </c>
      <c r="CW35" s="147">
        <v>5604435</v>
      </c>
      <c r="CX35" s="147">
        <v>7193682.0099999998</v>
      </c>
      <c r="CY35" s="147">
        <v>5395261.5099999998</v>
      </c>
      <c r="CZ35" s="147">
        <v>0</v>
      </c>
      <c r="DA35" s="147">
        <v>0</v>
      </c>
      <c r="DB35" s="147">
        <v>0</v>
      </c>
      <c r="DC35" s="197">
        <v>0.75</v>
      </c>
      <c r="DD35" s="147">
        <v>0</v>
      </c>
      <c r="DE35" s="147">
        <v>0</v>
      </c>
      <c r="DF35" s="147">
        <v>23994.05</v>
      </c>
      <c r="DG35" s="147">
        <v>23994.05</v>
      </c>
      <c r="DH35" s="147">
        <v>17995.54</v>
      </c>
      <c r="DI35" s="147">
        <v>7217676.0599999996</v>
      </c>
      <c r="DJ35" s="147">
        <v>5413257.0499999998</v>
      </c>
      <c r="DK35" s="147">
        <v>0</v>
      </c>
      <c r="DL35" s="147">
        <v>0</v>
      </c>
      <c r="DM35" s="147">
        <v>796569993.79999995</v>
      </c>
      <c r="DN35" s="147">
        <v>790891074.45000005</v>
      </c>
      <c r="DO35" s="147">
        <v>4984796.59</v>
      </c>
      <c r="DP35" s="147">
        <v>694122.76</v>
      </c>
      <c r="DQ35" s="147">
        <v>1813150.34</v>
      </c>
      <c r="DR35" s="147">
        <v>794756843.46000004</v>
      </c>
      <c r="DS35" s="190">
        <v>87444</v>
      </c>
      <c r="DT35" s="193">
        <v>81993</v>
      </c>
      <c r="DU35" s="193">
        <v>167507.01800000001</v>
      </c>
      <c r="DV35" s="198"/>
    </row>
    <row r="36" spans="1:126" ht="10.199999999999999">
      <c r="A36" s="166" t="s">
        <v>232</v>
      </c>
      <c r="B36" s="150" t="s">
        <v>232</v>
      </c>
      <c r="C36" s="167" t="s">
        <v>180</v>
      </c>
      <c r="D36" s="168" t="s">
        <v>130</v>
      </c>
      <c r="E36" s="169" t="s">
        <v>233</v>
      </c>
      <c r="F36" s="150" t="s">
        <v>132</v>
      </c>
      <c r="G36" s="150" t="s">
        <v>133</v>
      </c>
      <c r="H36" s="170">
        <v>2</v>
      </c>
      <c r="I36" s="170">
        <v>11.5</v>
      </c>
      <c r="J36" s="171">
        <v>12.5</v>
      </c>
      <c r="K36" s="170">
        <v>11</v>
      </c>
      <c r="L36" s="170">
        <v>12</v>
      </c>
      <c r="M36" s="170">
        <v>8.5</v>
      </c>
      <c r="N36" s="170">
        <v>11</v>
      </c>
      <c r="O36" s="170">
        <v>13</v>
      </c>
      <c r="P36" s="170">
        <v>8.5</v>
      </c>
      <c r="Q36" s="170">
        <v>16</v>
      </c>
      <c r="R36" s="170">
        <v>10</v>
      </c>
      <c r="S36" s="170">
        <v>12.5</v>
      </c>
      <c r="T36" s="170">
        <v>17</v>
      </c>
      <c r="U36" s="170">
        <v>12.5</v>
      </c>
      <c r="V36" s="170">
        <v>8</v>
      </c>
      <c r="W36" s="171">
        <v>140</v>
      </c>
      <c r="X36" s="171">
        <v>152.5</v>
      </c>
      <c r="Y36" s="174">
        <v>18</v>
      </c>
      <c r="Z36" s="174">
        <v>13.2</v>
      </c>
      <c r="AA36" s="174">
        <v>24.19</v>
      </c>
      <c r="AB36" s="174">
        <v>33.963000000000001</v>
      </c>
      <c r="AC36" s="174">
        <v>95</v>
      </c>
      <c r="AD36" s="6">
        <v>166.35300000000001</v>
      </c>
      <c r="AE36" s="6">
        <v>184.35300000000001</v>
      </c>
      <c r="AF36" s="174">
        <v>1.0429999999999999</v>
      </c>
      <c r="AG36" s="174">
        <v>1.032</v>
      </c>
      <c r="AH36" s="174">
        <v>1.038</v>
      </c>
      <c r="AI36" s="6">
        <v>191.358</v>
      </c>
      <c r="AJ36" s="170">
        <v>1</v>
      </c>
      <c r="AK36" s="170">
        <v>0</v>
      </c>
      <c r="AL36" s="170">
        <v>1</v>
      </c>
      <c r="AM36" s="170">
        <v>31.5</v>
      </c>
      <c r="AN36" s="170">
        <v>0.34</v>
      </c>
      <c r="AO36" s="6">
        <v>1</v>
      </c>
      <c r="AP36" s="6">
        <v>0</v>
      </c>
      <c r="AQ36" s="6">
        <v>2</v>
      </c>
      <c r="AR36" s="6">
        <v>22.05</v>
      </c>
      <c r="AS36" s="6">
        <v>25.05</v>
      </c>
      <c r="AT36" s="6">
        <v>8.5</v>
      </c>
      <c r="AU36" s="6">
        <v>33.549999999999997</v>
      </c>
      <c r="AV36" s="170">
        <v>54</v>
      </c>
      <c r="AW36" s="170">
        <v>0</v>
      </c>
      <c r="AX36" s="174">
        <v>2.7</v>
      </c>
      <c r="AY36" s="170">
        <v>0</v>
      </c>
      <c r="AZ36" s="170">
        <v>0</v>
      </c>
      <c r="BA36" s="172">
        <v>0</v>
      </c>
      <c r="BB36" s="172">
        <v>0</v>
      </c>
      <c r="BC36" s="176">
        <v>0</v>
      </c>
      <c r="BD36" s="170">
        <v>0</v>
      </c>
      <c r="BE36" s="170">
        <v>0</v>
      </c>
      <c r="BF36" s="174">
        <v>0</v>
      </c>
      <c r="BG36" s="170">
        <v>0</v>
      </c>
      <c r="BH36" s="6">
        <v>0</v>
      </c>
      <c r="BI36" s="175">
        <v>58.609000000000002</v>
      </c>
      <c r="BJ36" s="175">
        <v>97.5</v>
      </c>
      <c r="BK36" s="172">
        <v>152.5</v>
      </c>
      <c r="BL36" s="172">
        <v>152.5</v>
      </c>
      <c r="BM36" s="7">
        <v>156.10900000000001</v>
      </c>
      <c r="BN36" s="7">
        <v>22.003</v>
      </c>
      <c r="BO36" s="9">
        <v>47.5</v>
      </c>
      <c r="BP36" s="177">
        <v>1</v>
      </c>
      <c r="BQ36" s="6" t="s">
        <v>234</v>
      </c>
      <c r="BR36" s="170" t="s">
        <v>134</v>
      </c>
      <c r="BS36" s="176">
        <v>9.15</v>
      </c>
      <c r="BT36" s="176">
        <v>234.762</v>
      </c>
      <c r="BU36" s="175">
        <v>0.16700000000000001</v>
      </c>
      <c r="BV36" s="6">
        <v>25.468</v>
      </c>
      <c r="BW36" s="6">
        <v>0</v>
      </c>
      <c r="BX36" s="6">
        <v>0</v>
      </c>
      <c r="BY36" s="176">
        <v>0</v>
      </c>
      <c r="BZ36" s="170">
        <v>0</v>
      </c>
      <c r="CA36" s="7">
        <v>0</v>
      </c>
      <c r="CB36" s="170">
        <v>0</v>
      </c>
      <c r="CC36" s="7">
        <v>0</v>
      </c>
      <c r="CD36" s="170">
        <v>0</v>
      </c>
      <c r="CE36" s="170">
        <v>0</v>
      </c>
      <c r="CF36" s="7">
        <v>0</v>
      </c>
      <c r="CG36" s="6">
        <v>487.83800000000002</v>
      </c>
      <c r="CH36" s="7">
        <v>0</v>
      </c>
      <c r="CI36" s="6">
        <v>487.83800000000002</v>
      </c>
      <c r="CJ36" s="51">
        <v>2213199.0499999998</v>
      </c>
      <c r="CK36" s="172">
        <v>0</v>
      </c>
      <c r="CL36" s="172">
        <v>0</v>
      </c>
      <c r="CM36" s="174">
        <v>0</v>
      </c>
      <c r="CN36" s="52">
        <v>0</v>
      </c>
      <c r="CO36" s="172">
        <v>0</v>
      </c>
      <c r="CP36" s="172">
        <v>0</v>
      </c>
      <c r="CQ36" s="176">
        <v>0</v>
      </c>
      <c r="CR36" s="53">
        <v>0</v>
      </c>
      <c r="CS36" s="51">
        <v>2213199.0499999998</v>
      </c>
      <c r="CT36" s="52">
        <v>0</v>
      </c>
      <c r="CU36" s="52">
        <v>2213199.0499999998</v>
      </c>
      <c r="CV36" s="146">
        <v>1132.1099999999999</v>
      </c>
      <c r="CW36" s="54">
        <v>17692</v>
      </c>
      <c r="CX36" s="52">
        <v>18824.11</v>
      </c>
      <c r="CY36" s="52">
        <v>14118.08</v>
      </c>
      <c r="CZ36" s="146">
        <v>0</v>
      </c>
      <c r="DA36" s="54">
        <v>0</v>
      </c>
      <c r="DB36" s="52">
        <v>0</v>
      </c>
      <c r="DC36" s="178">
        <v>0.75</v>
      </c>
      <c r="DD36" s="52">
        <v>0</v>
      </c>
      <c r="DE36" s="146">
        <v>0</v>
      </c>
      <c r="DF36" s="146">
        <v>6362.31</v>
      </c>
      <c r="DG36" s="52">
        <v>6362.31</v>
      </c>
      <c r="DH36" s="52">
        <v>4771.7299999999996</v>
      </c>
      <c r="DI36" s="52">
        <v>25186.42</v>
      </c>
      <c r="DJ36" s="52">
        <v>18889.810000000001</v>
      </c>
      <c r="DK36" s="146">
        <v>0</v>
      </c>
      <c r="DL36" s="54">
        <v>0</v>
      </c>
      <c r="DM36" s="51">
        <v>2194309.2400000002</v>
      </c>
      <c r="DN36" s="51">
        <v>2194309.2400000002</v>
      </c>
      <c r="DO36" s="52">
        <v>0</v>
      </c>
      <c r="DP36" s="52">
        <v>0</v>
      </c>
      <c r="DQ36" s="52">
        <v>0</v>
      </c>
      <c r="DR36" s="52">
        <v>2194309.2400000002</v>
      </c>
      <c r="DS36" s="179">
        <v>150</v>
      </c>
      <c r="DT36" s="180">
        <v>146.5</v>
      </c>
      <c r="DU36" s="180">
        <v>475.09500000000003</v>
      </c>
      <c r="DV36" s="181">
        <v>14513</v>
      </c>
    </row>
    <row r="37" spans="1:126" ht="10.199999999999999">
      <c r="A37" s="150" t="s">
        <v>235</v>
      </c>
      <c r="B37" s="150" t="s">
        <v>235</v>
      </c>
      <c r="C37" s="167" t="s">
        <v>236</v>
      </c>
      <c r="D37" s="168" t="s">
        <v>130</v>
      </c>
      <c r="E37" s="169" t="s">
        <v>237</v>
      </c>
      <c r="F37" s="150" t="s">
        <v>132</v>
      </c>
      <c r="G37" s="150" t="s">
        <v>133</v>
      </c>
      <c r="H37" s="170">
        <v>105</v>
      </c>
      <c r="I37" s="170">
        <v>294.5</v>
      </c>
      <c r="J37" s="171">
        <v>347</v>
      </c>
      <c r="K37" s="170">
        <v>311.5</v>
      </c>
      <c r="L37" s="170">
        <v>292</v>
      </c>
      <c r="M37" s="170">
        <v>314</v>
      </c>
      <c r="N37" s="170">
        <v>280.5</v>
      </c>
      <c r="O37" s="170">
        <v>329.5</v>
      </c>
      <c r="P37" s="170">
        <v>309.5</v>
      </c>
      <c r="Q37" s="170">
        <v>309</v>
      </c>
      <c r="R37" s="170">
        <v>277.5</v>
      </c>
      <c r="S37" s="170">
        <v>292.5</v>
      </c>
      <c r="T37" s="170">
        <v>261.5</v>
      </c>
      <c r="U37" s="170">
        <v>267.5</v>
      </c>
      <c r="V37" s="170">
        <v>204</v>
      </c>
      <c r="W37" s="171">
        <v>3449</v>
      </c>
      <c r="X37" s="171">
        <v>3796</v>
      </c>
      <c r="Y37" s="174">
        <v>499.68</v>
      </c>
      <c r="Z37" s="174">
        <v>373.8</v>
      </c>
      <c r="AA37" s="174">
        <v>715.08</v>
      </c>
      <c r="AB37" s="174">
        <v>960.87900000000002</v>
      </c>
      <c r="AC37" s="174">
        <v>2015</v>
      </c>
      <c r="AD37" s="6">
        <v>4064.759</v>
      </c>
      <c r="AE37" s="6">
        <v>4564.4390000000003</v>
      </c>
      <c r="AF37" s="174">
        <v>1.091</v>
      </c>
      <c r="AG37" s="174">
        <v>1.091</v>
      </c>
      <c r="AH37" s="174">
        <v>1.091</v>
      </c>
      <c r="AI37" s="6">
        <v>4979.8029999999999</v>
      </c>
      <c r="AJ37" s="170">
        <v>77.5</v>
      </c>
      <c r="AK37" s="170">
        <v>50</v>
      </c>
      <c r="AL37" s="170">
        <v>67</v>
      </c>
      <c r="AM37" s="170">
        <v>438.5</v>
      </c>
      <c r="AN37" s="170">
        <v>21.55</v>
      </c>
      <c r="AO37" s="6">
        <v>77.5</v>
      </c>
      <c r="AP37" s="6">
        <v>100</v>
      </c>
      <c r="AQ37" s="6">
        <v>134</v>
      </c>
      <c r="AR37" s="6">
        <v>306.95</v>
      </c>
      <c r="AS37" s="6">
        <v>618.45000000000005</v>
      </c>
      <c r="AT37" s="6">
        <v>538.75</v>
      </c>
      <c r="AU37" s="6">
        <v>1157.2</v>
      </c>
      <c r="AV37" s="170">
        <v>2125.5</v>
      </c>
      <c r="AW37" s="170">
        <v>0</v>
      </c>
      <c r="AX37" s="174">
        <v>106.27500000000001</v>
      </c>
      <c r="AY37" s="170">
        <v>454</v>
      </c>
      <c r="AZ37" s="170">
        <v>119.25</v>
      </c>
      <c r="BA37" s="172">
        <v>0</v>
      </c>
      <c r="BB37" s="172">
        <v>0</v>
      </c>
      <c r="BC37" s="176">
        <v>59.625</v>
      </c>
      <c r="BD37" s="170">
        <v>296</v>
      </c>
      <c r="BE37" s="170">
        <v>296</v>
      </c>
      <c r="BF37" s="174">
        <v>17.760000000000002</v>
      </c>
      <c r="BG37" s="170">
        <v>0</v>
      </c>
      <c r="BH37" s="6">
        <v>0</v>
      </c>
      <c r="BI37" s="175">
        <v>70.055000000000007</v>
      </c>
      <c r="BJ37" s="175">
        <v>0</v>
      </c>
      <c r="BK37" s="172">
        <v>3796</v>
      </c>
      <c r="BL37" s="172">
        <v>3796</v>
      </c>
      <c r="BM37" s="7">
        <v>42.033000000000001</v>
      </c>
      <c r="BN37" s="7">
        <v>29.039000000000001</v>
      </c>
      <c r="BO37" s="9">
        <v>0</v>
      </c>
      <c r="BP37" s="177">
        <v>0.3</v>
      </c>
      <c r="BQ37" s="6" t="s">
        <v>134</v>
      </c>
      <c r="BR37" s="170" t="s">
        <v>134</v>
      </c>
      <c r="BS37" s="176">
        <v>0</v>
      </c>
      <c r="BT37" s="176">
        <v>71.072000000000003</v>
      </c>
      <c r="BU37" s="175">
        <v>0.129</v>
      </c>
      <c r="BV37" s="6">
        <v>489.68400000000003</v>
      </c>
      <c r="BW37" s="6">
        <v>0</v>
      </c>
      <c r="BX37" s="6">
        <v>0</v>
      </c>
      <c r="BY37" s="176">
        <v>0</v>
      </c>
      <c r="BZ37" s="170">
        <v>0</v>
      </c>
      <c r="CA37" s="7">
        <v>0</v>
      </c>
      <c r="CB37" s="170">
        <v>2</v>
      </c>
      <c r="CC37" s="7">
        <v>0.2</v>
      </c>
      <c r="CD37" s="170">
        <v>3</v>
      </c>
      <c r="CE37" s="170">
        <v>6</v>
      </c>
      <c r="CF37" s="7">
        <v>1.5</v>
      </c>
      <c r="CG37" s="6">
        <v>6883.1189999999997</v>
      </c>
      <c r="CH37" s="7">
        <v>0</v>
      </c>
      <c r="CI37" s="6">
        <v>6883.1189999999997</v>
      </c>
      <c r="CJ37" s="51">
        <v>31226990.120000001</v>
      </c>
      <c r="CK37" s="172">
        <v>0</v>
      </c>
      <c r="CL37" s="172">
        <v>480</v>
      </c>
      <c r="CM37" s="174">
        <v>52.8</v>
      </c>
      <c r="CN37" s="52">
        <v>239540.4</v>
      </c>
      <c r="CO37" s="172">
        <v>0</v>
      </c>
      <c r="CP37" s="172">
        <v>0</v>
      </c>
      <c r="CQ37" s="176">
        <v>0</v>
      </c>
      <c r="CR37" s="53">
        <v>0</v>
      </c>
      <c r="CS37" s="51">
        <v>31466530.52</v>
      </c>
      <c r="CT37" s="52">
        <v>0</v>
      </c>
      <c r="CU37" s="52">
        <v>31466530.52</v>
      </c>
      <c r="CV37" s="146">
        <v>116101.97</v>
      </c>
      <c r="CW37" s="54">
        <v>906821</v>
      </c>
      <c r="CX37" s="52">
        <v>1022922.97</v>
      </c>
      <c r="CY37" s="52">
        <v>767192.23</v>
      </c>
      <c r="CZ37" s="146">
        <v>0</v>
      </c>
      <c r="DA37" s="54">
        <v>0</v>
      </c>
      <c r="DB37" s="52">
        <v>0</v>
      </c>
      <c r="DC37" s="178">
        <v>0.39439999999999997</v>
      </c>
      <c r="DD37" s="52">
        <v>0</v>
      </c>
      <c r="DE37" s="146">
        <v>0</v>
      </c>
      <c r="DF37" s="146">
        <v>7148.26</v>
      </c>
      <c r="DG37" s="52">
        <v>7148.26</v>
      </c>
      <c r="DH37" s="52">
        <v>5361.2</v>
      </c>
      <c r="DI37" s="52">
        <v>1030071.23</v>
      </c>
      <c r="DJ37" s="52">
        <v>772553.43</v>
      </c>
      <c r="DK37" s="146">
        <v>0</v>
      </c>
      <c r="DL37" s="54">
        <v>0</v>
      </c>
      <c r="DM37" s="51">
        <v>30693977.09</v>
      </c>
      <c r="DN37" s="51">
        <v>30460317.789999999</v>
      </c>
      <c r="DO37" s="52">
        <v>233659.3</v>
      </c>
      <c r="DP37" s="52">
        <v>0</v>
      </c>
      <c r="DQ37" s="52">
        <v>0</v>
      </c>
      <c r="DR37" s="52">
        <v>30693977.09</v>
      </c>
      <c r="DS37" s="179">
        <v>3787</v>
      </c>
      <c r="DT37" s="180">
        <v>3713.5</v>
      </c>
      <c r="DU37" s="180">
        <v>6692.8670000000002</v>
      </c>
      <c r="DV37" s="181">
        <v>8226</v>
      </c>
    </row>
    <row r="38" spans="1:126" ht="10.199999999999999">
      <c r="A38" s="150" t="s">
        <v>238</v>
      </c>
      <c r="B38" s="150" t="s">
        <v>238</v>
      </c>
      <c r="C38" s="167" t="s">
        <v>239</v>
      </c>
      <c r="D38" s="168" t="s">
        <v>130</v>
      </c>
      <c r="E38" s="169" t="s">
        <v>240</v>
      </c>
      <c r="F38" s="150" t="s">
        <v>132</v>
      </c>
      <c r="G38" s="150" t="s">
        <v>133</v>
      </c>
      <c r="H38" s="170">
        <v>29.5</v>
      </c>
      <c r="I38" s="170">
        <v>193</v>
      </c>
      <c r="J38" s="171">
        <v>207.75</v>
      </c>
      <c r="K38" s="170">
        <v>191.5</v>
      </c>
      <c r="L38" s="170">
        <v>188</v>
      </c>
      <c r="M38" s="170">
        <v>183.5</v>
      </c>
      <c r="N38" s="170">
        <v>196.5</v>
      </c>
      <c r="O38" s="170">
        <v>194.5</v>
      </c>
      <c r="P38" s="170">
        <v>208</v>
      </c>
      <c r="Q38" s="170">
        <v>219.5</v>
      </c>
      <c r="R38" s="170">
        <v>209</v>
      </c>
      <c r="S38" s="170">
        <v>225</v>
      </c>
      <c r="T38" s="170">
        <v>188.5</v>
      </c>
      <c r="U38" s="170">
        <v>190</v>
      </c>
      <c r="V38" s="170">
        <v>206</v>
      </c>
      <c r="W38" s="171">
        <v>2400</v>
      </c>
      <c r="X38" s="171">
        <v>2607.75</v>
      </c>
      <c r="Y38" s="174">
        <v>299.16000000000003</v>
      </c>
      <c r="Z38" s="174">
        <v>229.8</v>
      </c>
      <c r="AA38" s="174">
        <v>438.37</v>
      </c>
      <c r="AB38" s="174">
        <v>625.95600000000002</v>
      </c>
      <c r="AC38" s="174">
        <v>1547.5</v>
      </c>
      <c r="AD38" s="6">
        <v>2841.6260000000002</v>
      </c>
      <c r="AE38" s="6">
        <v>3140.7860000000001</v>
      </c>
      <c r="AF38" s="174">
        <v>1.0629999999999999</v>
      </c>
      <c r="AG38" s="174">
        <v>1.0509999999999999</v>
      </c>
      <c r="AH38" s="174">
        <v>1.0569999999999999</v>
      </c>
      <c r="AI38" s="6">
        <v>3319.8110000000001</v>
      </c>
      <c r="AJ38" s="170">
        <v>88</v>
      </c>
      <c r="AK38" s="170">
        <v>59</v>
      </c>
      <c r="AL38" s="170">
        <v>24.5</v>
      </c>
      <c r="AM38" s="170">
        <v>333.5</v>
      </c>
      <c r="AN38" s="170">
        <v>17.02</v>
      </c>
      <c r="AO38" s="6">
        <v>88</v>
      </c>
      <c r="AP38" s="6">
        <v>118</v>
      </c>
      <c r="AQ38" s="6">
        <v>49</v>
      </c>
      <c r="AR38" s="6">
        <v>233.45</v>
      </c>
      <c r="AS38" s="6">
        <v>488.45</v>
      </c>
      <c r="AT38" s="6">
        <v>425.5</v>
      </c>
      <c r="AU38" s="6">
        <v>913.95</v>
      </c>
      <c r="AV38" s="170">
        <v>1147</v>
      </c>
      <c r="AW38" s="170">
        <v>0</v>
      </c>
      <c r="AX38" s="174">
        <v>57.35</v>
      </c>
      <c r="AY38" s="170">
        <v>0</v>
      </c>
      <c r="AZ38" s="170">
        <v>0</v>
      </c>
      <c r="BA38" s="172">
        <v>0</v>
      </c>
      <c r="BB38" s="172">
        <v>0</v>
      </c>
      <c r="BC38" s="176">
        <v>0</v>
      </c>
      <c r="BD38" s="170">
        <v>0</v>
      </c>
      <c r="BE38" s="170">
        <v>0</v>
      </c>
      <c r="BF38" s="174">
        <v>0</v>
      </c>
      <c r="BG38" s="170">
        <v>3</v>
      </c>
      <c r="BH38" s="6">
        <v>4.5</v>
      </c>
      <c r="BI38" s="175">
        <v>0</v>
      </c>
      <c r="BJ38" s="175">
        <v>0</v>
      </c>
      <c r="BK38" s="172">
        <v>2607.75</v>
      </c>
      <c r="BL38" s="172">
        <v>2787.75</v>
      </c>
      <c r="BM38" s="7">
        <v>0</v>
      </c>
      <c r="BN38" s="7">
        <v>126.729</v>
      </c>
      <c r="BO38" s="9">
        <v>0</v>
      </c>
      <c r="BP38" s="177">
        <v>0.41899999999999998</v>
      </c>
      <c r="BQ38" s="6" t="s">
        <v>234</v>
      </c>
      <c r="BR38" s="170" t="s">
        <v>134</v>
      </c>
      <c r="BS38" s="176">
        <v>65.558999999999997</v>
      </c>
      <c r="BT38" s="176">
        <v>192.28800000000001</v>
      </c>
      <c r="BU38" s="175">
        <v>0.13600000000000001</v>
      </c>
      <c r="BV38" s="6">
        <v>354.654</v>
      </c>
      <c r="BW38" s="6">
        <v>0</v>
      </c>
      <c r="BX38" s="6">
        <v>0</v>
      </c>
      <c r="BY38" s="176">
        <v>0</v>
      </c>
      <c r="BZ38" s="170">
        <v>2</v>
      </c>
      <c r="CA38" s="7">
        <v>0.2</v>
      </c>
      <c r="CB38" s="170">
        <v>12.5</v>
      </c>
      <c r="CC38" s="7">
        <v>1.25</v>
      </c>
      <c r="CD38" s="170">
        <v>2.5</v>
      </c>
      <c r="CE38" s="170">
        <v>3</v>
      </c>
      <c r="CF38" s="7">
        <v>0.75</v>
      </c>
      <c r="CG38" s="6">
        <v>4844.7529999999997</v>
      </c>
      <c r="CH38" s="7">
        <v>0</v>
      </c>
      <c r="CI38" s="6">
        <v>4844.7529999999997</v>
      </c>
      <c r="CJ38" s="51">
        <v>21979433.170000002</v>
      </c>
      <c r="CK38" s="172">
        <v>0</v>
      </c>
      <c r="CL38" s="172">
        <v>2607.75</v>
      </c>
      <c r="CM38" s="174">
        <v>286.85300000000001</v>
      </c>
      <c r="CN38" s="52">
        <v>1301380.3500000001</v>
      </c>
      <c r="CO38" s="172">
        <v>0</v>
      </c>
      <c r="CP38" s="172">
        <v>0</v>
      </c>
      <c r="CQ38" s="176">
        <v>0</v>
      </c>
      <c r="CR38" s="53">
        <v>0</v>
      </c>
      <c r="CS38" s="51">
        <v>23280813.52</v>
      </c>
      <c r="CT38" s="52">
        <v>0</v>
      </c>
      <c r="CU38" s="52">
        <v>23280813.52</v>
      </c>
      <c r="CV38" s="146">
        <v>31236.41</v>
      </c>
      <c r="CW38" s="54">
        <v>258803</v>
      </c>
      <c r="CX38" s="52">
        <v>290039.40999999997</v>
      </c>
      <c r="CY38" s="52">
        <v>217529.56</v>
      </c>
      <c r="CZ38" s="146">
        <v>0</v>
      </c>
      <c r="DA38" s="54">
        <v>0</v>
      </c>
      <c r="DB38" s="52">
        <v>0</v>
      </c>
      <c r="DC38" s="178">
        <v>0.67410000000000003</v>
      </c>
      <c r="DD38" s="52">
        <v>0</v>
      </c>
      <c r="DE38" s="146">
        <v>0</v>
      </c>
      <c r="DF38" s="146">
        <v>0</v>
      </c>
      <c r="DG38" s="52">
        <v>0</v>
      </c>
      <c r="DH38" s="52">
        <v>0</v>
      </c>
      <c r="DI38" s="52">
        <v>290039.40999999997</v>
      </c>
      <c r="DJ38" s="52">
        <v>217529.56</v>
      </c>
      <c r="DK38" s="146">
        <v>0</v>
      </c>
      <c r="DL38" s="54">
        <v>0</v>
      </c>
      <c r="DM38" s="51">
        <v>23063283.960000001</v>
      </c>
      <c r="DN38" s="51">
        <v>21774063.350000001</v>
      </c>
      <c r="DO38" s="52">
        <v>1289220.6100000001</v>
      </c>
      <c r="DP38" s="52">
        <v>0</v>
      </c>
      <c r="DQ38" s="52">
        <v>0</v>
      </c>
      <c r="DR38" s="52">
        <v>23063283.960000001</v>
      </c>
      <c r="DS38" s="179">
        <v>2610.5</v>
      </c>
      <c r="DT38" s="180">
        <v>2279</v>
      </c>
      <c r="DU38" s="180">
        <v>4468.13</v>
      </c>
      <c r="DV38" s="181">
        <v>8429</v>
      </c>
    </row>
    <row r="39" spans="1:126" ht="10.199999999999999">
      <c r="A39" s="182" t="s">
        <v>241</v>
      </c>
      <c r="B39" s="150" t="s">
        <v>238</v>
      </c>
      <c r="C39" s="167" t="s">
        <v>239</v>
      </c>
      <c r="D39" s="168" t="s">
        <v>137</v>
      </c>
      <c r="E39" s="169" t="s">
        <v>242</v>
      </c>
      <c r="F39" s="150" t="s">
        <v>142</v>
      </c>
      <c r="G39" s="150" t="s">
        <v>133</v>
      </c>
      <c r="H39" s="170">
        <v>0</v>
      </c>
      <c r="I39" s="170">
        <v>23</v>
      </c>
      <c r="J39" s="171">
        <v>23</v>
      </c>
      <c r="K39" s="170">
        <v>18.5</v>
      </c>
      <c r="L39" s="170">
        <v>17</v>
      </c>
      <c r="M39" s="170">
        <v>21</v>
      </c>
      <c r="N39" s="170">
        <v>21.5</v>
      </c>
      <c r="O39" s="170">
        <v>24.5</v>
      </c>
      <c r="P39" s="170">
        <v>16.5</v>
      </c>
      <c r="Q39" s="170">
        <v>19</v>
      </c>
      <c r="R39" s="170">
        <v>19</v>
      </c>
      <c r="S39" s="170">
        <v>0</v>
      </c>
      <c r="T39" s="170">
        <v>0</v>
      </c>
      <c r="U39" s="170">
        <v>0</v>
      </c>
      <c r="V39" s="170">
        <v>0</v>
      </c>
      <c r="W39" s="171">
        <v>157</v>
      </c>
      <c r="X39" s="171">
        <v>180</v>
      </c>
      <c r="Y39" s="174">
        <v>33.119999999999997</v>
      </c>
      <c r="Z39" s="174">
        <v>22.2</v>
      </c>
      <c r="AA39" s="174">
        <v>44.84</v>
      </c>
      <c r="AB39" s="174">
        <v>65.313999999999993</v>
      </c>
      <c r="AC39" s="174">
        <v>47.5</v>
      </c>
      <c r="AD39" s="6">
        <v>179.85400000000001</v>
      </c>
      <c r="AE39" s="6">
        <v>212.97399999999999</v>
      </c>
      <c r="AF39" s="174">
        <v>1.075</v>
      </c>
      <c r="AG39" s="174">
        <v>1.0680000000000001</v>
      </c>
      <c r="AH39" s="174">
        <v>1.0720000000000001</v>
      </c>
      <c r="AI39" s="6">
        <v>228.30799999999999</v>
      </c>
      <c r="AJ39" s="170">
        <v>4</v>
      </c>
      <c r="AK39" s="170">
        <v>1.5</v>
      </c>
      <c r="AL39" s="170">
        <v>0</v>
      </c>
      <c r="AM39" s="170">
        <v>31</v>
      </c>
      <c r="AN39" s="170">
        <v>1.3</v>
      </c>
      <c r="AO39" s="6">
        <v>4</v>
      </c>
      <c r="AP39" s="6">
        <v>3</v>
      </c>
      <c r="AQ39" s="6">
        <v>0</v>
      </c>
      <c r="AR39" s="6">
        <v>21.7</v>
      </c>
      <c r="AS39" s="6">
        <v>28.7</v>
      </c>
      <c r="AT39" s="6">
        <v>32.5</v>
      </c>
      <c r="AU39" s="6">
        <v>61.2</v>
      </c>
      <c r="AV39" s="170">
        <v>142</v>
      </c>
      <c r="AW39" s="170">
        <v>0</v>
      </c>
      <c r="AX39" s="174">
        <v>7.1</v>
      </c>
      <c r="AY39" s="170">
        <v>0</v>
      </c>
      <c r="AZ39" s="170">
        <v>0</v>
      </c>
      <c r="BA39" s="172">
        <v>0</v>
      </c>
      <c r="BB39" s="172">
        <v>0</v>
      </c>
      <c r="BC39" s="176">
        <v>0</v>
      </c>
      <c r="BD39" s="170">
        <v>0</v>
      </c>
      <c r="BE39" s="170">
        <v>0</v>
      </c>
      <c r="BF39" s="174">
        <v>0</v>
      </c>
      <c r="BG39" s="170">
        <v>0</v>
      </c>
      <c r="BH39" s="6">
        <v>0</v>
      </c>
      <c r="BI39" s="175">
        <v>22.248999999999999</v>
      </c>
      <c r="BJ39" s="175">
        <v>0</v>
      </c>
      <c r="BK39" s="172">
        <v>2607.75</v>
      </c>
      <c r="BL39" s="172">
        <v>2787.75</v>
      </c>
      <c r="BM39" s="7">
        <v>13.349</v>
      </c>
      <c r="BN39" s="7">
        <v>0</v>
      </c>
      <c r="BO39" s="9">
        <v>0</v>
      </c>
      <c r="BP39" s="177">
        <v>0.41899999999999998</v>
      </c>
      <c r="BQ39" s="6" t="s">
        <v>234</v>
      </c>
      <c r="BR39" s="170" t="s">
        <v>134</v>
      </c>
      <c r="BS39" s="176">
        <v>4.5250000000000004</v>
      </c>
      <c r="BT39" s="176">
        <v>17.873999999999999</v>
      </c>
      <c r="BU39" s="175">
        <v>0.13600000000000001</v>
      </c>
      <c r="BV39" s="6">
        <v>24.48</v>
      </c>
      <c r="BW39" s="6">
        <v>0</v>
      </c>
      <c r="BX39" s="6">
        <v>0</v>
      </c>
      <c r="BY39" s="176">
        <v>0</v>
      </c>
      <c r="BZ39" s="170">
        <v>0</v>
      </c>
      <c r="CA39" s="7">
        <v>0</v>
      </c>
      <c r="CB39" s="170">
        <v>0</v>
      </c>
      <c r="CC39" s="7">
        <v>0</v>
      </c>
      <c r="CD39" s="170">
        <v>0</v>
      </c>
      <c r="CE39" s="170">
        <v>0</v>
      </c>
      <c r="CF39" s="7">
        <v>0</v>
      </c>
      <c r="CG39" s="6">
        <v>338.96199999999999</v>
      </c>
      <c r="CH39" s="7">
        <v>0</v>
      </c>
      <c r="CI39" s="6">
        <v>338.96199999999999</v>
      </c>
      <c r="CJ39" s="51">
        <v>1537785.85</v>
      </c>
      <c r="CK39" s="172">
        <v>0</v>
      </c>
      <c r="CL39" s="172">
        <v>180</v>
      </c>
      <c r="CM39" s="174">
        <v>19.8</v>
      </c>
      <c r="CN39" s="52">
        <v>89827.65</v>
      </c>
      <c r="CO39" s="172">
        <v>0</v>
      </c>
      <c r="CP39" s="172">
        <v>0</v>
      </c>
      <c r="CQ39" s="176">
        <v>0</v>
      </c>
      <c r="CR39" s="53">
        <v>0</v>
      </c>
      <c r="CS39" s="51">
        <v>1627613.5</v>
      </c>
      <c r="CT39" s="52">
        <v>0</v>
      </c>
      <c r="CU39" s="52">
        <v>1627613.5</v>
      </c>
      <c r="CV39" s="146">
        <v>0</v>
      </c>
      <c r="CW39" s="54">
        <v>0</v>
      </c>
      <c r="CX39" s="52">
        <v>0</v>
      </c>
      <c r="CY39" s="52">
        <v>0</v>
      </c>
      <c r="CZ39" s="146">
        <v>0</v>
      </c>
      <c r="DA39" s="54">
        <v>0</v>
      </c>
      <c r="DB39" s="52">
        <v>0</v>
      </c>
      <c r="DC39" s="178">
        <v>0.67410000000000003</v>
      </c>
      <c r="DD39" s="52">
        <v>0</v>
      </c>
      <c r="DE39" s="146">
        <v>0</v>
      </c>
      <c r="DF39" s="146">
        <v>0</v>
      </c>
      <c r="DG39" s="52">
        <v>0</v>
      </c>
      <c r="DH39" s="52">
        <v>0</v>
      </c>
      <c r="DI39" s="52">
        <v>0</v>
      </c>
      <c r="DJ39" s="52">
        <v>0</v>
      </c>
      <c r="DK39" s="146">
        <v>0</v>
      </c>
      <c r="DL39" s="54">
        <v>0</v>
      </c>
      <c r="DM39" s="51">
        <v>1627613.5</v>
      </c>
      <c r="DN39" s="51">
        <v>1537785.85</v>
      </c>
      <c r="DO39" s="52">
        <v>89827.65</v>
      </c>
      <c r="DP39" s="52">
        <v>0</v>
      </c>
      <c r="DQ39" s="52">
        <v>32552.27</v>
      </c>
      <c r="DR39" s="52">
        <v>1595061.23</v>
      </c>
      <c r="DS39" s="179">
        <v>180</v>
      </c>
      <c r="DT39" s="180">
        <v>179</v>
      </c>
      <c r="DU39" s="180">
        <v>336.34500000000003</v>
      </c>
      <c r="DV39" s="181">
        <v>8543</v>
      </c>
    </row>
    <row r="40" spans="1:126" s="199" customFormat="1" ht="10.199999999999999">
      <c r="A40" s="183" t="s">
        <v>243</v>
      </c>
      <c r="B40" s="183" t="s">
        <v>238</v>
      </c>
      <c r="C40" s="184"/>
      <c r="D40" s="183"/>
      <c r="E40" s="183" t="s">
        <v>231</v>
      </c>
      <c r="F40" s="183"/>
      <c r="G40" s="183" t="s">
        <v>133</v>
      </c>
      <c r="H40" s="185">
        <v>29.5</v>
      </c>
      <c r="I40" s="185">
        <v>216</v>
      </c>
      <c r="J40" s="185">
        <v>230.75</v>
      </c>
      <c r="K40" s="185">
        <v>210</v>
      </c>
      <c r="L40" s="185">
        <v>205</v>
      </c>
      <c r="M40" s="185">
        <v>204.5</v>
      </c>
      <c r="N40" s="185">
        <v>218</v>
      </c>
      <c r="O40" s="185">
        <v>219</v>
      </c>
      <c r="P40" s="185">
        <v>224.5</v>
      </c>
      <c r="Q40" s="185">
        <v>238.5</v>
      </c>
      <c r="R40" s="185">
        <v>228</v>
      </c>
      <c r="S40" s="185">
        <v>225</v>
      </c>
      <c r="T40" s="185">
        <v>188.5</v>
      </c>
      <c r="U40" s="185">
        <v>190</v>
      </c>
      <c r="V40" s="185">
        <v>206</v>
      </c>
      <c r="W40" s="185">
        <v>2557</v>
      </c>
      <c r="X40" s="185">
        <v>2787.75</v>
      </c>
      <c r="Y40" s="186">
        <v>332.28</v>
      </c>
      <c r="Z40" s="186">
        <v>252</v>
      </c>
      <c r="AA40" s="186">
        <v>483.21</v>
      </c>
      <c r="AB40" s="186">
        <v>691.27</v>
      </c>
      <c r="AC40" s="186">
        <v>1595</v>
      </c>
      <c r="AD40" s="186">
        <v>3021.48</v>
      </c>
      <c r="AE40" s="186">
        <v>3353.76</v>
      </c>
      <c r="AF40" s="174"/>
      <c r="AG40" s="174"/>
      <c r="AH40" s="187">
        <v>1.0580000000000001</v>
      </c>
      <c r="AI40" s="188">
        <v>3548.1190000000001</v>
      </c>
      <c r="AJ40" s="189">
        <v>92</v>
      </c>
      <c r="AK40" s="189">
        <v>60.5</v>
      </c>
      <c r="AL40" s="189">
        <v>24.5</v>
      </c>
      <c r="AM40" s="189">
        <v>364.5</v>
      </c>
      <c r="AN40" s="189">
        <v>18.32</v>
      </c>
      <c r="AO40" s="186">
        <v>92</v>
      </c>
      <c r="AP40" s="186">
        <v>121</v>
      </c>
      <c r="AQ40" s="186">
        <v>49</v>
      </c>
      <c r="AR40" s="186">
        <v>255.15</v>
      </c>
      <c r="AS40" s="186">
        <v>517.15</v>
      </c>
      <c r="AT40" s="186">
        <v>458</v>
      </c>
      <c r="AU40" s="186">
        <v>975.15</v>
      </c>
      <c r="AV40" s="185">
        <v>1289</v>
      </c>
      <c r="AW40" s="185">
        <v>0</v>
      </c>
      <c r="AX40" s="186">
        <v>64.45</v>
      </c>
      <c r="AY40" s="200">
        <v>0</v>
      </c>
      <c r="AZ40" s="200">
        <v>0</v>
      </c>
      <c r="BA40" s="190">
        <v>0</v>
      </c>
      <c r="BB40" s="190">
        <v>0</v>
      </c>
      <c r="BC40" s="191">
        <v>0</v>
      </c>
      <c r="BD40" s="200">
        <v>0</v>
      </c>
      <c r="BE40" s="200">
        <v>0</v>
      </c>
      <c r="BF40" s="201">
        <v>0</v>
      </c>
      <c r="BG40" s="200">
        <v>3</v>
      </c>
      <c r="BH40" s="186">
        <v>4.5</v>
      </c>
      <c r="BI40" s="186">
        <v>22.248999999999999</v>
      </c>
      <c r="BJ40" s="201">
        <v>0</v>
      </c>
      <c r="BK40" s="192"/>
      <c r="BL40" s="190"/>
      <c r="BM40" s="186">
        <v>13.349</v>
      </c>
      <c r="BN40" s="193">
        <v>126.729</v>
      </c>
      <c r="BO40" s="193">
        <v>0</v>
      </c>
      <c r="BP40" s="194"/>
      <c r="BQ40" s="183"/>
      <c r="BR40" s="183"/>
      <c r="BS40" s="191">
        <v>70.084000000000003</v>
      </c>
      <c r="BT40" s="191">
        <v>210.16200000000001</v>
      </c>
      <c r="BU40" s="183"/>
      <c r="BV40" s="191">
        <v>379.13400000000001</v>
      </c>
      <c r="BW40" s="191">
        <v>0</v>
      </c>
      <c r="BX40" s="191">
        <v>0</v>
      </c>
      <c r="BY40" s="191">
        <v>0</v>
      </c>
      <c r="BZ40" s="195">
        <v>2</v>
      </c>
      <c r="CA40" s="193">
        <v>0.2</v>
      </c>
      <c r="CB40" s="195">
        <v>12.5</v>
      </c>
      <c r="CC40" s="193">
        <v>1.25</v>
      </c>
      <c r="CD40" s="195">
        <v>2.5</v>
      </c>
      <c r="CE40" s="195">
        <v>3</v>
      </c>
      <c r="CF40" s="193">
        <v>0.75</v>
      </c>
      <c r="CG40" s="186">
        <v>5183.7150000000001</v>
      </c>
      <c r="CH40" s="193">
        <v>0</v>
      </c>
      <c r="CI40" s="186">
        <v>5183.7150000000001</v>
      </c>
      <c r="CJ40" s="147">
        <v>23517219.02</v>
      </c>
      <c r="CK40" s="190">
        <v>0</v>
      </c>
      <c r="CL40" s="190">
        <v>2787.75</v>
      </c>
      <c r="CM40" s="193">
        <v>306.65300000000002</v>
      </c>
      <c r="CN40" s="196">
        <v>1391208</v>
      </c>
      <c r="CO40" s="190">
        <v>0</v>
      </c>
      <c r="CP40" s="190">
        <v>0</v>
      </c>
      <c r="CQ40" s="190">
        <v>0</v>
      </c>
      <c r="CR40" s="196">
        <v>0</v>
      </c>
      <c r="CS40" s="196">
        <v>24908427.02</v>
      </c>
      <c r="CT40" s="202">
        <v>0</v>
      </c>
      <c r="CU40" s="202">
        <v>24908427.02</v>
      </c>
      <c r="CV40" s="147">
        <v>31236.41</v>
      </c>
      <c r="CW40" s="147">
        <v>258803</v>
      </c>
      <c r="CX40" s="147">
        <v>290039.40999999997</v>
      </c>
      <c r="CY40" s="147">
        <v>217529.56</v>
      </c>
      <c r="CZ40" s="147">
        <v>0</v>
      </c>
      <c r="DA40" s="147">
        <v>0</v>
      </c>
      <c r="DB40" s="147">
        <v>0</v>
      </c>
      <c r="DC40" s="203">
        <v>0.67410000000000003</v>
      </c>
      <c r="DD40" s="147">
        <v>0</v>
      </c>
      <c r="DE40" s="147">
        <v>0</v>
      </c>
      <c r="DF40" s="147">
        <v>0</v>
      </c>
      <c r="DG40" s="147">
        <v>0</v>
      </c>
      <c r="DH40" s="147">
        <v>0</v>
      </c>
      <c r="DI40" s="147">
        <v>290039.40999999997</v>
      </c>
      <c r="DJ40" s="147">
        <v>217529.56</v>
      </c>
      <c r="DK40" s="147">
        <v>0</v>
      </c>
      <c r="DL40" s="147">
        <v>0</v>
      </c>
      <c r="DM40" s="147">
        <v>24690897.460000001</v>
      </c>
      <c r="DN40" s="147">
        <v>23311849.199999999</v>
      </c>
      <c r="DO40" s="147">
        <v>1379048.26</v>
      </c>
      <c r="DP40" s="147">
        <v>0</v>
      </c>
      <c r="DQ40" s="147">
        <v>32552.27</v>
      </c>
      <c r="DR40" s="147">
        <v>24658345.190000001</v>
      </c>
      <c r="DS40" s="190">
        <v>2790.5</v>
      </c>
      <c r="DT40" s="193">
        <v>2458</v>
      </c>
      <c r="DU40" s="193">
        <v>4804.4750000000004</v>
      </c>
      <c r="DV40" s="198">
        <v>16972</v>
      </c>
    </row>
    <row r="41" spans="1:126" ht="10.199999999999999">
      <c r="A41" s="150" t="s">
        <v>244</v>
      </c>
      <c r="B41" s="150" t="s">
        <v>244</v>
      </c>
      <c r="C41" s="167" t="s">
        <v>245</v>
      </c>
      <c r="D41" s="168" t="s">
        <v>130</v>
      </c>
      <c r="E41" s="169" t="s">
        <v>246</v>
      </c>
      <c r="F41" s="150" t="s">
        <v>132</v>
      </c>
      <c r="G41" s="150" t="s">
        <v>133</v>
      </c>
      <c r="H41" s="170">
        <v>47.5</v>
      </c>
      <c r="I41" s="170">
        <v>250.5</v>
      </c>
      <c r="J41" s="171">
        <v>274.25</v>
      </c>
      <c r="K41" s="170">
        <v>298</v>
      </c>
      <c r="L41" s="170">
        <v>273</v>
      </c>
      <c r="M41" s="170">
        <v>318.5</v>
      </c>
      <c r="N41" s="170">
        <v>267</v>
      </c>
      <c r="O41" s="170">
        <v>356.5</v>
      </c>
      <c r="P41" s="170">
        <v>315</v>
      </c>
      <c r="Q41" s="170">
        <v>304</v>
      </c>
      <c r="R41" s="170">
        <v>299.5</v>
      </c>
      <c r="S41" s="170">
        <v>282</v>
      </c>
      <c r="T41" s="170">
        <v>272</v>
      </c>
      <c r="U41" s="170">
        <v>256.5</v>
      </c>
      <c r="V41" s="170">
        <v>267.5</v>
      </c>
      <c r="W41" s="171">
        <v>3509.5</v>
      </c>
      <c r="X41" s="171">
        <v>3783.75</v>
      </c>
      <c r="Y41" s="174">
        <v>394.92</v>
      </c>
      <c r="Z41" s="174">
        <v>357.6</v>
      </c>
      <c r="AA41" s="174">
        <v>697.97</v>
      </c>
      <c r="AB41" s="174">
        <v>980.73299999999995</v>
      </c>
      <c r="AC41" s="174">
        <v>2101.875</v>
      </c>
      <c r="AD41" s="6">
        <v>4138.1779999999999</v>
      </c>
      <c r="AE41" s="6">
        <v>4533.098</v>
      </c>
      <c r="AF41" s="174">
        <v>1.085</v>
      </c>
      <c r="AG41" s="174">
        <v>1.0880000000000001</v>
      </c>
      <c r="AH41" s="174">
        <v>1.087</v>
      </c>
      <c r="AI41" s="6">
        <v>4927.4780000000001</v>
      </c>
      <c r="AJ41" s="170">
        <v>159</v>
      </c>
      <c r="AK41" s="170">
        <v>74.5</v>
      </c>
      <c r="AL41" s="170">
        <v>40.5</v>
      </c>
      <c r="AM41" s="170">
        <v>575</v>
      </c>
      <c r="AN41" s="170">
        <v>29.68</v>
      </c>
      <c r="AO41" s="6">
        <v>159</v>
      </c>
      <c r="AP41" s="6">
        <v>149</v>
      </c>
      <c r="AQ41" s="6">
        <v>81</v>
      </c>
      <c r="AR41" s="6">
        <v>402.5</v>
      </c>
      <c r="AS41" s="6">
        <v>791.5</v>
      </c>
      <c r="AT41" s="6">
        <v>742</v>
      </c>
      <c r="AU41" s="6">
        <v>1533.5</v>
      </c>
      <c r="AV41" s="170">
        <v>1962</v>
      </c>
      <c r="AW41" s="170">
        <v>0</v>
      </c>
      <c r="AX41" s="174">
        <v>98.1</v>
      </c>
      <c r="AY41" s="170">
        <v>156.5</v>
      </c>
      <c r="AZ41" s="170">
        <v>55.75</v>
      </c>
      <c r="BA41" s="172">
        <v>0</v>
      </c>
      <c r="BB41" s="172">
        <v>0</v>
      </c>
      <c r="BC41" s="176">
        <v>27.875</v>
      </c>
      <c r="BD41" s="170">
        <v>462</v>
      </c>
      <c r="BE41" s="170">
        <v>462</v>
      </c>
      <c r="BF41" s="174">
        <v>27.72</v>
      </c>
      <c r="BG41" s="170">
        <v>5</v>
      </c>
      <c r="BH41" s="6">
        <v>7.5</v>
      </c>
      <c r="BI41" s="175">
        <v>22.875</v>
      </c>
      <c r="BJ41" s="175">
        <v>0</v>
      </c>
      <c r="BK41" s="172">
        <v>3783.75</v>
      </c>
      <c r="BL41" s="172">
        <v>3783.75</v>
      </c>
      <c r="BM41" s="7">
        <v>13.725</v>
      </c>
      <c r="BN41" s="7">
        <v>30.684000000000001</v>
      </c>
      <c r="BO41" s="9">
        <v>0</v>
      </c>
      <c r="BP41" s="177">
        <v>0.373</v>
      </c>
      <c r="BQ41" s="6" t="s">
        <v>134</v>
      </c>
      <c r="BR41" s="170" t="s">
        <v>134</v>
      </c>
      <c r="BS41" s="176">
        <v>0</v>
      </c>
      <c r="BT41" s="176">
        <v>44.408999999999999</v>
      </c>
      <c r="BU41" s="175">
        <v>0.22</v>
      </c>
      <c r="BV41" s="6">
        <v>832.42499999999995</v>
      </c>
      <c r="BW41" s="6">
        <v>0</v>
      </c>
      <c r="BX41" s="6">
        <v>0</v>
      </c>
      <c r="BY41" s="176">
        <v>0</v>
      </c>
      <c r="BZ41" s="170">
        <v>0</v>
      </c>
      <c r="CA41" s="7">
        <v>0</v>
      </c>
      <c r="CB41" s="170">
        <v>8</v>
      </c>
      <c r="CC41" s="7">
        <v>0.8</v>
      </c>
      <c r="CD41" s="170">
        <v>0</v>
      </c>
      <c r="CE41" s="170">
        <v>0</v>
      </c>
      <c r="CF41" s="7">
        <v>0</v>
      </c>
      <c r="CG41" s="6">
        <v>7499.8069999999998</v>
      </c>
      <c r="CH41" s="7">
        <v>0</v>
      </c>
      <c r="CI41" s="6">
        <v>7499.8069999999998</v>
      </c>
      <c r="CJ41" s="51">
        <v>34024749.409999996</v>
      </c>
      <c r="CK41" s="172">
        <v>0</v>
      </c>
      <c r="CL41" s="172">
        <v>665</v>
      </c>
      <c r="CM41" s="174">
        <v>73.150000000000006</v>
      </c>
      <c r="CN41" s="52">
        <v>331863.26</v>
      </c>
      <c r="CO41" s="172">
        <v>0</v>
      </c>
      <c r="CP41" s="172">
        <v>0</v>
      </c>
      <c r="CQ41" s="176">
        <v>0</v>
      </c>
      <c r="CR41" s="53">
        <v>0</v>
      </c>
      <c r="CS41" s="51">
        <v>34356612.670000002</v>
      </c>
      <c r="CT41" s="52">
        <v>0</v>
      </c>
      <c r="CU41" s="52">
        <v>34356612.670000002</v>
      </c>
      <c r="CV41" s="146">
        <v>40793.11</v>
      </c>
      <c r="CW41" s="54">
        <v>236186</v>
      </c>
      <c r="CX41" s="52">
        <v>276979.11</v>
      </c>
      <c r="CY41" s="52">
        <v>207734.33</v>
      </c>
      <c r="CZ41" s="146">
        <v>0</v>
      </c>
      <c r="DA41" s="54">
        <v>0</v>
      </c>
      <c r="DB41" s="52">
        <v>0</v>
      </c>
      <c r="DC41" s="178">
        <v>0.75</v>
      </c>
      <c r="DD41" s="52">
        <v>0</v>
      </c>
      <c r="DE41" s="146">
        <v>0</v>
      </c>
      <c r="DF41" s="146">
        <v>2707.61</v>
      </c>
      <c r="DG41" s="52">
        <v>2707.61</v>
      </c>
      <c r="DH41" s="52">
        <v>2030.71</v>
      </c>
      <c r="DI41" s="52">
        <v>279686.71999999997</v>
      </c>
      <c r="DJ41" s="52">
        <v>209765.04</v>
      </c>
      <c r="DK41" s="146">
        <v>0</v>
      </c>
      <c r="DL41" s="54">
        <v>0</v>
      </c>
      <c r="DM41" s="51">
        <v>34146847.630000003</v>
      </c>
      <c r="DN41" s="51">
        <v>33817010.57</v>
      </c>
      <c r="DO41" s="52">
        <v>329837.06</v>
      </c>
      <c r="DP41" s="52">
        <v>0</v>
      </c>
      <c r="DQ41" s="52">
        <v>0</v>
      </c>
      <c r="DR41" s="52">
        <v>34146847.630000003</v>
      </c>
      <c r="DS41" s="179">
        <v>3809</v>
      </c>
      <c r="DT41" s="180">
        <v>3630.5</v>
      </c>
      <c r="DU41" s="180">
        <v>7224.91</v>
      </c>
      <c r="DV41" s="181">
        <v>8992</v>
      </c>
    </row>
    <row r="42" spans="1:126" ht="10.199999999999999">
      <c r="A42" s="150" t="s">
        <v>247</v>
      </c>
      <c r="B42" s="150" t="s">
        <v>247</v>
      </c>
      <c r="C42" s="167" t="s">
        <v>189</v>
      </c>
      <c r="D42" s="168" t="s">
        <v>130</v>
      </c>
      <c r="E42" s="169" t="s">
        <v>248</v>
      </c>
      <c r="F42" s="150" t="s">
        <v>132</v>
      </c>
      <c r="G42" s="150" t="s">
        <v>133</v>
      </c>
      <c r="H42" s="170">
        <v>30</v>
      </c>
      <c r="I42" s="170">
        <v>235</v>
      </c>
      <c r="J42" s="171">
        <v>250</v>
      </c>
      <c r="K42" s="170">
        <v>243</v>
      </c>
      <c r="L42" s="170">
        <v>228.5</v>
      </c>
      <c r="M42" s="170">
        <v>221.5</v>
      </c>
      <c r="N42" s="170">
        <v>238</v>
      </c>
      <c r="O42" s="170">
        <v>233</v>
      </c>
      <c r="P42" s="170">
        <v>228.5</v>
      </c>
      <c r="Q42" s="170">
        <v>204.5</v>
      </c>
      <c r="R42" s="170">
        <v>212.5</v>
      </c>
      <c r="S42" s="170">
        <v>168</v>
      </c>
      <c r="T42" s="170">
        <v>206.5</v>
      </c>
      <c r="U42" s="170">
        <v>194</v>
      </c>
      <c r="V42" s="170">
        <v>198</v>
      </c>
      <c r="W42" s="171">
        <v>2576</v>
      </c>
      <c r="X42" s="171">
        <v>2826</v>
      </c>
      <c r="Y42" s="174">
        <v>360</v>
      </c>
      <c r="Z42" s="174">
        <v>291.60000000000002</v>
      </c>
      <c r="AA42" s="174">
        <v>531</v>
      </c>
      <c r="AB42" s="174">
        <v>730.97799999999995</v>
      </c>
      <c r="AC42" s="174">
        <v>1479.375</v>
      </c>
      <c r="AD42" s="6">
        <v>3032.953</v>
      </c>
      <c r="AE42" s="6">
        <v>3392.953</v>
      </c>
      <c r="AF42" s="174">
        <v>1.1020000000000001</v>
      </c>
      <c r="AG42" s="174">
        <v>1.087</v>
      </c>
      <c r="AH42" s="174">
        <v>1.095</v>
      </c>
      <c r="AI42" s="6">
        <v>3715.2840000000001</v>
      </c>
      <c r="AJ42" s="170">
        <v>22</v>
      </c>
      <c r="AK42" s="170">
        <v>58.5</v>
      </c>
      <c r="AL42" s="170">
        <v>22</v>
      </c>
      <c r="AM42" s="170">
        <v>442.5</v>
      </c>
      <c r="AN42" s="170">
        <v>24.12</v>
      </c>
      <c r="AO42" s="6">
        <v>22</v>
      </c>
      <c r="AP42" s="6">
        <v>117</v>
      </c>
      <c r="AQ42" s="6">
        <v>44</v>
      </c>
      <c r="AR42" s="6">
        <v>309.75</v>
      </c>
      <c r="AS42" s="6">
        <v>492.75</v>
      </c>
      <c r="AT42" s="6">
        <v>603</v>
      </c>
      <c r="AU42" s="6">
        <v>1095.75</v>
      </c>
      <c r="AV42" s="170">
        <v>1627.5</v>
      </c>
      <c r="AW42" s="170">
        <v>0</v>
      </c>
      <c r="AX42" s="174">
        <v>81.375</v>
      </c>
      <c r="AY42" s="170">
        <v>1244.5</v>
      </c>
      <c r="AZ42" s="170">
        <v>338.17</v>
      </c>
      <c r="BA42" s="172">
        <v>0</v>
      </c>
      <c r="BB42" s="172">
        <v>0</v>
      </c>
      <c r="BC42" s="176">
        <v>169.08500000000001</v>
      </c>
      <c r="BD42" s="170">
        <v>960</v>
      </c>
      <c r="BE42" s="170">
        <v>960</v>
      </c>
      <c r="BF42" s="174">
        <v>57.6</v>
      </c>
      <c r="BG42" s="170">
        <v>6</v>
      </c>
      <c r="BH42" s="6">
        <v>9</v>
      </c>
      <c r="BI42" s="175">
        <v>200.16200000000001</v>
      </c>
      <c r="BJ42" s="175">
        <v>0</v>
      </c>
      <c r="BK42" s="172">
        <v>2826</v>
      </c>
      <c r="BL42" s="172">
        <v>2826</v>
      </c>
      <c r="BM42" s="7">
        <v>120.09699999999999</v>
      </c>
      <c r="BN42" s="7">
        <v>124.41500000000001</v>
      </c>
      <c r="BO42" s="9">
        <v>0</v>
      </c>
      <c r="BP42" s="177">
        <v>0.47099999999999997</v>
      </c>
      <c r="BQ42" s="6" t="s">
        <v>234</v>
      </c>
      <c r="BR42" s="170" t="s">
        <v>134</v>
      </c>
      <c r="BS42" s="176">
        <v>79.863</v>
      </c>
      <c r="BT42" s="176">
        <v>324.375</v>
      </c>
      <c r="BU42" s="175">
        <v>0.26300000000000001</v>
      </c>
      <c r="BV42" s="6">
        <v>743.23800000000006</v>
      </c>
      <c r="BW42" s="6">
        <v>0</v>
      </c>
      <c r="BX42" s="6">
        <v>0</v>
      </c>
      <c r="BY42" s="176">
        <v>0</v>
      </c>
      <c r="BZ42" s="170">
        <v>0</v>
      </c>
      <c r="CA42" s="7">
        <v>0</v>
      </c>
      <c r="CB42" s="170">
        <v>0</v>
      </c>
      <c r="CC42" s="7">
        <v>0</v>
      </c>
      <c r="CD42" s="170">
        <v>0</v>
      </c>
      <c r="CE42" s="170">
        <v>0</v>
      </c>
      <c r="CF42" s="7">
        <v>0</v>
      </c>
      <c r="CG42" s="6">
        <v>6195.7070000000003</v>
      </c>
      <c r="CH42" s="7">
        <v>0</v>
      </c>
      <c r="CI42" s="6">
        <v>6195.7070000000003</v>
      </c>
      <c r="CJ42" s="51">
        <v>28108373.73</v>
      </c>
      <c r="CK42" s="172">
        <v>0</v>
      </c>
      <c r="CL42" s="172">
        <v>2796</v>
      </c>
      <c r="CM42" s="174">
        <v>307.56</v>
      </c>
      <c r="CN42" s="52">
        <v>1395322.83</v>
      </c>
      <c r="CO42" s="172">
        <v>0</v>
      </c>
      <c r="CP42" s="172">
        <v>0</v>
      </c>
      <c r="CQ42" s="176">
        <v>0</v>
      </c>
      <c r="CR42" s="53">
        <v>0</v>
      </c>
      <c r="CS42" s="51">
        <v>29503696.559999999</v>
      </c>
      <c r="CT42" s="52">
        <v>0</v>
      </c>
      <c r="CU42" s="52">
        <v>29503696.559999999</v>
      </c>
      <c r="CV42" s="146">
        <v>41405.32</v>
      </c>
      <c r="CW42" s="54">
        <v>178867</v>
      </c>
      <c r="CX42" s="52">
        <v>220272.32</v>
      </c>
      <c r="CY42" s="52">
        <v>165204.24</v>
      </c>
      <c r="CZ42" s="146">
        <v>0</v>
      </c>
      <c r="DA42" s="54">
        <v>0</v>
      </c>
      <c r="DB42" s="52">
        <v>0</v>
      </c>
      <c r="DC42" s="178">
        <v>0.74619999999999997</v>
      </c>
      <c r="DD42" s="52">
        <v>0</v>
      </c>
      <c r="DE42" s="146">
        <v>0</v>
      </c>
      <c r="DF42" s="146">
        <v>16258.36</v>
      </c>
      <c r="DG42" s="52">
        <v>16258.36</v>
      </c>
      <c r="DH42" s="52">
        <v>12193.77</v>
      </c>
      <c r="DI42" s="52">
        <v>236530.68</v>
      </c>
      <c r="DJ42" s="52">
        <v>177398.01</v>
      </c>
      <c r="DK42" s="146">
        <v>0</v>
      </c>
      <c r="DL42" s="54">
        <v>0</v>
      </c>
      <c r="DM42" s="51">
        <v>29326298.550000001</v>
      </c>
      <c r="DN42" s="51">
        <v>27939365.43</v>
      </c>
      <c r="DO42" s="52">
        <v>1386933.12</v>
      </c>
      <c r="DP42" s="52">
        <v>0</v>
      </c>
      <c r="DQ42" s="52">
        <v>0</v>
      </c>
      <c r="DR42" s="52">
        <v>29326298.550000001</v>
      </c>
      <c r="DS42" s="179">
        <v>2831</v>
      </c>
      <c r="DT42" s="180">
        <v>2701.5</v>
      </c>
      <c r="DU42" s="180">
        <v>6314.4350000000004</v>
      </c>
      <c r="DV42" s="181">
        <v>9946</v>
      </c>
    </row>
    <row r="43" spans="1:126" ht="10.199999999999999">
      <c r="A43" s="150" t="s">
        <v>249</v>
      </c>
      <c r="B43" s="150" t="s">
        <v>249</v>
      </c>
      <c r="C43" s="167" t="s">
        <v>250</v>
      </c>
      <c r="D43" s="168" t="s">
        <v>130</v>
      </c>
      <c r="E43" s="169" t="s">
        <v>251</v>
      </c>
      <c r="F43" s="150" t="s">
        <v>132</v>
      </c>
      <c r="G43" s="150" t="s">
        <v>133</v>
      </c>
      <c r="H43" s="170">
        <v>58</v>
      </c>
      <c r="I43" s="170">
        <v>169</v>
      </c>
      <c r="J43" s="171">
        <v>198</v>
      </c>
      <c r="K43" s="170">
        <v>187.5</v>
      </c>
      <c r="L43" s="170">
        <v>201.5</v>
      </c>
      <c r="M43" s="170">
        <v>189</v>
      </c>
      <c r="N43" s="170">
        <v>192.5</v>
      </c>
      <c r="O43" s="170">
        <v>207</v>
      </c>
      <c r="P43" s="170">
        <v>232</v>
      </c>
      <c r="Q43" s="170">
        <v>206.5</v>
      </c>
      <c r="R43" s="170">
        <v>201</v>
      </c>
      <c r="S43" s="170">
        <v>258.5</v>
      </c>
      <c r="T43" s="170">
        <v>189</v>
      </c>
      <c r="U43" s="170">
        <v>196.5</v>
      </c>
      <c r="V43" s="170">
        <v>186</v>
      </c>
      <c r="W43" s="171">
        <v>2447</v>
      </c>
      <c r="X43" s="171">
        <v>2645</v>
      </c>
      <c r="Y43" s="174">
        <v>285.12</v>
      </c>
      <c r="Z43" s="174">
        <v>225</v>
      </c>
      <c r="AA43" s="174">
        <v>460.79</v>
      </c>
      <c r="AB43" s="174">
        <v>659.91800000000001</v>
      </c>
      <c r="AC43" s="174">
        <v>1546.875</v>
      </c>
      <c r="AD43" s="6">
        <v>2892.5830000000001</v>
      </c>
      <c r="AE43" s="6">
        <v>3177.703</v>
      </c>
      <c r="AF43" s="174">
        <v>1.0660000000000001</v>
      </c>
      <c r="AG43" s="174">
        <v>1.0389999999999999</v>
      </c>
      <c r="AH43" s="174">
        <v>1.0529999999999999</v>
      </c>
      <c r="AI43" s="6">
        <v>3346.1210000000001</v>
      </c>
      <c r="AJ43" s="170">
        <v>21.5</v>
      </c>
      <c r="AK43" s="170">
        <v>51.5</v>
      </c>
      <c r="AL43" s="170">
        <v>58</v>
      </c>
      <c r="AM43" s="170">
        <v>439.5</v>
      </c>
      <c r="AN43" s="170">
        <v>14.41</v>
      </c>
      <c r="AO43" s="6">
        <v>21.5</v>
      </c>
      <c r="AP43" s="6">
        <v>103</v>
      </c>
      <c r="AQ43" s="6">
        <v>116</v>
      </c>
      <c r="AR43" s="6">
        <v>307.64999999999998</v>
      </c>
      <c r="AS43" s="6">
        <v>548.15</v>
      </c>
      <c r="AT43" s="6">
        <v>360.25</v>
      </c>
      <c r="AU43" s="6">
        <v>908.4</v>
      </c>
      <c r="AV43" s="170">
        <v>1378</v>
      </c>
      <c r="AW43" s="170">
        <v>0</v>
      </c>
      <c r="AX43" s="174">
        <v>68.900000000000006</v>
      </c>
      <c r="AY43" s="170">
        <v>216</v>
      </c>
      <c r="AZ43" s="170">
        <v>54.84</v>
      </c>
      <c r="BA43" s="172">
        <v>0</v>
      </c>
      <c r="BB43" s="172">
        <v>0</v>
      </c>
      <c r="BC43" s="176">
        <v>27.42</v>
      </c>
      <c r="BD43" s="170">
        <v>0</v>
      </c>
      <c r="BE43" s="170">
        <v>0</v>
      </c>
      <c r="BF43" s="174">
        <v>0</v>
      </c>
      <c r="BG43" s="170">
        <v>4</v>
      </c>
      <c r="BH43" s="6">
        <v>6</v>
      </c>
      <c r="BI43" s="175">
        <v>28.875</v>
      </c>
      <c r="BJ43" s="175">
        <v>0</v>
      </c>
      <c r="BK43" s="172">
        <v>2645</v>
      </c>
      <c r="BL43" s="172">
        <v>2645</v>
      </c>
      <c r="BM43" s="7">
        <v>17.324999999999999</v>
      </c>
      <c r="BN43" s="7">
        <v>134.399</v>
      </c>
      <c r="BO43" s="9">
        <v>0</v>
      </c>
      <c r="BP43" s="177">
        <v>0.48499999999999999</v>
      </c>
      <c r="BQ43" s="6" t="s">
        <v>234</v>
      </c>
      <c r="BR43" s="170" t="s">
        <v>134</v>
      </c>
      <c r="BS43" s="176">
        <v>76.97</v>
      </c>
      <c r="BT43" s="176">
        <v>228.69399999999999</v>
      </c>
      <c r="BU43" s="175">
        <v>0.17799999999999999</v>
      </c>
      <c r="BV43" s="6">
        <v>470.81</v>
      </c>
      <c r="BW43" s="6">
        <v>0</v>
      </c>
      <c r="BX43" s="6">
        <v>0</v>
      </c>
      <c r="BY43" s="176">
        <v>0</v>
      </c>
      <c r="BZ43" s="170">
        <v>0</v>
      </c>
      <c r="CA43" s="7">
        <v>0</v>
      </c>
      <c r="CB43" s="170">
        <v>0</v>
      </c>
      <c r="CC43" s="7">
        <v>0</v>
      </c>
      <c r="CD43" s="170">
        <v>0</v>
      </c>
      <c r="CE43" s="170">
        <v>0</v>
      </c>
      <c r="CF43" s="7">
        <v>0</v>
      </c>
      <c r="CG43" s="6">
        <v>5056.3450000000003</v>
      </c>
      <c r="CH43" s="7">
        <v>0</v>
      </c>
      <c r="CI43" s="6">
        <v>5056.3450000000003</v>
      </c>
      <c r="CJ43" s="51">
        <v>22939373.18</v>
      </c>
      <c r="CK43" s="172">
        <v>0</v>
      </c>
      <c r="CL43" s="172">
        <v>0</v>
      </c>
      <c r="CM43" s="174">
        <v>0</v>
      </c>
      <c r="CN43" s="52">
        <v>0</v>
      </c>
      <c r="CO43" s="172">
        <v>0</v>
      </c>
      <c r="CP43" s="172">
        <v>1190</v>
      </c>
      <c r="CQ43" s="176">
        <v>357</v>
      </c>
      <c r="CR43" s="53">
        <v>1619619.75</v>
      </c>
      <c r="CS43" s="51">
        <v>24558992.93</v>
      </c>
      <c r="CT43" s="52">
        <v>0</v>
      </c>
      <c r="CU43" s="52">
        <v>24558992.93</v>
      </c>
      <c r="CV43" s="146">
        <v>30110.09</v>
      </c>
      <c r="CW43" s="54">
        <v>378822</v>
      </c>
      <c r="CX43" s="52">
        <v>408932.09</v>
      </c>
      <c r="CY43" s="52">
        <v>306699.07</v>
      </c>
      <c r="CZ43" s="146">
        <v>0</v>
      </c>
      <c r="DA43" s="54">
        <v>0</v>
      </c>
      <c r="DB43" s="52">
        <v>0</v>
      </c>
      <c r="DC43" s="178">
        <v>0.33210000000000001</v>
      </c>
      <c r="DD43" s="52">
        <v>0</v>
      </c>
      <c r="DE43" s="146">
        <v>0</v>
      </c>
      <c r="DF43" s="146">
        <v>0</v>
      </c>
      <c r="DG43" s="52">
        <v>0</v>
      </c>
      <c r="DH43" s="52">
        <v>0</v>
      </c>
      <c r="DI43" s="52">
        <v>408932.09</v>
      </c>
      <c r="DJ43" s="52">
        <v>306699.07</v>
      </c>
      <c r="DK43" s="146">
        <v>0</v>
      </c>
      <c r="DL43" s="54">
        <v>0</v>
      </c>
      <c r="DM43" s="51">
        <v>24252293.859999999</v>
      </c>
      <c r="DN43" s="51">
        <v>22652900.34</v>
      </c>
      <c r="DO43" s="52">
        <v>0</v>
      </c>
      <c r="DP43" s="52">
        <v>1599393.52</v>
      </c>
      <c r="DQ43" s="52">
        <v>0</v>
      </c>
      <c r="DR43" s="52">
        <v>24252293.859999999</v>
      </c>
      <c r="DS43" s="179">
        <v>2647</v>
      </c>
      <c r="DT43" s="180">
        <v>2477.5</v>
      </c>
      <c r="DU43" s="180">
        <v>4853.1409999999996</v>
      </c>
      <c r="DV43" s="181">
        <v>8673</v>
      </c>
    </row>
    <row r="44" spans="1:126" ht="10.199999999999999">
      <c r="A44" s="150" t="s">
        <v>252</v>
      </c>
      <c r="B44" s="150" t="s">
        <v>252</v>
      </c>
      <c r="C44" s="167" t="s">
        <v>253</v>
      </c>
      <c r="D44" s="168" t="s">
        <v>130</v>
      </c>
      <c r="E44" s="169" t="s">
        <v>254</v>
      </c>
      <c r="F44" s="150" t="s">
        <v>132</v>
      </c>
      <c r="G44" s="150" t="s">
        <v>133</v>
      </c>
      <c r="H44" s="170">
        <v>3.5</v>
      </c>
      <c r="I44" s="170">
        <v>31</v>
      </c>
      <c r="J44" s="171">
        <v>32.75</v>
      </c>
      <c r="K44" s="170">
        <v>30</v>
      </c>
      <c r="L44" s="170">
        <v>34</v>
      </c>
      <c r="M44" s="170">
        <v>35</v>
      </c>
      <c r="N44" s="170">
        <v>33</v>
      </c>
      <c r="O44" s="170">
        <v>42.5</v>
      </c>
      <c r="P44" s="170">
        <v>46</v>
      </c>
      <c r="Q44" s="170">
        <v>30.5</v>
      </c>
      <c r="R44" s="170">
        <v>46</v>
      </c>
      <c r="S44" s="170">
        <v>38</v>
      </c>
      <c r="T44" s="170">
        <v>56</v>
      </c>
      <c r="U44" s="170">
        <v>31</v>
      </c>
      <c r="V44" s="170">
        <v>40.5</v>
      </c>
      <c r="W44" s="171">
        <v>462.5</v>
      </c>
      <c r="X44" s="171">
        <v>495.25</v>
      </c>
      <c r="Y44" s="174">
        <v>47.16</v>
      </c>
      <c r="Z44" s="174">
        <v>36</v>
      </c>
      <c r="AA44" s="174">
        <v>81.42</v>
      </c>
      <c r="AB44" s="174">
        <v>126.968</v>
      </c>
      <c r="AC44" s="174">
        <v>302.5</v>
      </c>
      <c r="AD44" s="6">
        <v>546.88800000000003</v>
      </c>
      <c r="AE44" s="6">
        <v>594.048</v>
      </c>
      <c r="AF44" s="174">
        <v>1.109</v>
      </c>
      <c r="AG44" s="174">
        <v>1.093</v>
      </c>
      <c r="AH44" s="174">
        <v>1.101</v>
      </c>
      <c r="AI44" s="6">
        <v>654.04700000000003</v>
      </c>
      <c r="AJ44" s="170">
        <v>12.5</v>
      </c>
      <c r="AK44" s="170">
        <v>5</v>
      </c>
      <c r="AL44" s="170">
        <v>3.5</v>
      </c>
      <c r="AM44" s="170">
        <v>81</v>
      </c>
      <c r="AN44" s="170">
        <v>3.44</v>
      </c>
      <c r="AO44" s="6">
        <v>12.5</v>
      </c>
      <c r="AP44" s="6">
        <v>10</v>
      </c>
      <c r="AQ44" s="6">
        <v>7</v>
      </c>
      <c r="AR44" s="6">
        <v>56.7</v>
      </c>
      <c r="AS44" s="6">
        <v>86.2</v>
      </c>
      <c r="AT44" s="6">
        <v>86</v>
      </c>
      <c r="AU44" s="6">
        <v>172.2</v>
      </c>
      <c r="AV44" s="170">
        <v>251.5</v>
      </c>
      <c r="AW44" s="170">
        <v>0</v>
      </c>
      <c r="AX44" s="174">
        <v>12.574999999999999</v>
      </c>
      <c r="AY44" s="170">
        <v>0</v>
      </c>
      <c r="AZ44" s="170">
        <v>0</v>
      </c>
      <c r="BA44" s="172">
        <v>0</v>
      </c>
      <c r="BB44" s="172">
        <v>0</v>
      </c>
      <c r="BC44" s="176">
        <v>0</v>
      </c>
      <c r="BD44" s="170">
        <v>0</v>
      </c>
      <c r="BE44" s="170">
        <v>0</v>
      </c>
      <c r="BF44" s="174">
        <v>0</v>
      </c>
      <c r="BG44" s="170">
        <v>0</v>
      </c>
      <c r="BH44" s="6">
        <v>0</v>
      </c>
      <c r="BI44" s="175">
        <v>48.098999999999997</v>
      </c>
      <c r="BJ44" s="175">
        <v>152.43100000000001</v>
      </c>
      <c r="BK44" s="172">
        <v>495.25</v>
      </c>
      <c r="BL44" s="172">
        <v>495.25</v>
      </c>
      <c r="BM44" s="7">
        <v>200.53</v>
      </c>
      <c r="BN44" s="7">
        <v>65.09</v>
      </c>
      <c r="BO44" s="9">
        <v>0</v>
      </c>
      <c r="BP44" s="177">
        <v>1</v>
      </c>
      <c r="BQ44" s="6" t="s">
        <v>234</v>
      </c>
      <c r="BR44" s="170" t="s">
        <v>134</v>
      </c>
      <c r="BS44" s="176">
        <v>29.715</v>
      </c>
      <c r="BT44" s="176">
        <v>295.33499999999998</v>
      </c>
      <c r="BU44" s="175">
        <v>0.188</v>
      </c>
      <c r="BV44" s="6">
        <v>93.106999999999999</v>
      </c>
      <c r="BW44" s="6">
        <v>0</v>
      </c>
      <c r="BX44" s="6">
        <v>0</v>
      </c>
      <c r="BY44" s="176">
        <v>0</v>
      </c>
      <c r="BZ44" s="170">
        <v>0</v>
      </c>
      <c r="CA44" s="7">
        <v>0</v>
      </c>
      <c r="CB44" s="170">
        <v>1</v>
      </c>
      <c r="CC44" s="7">
        <v>0.1</v>
      </c>
      <c r="CD44" s="170">
        <v>1</v>
      </c>
      <c r="CE44" s="170">
        <v>1</v>
      </c>
      <c r="CF44" s="7">
        <v>0.25</v>
      </c>
      <c r="CG44" s="6">
        <v>1227.614</v>
      </c>
      <c r="CH44" s="7">
        <v>0</v>
      </c>
      <c r="CI44" s="6">
        <v>1227.614</v>
      </c>
      <c r="CJ44" s="51">
        <v>5569377.8099999996</v>
      </c>
      <c r="CK44" s="172">
        <v>0</v>
      </c>
      <c r="CL44" s="172">
        <v>0</v>
      </c>
      <c r="CM44" s="174">
        <v>0</v>
      </c>
      <c r="CN44" s="52">
        <v>0</v>
      </c>
      <c r="CO44" s="172">
        <v>0</v>
      </c>
      <c r="CP44" s="172">
        <v>0</v>
      </c>
      <c r="CQ44" s="176">
        <v>0</v>
      </c>
      <c r="CR44" s="53">
        <v>0</v>
      </c>
      <c r="CS44" s="51">
        <v>5569377.8099999996</v>
      </c>
      <c r="CT44" s="52">
        <v>0</v>
      </c>
      <c r="CU44" s="52">
        <v>5569377.8099999996</v>
      </c>
      <c r="CV44" s="146">
        <v>24890.39</v>
      </c>
      <c r="CW44" s="54">
        <v>117899</v>
      </c>
      <c r="CX44" s="52">
        <v>142789.39000000001</v>
      </c>
      <c r="CY44" s="52">
        <v>107092.04</v>
      </c>
      <c r="CZ44" s="146">
        <v>0</v>
      </c>
      <c r="DA44" s="54">
        <v>0</v>
      </c>
      <c r="DB44" s="52">
        <v>0</v>
      </c>
      <c r="DC44" s="178">
        <v>0.28039999999999998</v>
      </c>
      <c r="DD44" s="52">
        <v>0</v>
      </c>
      <c r="DE44" s="146">
        <v>0</v>
      </c>
      <c r="DF44" s="146">
        <v>20460.3</v>
      </c>
      <c r="DG44" s="52">
        <v>20460.3</v>
      </c>
      <c r="DH44" s="52">
        <v>15345.23</v>
      </c>
      <c r="DI44" s="52">
        <v>163249.69</v>
      </c>
      <c r="DJ44" s="52">
        <v>122437.27</v>
      </c>
      <c r="DK44" s="146">
        <v>0</v>
      </c>
      <c r="DL44" s="54">
        <v>0</v>
      </c>
      <c r="DM44" s="51">
        <v>5446940.54</v>
      </c>
      <c r="DN44" s="51">
        <v>5446940.54</v>
      </c>
      <c r="DO44" s="52">
        <v>0</v>
      </c>
      <c r="DP44" s="52">
        <v>0</v>
      </c>
      <c r="DQ44" s="52">
        <v>0</v>
      </c>
      <c r="DR44" s="52">
        <v>5446940.54</v>
      </c>
      <c r="DS44" s="179">
        <v>487.5</v>
      </c>
      <c r="DT44" s="180">
        <v>424.5</v>
      </c>
      <c r="DU44" s="180">
        <v>1118.54</v>
      </c>
      <c r="DV44" s="181">
        <v>11246</v>
      </c>
    </row>
    <row r="45" spans="1:126" ht="10.199999999999999">
      <c r="A45" s="150" t="s">
        <v>255</v>
      </c>
      <c r="B45" s="150" t="s">
        <v>255</v>
      </c>
      <c r="C45" s="167" t="s">
        <v>256</v>
      </c>
      <c r="D45" s="168" t="s">
        <v>130</v>
      </c>
      <c r="E45" s="169" t="s">
        <v>257</v>
      </c>
      <c r="F45" s="150" t="s">
        <v>132</v>
      </c>
      <c r="G45" s="150" t="s">
        <v>133</v>
      </c>
      <c r="H45" s="170">
        <v>191.5</v>
      </c>
      <c r="I45" s="170">
        <v>603.5</v>
      </c>
      <c r="J45" s="171">
        <v>699.25</v>
      </c>
      <c r="K45" s="170">
        <v>620</v>
      </c>
      <c r="L45" s="170">
        <v>554.5</v>
      </c>
      <c r="M45" s="170">
        <v>557.5</v>
      </c>
      <c r="N45" s="170">
        <v>551</v>
      </c>
      <c r="O45" s="170">
        <v>547.5</v>
      </c>
      <c r="P45" s="170">
        <v>553</v>
      </c>
      <c r="Q45" s="170">
        <v>506.5</v>
      </c>
      <c r="R45" s="170">
        <v>484</v>
      </c>
      <c r="S45" s="170">
        <v>482</v>
      </c>
      <c r="T45" s="170">
        <v>481</v>
      </c>
      <c r="U45" s="170">
        <v>445</v>
      </c>
      <c r="V45" s="170">
        <v>450</v>
      </c>
      <c r="W45" s="171">
        <v>6232</v>
      </c>
      <c r="X45" s="171">
        <v>6931.25</v>
      </c>
      <c r="Y45" s="174">
        <v>1006.92</v>
      </c>
      <c r="Z45" s="174">
        <v>744</v>
      </c>
      <c r="AA45" s="174">
        <v>1312.16</v>
      </c>
      <c r="AB45" s="174">
        <v>1725.818</v>
      </c>
      <c r="AC45" s="174">
        <v>3560.625</v>
      </c>
      <c r="AD45" s="6">
        <v>7342.6030000000001</v>
      </c>
      <c r="AE45" s="6">
        <v>8349.5229999999992</v>
      </c>
      <c r="AF45" s="174">
        <v>1.1879999999999999</v>
      </c>
      <c r="AG45" s="174">
        <v>1.0760000000000001</v>
      </c>
      <c r="AH45" s="174">
        <v>1.1319999999999999</v>
      </c>
      <c r="AI45" s="6">
        <v>9451.66</v>
      </c>
      <c r="AJ45" s="170">
        <v>160</v>
      </c>
      <c r="AK45" s="170">
        <v>104.5</v>
      </c>
      <c r="AL45" s="170">
        <v>167</v>
      </c>
      <c r="AM45" s="170">
        <v>924</v>
      </c>
      <c r="AN45" s="170">
        <v>30.56</v>
      </c>
      <c r="AO45" s="6">
        <v>160</v>
      </c>
      <c r="AP45" s="6">
        <v>209</v>
      </c>
      <c r="AQ45" s="6">
        <v>334</v>
      </c>
      <c r="AR45" s="6">
        <v>646.79999999999995</v>
      </c>
      <c r="AS45" s="6">
        <v>1349.8</v>
      </c>
      <c r="AT45" s="6">
        <v>764</v>
      </c>
      <c r="AU45" s="6">
        <v>2113.8000000000002</v>
      </c>
      <c r="AV45" s="170">
        <v>3850.5</v>
      </c>
      <c r="AW45" s="170">
        <v>675</v>
      </c>
      <c r="AX45" s="174">
        <v>226.27500000000001</v>
      </c>
      <c r="AY45" s="170">
        <v>394</v>
      </c>
      <c r="AZ45" s="170">
        <v>144.91999999999999</v>
      </c>
      <c r="BA45" s="172">
        <v>0</v>
      </c>
      <c r="BB45" s="172">
        <v>0</v>
      </c>
      <c r="BC45" s="176">
        <v>72.459999999999994</v>
      </c>
      <c r="BD45" s="170">
        <v>898</v>
      </c>
      <c r="BE45" s="170">
        <v>898</v>
      </c>
      <c r="BF45" s="174">
        <v>53.88</v>
      </c>
      <c r="BG45" s="170">
        <v>1</v>
      </c>
      <c r="BH45" s="6">
        <v>1.5</v>
      </c>
      <c r="BI45" s="175">
        <v>46.488999999999997</v>
      </c>
      <c r="BJ45" s="175">
        <v>159.67599999999999</v>
      </c>
      <c r="BK45" s="172">
        <v>6931.25</v>
      </c>
      <c r="BL45" s="172">
        <v>8430.75</v>
      </c>
      <c r="BM45" s="7">
        <v>123.699</v>
      </c>
      <c r="BN45" s="7">
        <v>0</v>
      </c>
      <c r="BO45" s="9">
        <v>0</v>
      </c>
      <c r="BP45" s="177">
        <v>0.11899999999999999</v>
      </c>
      <c r="BQ45" s="6" t="s">
        <v>134</v>
      </c>
      <c r="BR45" s="170" t="s">
        <v>134</v>
      </c>
      <c r="BS45" s="176">
        <v>0</v>
      </c>
      <c r="BT45" s="176">
        <v>123.699</v>
      </c>
      <c r="BU45" s="175">
        <v>0.157</v>
      </c>
      <c r="BV45" s="6">
        <v>1088.2059999999999</v>
      </c>
      <c r="BW45" s="6">
        <v>0</v>
      </c>
      <c r="BX45" s="6">
        <v>0</v>
      </c>
      <c r="BY45" s="176">
        <v>0</v>
      </c>
      <c r="BZ45" s="170">
        <v>0</v>
      </c>
      <c r="CA45" s="7">
        <v>0</v>
      </c>
      <c r="CB45" s="170">
        <v>0</v>
      </c>
      <c r="CC45" s="7">
        <v>0</v>
      </c>
      <c r="CD45" s="170">
        <v>0</v>
      </c>
      <c r="CE45" s="170">
        <v>0</v>
      </c>
      <c r="CF45" s="7">
        <v>0</v>
      </c>
      <c r="CG45" s="6">
        <v>13131.48</v>
      </c>
      <c r="CH45" s="7">
        <v>0</v>
      </c>
      <c r="CI45" s="6">
        <v>13131.48</v>
      </c>
      <c r="CJ45" s="51">
        <v>59574241.890000001</v>
      </c>
      <c r="CK45" s="172">
        <v>0</v>
      </c>
      <c r="CL45" s="172">
        <v>0</v>
      </c>
      <c r="CM45" s="174">
        <v>0</v>
      </c>
      <c r="CN45" s="52">
        <v>0</v>
      </c>
      <c r="CO45" s="172">
        <v>0</v>
      </c>
      <c r="CP45" s="172">
        <v>0</v>
      </c>
      <c r="CQ45" s="176">
        <v>0</v>
      </c>
      <c r="CR45" s="53">
        <v>0</v>
      </c>
      <c r="CS45" s="51">
        <v>59574241.890000001</v>
      </c>
      <c r="CT45" s="52">
        <v>0</v>
      </c>
      <c r="CU45" s="52">
        <v>59574241.890000001</v>
      </c>
      <c r="CV45" s="146">
        <v>169149.98</v>
      </c>
      <c r="CW45" s="54">
        <v>2020956</v>
      </c>
      <c r="CX45" s="52">
        <v>2190105.98</v>
      </c>
      <c r="CY45" s="52">
        <v>1642579.49</v>
      </c>
      <c r="CZ45" s="146">
        <v>0</v>
      </c>
      <c r="DA45" s="54">
        <v>0</v>
      </c>
      <c r="DB45" s="52">
        <v>0</v>
      </c>
      <c r="DC45" s="178">
        <v>0.42259999999999998</v>
      </c>
      <c r="DD45" s="52">
        <v>0</v>
      </c>
      <c r="DE45" s="146">
        <v>0</v>
      </c>
      <c r="DF45" s="146">
        <v>16729.650000000001</v>
      </c>
      <c r="DG45" s="52">
        <v>16729.650000000001</v>
      </c>
      <c r="DH45" s="52">
        <v>12547.24</v>
      </c>
      <c r="DI45" s="52">
        <v>2206835.63</v>
      </c>
      <c r="DJ45" s="52">
        <v>1655126.73</v>
      </c>
      <c r="DK45" s="146">
        <v>0</v>
      </c>
      <c r="DL45" s="54">
        <v>0</v>
      </c>
      <c r="DM45" s="51">
        <v>57919115.159999996</v>
      </c>
      <c r="DN45" s="51">
        <v>57919115.159999996</v>
      </c>
      <c r="DO45" s="52">
        <v>0</v>
      </c>
      <c r="DP45" s="52">
        <v>0</v>
      </c>
      <c r="DQ45" s="52">
        <v>0</v>
      </c>
      <c r="DR45" s="52">
        <v>57919115.159999996</v>
      </c>
      <c r="DS45" s="179">
        <v>6905</v>
      </c>
      <c r="DT45" s="180">
        <v>6485</v>
      </c>
      <c r="DU45" s="180">
        <v>12284.773999999999</v>
      </c>
      <c r="DV45" s="181">
        <v>8595</v>
      </c>
    </row>
    <row r="46" spans="1:126" ht="10.199999999999999">
      <c r="A46" s="182" t="s">
        <v>258</v>
      </c>
      <c r="B46" s="150" t="s">
        <v>255</v>
      </c>
      <c r="C46" s="167" t="s">
        <v>256</v>
      </c>
      <c r="D46" s="168" t="s">
        <v>137</v>
      </c>
      <c r="E46" s="169" t="s">
        <v>259</v>
      </c>
      <c r="F46" s="150" t="s">
        <v>142</v>
      </c>
      <c r="G46" s="150" t="s">
        <v>133</v>
      </c>
      <c r="H46" s="170">
        <v>0</v>
      </c>
      <c r="I46" s="170">
        <v>18.5</v>
      </c>
      <c r="J46" s="171">
        <v>18.5</v>
      </c>
      <c r="K46" s="170">
        <v>22</v>
      </c>
      <c r="L46" s="170">
        <v>20.5</v>
      </c>
      <c r="M46" s="170">
        <v>33.5</v>
      </c>
      <c r="N46" s="170">
        <v>21.5</v>
      </c>
      <c r="O46" s="170">
        <v>22.5</v>
      </c>
      <c r="P46" s="170">
        <v>18</v>
      </c>
      <c r="Q46" s="170">
        <v>18.5</v>
      </c>
      <c r="R46" s="170">
        <v>19</v>
      </c>
      <c r="S46" s="170">
        <v>16</v>
      </c>
      <c r="T46" s="170">
        <v>10</v>
      </c>
      <c r="U46" s="170">
        <v>13.5</v>
      </c>
      <c r="V46" s="170">
        <v>11</v>
      </c>
      <c r="W46" s="171">
        <v>226</v>
      </c>
      <c r="X46" s="171">
        <v>244.5</v>
      </c>
      <c r="Y46" s="174">
        <v>26.64</v>
      </c>
      <c r="Z46" s="174">
        <v>26.4</v>
      </c>
      <c r="AA46" s="174">
        <v>63.72</v>
      </c>
      <c r="AB46" s="174">
        <v>64.790999999999997</v>
      </c>
      <c r="AC46" s="174">
        <v>110</v>
      </c>
      <c r="AD46" s="6">
        <v>264.911</v>
      </c>
      <c r="AE46" s="6">
        <v>291.55099999999999</v>
      </c>
      <c r="AF46" s="174">
        <v>1.0269999999999999</v>
      </c>
      <c r="AG46" s="174">
        <v>1</v>
      </c>
      <c r="AH46" s="174">
        <v>1.014</v>
      </c>
      <c r="AI46" s="6">
        <v>295.63299999999998</v>
      </c>
      <c r="AJ46" s="170">
        <v>5.5</v>
      </c>
      <c r="AK46" s="170">
        <v>0</v>
      </c>
      <c r="AL46" s="170">
        <v>0</v>
      </c>
      <c r="AM46" s="170">
        <v>45</v>
      </c>
      <c r="AN46" s="170">
        <v>0.39</v>
      </c>
      <c r="AO46" s="6">
        <v>5.5</v>
      </c>
      <c r="AP46" s="6">
        <v>0</v>
      </c>
      <c r="AQ46" s="6">
        <v>0</v>
      </c>
      <c r="AR46" s="6">
        <v>31.5</v>
      </c>
      <c r="AS46" s="6">
        <v>37</v>
      </c>
      <c r="AT46" s="6">
        <v>9.75</v>
      </c>
      <c r="AU46" s="6">
        <v>46.75</v>
      </c>
      <c r="AV46" s="170">
        <v>156.5</v>
      </c>
      <c r="AW46" s="170">
        <v>0</v>
      </c>
      <c r="AX46" s="174">
        <v>7.8250000000000002</v>
      </c>
      <c r="AY46" s="170">
        <v>0</v>
      </c>
      <c r="AZ46" s="170">
        <v>0</v>
      </c>
      <c r="BA46" s="172">
        <v>0</v>
      </c>
      <c r="BB46" s="172">
        <v>0</v>
      </c>
      <c r="BC46" s="176">
        <v>0</v>
      </c>
      <c r="BD46" s="170">
        <v>0</v>
      </c>
      <c r="BE46" s="170">
        <v>0</v>
      </c>
      <c r="BF46" s="174">
        <v>0</v>
      </c>
      <c r="BG46" s="170">
        <v>0</v>
      </c>
      <c r="BH46" s="6">
        <v>0</v>
      </c>
      <c r="BI46" s="175">
        <v>0</v>
      </c>
      <c r="BJ46" s="175">
        <v>153.916</v>
      </c>
      <c r="BK46" s="172">
        <v>6931.25</v>
      </c>
      <c r="BL46" s="172">
        <v>8430.75</v>
      </c>
      <c r="BM46" s="7">
        <v>92.35</v>
      </c>
      <c r="BN46" s="7">
        <v>0</v>
      </c>
      <c r="BO46" s="9">
        <v>0</v>
      </c>
      <c r="BP46" s="177">
        <v>0.11899999999999999</v>
      </c>
      <c r="BQ46" s="6" t="s">
        <v>134</v>
      </c>
      <c r="BR46" s="170" t="s">
        <v>134</v>
      </c>
      <c r="BS46" s="176">
        <v>0</v>
      </c>
      <c r="BT46" s="176">
        <v>92.35</v>
      </c>
      <c r="BU46" s="175">
        <v>0.157</v>
      </c>
      <c r="BV46" s="6">
        <v>38.387</v>
      </c>
      <c r="BW46" s="6">
        <v>14.25</v>
      </c>
      <c r="BX46" s="6">
        <v>6</v>
      </c>
      <c r="BY46" s="176">
        <v>20.25</v>
      </c>
      <c r="BZ46" s="170">
        <v>0</v>
      </c>
      <c r="CA46" s="7">
        <v>0</v>
      </c>
      <c r="CB46" s="170">
        <v>0</v>
      </c>
      <c r="CC46" s="7">
        <v>0</v>
      </c>
      <c r="CD46" s="170">
        <v>0</v>
      </c>
      <c r="CE46" s="170">
        <v>0</v>
      </c>
      <c r="CF46" s="7">
        <v>0</v>
      </c>
      <c r="CG46" s="6">
        <v>501.19499999999999</v>
      </c>
      <c r="CH46" s="7">
        <v>0</v>
      </c>
      <c r="CI46" s="6">
        <v>501.19499999999999</v>
      </c>
      <c r="CJ46" s="51">
        <v>2273796.42</v>
      </c>
      <c r="CK46" s="172">
        <v>0</v>
      </c>
      <c r="CL46" s="172">
        <v>251</v>
      </c>
      <c r="CM46" s="174">
        <v>27.61</v>
      </c>
      <c r="CN46" s="52">
        <v>125259.67</v>
      </c>
      <c r="CO46" s="172">
        <v>0</v>
      </c>
      <c r="CP46" s="172">
        <v>0</v>
      </c>
      <c r="CQ46" s="176">
        <v>0</v>
      </c>
      <c r="CR46" s="53">
        <v>0</v>
      </c>
      <c r="CS46" s="51">
        <v>2399056.09</v>
      </c>
      <c r="CT46" s="52">
        <v>0</v>
      </c>
      <c r="CU46" s="52">
        <v>2399056.09</v>
      </c>
      <c r="CV46" s="146">
        <v>0</v>
      </c>
      <c r="CW46" s="54">
        <v>0</v>
      </c>
      <c r="CX46" s="52">
        <v>0</v>
      </c>
      <c r="CY46" s="52">
        <v>0</v>
      </c>
      <c r="CZ46" s="146">
        <v>0</v>
      </c>
      <c r="DA46" s="54">
        <v>0</v>
      </c>
      <c r="DB46" s="52">
        <v>0</v>
      </c>
      <c r="DC46" s="178">
        <v>0.42259999999999998</v>
      </c>
      <c r="DD46" s="52">
        <v>0</v>
      </c>
      <c r="DE46" s="146">
        <v>0</v>
      </c>
      <c r="DF46" s="146">
        <v>0</v>
      </c>
      <c r="DG46" s="52">
        <v>0</v>
      </c>
      <c r="DH46" s="52">
        <v>0</v>
      </c>
      <c r="DI46" s="52">
        <v>0</v>
      </c>
      <c r="DJ46" s="52">
        <v>0</v>
      </c>
      <c r="DK46" s="146">
        <v>0</v>
      </c>
      <c r="DL46" s="54">
        <v>0</v>
      </c>
      <c r="DM46" s="51">
        <v>2399056.09</v>
      </c>
      <c r="DN46" s="51">
        <v>2273796.42</v>
      </c>
      <c r="DO46" s="52">
        <v>125259.67</v>
      </c>
      <c r="DP46" s="52">
        <v>0</v>
      </c>
      <c r="DQ46" s="52">
        <v>47981.120000000003</v>
      </c>
      <c r="DR46" s="52">
        <v>2351074.9700000002</v>
      </c>
      <c r="DS46" s="179">
        <v>238</v>
      </c>
      <c r="DT46" s="180">
        <v>250</v>
      </c>
      <c r="DU46" s="180">
        <v>512.43299999999999</v>
      </c>
      <c r="DV46" s="181">
        <v>9300</v>
      </c>
    </row>
    <row r="47" spans="1:126" ht="10.199999999999999">
      <c r="A47" s="182" t="s">
        <v>260</v>
      </c>
      <c r="B47" s="150" t="s">
        <v>255</v>
      </c>
      <c r="C47" s="167" t="s">
        <v>256</v>
      </c>
      <c r="D47" s="168" t="s">
        <v>261</v>
      </c>
      <c r="E47" s="169" t="s">
        <v>262</v>
      </c>
      <c r="F47" s="150" t="s">
        <v>142</v>
      </c>
      <c r="G47" s="150" t="s">
        <v>133</v>
      </c>
      <c r="H47" s="170">
        <v>0</v>
      </c>
      <c r="I47" s="170">
        <v>71</v>
      </c>
      <c r="J47" s="171">
        <v>71</v>
      </c>
      <c r="K47" s="170">
        <v>57</v>
      </c>
      <c r="L47" s="170">
        <v>61.5</v>
      </c>
      <c r="M47" s="170">
        <v>93</v>
      </c>
      <c r="N47" s="170">
        <v>85.5</v>
      </c>
      <c r="O47" s="170">
        <v>83.5</v>
      </c>
      <c r="P47" s="170">
        <v>131.5</v>
      </c>
      <c r="Q47" s="170">
        <v>150.5</v>
      </c>
      <c r="R47" s="170">
        <v>152</v>
      </c>
      <c r="S47" s="170">
        <v>151</v>
      </c>
      <c r="T47" s="170">
        <v>131.5</v>
      </c>
      <c r="U47" s="170">
        <v>87</v>
      </c>
      <c r="V47" s="170">
        <v>0</v>
      </c>
      <c r="W47" s="171">
        <v>1184</v>
      </c>
      <c r="X47" s="171">
        <v>1255</v>
      </c>
      <c r="Y47" s="174">
        <v>102.24</v>
      </c>
      <c r="Z47" s="174">
        <v>68.400000000000006</v>
      </c>
      <c r="AA47" s="174">
        <v>182.31</v>
      </c>
      <c r="AB47" s="174">
        <v>314.024</v>
      </c>
      <c r="AC47" s="174">
        <v>840</v>
      </c>
      <c r="AD47" s="6">
        <v>1404.7339999999999</v>
      </c>
      <c r="AE47" s="6">
        <v>1506.9739999999999</v>
      </c>
      <c r="AF47" s="174">
        <v>1.117</v>
      </c>
      <c r="AG47" s="174">
        <v>1.133</v>
      </c>
      <c r="AH47" s="174">
        <v>1.125</v>
      </c>
      <c r="AI47" s="6">
        <v>1695.346</v>
      </c>
      <c r="AJ47" s="170">
        <v>21</v>
      </c>
      <c r="AK47" s="170">
        <v>0</v>
      </c>
      <c r="AL47" s="170">
        <v>0</v>
      </c>
      <c r="AM47" s="170">
        <v>206</v>
      </c>
      <c r="AN47" s="170">
        <v>2.81</v>
      </c>
      <c r="AO47" s="6">
        <v>21</v>
      </c>
      <c r="AP47" s="6">
        <v>0</v>
      </c>
      <c r="AQ47" s="6">
        <v>0</v>
      </c>
      <c r="AR47" s="6">
        <v>144.19999999999999</v>
      </c>
      <c r="AS47" s="6">
        <v>165.2</v>
      </c>
      <c r="AT47" s="6">
        <v>70.25</v>
      </c>
      <c r="AU47" s="6">
        <v>235.45</v>
      </c>
      <c r="AV47" s="170">
        <v>0</v>
      </c>
      <c r="AW47" s="170">
        <v>0</v>
      </c>
      <c r="AX47" s="174">
        <v>0</v>
      </c>
      <c r="AY47" s="170">
        <v>0</v>
      </c>
      <c r="AZ47" s="170">
        <v>0</v>
      </c>
      <c r="BA47" s="172">
        <v>0</v>
      </c>
      <c r="BB47" s="172">
        <v>0</v>
      </c>
      <c r="BC47" s="176">
        <v>0</v>
      </c>
      <c r="BD47" s="170">
        <v>0</v>
      </c>
      <c r="BE47" s="170">
        <v>0</v>
      </c>
      <c r="BF47" s="174">
        <v>0</v>
      </c>
      <c r="BG47" s="170">
        <v>1</v>
      </c>
      <c r="BH47" s="6">
        <v>1.5</v>
      </c>
      <c r="BI47" s="175">
        <v>0</v>
      </c>
      <c r="BJ47" s="175">
        <v>0</v>
      </c>
      <c r="BK47" s="172">
        <v>6931.25</v>
      </c>
      <c r="BL47" s="172">
        <v>8430.75</v>
      </c>
      <c r="BM47" s="7">
        <v>0</v>
      </c>
      <c r="BN47" s="7">
        <v>0</v>
      </c>
      <c r="BO47" s="9">
        <v>0</v>
      </c>
      <c r="BP47" s="177">
        <v>0.11899999999999999</v>
      </c>
      <c r="BQ47" s="6" t="s">
        <v>134</v>
      </c>
      <c r="BR47" s="170" t="s">
        <v>134</v>
      </c>
      <c r="BS47" s="176">
        <v>0</v>
      </c>
      <c r="BT47" s="176">
        <v>0</v>
      </c>
      <c r="BU47" s="175">
        <v>0.157</v>
      </c>
      <c r="BV47" s="6">
        <v>197.035</v>
      </c>
      <c r="BW47" s="6">
        <v>1007.16</v>
      </c>
      <c r="BX47" s="6">
        <v>345.5</v>
      </c>
      <c r="BY47" s="176">
        <v>1352.66</v>
      </c>
      <c r="BZ47" s="170">
        <v>0</v>
      </c>
      <c r="CA47" s="7">
        <v>0</v>
      </c>
      <c r="CB47" s="170">
        <v>0</v>
      </c>
      <c r="CC47" s="7">
        <v>0</v>
      </c>
      <c r="CD47" s="170">
        <v>0</v>
      </c>
      <c r="CE47" s="170">
        <v>0</v>
      </c>
      <c r="CF47" s="7">
        <v>0</v>
      </c>
      <c r="CG47" s="6">
        <v>3481.991</v>
      </c>
      <c r="CH47" s="7">
        <v>0</v>
      </c>
      <c r="CI47" s="6">
        <v>3481.991</v>
      </c>
      <c r="CJ47" s="51">
        <v>15796922.67</v>
      </c>
      <c r="CK47" s="172">
        <v>0</v>
      </c>
      <c r="CL47" s="172">
        <v>0</v>
      </c>
      <c r="CM47" s="174">
        <v>0</v>
      </c>
      <c r="CN47" s="52">
        <v>0</v>
      </c>
      <c r="CO47" s="172">
        <v>0</v>
      </c>
      <c r="CP47" s="172">
        <v>0</v>
      </c>
      <c r="CQ47" s="176">
        <v>0</v>
      </c>
      <c r="CR47" s="53">
        <v>0</v>
      </c>
      <c r="CS47" s="51">
        <v>15796922.67</v>
      </c>
      <c r="CT47" s="52">
        <v>0</v>
      </c>
      <c r="CU47" s="52">
        <v>15796922.67</v>
      </c>
      <c r="CV47" s="146">
        <v>0</v>
      </c>
      <c r="CW47" s="54">
        <v>0</v>
      </c>
      <c r="CX47" s="52">
        <v>0</v>
      </c>
      <c r="CY47" s="52">
        <v>0</v>
      </c>
      <c r="CZ47" s="146">
        <v>0</v>
      </c>
      <c r="DA47" s="54">
        <v>0</v>
      </c>
      <c r="DB47" s="52">
        <v>0</v>
      </c>
      <c r="DC47" s="178">
        <v>0.42259999999999998</v>
      </c>
      <c r="DD47" s="52">
        <v>0</v>
      </c>
      <c r="DE47" s="146">
        <v>0</v>
      </c>
      <c r="DF47" s="146">
        <v>0</v>
      </c>
      <c r="DG47" s="52">
        <v>0</v>
      </c>
      <c r="DH47" s="52">
        <v>0</v>
      </c>
      <c r="DI47" s="52">
        <v>0</v>
      </c>
      <c r="DJ47" s="52">
        <v>0</v>
      </c>
      <c r="DK47" s="146">
        <v>0</v>
      </c>
      <c r="DL47" s="54">
        <v>0</v>
      </c>
      <c r="DM47" s="51">
        <v>15796922.67</v>
      </c>
      <c r="DN47" s="51">
        <v>15796922.67</v>
      </c>
      <c r="DO47" s="52">
        <v>0</v>
      </c>
      <c r="DP47" s="52">
        <v>0</v>
      </c>
      <c r="DQ47" s="52">
        <v>315938.45</v>
      </c>
      <c r="DR47" s="52">
        <v>15480984.220000001</v>
      </c>
      <c r="DS47" s="179">
        <v>1265</v>
      </c>
      <c r="DT47" s="180">
        <v>1956</v>
      </c>
      <c r="DU47" s="180">
        <v>4627.8459999999995</v>
      </c>
      <c r="DV47" s="181">
        <v>12587</v>
      </c>
    </row>
    <row r="48" spans="1:126" s="199" customFormat="1" ht="10.199999999999999">
      <c r="A48" s="183" t="s">
        <v>263</v>
      </c>
      <c r="B48" s="183" t="s">
        <v>255</v>
      </c>
      <c r="C48" s="184"/>
      <c r="D48" s="183"/>
      <c r="E48" s="183" t="s">
        <v>231</v>
      </c>
      <c r="F48" s="183"/>
      <c r="G48" s="183" t="s">
        <v>133</v>
      </c>
      <c r="H48" s="185">
        <v>191.5</v>
      </c>
      <c r="I48" s="185">
        <v>693</v>
      </c>
      <c r="J48" s="185">
        <v>788.75</v>
      </c>
      <c r="K48" s="185">
        <v>699</v>
      </c>
      <c r="L48" s="185">
        <v>636.5</v>
      </c>
      <c r="M48" s="185">
        <v>684</v>
      </c>
      <c r="N48" s="185">
        <v>658</v>
      </c>
      <c r="O48" s="185">
        <v>653.5</v>
      </c>
      <c r="P48" s="185">
        <v>702.5</v>
      </c>
      <c r="Q48" s="185">
        <v>675.5</v>
      </c>
      <c r="R48" s="185">
        <v>655</v>
      </c>
      <c r="S48" s="185">
        <v>649</v>
      </c>
      <c r="T48" s="185">
        <v>622.5</v>
      </c>
      <c r="U48" s="185">
        <v>545.5</v>
      </c>
      <c r="V48" s="185">
        <v>461</v>
      </c>
      <c r="W48" s="185">
        <v>7642</v>
      </c>
      <c r="X48" s="185">
        <v>8430.75</v>
      </c>
      <c r="Y48" s="186">
        <v>1135.8</v>
      </c>
      <c r="Z48" s="186">
        <v>838.8</v>
      </c>
      <c r="AA48" s="186">
        <v>1558.19</v>
      </c>
      <c r="AB48" s="186">
        <v>2104.6329999999998</v>
      </c>
      <c r="AC48" s="186">
        <v>4510.625</v>
      </c>
      <c r="AD48" s="186">
        <v>9012.2479999999996</v>
      </c>
      <c r="AE48" s="186">
        <v>10148.048000000001</v>
      </c>
      <c r="AF48" s="174"/>
      <c r="AG48" s="174"/>
      <c r="AH48" s="187">
        <v>1.1279999999999999</v>
      </c>
      <c r="AI48" s="188">
        <v>11442.638999999999</v>
      </c>
      <c r="AJ48" s="189">
        <v>186.5</v>
      </c>
      <c r="AK48" s="189">
        <v>104.5</v>
      </c>
      <c r="AL48" s="189">
        <v>167</v>
      </c>
      <c r="AM48" s="189">
        <v>1175</v>
      </c>
      <c r="AN48" s="189">
        <v>33.76</v>
      </c>
      <c r="AO48" s="186">
        <v>186.5</v>
      </c>
      <c r="AP48" s="186">
        <v>209</v>
      </c>
      <c r="AQ48" s="186">
        <v>334</v>
      </c>
      <c r="AR48" s="186">
        <v>822.5</v>
      </c>
      <c r="AS48" s="186">
        <v>1552</v>
      </c>
      <c r="AT48" s="186">
        <v>844</v>
      </c>
      <c r="AU48" s="186">
        <v>2396</v>
      </c>
      <c r="AV48" s="185">
        <v>4007</v>
      </c>
      <c r="AW48" s="185">
        <v>675</v>
      </c>
      <c r="AX48" s="186">
        <v>234.1</v>
      </c>
      <c r="AY48" s="185">
        <v>394</v>
      </c>
      <c r="AZ48" s="185">
        <v>144.91999999999999</v>
      </c>
      <c r="BA48" s="190">
        <v>0</v>
      </c>
      <c r="BB48" s="190">
        <v>0</v>
      </c>
      <c r="BC48" s="191">
        <v>72.459999999999994</v>
      </c>
      <c r="BD48" s="185">
        <v>898</v>
      </c>
      <c r="BE48" s="185">
        <v>898</v>
      </c>
      <c r="BF48" s="186">
        <v>53.88</v>
      </c>
      <c r="BG48" s="185">
        <v>2</v>
      </c>
      <c r="BH48" s="186">
        <v>3</v>
      </c>
      <c r="BI48" s="186">
        <v>46.488999999999997</v>
      </c>
      <c r="BJ48" s="186">
        <v>313.59199999999998</v>
      </c>
      <c r="BK48" s="192"/>
      <c r="BL48" s="190"/>
      <c r="BM48" s="186">
        <v>216.04900000000001</v>
      </c>
      <c r="BN48" s="193">
        <v>0</v>
      </c>
      <c r="BO48" s="193">
        <v>0</v>
      </c>
      <c r="BP48" s="194"/>
      <c r="BQ48" s="183"/>
      <c r="BR48" s="183"/>
      <c r="BS48" s="191">
        <v>0</v>
      </c>
      <c r="BT48" s="191">
        <v>216.04900000000001</v>
      </c>
      <c r="BU48" s="183"/>
      <c r="BV48" s="191">
        <v>1323.6279999999999</v>
      </c>
      <c r="BW48" s="191">
        <v>1021.41</v>
      </c>
      <c r="BX48" s="191">
        <v>351.5</v>
      </c>
      <c r="BY48" s="191">
        <v>1372.91</v>
      </c>
      <c r="BZ48" s="195">
        <v>0</v>
      </c>
      <c r="CA48" s="193">
        <v>0</v>
      </c>
      <c r="CB48" s="195">
        <v>0</v>
      </c>
      <c r="CC48" s="193">
        <v>0</v>
      </c>
      <c r="CD48" s="195">
        <v>0</v>
      </c>
      <c r="CE48" s="195">
        <v>0</v>
      </c>
      <c r="CF48" s="193">
        <v>0</v>
      </c>
      <c r="CG48" s="186">
        <v>17114.666000000001</v>
      </c>
      <c r="CH48" s="193">
        <v>0</v>
      </c>
      <c r="CI48" s="186">
        <v>17114.666000000001</v>
      </c>
      <c r="CJ48" s="147">
        <v>77644960.980000004</v>
      </c>
      <c r="CK48" s="190">
        <v>0</v>
      </c>
      <c r="CL48" s="190">
        <v>251</v>
      </c>
      <c r="CM48" s="193">
        <v>27.61</v>
      </c>
      <c r="CN48" s="196">
        <v>125259.67</v>
      </c>
      <c r="CO48" s="190">
        <v>0</v>
      </c>
      <c r="CP48" s="190">
        <v>0</v>
      </c>
      <c r="CQ48" s="190">
        <v>0</v>
      </c>
      <c r="CR48" s="196">
        <v>0</v>
      </c>
      <c r="CS48" s="196">
        <v>77770220.650000006</v>
      </c>
      <c r="CT48" s="202">
        <v>0</v>
      </c>
      <c r="CU48" s="202">
        <v>77770220.650000006</v>
      </c>
      <c r="CV48" s="147">
        <v>169149.98</v>
      </c>
      <c r="CW48" s="147">
        <v>2020956</v>
      </c>
      <c r="CX48" s="147">
        <v>2190105.98</v>
      </c>
      <c r="CY48" s="147">
        <v>1642579.49</v>
      </c>
      <c r="CZ48" s="147">
        <v>0</v>
      </c>
      <c r="DA48" s="147">
        <v>0</v>
      </c>
      <c r="DB48" s="147">
        <v>0</v>
      </c>
      <c r="DC48" s="203">
        <v>0.42259999999999998</v>
      </c>
      <c r="DD48" s="147">
        <v>0</v>
      </c>
      <c r="DE48" s="147">
        <v>0</v>
      </c>
      <c r="DF48" s="147">
        <v>16729.650000000001</v>
      </c>
      <c r="DG48" s="147">
        <v>16729.650000000001</v>
      </c>
      <c r="DH48" s="147">
        <v>12547.24</v>
      </c>
      <c r="DI48" s="147">
        <v>2206835.63</v>
      </c>
      <c r="DJ48" s="147">
        <v>1655126.73</v>
      </c>
      <c r="DK48" s="147">
        <v>0</v>
      </c>
      <c r="DL48" s="147">
        <v>0</v>
      </c>
      <c r="DM48" s="147">
        <v>76115093.920000002</v>
      </c>
      <c r="DN48" s="147">
        <v>75989834.25</v>
      </c>
      <c r="DO48" s="147">
        <v>125259.67</v>
      </c>
      <c r="DP48" s="147">
        <v>0</v>
      </c>
      <c r="DQ48" s="147">
        <v>363919.57</v>
      </c>
      <c r="DR48" s="147">
        <v>75751174.349999994</v>
      </c>
      <c r="DS48" s="190">
        <v>8408</v>
      </c>
      <c r="DT48" s="193">
        <v>8691</v>
      </c>
      <c r="DU48" s="193">
        <v>17425.053</v>
      </c>
      <c r="DV48" s="198">
        <v>30482</v>
      </c>
    </row>
    <row r="49" spans="1:126" ht="10.199999999999999">
      <c r="A49" s="150" t="s">
        <v>264</v>
      </c>
      <c r="B49" s="150" t="s">
        <v>264</v>
      </c>
      <c r="C49" s="167" t="s">
        <v>265</v>
      </c>
      <c r="D49" s="168" t="s">
        <v>130</v>
      </c>
      <c r="E49" s="169" t="s">
        <v>266</v>
      </c>
      <c r="F49" s="150" t="s">
        <v>132</v>
      </c>
      <c r="G49" s="150" t="s">
        <v>133</v>
      </c>
      <c r="H49" s="170">
        <v>4</v>
      </c>
      <c r="I49" s="170">
        <v>7.5</v>
      </c>
      <c r="J49" s="171">
        <v>9.5</v>
      </c>
      <c r="K49" s="170">
        <v>1</v>
      </c>
      <c r="L49" s="170">
        <v>14.5</v>
      </c>
      <c r="M49" s="170">
        <v>5</v>
      </c>
      <c r="N49" s="170">
        <v>7.5</v>
      </c>
      <c r="O49" s="170">
        <v>15</v>
      </c>
      <c r="P49" s="170">
        <v>11.5</v>
      </c>
      <c r="Q49" s="170">
        <v>10.5</v>
      </c>
      <c r="R49" s="170">
        <v>10.5</v>
      </c>
      <c r="S49" s="170">
        <v>10.5</v>
      </c>
      <c r="T49" s="170">
        <v>15</v>
      </c>
      <c r="U49" s="170">
        <v>13</v>
      </c>
      <c r="V49" s="170">
        <v>14</v>
      </c>
      <c r="W49" s="171">
        <v>128</v>
      </c>
      <c r="X49" s="171">
        <v>137.5</v>
      </c>
      <c r="Y49" s="174">
        <v>13.68</v>
      </c>
      <c r="Z49" s="174">
        <v>1.2</v>
      </c>
      <c r="AA49" s="174">
        <v>23.01</v>
      </c>
      <c r="AB49" s="174">
        <v>35.530999999999999</v>
      </c>
      <c r="AC49" s="174">
        <v>91.875</v>
      </c>
      <c r="AD49" s="6">
        <v>151.61600000000001</v>
      </c>
      <c r="AE49" s="6">
        <v>165.29599999999999</v>
      </c>
      <c r="AF49" s="174">
        <v>1.1020000000000001</v>
      </c>
      <c r="AG49" s="174">
        <v>1.0960000000000001</v>
      </c>
      <c r="AH49" s="174">
        <v>1.099</v>
      </c>
      <c r="AI49" s="6">
        <v>181.66</v>
      </c>
      <c r="AJ49" s="170">
        <v>1</v>
      </c>
      <c r="AK49" s="170">
        <v>0</v>
      </c>
      <c r="AL49" s="170">
        <v>1.5</v>
      </c>
      <c r="AM49" s="170">
        <v>20.5</v>
      </c>
      <c r="AN49" s="170">
        <v>1.4</v>
      </c>
      <c r="AO49" s="6">
        <v>1</v>
      </c>
      <c r="AP49" s="6">
        <v>0</v>
      </c>
      <c r="AQ49" s="6">
        <v>3</v>
      </c>
      <c r="AR49" s="6">
        <v>14.35</v>
      </c>
      <c r="AS49" s="6">
        <v>18.350000000000001</v>
      </c>
      <c r="AT49" s="6">
        <v>35</v>
      </c>
      <c r="AU49" s="6">
        <v>53.35</v>
      </c>
      <c r="AV49" s="170">
        <v>47</v>
      </c>
      <c r="AW49" s="170">
        <v>0</v>
      </c>
      <c r="AX49" s="174">
        <v>2.35</v>
      </c>
      <c r="AY49" s="170">
        <v>0</v>
      </c>
      <c r="AZ49" s="170">
        <v>0</v>
      </c>
      <c r="BA49" s="172">
        <v>0</v>
      </c>
      <c r="BB49" s="172">
        <v>0</v>
      </c>
      <c r="BC49" s="176">
        <v>0</v>
      </c>
      <c r="BD49" s="170">
        <v>65</v>
      </c>
      <c r="BE49" s="170">
        <v>62</v>
      </c>
      <c r="BF49" s="174">
        <v>3.72</v>
      </c>
      <c r="BG49" s="170">
        <v>0</v>
      </c>
      <c r="BH49" s="6">
        <v>0</v>
      </c>
      <c r="BI49" s="175">
        <v>64.968000000000004</v>
      </c>
      <c r="BJ49" s="175">
        <v>76.477999999999994</v>
      </c>
      <c r="BK49" s="172">
        <v>137.5</v>
      </c>
      <c r="BL49" s="172">
        <v>137.5</v>
      </c>
      <c r="BM49" s="7">
        <v>141.446</v>
      </c>
      <c r="BN49" s="7">
        <v>19.916</v>
      </c>
      <c r="BO49" s="9">
        <v>62.5</v>
      </c>
      <c r="BP49" s="177">
        <v>1</v>
      </c>
      <c r="BQ49" s="6" t="s">
        <v>234</v>
      </c>
      <c r="BR49" s="170" t="s">
        <v>134</v>
      </c>
      <c r="BS49" s="176">
        <v>8.25</v>
      </c>
      <c r="BT49" s="176">
        <v>232.11199999999999</v>
      </c>
      <c r="BU49" s="175">
        <v>0.219</v>
      </c>
      <c r="BV49" s="6">
        <v>30.113</v>
      </c>
      <c r="BW49" s="6">
        <v>3.923</v>
      </c>
      <c r="BX49" s="6">
        <v>2</v>
      </c>
      <c r="BY49" s="176">
        <v>5.923</v>
      </c>
      <c r="BZ49" s="170">
        <v>0</v>
      </c>
      <c r="CA49" s="7">
        <v>0</v>
      </c>
      <c r="CB49" s="170">
        <v>0</v>
      </c>
      <c r="CC49" s="7">
        <v>0</v>
      </c>
      <c r="CD49" s="170">
        <v>0</v>
      </c>
      <c r="CE49" s="170">
        <v>0</v>
      </c>
      <c r="CF49" s="7">
        <v>0</v>
      </c>
      <c r="CG49" s="6">
        <v>509.22800000000001</v>
      </c>
      <c r="CH49" s="7">
        <v>9.1999999999999998E-2</v>
      </c>
      <c r="CI49" s="6">
        <v>509.32</v>
      </c>
      <c r="CJ49" s="51">
        <v>2310657.5099999998</v>
      </c>
      <c r="CK49" s="172">
        <v>0</v>
      </c>
      <c r="CL49" s="172">
        <v>0</v>
      </c>
      <c r="CM49" s="174">
        <v>0</v>
      </c>
      <c r="CN49" s="52">
        <v>0</v>
      </c>
      <c r="CO49" s="172">
        <v>0</v>
      </c>
      <c r="CP49" s="172">
        <v>0</v>
      </c>
      <c r="CQ49" s="176">
        <v>0</v>
      </c>
      <c r="CR49" s="53">
        <v>0</v>
      </c>
      <c r="CS49" s="51">
        <v>2310657.5099999998</v>
      </c>
      <c r="CT49" s="52">
        <v>0</v>
      </c>
      <c r="CU49" s="52">
        <v>2310657.5099999998</v>
      </c>
      <c r="CV49" s="146">
        <v>2187.63</v>
      </c>
      <c r="CW49" s="54">
        <v>31078</v>
      </c>
      <c r="CX49" s="52">
        <v>33265.629999999997</v>
      </c>
      <c r="CY49" s="52">
        <v>24949.22</v>
      </c>
      <c r="CZ49" s="146">
        <v>0</v>
      </c>
      <c r="DA49" s="54">
        <v>0</v>
      </c>
      <c r="DB49" s="52">
        <v>0</v>
      </c>
      <c r="DC49" s="178">
        <v>0.61309999999999998</v>
      </c>
      <c r="DD49" s="52">
        <v>0</v>
      </c>
      <c r="DE49" s="146">
        <v>0</v>
      </c>
      <c r="DF49" s="146">
        <v>6675.51</v>
      </c>
      <c r="DG49" s="52">
        <v>6675.51</v>
      </c>
      <c r="DH49" s="52">
        <v>5006.63</v>
      </c>
      <c r="DI49" s="52">
        <v>39941.14</v>
      </c>
      <c r="DJ49" s="52">
        <v>29955.85</v>
      </c>
      <c r="DK49" s="146">
        <v>0</v>
      </c>
      <c r="DL49" s="54">
        <v>0</v>
      </c>
      <c r="DM49" s="51">
        <v>2280701.66</v>
      </c>
      <c r="DN49" s="51">
        <v>2280701.66</v>
      </c>
      <c r="DO49" s="52">
        <v>0</v>
      </c>
      <c r="DP49" s="52">
        <v>0</v>
      </c>
      <c r="DQ49" s="52">
        <v>0</v>
      </c>
      <c r="DR49" s="52">
        <v>2280701.66</v>
      </c>
      <c r="DS49" s="179">
        <v>134.5</v>
      </c>
      <c r="DT49" s="180">
        <v>138.5</v>
      </c>
      <c r="DU49" s="180">
        <v>509.32</v>
      </c>
      <c r="DV49" s="181">
        <v>16805</v>
      </c>
    </row>
    <row r="50" spans="1:126" ht="10.199999999999999">
      <c r="A50" s="150" t="s">
        <v>267</v>
      </c>
      <c r="B50" s="150" t="s">
        <v>267</v>
      </c>
      <c r="C50" s="167" t="s">
        <v>268</v>
      </c>
      <c r="D50" s="168" t="s">
        <v>130</v>
      </c>
      <c r="E50" s="169" t="s">
        <v>269</v>
      </c>
      <c r="F50" s="150" t="s">
        <v>132</v>
      </c>
      <c r="G50" s="150" t="s">
        <v>133</v>
      </c>
      <c r="H50" s="170">
        <v>81.5</v>
      </c>
      <c r="I50" s="170">
        <v>346.5</v>
      </c>
      <c r="J50" s="171">
        <v>387.25</v>
      </c>
      <c r="K50" s="170">
        <v>372</v>
      </c>
      <c r="L50" s="170">
        <v>352</v>
      </c>
      <c r="M50" s="170">
        <v>387</v>
      </c>
      <c r="N50" s="170">
        <v>419</v>
      </c>
      <c r="O50" s="170">
        <v>448</v>
      </c>
      <c r="P50" s="170">
        <v>398</v>
      </c>
      <c r="Q50" s="170">
        <v>446.5</v>
      </c>
      <c r="R50" s="170">
        <v>467</v>
      </c>
      <c r="S50" s="170">
        <v>574.5</v>
      </c>
      <c r="T50" s="170">
        <v>404</v>
      </c>
      <c r="U50" s="170">
        <v>366</v>
      </c>
      <c r="V50" s="170">
        <v>371.5</v>
      </c>
      <c r="W50" s="171">
        <v>5005.5</v>
      </c>
      <c r="X50" s="171">
        <v>5392.75</v>
      </c>
      <c r="Y50" s="174">
        <v>557.64</v>
      </c>
      <c r="Z50" s="174">
        <v>446.4</v>
      </c>
      <c r="AA50" s="174">
        <v>872.02</v>
      </c>
      <c r="AB50" s="174">
        <v>1321.925</v>
      </c>
      <c r="AC50" s="174">
        <v>3286.875</v>
      </c>
      <c r="AD50" s="6">
        <v>5927.22</v>
      </c>
      <c r="AE50" s="6">
        <v>6484.86</v>
      </c>
      <c r="AF50" s="174">
        <v>1.083</v>
      </c>
      <c r="AG50" s="174">
        <v>1.0449999999999999</v>
      </c>
      <c r="AH50" s="174">
        <v>1.0640000000000001</v>
      </c>
      <c r="AI50" s="6">
        <v>6899.8909999999996</v>
      </c>
      <c r="AJ50" s="170">
        <v>58.5</v>
      </c>
      <c r="AK50" s="170">
        <v>79.5</v>
      </c>
      <c r="AL50" s="170">
        <v>80.5</v>
      </c>
      <c r="AM50" s="170">
        <v>913.5</v>
      </c>
      <c r="AN50" s="170">
        <v>30.68</v>
      </c>
      <c r="AO50" s="6">
        <v>58.5</v>
      </c>
      <c r="AP50" s="6">
        <v>159</v>
      </c>
      <c r="AQ50" s="6">
        <v>161</v>
      </c>
      <c r="AR50" s="6">
        <v>639.45000000000005</v>
      </c>
      <c r="AS50" s="6">
        <v>1017.95</v>
      </c>
      <c r="AT50" s="6">
        <v>767</v>
      </c>
      <c r="AU50" s="6">
        <v>1784.95</v>
      </c>
      <c r="AV50" s="170">
        <v>2536</v>
      </c>
      <c r="AW50" s="170">
        <v>0</v>
      </c>
      <c r="AX50" s="174">
        <v>126.8</v>
      </c>
      <c r="AY50" s="170">
        <v>1494.5</v>
      </c>
      <c r="AZ50" s="170">
        <v>370.08</v>
      </c>
      <c r="BA50" s="172">
        <v>0</v>
      </c>
      <c r="BB50" s="172">
        <v>0</v>
      </c>
      <c r="BC50" s="176">
        <v>185.04</v>
      </c>
      <c r="BD50" s="11">
        <v>2005</v>
      </c>
      <c r="BE50" s="170">
        <v>2005</v>
      </c>
      <c r="BF50" s="174">
        <v>120.3</v>
      </c>
      <c r="BG50" s="170">
        <v>3</v>
      </c>
      <c r="BH50" s="6">
        <v>4.5</v>
      </c>
      <c r="BI50" s="175">
        <v>61.344000000000001</v>
      </c>
      <c r="BJ50" s="175">
        <v>146.77500000000001</v>
      </c>
      <c r="BK50" s="172">
        <v>5392.75</v>
      </c>
      <c r="BL50" s="172">
        <v>5411.75</v>
      </c>
      <c r="BM50" s="7">
        <v>124.871</v>
      </c>
      <c r="BN50" s="7">
        <v>0</v>
      </c>
      <c r="BO50" s="9">
        <v>0</v>
      </c>
      <c r="BP50" s="177">
        <v>0.55100000000000005</v>
      </c>
      <c r="BQ50" s="6" t="s">
        <v>234</v>
      </c>
      <c r="BR50" s="170" t="s">
        <v>134</v>
      </c>
      <c r="BS50" s="176">
        <v>178.28399999999999</v>
      </c>
      <c r="BT50" s="176">
        <v>303.15499999999997</v>
      </c>
      <c r="BU50" s="175">
        <v>0.28100000000000003</v>
      </c>
      <c r="BV50" s="6">
        <v>1515.3630000000001</v>
      </c>
      <c r="BW50" s="6">
        <v>0</v>
      </c>
      <c r="BX50" s="6">
        <v>0</v>
      </c>
      <c r="BY50" s="176">
        <v>0</v>
      </c>
      <c r="BZ50" s="170">
        <v>0</v>
      </c>
      <c r="CA50" s="7">
        <v>0</v>
      </c>
      <c r="CB50" s="170">
        <v>0</v>
      </c>
      <c r="CC50" s="7">
        <v>0</v>
      </c>
      <c r="CD50" s="170">
        <v>0</v>
      </c>
      <c r="CE50" s="170">
        <v>0</v>
      </c>
      <c r="CF50" s="7">
        <v>0</v>
      </c>
      <c r="CG50" s="6">
        <v>10939.999</v>
      </c>
      <c r="CH50" s="7">
        <v>0</v>
      </c>
      <c r="CI50" s="6">
        <v>10939.999</v>
      </c>
      <c r="CJ50" s="51">
        <v>49632040.460000001</v>
      </c>
      <c r="CK50" s="172">
        <v>0</v>
      </c>
      <c r="CL50" s="172">
        <v>5275</v>
      </c>
      <c r="CM50" s="174">
        <v>580.25</v>
      </c>
      <c r="CN50" s="52">
        <v>2632449.19</v>
      </c>
      <c r="CO50" s="172">
        <v>0</v>
      </c>
      <c r="CP50" s="172">
        <v>2037</v>
      </c>
      <c r="CQ50" s="176">
        <v>611.1</v>
      </c>
      <c r="CR50" s="53">
        <v>2772407.93</v>
      </c>
      <c r="CS50" s="51">
        <v>55036897.579999998</v>
      </c>
      <c r="CT50" s="52">
        <v>0</v>
      </c>
      <c r="CU50" s="52">
        <v>55036897.579999998</v>
      </c>
      <c r="CV50" s="146">
        <v>168410.02</v>
      </c>
      <c r="CW50" s="54">
        <v>419027</v>
      </c>
      <c r="CX50" s="52">
        <v>587437.02</v>
      </c>
      <c r="CY50" s="52">
        <v>440577.77</v>
      </c>
      <c r="CZ50" s="146">
        <v>0</v>
      </c>
      <c r="DA50" s="54">
        <v>0</v>
      </c>
      <c r="DB50" s="52">
        <v>0</v>
      </c>
      <c r="DC50" s="178">
        <v>0.75</v>
      </c>
      <c r="DD50" s="52">
        <v>0</v>
      </c>
      <c r="DE50" s="146">
        <v>0</v>
      </c>
      <c r="DF50" s="146">
        <v>0</v>
      </c>
      <c r="DG50" s="52">
        <v>0</v>
      </c>
      <c r="DH50" s="52">
        <v>0</v>
      </c>
      <c r="DI50" s="52">
        <v>587437.02</v>
      </c>
      <c r="DJ50" s="52">
        <v>440577.77</v>
      </c>
      <c r="DK50" s="146">
        <v>0</v>
      </c>
      <c r="DL50" s="54">
        <v>0</v>
      </c>
      <c r="DM50" s="51">
        <v>54596319.810000002</v>
      </c>
      <c r="DN50" s="51">
        <v>49234729.299999997</v>
      </c>
      <c r="DO50" s="52">
        <v>2611376.08</v>
      </c>
      <c r="DP50" s="52">
        <v>2750214.43</v>
      </c>
      <c r="DQ50" s="52">
        <v>0</v>
      </c>
      <c r="DR50" s="52">
        <v>54596319.810000002</v>
      </c>
      <c r="DS50" s="179">
        <v>5426</v>
      </c>
      <c r="DT50" s="180">
        <v>5038</v>
      </c>
      <c r="DU50" s="180">
        <v>10255.902</v>
      </c>
      <c r="DV50" s="181">
        <v>9203</v>
      </c>
    </row>
    <row r="51" spans="1:126" ht="10.199999999999999">
      <c r="A51" s="182" t="s">
        <v>270</v>
      </c>
      <c r="B51" s="150" t="s">
        <v>267</v>
      </c>
      <c r="C51" s="167" t="s">
        <v>268</v>
      </c>
      <c r="D51" s="168" t="s">
        <v>271</v>
      </c>
      <c r="E51" s="169" t="s">
        <v>272</v>
      </c>
      <c r="F51" s="150" t="s">
        <v>142</v>
      </c>
      <c r="G51" s="150" t="s">
        <v>133</v>
      </c>
      <c r="H51" s="170">
        <v>0</v>
      </c>
      <c r="I51" s="170">
        <v>3</v>
      </c>
      <c r="J51" s="171">
        <v>3</v>
      </c>
      <c r="K51" s="170">
        <v>2</v>
      </c>
      <c r="L51" s="170">
        <v>7.5</v>
      </c>
      <c r="M51" s="170">
        <v>1</v>
      </c>
      <c r="N51" s="170">
        <v>2.5</v>
      </c>
      <c r="O51" s="170">
        <v>3</v>
      </c>
      <c r="P51" s="170">
        <v>0</v>
      </c>
      <c r="Q51" s="170">
        <v>0</v>
      </c>
      <c r="R51" s="170">
        <v>0</v>
      </c>
      <c r="S51" s="170">
        <v>0</v>
      </c>
      <c r="T51" s="170">
        <v>0</v>
      </c>
      <c r="U51" s="170">
        <v>0</v>
      </c>
      <c r="V51" s="170">
        <v>0</v>
      </c>
      <c r="W51" s="171">
        <v>16</v>
      </c>
      <c r="X51" s="171">
        <v>19</v>
      </c>
      <c r="Y51" s="174">
        <v>4.32</v>
      </c>
      <c r="Z51" s="174">
        <v>2.4</v>
      </c>
      <c r="AA51" s="174">
        <v>10.029999999999999</v>
      </c>
      <c r="AB51" s="174">
        <v>5.7480000000000002</v>
      </c>
      <c r="AC51" s="174">
        <v>0</v>
      </c>
      <c r="AD51" s="6">
        <v>18.178000000000001</v>
      </c>
      <c r="AE51" s="6">
        <v>22.498000000000001</v>
      </c>
      <c r="AF51" s="174">
        <v>1.125</v>
      </c>
      <c r="AG51" s="174">
        <v>1.129</v>
      </c>
      <c r="AH51" s="174">
        <v>1.127</v>
      </c>
      <c r="AI51" s="6">
        <v>25.355</v>
      </c>
      <c r="AJ51" s="170">
        <v>0</v>
      </c>
      <c r="AK51" s="170">
        <v>0</v>
      </c>
      <c r="AL51" s="170">
        <v>0</v>
      </c>
      <c r="AM51" s="170">
        <v>1</v>
      </c>
      <c r="AN51" s="170">
        <v>0</v>
      </c>
      <c r="AO51" s="6">
        <v>0</v>
      </c>
      <c r="AP51" s="6">
        <v>0</v>
      </c>
      <c r="AQ51" s="6">
        <v>0</v>
      </c>
      <c r="AR51" s="6">
        <v>0.7</v>
      </c>
      <c r="AS51" s="6">
        <v>0.7</v>
      </c>
      <c r="AT51" s="6">
        <v>0</v>
      </c>
      <c r="AU51" s="6">
        <v>0.7</v>
      </c>
      <c r="AV51" s="170">
        <v>0</v>
      </c>
      <c r="AW51" s="170">
        <v>0</v>
      </c>
      <c r="AX51" s="174">
        <v>0</v>
      </c>
      <c r="AY51" s="170">
        <v>19</v>
      </c>
      <c r="AZ51" s="170">
        <v>7.33</v>
      </c>
      <c r="BA51" s="172">
        <v>0</v>
      </c>
      <c r="BB51" s="172">
        <v>0</v>
      </c>
      <c r="BC51" s="176">
        <v>3.665</v>
      </c>
      <c r="BD51" s="170">
        <v>0</v>
      </c>
      <c r="BE51" s="170">
        <v>0</v>
      </c>
      <c r="BF51" s="174">
        <v>0</v>
      </c>
      <c r="BG51" s="170">
        <v>0</v>
      </c>
      <c r="BH51" s="6">
        <v>0</v>
      </c>
      <c r="BI51" s="175">
        <v>17.195</v>
      </c>
      <c r="BJ51" s="175">
        <v>0</v>
      </c>
      <c r="BK51" s="172">
        <v>5392.75</v>
      </c>
      <c r="BL51" s="172">
        <v>5411.75</v>
      </c>
      <c r="BM51" s="7">
        <v>10.317</v>
      </c>
      <c r="BN51" s="7">
        <v>0</v>
      </c>
      <c r="BO51" s="9">
        <v>0</v>
      </c>
      <c r="BP51" s="177">
        <v>0.55100000000000005</v>
      </c>
      <c r="BQ51" s="6" t="s">
        <v>234</v>
      </c>
      <c r="BR51" s="170" t="s">
        <v>134</v>
      </c>
      <c r="BS51" s="176">
        <v>0.628</v>
      </c>
      <c r="BT51" s="176">
        <v>10.945</v>
      </c>
      <c r="BU51" s="175">
        <v>0.28100000000000003</v>
      </c>
      <c r="BV51" s="6">
        <v>5.3390000000000004</v>
      </c>
      <c r="BW51" s="6">
        <v>14.58</v>
      </c>
      <c r="BX51" s="6">
        <v>5</v>
      </c>
      <c r="BY51" s="176">
        <v>19.579999999999998</v>
      </c>
      <c r="BZ51" s="170">
        <v>0</v>
      </c>
      <c r="CA51" s="7">
        <v>0</v>
      </c>
      <c r="CB51" s="170">
        <v>0</v>
      </c>
      <c r="CC51" s="7">
        <v>0</v>
      </c>
      <c r="CD51" s="170">
        <v>0</v>
      </c>
      <c r="CE51" s="170">
        <v>0</v>
      </c>
      <c r="CF51" s="7">
        <v>0</v>
      </c>
      <c r="CG51" s="6">
        <v>65.584000000000003</v>
      </c>
      <c r="CH51" s="7">
        <v>20.623000000000001</v>
      </c>
      <c r="CI51" s="6">
        <v>86.206999999999994</v>
      </c>
      <c r="CJ51" s="51">
        <v>391099.61</v>
      </c>
      <c r="CK51" s="172">
        <v>0</v>
      </c>
      <c r="CL51" s="172">
        <v>26</v>
      </c>
      <c r="CM51" s="174">
        <v>2.86</v>
      </c>
      <c r="CN51" s="52">
        <v>12975.11</v>
      </c>
      <c r="CO51" s="172">
        <v>0</v>
      </c>
      <c r="CP51" s="172">
        <v>0</v>
      </c>
      <c r="CQ51" s="176">
        <v>0</v>
      </c>
      <c r="CR51" s="53">
        <v>0</v>
      </c>
      <c r="CS51" s="51">
        <v>404074.72</v>
      </c>
      <c r="CT51" s="52">
        <v>0</v>
      </c>
      <c r="CU51" s="52">
        <v>404074.72</v>
      </c>
      <c r="CV51" s="146">
        <v>0</v>
      </c>
      <c r="CW51" s="54">
        <v>0</v>
      </c>
      <c r="CX51" s="52">
        <v>0</v>
      </c>
      <c r="CY51" s="52">
        <v>0</v>
      </c>
      <c r="CZ51" s="146">
        <v>0</v>
      </c>
      <c r="DA51" s="54">
        <v>0</v>
      </c>
      <c r="DB51" s="52">
        <v>0</v>
      </c>
      <c r="DC51" s="178">
        <v>0.75</v>
      </c>
      <c r="DD51" s="52">
        <v>0</v>
      </c>
      <c r="DE51" s="146">
        <v>0</v>
      </c>
      <c r="DF51" s="146">
        <v>0</v>
      </c>
      <c r="DG51" s="52">
        <v>0</v>
      </c>
      <c r="DH51" s="52">
        <v>0</v>
      </c>
      <c r="DI51" s="52">
        <v>0</v>
      </c>
      <c r="DJ51" s="52">
        <v>0</v>
      </c>
      <c r="DK51" s="146">
        <v>0</v>
      </c>
      <c r="DL51" s="54">
        <v>0</v>
      </c>
      <c r="DM51" s="51">
        <v>404074.72</v>
      </c>
      <c r="DN51" s="51">
        <v>391099.61</v>
      </c>
      <c r="DO51" s="52">
        <v>12975.11</v>
      </c>
      <c r="DP51" s="52">
        <v>0</v>
      </c>
      <c r="DQ51" s="52">
        <v>8081.49</v>
      </c>
      <c r="DR51" s="52">
        <v>395993.23</v>
      </c>
      <c r="DS51" s="179">
        <v>18</v>
      </c>
      <c r="DT51" s="180">
        <v>28</v>
      </c>
      <c r="DU51" s="180">
        <v>86.206999999999994</v>
      </c>
      <c r="DV51" s="181">
        <v>20584</v>
      </c>
    </row>
    <row r="52" spans="1:126" s="199" customFormat="1" ht="10.199999999999999">
      <c r="A52" s="183" t="s">
        <v>273</v>
      </c>
      <c r="B52" s="183" t="s">
        <v>267</v>
      </c>
      <c r="C52" s="184"/>
      <c r="D52" s="183"/>
      <c r="E52" s="183" t="s">
        <v>231</v>
      </c>
      <c r="F52" s="183"/>
      <c r="G52" s="183" t="s">
        <v>133</v>
      </c>
      <c r="H52" s="185">
        <v>81.5</v>
      </c>
      <c r="I52" s="185">
        <v>349.5</v>
      </c>
      <c r="J52" s="185">
        <v>390.25</v>
      </c>
      <c r="K52" s="185">
        <v>374</v>
      </c>
      <c r="L52" s="185">
        <v>359.5</v>
      </c>
      <c r="M52" s="185">
        <v>388</v>
      </c>
      <c r="N52" s="185">
        <v>421.5</v>
      </c>
      <c r="O52" s="185">
        <v>451</v>
      </c>
      <c r="P52" s="185">
        <v>398</v>
      </c>
      <c r="Q52" s="185">
        <v>446.5</v>
      </c>
      <c r="R52" s="185">
        <v>467</v>
      </c>
      <c r="S52" s="185">
        <v>574.5</v>
      </c>
      <c r="T52" s="185">
        <v>404</v>
      </c>
      <c r="U52" s="185">
        <v>366</v>
      </c>
      <c r="V52" s="185">
        <v>371.5</v>
      </c>
      <c r="W52" s="185">
        <v>5021.5</v>
      </c>
      <c r="X52" s="185">
        <v>5411.75</v>
      </c>
      <c r="Y52" s="186">
        <v>561.96</v>
      </c>
      <c r="Z52" s="186">
        <v>448.8</v>
      </c>
      <c r="AA52" s="186">
        <v>882.05</v>
      </c>
      <c r="AB52" s="186">
        <v>1327.673</v>
      </c>
      <c r="AC52" s="186">
        <v>3286.875</v>
      </c>
      <c r="AD52" s="186">
        <v>5945.3980000000001</v>
      </c>
      <c r="AE52" s="186">
        <v>6507.3580000000002</v>
      </c>
      <c r="AF52" s="174"/>
      <c r="AG52" s="174"/>
      <c r="AH52" s="187">
        <v>1.0640000000000001</v>
      </c>
      <c r="AI52" s="188">
        <v>6925.2460000000001</v>
      </c>
      <c r="AJ52" s="189">
        <v>58.5</v>
      </c>
      <c r="AK52" s="189">
        <v>79.5</v>
      </c>
      <c r="AL52" s="189">
        <v>80.5</v>
      </c>
      <c r="AM52" s="189">
        <v>914.5</v>
      </c>
      <c r="AN52" s="189">
        <v>30.68</v>
      </c>
      <c r="AO52" s="186">
        <v>58.5</v>
      </c>
      <c r="AP52" s="186">
        <v>159</v>
      </c>
      <c r="AQ52" s="186">
        <v>161</v>
      </c>
      <c r="AR52" s="186">
        <v>640.15</v>
      </c>
      <c r="AS52" s="186">
        <v>1018.65</v>
      </c>
      <c r="AT52" s="186">
        <v>767</v>
      </c>
      <c r="AU52" s="186">
        <v>1785.65</v>
      </c>
      <c r="AV52" s="185">
        <v>2536</v>
      </c>
      <c r="AW52" s="185">
        <v>0</v>
      </c>
      <c r="AX52" s="186">
        <v>126.8</v>
      </c>
      <c r="AY52" s="185">
        <v>1513.5</v>
      </c>
      <c r="AZ52" s="185">
        <v>377.41</v>
      </c>
      <c r="BA52" s="190">
        <v>0</v>
      </c>
      <c r="BB52" s="190">
        <v>0</v>
      </c>
      <c r="BC52" s="191">
        <v>188.70500000000001</v>
      </c>
      <c r="BD52" s="185">
        <v>2005</v>
      </c>
      <c r="BE52" s="185">
        <v>2005</v>
      </c>
      <c r="BF52" s="186">
        <v>120.3</v>
      </c>
      <c r="BG52" s="185">
        <v>3</v>
      </c>
      <c r="BH52" s="186">
        <v>4.5</v>
      </c>
      <c r="BI52" s="186">
        <v>78.539000000000001</v>
      </c>
      <c r="BJ52" s="186">
        <v>146.77500000000001</v>
      </c>
      <c r="BK52" s="192"/>
      <c r="BL52" s="190"/>
      <c r="BM52" s="186">
        <v>135.18799999999999</v>
      </c>
      <c r="BN52" s="193">
        <v>0</v>
      </c>
      <c r="BO52" s="193">
        <v>0</v>
      </c>
      <c r="BP52" s="194"/>
      <c r="BQ52" s="183"/>
      <c r="BR52" s="183"/>
      <c r="BS52" s="191">
        <v>178.91200000000001</v>
      </c>
      <c r="BT52" s="191">
        <v>314.10000000000002</v>
      </c>
      <c r="BU52" s="183"/>
      <c r="BV52" s="191">
        <v>1520.702</v>
      </c>
      <c r="BW52" s="191">
        <v>14.58</v>
      </c>
      <c r="BX52" s="191">
        <v>5</v>
      </c>
      <c r="BY52" s="191">
        <v>19.579999999999998</v>
      </c>
      <c r="BZ52" s="195">
        <v>0</v>
      </c>
      <c r="CA52" s="193">
        <v>0</v>
      </c>
      <c r="CB52" s="195">
        <v>0</v>
      </c>
      <c r="CC52" s="193">
        <v>0</v>
      </c>
      <c r="CD52" s="195">
        <v>0</v>
      </c>
      <c r="CE52" s="195">
        <v>0</v>
      </c>
      <c r="CF52" s="193">
        <v>0</v>
      </c>
      <c r="CG52" s="186">
        <v>11005.583000000001</v>
      </c>
      <c r="CH52" s="193">
        <v>20.623000000000001</v>
      </c>
      <c r="CI52" s="186">
        <v>11026.206</v>
      </c>
      <c r="CJ52" s="147">
        <v>50023140.07</v>
      </c>
      <c r="CK52" s="190">
        <v>0</v>
      </c>
      <c r="CL52" s="190">
        <v>5301</v>
      </c>
      <c r="CM52" s="193">
        <v>583.11</v>
      </c>
      <c r="CN52" s="196">
        <v>2645424.2999999998</v>
      </c>
      <c r="CO52" s="190">
        <v>0</v>
      </c>
      <c r="CP52" s="190">
        <v>2037</v>
      </c>
      <c r="CQ52" s="190">
        <v>611.1</v>
      </c>
      <c r="CR52" s="196">
        <v>2772407.93</v>
      </c>
      <c r="CS52" s="196">
        <v>55440972.299999997</v>
      </c>
      <c r="CT52" s="202">
        <v>0</v>
      </c>
      <c r="CU52" s="202">
        <v>55440972.299999997</v>
      </c>
      <c r="CV52" s="147">
        <v>168410.02</v>
      </c>
      <c r="CW52" s="147">
        <v>419027</v>
      </c>
      <c r="CX52" s="147">
        <v>587437.02</v>
      </c>
      <c r="CY52" s="147">
        <v>440577.77</v>
      </c>
      <c r="CZ52" s="147">
        <v>0</v>
      </c>
      <c r="DA52" s="147">
        <v>0</v>
      </c>
      <c r="DB52" s="147">
        <v>0</v>
      </c>
      <c r="DC52" s="203">
        <v>0.75</v>
      </c>
      <c r="DD52" s="147">
        <v>0</v>
      </c>
      <c r="DE52" s="147">
        <v>0</v>
      </c>
      <c r="DF52" s="147">
        <v>0</v>
      </c>
      <c r="DG52" s="147">
        <v>0</v>
      </c>
      <c r="DH52" s="147">
        <v>0</v>
      </c>
      <c r="DI52" s="147">
        <v>587437.02</v>
      </c>
      <c r="DJ52" s="147">
        <v>440577.77</v>
      </c>
      <c r="DK52" s="147">
        <v>0</v>
      </c>
      <c r="DL52" s="147">
        <v>0</v>
      </c>
      <c r="DM52" s="147">
        <v>55000394.530000001</v>
      </c>
      <c r="DN52" s="147">
        <v>49625828.909999996</v>
      </c>
      <c r="DO52" s="147">
        <v>2624351.19</v>
      </c>
      <c r="DP52" s="147">
        <v>2750214.43</v>
      </c>
      <c r="DQ52" s="147">
        <v>8081.49</v>
      </c>
      <c r="DR52" s="147">
        <v>54992313.039999999</v>
      </c>
      <c r="DS52" s="190">
        <v>5444</v>
      </c>
      <c r="DT52" s="193">
        <v>5066</v>
      </c>
      <c r="DU52" s="193">
        <v>10342.109</v>
      </c>
      <c r="DV52" s="198">
        <v>29787</v>
      </c>
    </row>
    <row r="53" spans="1:126" ht="10.199999999999999">
      <c r="A53" s="150" t="s">
        <v>274</v>
      </c>
      <c r="B53" s="150" t="s">
        <v>274</v>
      </c>
      <c r="C53" s="167" t="s">
        <v>275</v>
      </c>
      <c r="D53" s="168" t="s">
        <v>130</v>
      </c>
      <c r="E53" s="169" t="s">
        <v>276</v>
      </c>
      <c r="F53" s="150" t="s">
        <v>132</v>
      </c>
      <c r="G53" s="150" t="s">
        <v>133</v>
      </c>
      <c r="H53" s="170">
        <v>0</v>
      </c>
      <c r="I53" s="170">
        <v>28</v>
      </c>
      <c r="J53" s="171">
        <v>28</v>
      </c>
      <c r="K53" s="170">
        <v>25</v>
      </c>
      <c r="L53" s="170">
        <v>27.5</v>
      </c>
      <c r="M53" s="170">
        <v>36</v>
      </c>
      <c r="N53" s="170">
        <v>29.5</v>
      </c>
      <c r="O53" s="170">
        <v>31</v>
      </c>
      <c r="P53" s="170">
        <v>43.5</v>
      </c>
      <c r="Q53" s="170">
        <v>30</v>
      </c>
      <c r="R53" s="170">
        <v>34</v>
      </c>
      <c r="S53" s="170">
        <v>24.5</v>
      </c>
      <c r="T53" s="170">
        <v>30</v>
      </c>
      <c r="U53" s="170">
        <v>29.5</v>
      </c>
      <c r="V53" s="170">
        <v>30</v>
      </c>
      <c r="W53" s="171">
        <v>370.5</v>
      </c>
      <c r="X53" s="171">
        <v>398.5</v>
      </c>
      <c r="Y53" s="174">
        <v>40.32</v>
      </c>
      <c r="Z53" s="174">
        <v>30</v>
      </c>
      <c r="AA53" s="174">
        <v>74.930000000000007</v>
      </c>
      <c r="AB53" s="174">
        <v>108.681</v>
      </c>
      <c r="AC53" s="174">
        <v>222.5</v>
      </c>
      <c r="AD53" s="6">
        <v>436.11099999999999</v>
      </c>
      <c r="AE53" s="6">
        <v>476.43099999999998</v>
      </c>
      <c r="AF53" s="174">
        <v>1.0820000000000001</v>
      </c>
      <c r="AG53" s="174">
        <v>1.085</v>
      </c>
      <c r="AH53" s="174">
        <v>1.0840000000000001</v>
      </c>
      <c r="AI53" s="6">
        <v>516.45100000000002</v>
      </c>
      <c r="AJ53" s="170">
        <v>0</v>
      </c>
      <c r="AK53" s="170">
        <v>4</v>
      </c>
      <c r="AL53" s="170">
        <v>0</v>
      </c>
      <c r="AM53" s="170">
        <v>66.5</v>
      </c>
      <c r="AN53" s="170">
        <v>2.75</v>
      </c>
      <c r="AO53" s="6">
        <v>0</v>
      </c>
      <c r="AP53" s="6">
        <v>8</v>
      </c>
      <c r="AQ53" s="6">
        <v>0</v>
      </c>
      <c r="AR53" s="6">
        <v>46.55</v>
      </c>
      <c r="AS53" s="6">
        <v>54.55</v>
      </c>
      <c r="AT53" s="6">
        <v>68.75</v>
      </c>
      <c r="AU53" s="6">
        <v>123.3</v>
      </c>
      <c r="AV53" s="170">
        <v>177</v>
      </c>
      <c r="AW53" s="170">
        <v>0</v>
      </c>
      <c r="AX53" s="174">
        <v>8.85</v>
      </c>
      <c r="AY53" s="170">
        <v>280.5</v>
      </c>
      <c r="AZ53" s="170">
        <v>56.59</v>
      </c>
      <c r="BA53" s="172">
        <v>0</v>
      </c>
      <c r="BB53" s="172">
        <v>0</v>
      </c>
      <c r="BC53" s="176">
        <v>28.295000000000002</v>
      </c>
      <c r="BD53" s="11">
        <v>210</v>
      </c>
      <c r="BE53" s="170">
        <v>210</v>
      </c>
      <c r="BF53" s="174">
        <v>12.6</v>
      </c>
      <c r="BG53" s="170">
        <v>0</v>
      </c>
      <c r="BH53" s="6">
        <v>0</v>
      </c>
      <c r="BI53" s="175">
        <v>130.51400000000001</v>
      </c>
      <c r="BJ53" s="175">
        <v>152.77500000000001</v>
      </c>
      <c r="BK53" s="172">
        <v>398.5</v>
      </c>
      <c r="BL53" s="172">
        <v>398.5</v>
      </c>
      <c r="BM53" s="7">
        <v>283.28899999999999</v>
      </c>
      <c r="BN53" s="7">
        <v>53.82</v>
      </c>
      <c r="BO53" s="9">
        <v>0</v>
      </c>
      <c r="BP53" s="177">
        <v>1</v>
      </c>
      <c r="BQ53" s="6" t="s">
        <v>234</v>
      </c>
      <c r="BR53" s="170" t="s">
        <v>134</v>
      </c>
      <c r="BS53" s="176">
        <v>23.91</v>
      </c>
      <c r="BT53" s="176">
        <v>361.01900000000001</v>
      </c>
      <c r="BU53" s="175">
        <v>0.17499999999999999</v>
      </c>
      <c r="BV53" s="6">
        <v>69.738</v>
      </c>
      <c r="BW53" s="6">
        <v>0</v>
      </c>
      <c r="BX53" s="6">
        <v>0</v>
      </c>
      <c r="BY53" s="176">
        <v>0</v>
      </c>
      <c r="BZ53" s="170">
        <v>0</v>
      </c>
      <c r="CA53" s="7">
        <v>0</v>
      </c>
      <c r="CB53" s="170">
        <v>2</v>
      </c>
      <c r="CC53" s="7">
        <v>0.2</v>
      </c>
      <c r="CD53" s="170">
        <v>0</v>
      </c>
      <c r="CE53" s="170">
        <v>0</v>
      </c>
      <c r="CF53" s="7">
        <v>0</v>
      </c>
      <c r="CG53" s="6">
        <v>1120.453</v>
      </c>
      <c r="CH53" s="7">
        <v>0</v>
      </c>
      <c r="CI53" s="6">
        <v>1120.453</v>
      </c>
      <c r="CJ53" s="51">
        <v>5083215.1500000004</v>
      </c>
      <c r="CK53" s="172">
        <v>0</v>
      </c>
      <c r="CL53" s="172">
        <v>386</v>
      </c>
      <c r="CM53" s="174">
        <v>42.46</v>
      </c>
      <c r="CN53" s="52">
        <v>192630.41</v>
      </c>
      <c r="CO53" s="172">
        <v>0</v>
      </c>
      <c r="CP53" s="172">
        <v>0</v>
      </c>
      <c r="CQ53" s="176">
        <v>0</v>
      </c>
      <c r="CR53" s="53">
        <v>0</v>
      </c>
      <c r="CS53" s="51">
        <v>5275845.5599999996</v>
      </c>
      <c r="CT53" s="52">
        <v>0</v>
      </c>
      <c r="CU53" s="52">
        <v>5275845.5599999996</v>
      </c>
      <c r="CV53" s="146">
        <v>5064.62</v>
      </c>
      <c r="CW53" s="54">
        <v>53653</v>
      </c>
      <c r="CX53" s="52">
        <v>58717.62</v>
      </c>
      <c r="CY53" s="52">
        <v>44038.22</v>
      </c>
      <c r="CZ53" s="146">
        <v>0</v>
      </c>
      <c r="DA53" s="54">
        <v>0</v>
      </c>
      <c r="DB53" s="52">
        <v>0</v>
      </c>
      <c r="DC53" s="178">
        <v>0.55510000000000004</v>
      </c>
      <c r="DD53" s="52">
        <v>0</v>
      </c>
      <c r="DE53" s="146">
        <v>0</v>
      </c>
      <c r="DF53" s="146">
        <v>55141.68</v>
      </c>
      <c r="DG53" s="52">
        <v>55141.68</v>
      </c>
      <c r="DH53" s="52">
        <v>41356.26</v>
      </c>
      <c r="DI53" s="52">
        <v>113859.3</v>
      </c>
      <c r="DJ53" s="52">
        <v>85394.48</v>
      </c>
      <c r="DK53" s="146">
        <v>0</v>
      </c>
      <c r="DL53" s="54">
        <v>0</v>
      </c>
      <c r="DM53" s="51">
        <v>5190451.08</v>
      </c>
      <c r="DN53" s="51">
        <v>5000938.57</v>
      </c>
      <c r="DO53" s="52">
        <v>189512.51</v>
      </c>
      <c r="DP53" s="52">
        <v>0</v>
      </c>
      <c r="DQ53" s="52">
        <v>0</v>
      </c>
      <c r="DR53" s="52">
        <v>5190451.08</v>
      </c>
      <c r="DS53" s="179">
        <v>408</v>
      </c>
      <c r="DT53" s="180">
        <v>363</v>
      </c>
      <c r="DU53" s="180">
        <v>1063.1500000000001</v>
      </c>
      <c r="DV53" s="181">
        <v>12756</v>
      </c>
    </row>
    <row r="54" spans="1:126" ht="10.199999999999999">
      <c r="A54" s="150" t="s">
        <v>277</v>
      </c>
      <c r="B54" s="150" t="s">
        <v>277</v>
      </c>
      <c r="C54" s="167" t="s">
        <v>278</v>
      </c>
      <c r="D54" s="168" t="s">
        <v>130</v>
      </c>
      <c r="E54" s="169" t="s">
        <v>279</v>
      </c>
      <c r="F54" s="150" t="s">
        <v>132</v>
      </c>
      <c r="G54" s="150" t="s">
        <v>133</v>
      </c>
      <c r="H54" s="170">
        <v>5</v>
      </c>
      <c r="I54" s="170">
        <v>28.5</v>
      </c>
      <c r="J54" s="171">
        <v>31</v>
      </c>
      <c r="K54" s="170">
        <v>28.5</v>
      </c>
      <c r="L54" s="170">
        <v>37</v>
      </c>
      <c r="M54" s="170">
        <v>20.5</v>
      </c>
      <c r="N54" s="170">
        <v>23</v>
      </c>
      <c r="O54" s="170">
        <v>32.5</v>
      </c>
      <c r="P54" s="170">
        <v>30</v>
      </c>
      <c r="Q54" s="170">
        <v>31</v>
      </c>
      <c r="R54" s="170">
        <v>43.5</v>
      </c>
      <c r="S54" s="170">
        <v>22.5</v>
      </c>
      <c r="T54" s="170">
        <v>20.5</v>
      </c>
      <c r="U54" s="170">
        <v>15</v>
      </c>
      <c r="V54" s="170">
        <v>16.5</v>
      </c>
      <c r="W54" s="171">
        <v>320.5</v>
      </c>
      <c r="X54" s="171">
        <v>351.5</v>
      </c>
      <c r="Y54" s="174">
        <v>44.64</v>
      </c>
      <c r="Z54" s="174">
        <v>34.200000000000003</v>
      </c>
      <c r="AA54" s="174">
        <v>67.849999999999994</v>
      </c>
      <c r="AB54" s="174">
        <v>89.347999999999999</v>
      </c>
      <c r="AC54" s="174">
        <v>186.25</v>
      </c>
      <c r="AD54" s="6">
        <v>377.64800000000002</v>
      </c>
      <c r="AE54" s="6">
        <v>422.28800000000001</v>
      </c>
      <c r="AF54" s="174">
        <v>1.1160000000000001</v>
      </c>
      <c r="AG54" s="174">
        <v>1.111</v>
      </c>
      <c r="AH54" s="174">
        <v>1.1140000000000001</v>
      </c>
      <c r="AI54" s="6">
        <v>470.42899999999997</v>
      </c>
      <c r="AJ54" s="170">
        <v>3.5</v>
      </c>
      <c r="AK54" s="170">
        <v>5</v>
      </c>
      <c r="AL54" s="170">
        <v>0.5</v>
      </c>
      <c r="AM54" s="170">
        <v>34.5</v>
      </c>
      <c r="AN54" s="170">
        <v>2.09</v>
      </c>
      <c r="AO54" s="6">
        <v>3.5</v>
      </c>
      <c r="AP54" s="6">
        <v>10</v>
      </c>
      <c r="AQ54" s="6">
        <v>1</v>
      </c>
      <c r="AR54" s="6">
        <v>24.15</v>
      </c>
      <c r="AS54" s="6">
        <v>38.65</v>
      </c>
      <c r="AT54" s="6">
        <v>52.25</v>
      </c>
      <c r="AU54" s="6">
        <v>90.9</v>
      </c>
      <c r="AV54" s="170">
        <v>200</v>
      </c>
      <c r="AW54" s="170">
        <v>0</v>
      </c>
      <c r="AX54" s="174">
        <v>10</v>
      </c>
      <c r="AY54" s="170">
        <v>0</v>
      </c>
      <c r="AZ54" s="170">
        <v>0</v>
      </c>
      <c r="BA54" s="172">
        <v>0</v>
      </c>
      <c r="BB54" s="172">
        <v>0</v>
      </c>
      <c r="BC54" s="176">
        <v>0</v>
      </c>
      <c r="BD54" s="11">
        <v>57</v>
      </c>
      <c r="BE54" s="170">
        <v>57</v>
      </c>
      <c r="BF54" s="174">
        <v>3.42</v>
      </c>
      <c r="BG54" s="170">
        <v>1</v>
      </c>
      <c r="BH54" s="6">
        <v>1.5</v>
      </c>
      <c r="BI54" s="175">
        <v>171.733</v>
      </c>
      <c r="BJ54" s="175">
        <v>95.991</v>
      </c>
      <c r="BK54" s="172">
        <v>351.5</v>
      </c>
      <c r="BL54" s="172">
        <v>412.5</v>
      </c>
      <c r="BM54" s="7">
        <v>267.72399999999999</v>
      </c>
      <c r="BN54" s="7">
        <v>55.494</v>
      </c>
      <c r="BO54" s="9">
        <v>0</v>
      </c>
      <c r="BP54" s="177">
        <v>1</v>
      </c>
      <c r="BQ54" s="6" t="s">
        <v>234</v>
      </c>
      <c r="BR54" s="170" t="s">
        <v>134</v>
      </c>
      <c r="BS54" s="176">
        <v>21.09</v>
      </c>
      <c r="BT54" s="176">
        <v>344.30799999999999</v>
      </c>
      <c r="BU54" s="175">
        <v>0.154</v>
      </c>
      <c r="BV54" s="6">
        <v>54.131</v>
      </c>
      <c r="BW54" s="6">
        <v>0</v>
      </c>
      <c r="BX54" s="6">
        <v>0</v>
      </c>
      <c r="BY54" s="176">
        <v>0</v>
      </c>
      <c r="BZ54" s="170">
        <v>0</v>
      </c>
      <c r="CA54" s="7">
        <v>0</v>
      </c>
      <c r="CB54" s="170">
        <v>4</v>
      </c>
      <c r="CC54" s="7">
        <v>0.4</v>
      </c>
      <c r="CD54" s="170">
        <v>1.5</v>
      </c>
      <c r="CE54" s="170">
        <v>1.5</v>
      </c>
      <c r="CF54" s="7">
        <v>0.375</v>
      </c>
      <c r="CG54" s="6">
        <v>975.46299999999997</v>
      </c>
      <c r="CH54" s="7">
        <v>0</v>
      </c>
      <c r="CI54" s="6">
        <v>975.46299999999997</v>
      </c>
      <c r="CJ54" s="51">
        <v>4425431.7699999996</v>
      </c>
      <c r="CK54" s="172">
        <v>0</v>
      </c>
      <c r="CL54" s="172">
        <v>341</v>
      </c>
      <c r="CM54" s="174">
        <v>37.51</v>
      </c>
      <c r="CN54" s="52">
        <v>170173.49</v>
      </c>
      <c r="CO54" s="172">
        <v>0</v>
      </c>
      <c r="CP54" s="172">
        <v>0</v>
      </c>
      <c r="CQ54" s="176">
        <v>0</v>
      </c>
      <c r="CR54" s="53">
        <v>0</v>
      </c>
      <c r="CS54" s="51">
        <v>4595605.26</v>
      </c>
      <c r="CT54" s="52">
        <v>0</v>
      </c>
      <c r="CU54" s="52">
        <v>4595605.26</v>
      </c>
      <c r="CV54" s="146">
        <v>18707.47</v>
      </c>
      <c r="CW54" s="54">
        <v>176586</v>
      </c>
      <c r="CX54" s="52">
        <v>195293.47</v>
      </c>
      <c r="CY54" s="52">
        <v>146470.1</v>
      </c>
      <c r="CZ54" s="146">
        <v>0</v>
      </c>
      <c r="DA54" s="54">
        <v>0</v>
      </c>
      <c r="DB54" s="52">
        <v>0</v>
      </c>
      <c r="DC54" s="178">
        <v>0.31840000000000002</v>
      </c>
      <c r="DD54" s="52">
        <v>0</v>
      </c>
      <c r="DE54" s="146">
        <v>0</v>
      </c>
      <c r="DF54" s="146">
        <v>7018.44</v>
      </c>
      <c r="DG54" s="52">
        <v>7018.44</v>
      </c>
      <c r="DH54" s="52">
        <v>5263.83</v>
      </c>
      <c r="DI54" s="52">
        <v>202311.91</v>
      </c>
      <c r="DJ54" s="52">
        <v>151733.93</v>
      </c>
      <c r="DK54" s="146">
        <v>0</v>
      </c>
      <c r="DL54" s="54">
        <v>0</v>
      </c>
      <c r="DM54" s="51">
        <v>4443871.33</v>
      </c>
      <c r="DN54" s="51">
        <v>4279316.49</v>
      </c>
      <c r="DO54" s="52">
        <v>164554.84</v>
      </c>
      <c r="DP54" s="52">
        <v>0</v>
      </c>
      <c r="DQ54" s="52">
        <v>0</v>
      </c>
      <c r="DR54" s="52">
        <v>4443871.33</v>
      </c>
      <c r="DS54" s="179">
        <v>354.5</v>
      </c>
      <c r="DT54" s="180">
        <v>319.5</v>
      </c>
      <c r="DU54" s="180">
        <v>898.197</v>
      </c>
      <c r="DV54" s="181">
        <v>12590</v>
      </c>
    </row>
    <row r="55" spans="1:126" ht="10.199999999999999">
      <c r="A55" s="182" t="s">
        <v>280</v>
      </c>
      <c r="B55" s="150" t="s">
        <v>277</v>
      </c>
      <c r="C55" s="167" t="s">
        <v>278</v>
      </c>
      <c r="D55" s="168" t="s">
        <v>281</v>
      </c>
      <c r="E55" s="169" t="s">
        <v>282</v>
      </c>
      <c r="F55" s="150" t="s">
        <v>142</v>
      </c>
      <c r="G55" s="150" t="s">
        <v>133</v>
      </c>
      <c r="H55" s="170">
        <v>0</v>
      </c>
      <c r="I55" s="170">
        <v>0</v>
      </c>
      <c r="J55" s="171">
        <v>0</v>
      </c>
      <c r="K55" s="170">
        <v>0</v>
      </c>
      <c r="L55" s="170">
        <v>0</v>
      </c>
      <c r="M55" s="170">
        <v>0</v>
      </c>
      <c r="N55" s="170">
        <v>0</v>
      </c>
      <c r="O55" s="170">
        <v>0</v>
      </c>
      <c r="P55" s="170">
        <v>0</v>
      </c>
      <c r="Q55" s="170">
        <v>0</v>
      </c>
      <c r="R55" s="170">
        <v>0</v>
      </c>
      <c r="S55" s="170">
        <v>19</v>
      </c>
      <c r="T55" s="170">
        <v>18</v>
      </c>
      <c r="U55" s="170">
        <v>11.5</v>
      </c>
      <c r="V55" s="170">
        <v>12.5</v>
      </c>
      <c r="W55" s="171">
        <v>61</v>
      </c>
      <c r="X55" s="171">
        <v>61</v>
      </c>
      <c r="Y55" s="174">
        <v>0</v>
      </c>
      <c r="Z55" s="174">
        <v>0</v>
      </c>
      <c r="AA55" s="174">
        <v>0</v>
      </c>
      <c r="AB55" s="174">
        <v>0</v>
      </c>
      <c r="AC55" s="174">
        <v>76.25</v>
      </c>
      <c r="AD55" s="6">
        <v>76.25</v>
      </c>
      <c r="AE55" s="6">
        <v>76.25</v>
      </c>
      <c r="AF55" s="174">
        <v>1.0469999999999999</v>
      </c>
      <c r="AG55" s="174">
        <v>1.008</v>
      </c>
      <c r="AH55" s="174">
        <v>1.028</v>
      </c>
      <c r="AI55" s="6">
        <v>78.385000000000005</v>
      </c>
      <c r="AJ55" s="170">
        <v>2</v>
      </c>
      <c r="AK55" s="170">
        <v>5</v>
      </c>
      <c r="AL55" s="170">
        <v>0</v>
      </c>
      <c r="AM55" s="170">
        <v>4.5</v>
      </c>
      <c r="AN55" s="170">
        <v>0.28999999999999998</v>
      </c>
      <c r="AO55" s="6">
        <v>2</v>
      </c>
      <c r="AP55" s="6">
        <v>10</v>
      </c>
      <c r="AQ55" s="6">
        <v>0</v>
      </c>
      <c r="AR55" s="6">
        <v>3.15</v>
      </c>
      <c r="AS55" s="6">
        <v>15.15</v>
      </c>
      <c r="AT55" s="6">
        <v>7.25</v>
      </c>
      <c r="AU55" s="6">
        <v>22.4</v>
      </c>
      <c r="AV55" s="170">
        <v>0</v>
      </c>
      <c r="AW55" s="170">
        <v>0</v>
      </c>
      <c r="AX55" s="174">
        <v>0</v>
      </c>
      <c r="AY55" s="170">
        <v>0</v>
      </c>
      <c r="AZ55" s="170">
        <v>0</v>
      </c>
      <c r="BA55" s="172">
        <v>0</v>
      </c>
      <c r="BB55" s="172">
        <v>0</v>
      </c>
      <c r="BC55" s="176">
        <v>0</v>
      </c>
      <c r="BD55" s="170">
        <v>0</v>
      </c>
      <c r="BE55" s="170">
        <v>0</v>
      </c>
      <c r="BF55" s="174">
        <v>0</v>
      </c>
      <c r="BG55" s="170">
        <v>0</v>
      </c>
      <c r="BH55" s="6">
        <v>0</v>
      </c>
      <c r="BI55" s="175">
        <v>0</v>
      </c>
      <c r="BJ55" s="175">
        <v>78.84</v>
      </c>
      <c r="BK55" s="172">
        <v>351.5</v>
      </c>
      <c r="BL55" s="172">
        <v>412.5</v>
      </c>
      <c r="BM55" s="7">
        <v>78.84</v>
      </c>
      <c r="BN55" s="7">
        <v>0</v>
      </c>
      <c r="BO55" s="9">
        <v>0</v>
      </c>
      <c r="BP55" s="177">
        <v>1</v>
      </c>
      <c r="BQ55" s="6" t="s">
        <v>234</v>
      </c>
      <c r="BR55" s="170" t="s">
        <v>134</v>
      </c>
      <c r="BS55" s="176">
        <v>3.66</v>
      </c>
      <c r="BT55" s="176">
        <v>82.5</v>
      </c>
      <c r="BU55" s="175">
        <v>0.154</v>
      </c>
      <c r="BV55" s="6">
        <v>9.3940000000000001</v>
      </c>
      <c r="BW55" s="6">
        <v>0</v>
      </c>
      <c r="BX55" s="6">
        <v>0</v>
      </c>
      <c r="BY55" s="176">
        <v>0</v>
      </c>
      <c r="BZ55" s="170">
        <v>0</v>
      </c>
      <c r="CA55" s="7">
        <v>0</v>
      </c>
      <c r="CB55" s="170">
        <v>0</v>
      </c>
      <c r="CC55" s="7">
        <v>0</v>
      </c>
      <c r="CD55" s="170">
        <v>0</v>
      </c>
      <c r="CE55" s="170">
        <v>0</v>
      </c>
      <c r="CF55" s="7">
        <v>0</v>
      </c>
      <c r="CG55" s="6">
        <v>192.679</v>
      </c>
      <c r="CH55" s="7">
        <v>0</v>
      </c>
      <c r="CI55" s="6">
        <v>192.679</v>
      </c>
      <c r="CJ55" s="51">
        <v>874136.45</v>
      </c>
      <c r="CK55" s="172">
        <v>0</v>
      </c>
      <c r="CL55" s="172">
        <v>62</v>
      </c>
      <c r="CM55" s="174">
        <v>6.82</v>
      </c>
      <c r="CN55" s="52">
        <v>30940.639999999999</v>
      </c>
      <c r="CO55" s="172">
        <v>0</v>
      </c>
      <c r="CP55" s="172">
        <v>0</v>
      </c>
      <c r="CQ55" s="176">
        <v>0</v>
      </c>
      <c r="CR55" s="53">
        <v>0</v>
      </c>
      <c r="CS55" s="51">
        <v>905077.09</v>
      </c>
      <c r="CT55" s="52">
        <v>0</v>
      </c>
      <c r="CU55" s="52">
        <v>905077.09</v>
      </c>
      <c r="CV55" s="146">
        <v>0</v>
      </c>
      <c r="CW55" s="54">
        <v>0</v>
      </c>
      <c r="CX55" s="52">
        <v>0</v>
      </c>
      <c r="CY55" s="52">
        <v>0</v>
      </c>
      <c r="CZ55" s="146">
        <v>0</v>
      </c>
      <c r="DA55" s="54">
        <v>0</v>
      </c>
      <c r="DB55" s="52">
        <v>0</v>
      </c>
      <c r="DC55" s="178">
        <v>0.31840000000000002</v>
      </c>
      <c r="DD55" s="52">
        <v>0</v>
      </c>
      <c r="DE55" s="146">
        <v>0</v>
      </c>
      <c r="DF55" s="146">
        <v>0</v>
      </c>
      <c r="DG55" s="52">
        <v>0</v>
      </c>
      <c r="DH55" s="52">
        <v>0</v>
      </c>
      <c r="DI55" s="52">
        <v>0</v>
      </c>
      <c r="DJ55" s="52">
        <v>0</v>
      </c>
      <c r="DK55" s="146">
        <v>0</v>
      </c>
      <c r="DL55" s="54">
        <v>0</v>
      </c>
      <c r="DM55" s="51">
        <v>905077.09</v>
      </c>
      <c r="DN55" s="51">
        <v>874136.45</v>
      </c>
      <c r="DO55" s="52">
        <v>30940.639999999999</v>
      </c>
      <c r="DP55" s="52">
        <v>0</v>
      </c>
      <c r="DQ55" s="52">
        <v>18101.54</v>
      </c>
      <c r="DR55" s="52">
        <v>886975.55</v>
      </c>
      <c r="DS55" s="179">
        <v>65</v>
      </c>
      <c r="DT55" s="180">
        <v>62</v>
      </c>
      <c r="DU55" s="180">
        <v>191.77799999999999</v>
      </c>
      <c r="DV55" s="181">
        <v>14330</v>
      </c>
    </row>
    <row r="56" spans="1:126" s="199" customFormat="1" ht="10.199999999999999">
      <c r="A56" s="183" t="s">
        <v>283</v>
      </c>
      <c r="B56" s="183" t="s">
        <v>277</v>
      </c>
      <c r="C56" s="184"/>
      <c r="D56" s="183"/>
      <c r="E56" s="183" t="s">
        <v>231</v>
      </c>
      <c r="F56" s="183"/>
      <c r="G56" s="183" t="s">
        <v>133</v>
      </c>
      <c r="H56" s="185">
        <v>5</v>
      </c>
      <c r="I56" s="185">
        <v>28.5</v>
      </c>
      <c r="J56" s="185">
        <v>31</v>
      </c>
      <c r="K56" s="185">
        <v>28.5</v>
      </c>
      <c r="L56" s="185">
        <v>37</v>
      </c>
      <c r="M56" s="185">
        <v>20.5</v>
      </c>
      <c r="N56" s="185">
        <v>23</v>
      </c>
      <c r="O56" s="185">
        <v>32.5</v>
      </c>
      <c r="P56" s="185">
        <v>30</v>
      </c>
      <c r="Q56" s="185">
        <v>31</v>
      </c>
      <c r="R56" s="185">
        <v>43.5</v>
      </c>
      <c r="S56" s="185">
        <v>41.5</v>
      </c>
      <c r="T56" s="185">
        <v>38.5</v>
      </c>
      <c r="U56" s="185">
        <v>26.5</v>
      </c>
      <c r="V56" s="185">
        <v>29</v>
      </c>
      <c r="W56" s="185">
        <v>381.5</v>
      </c>
      <c r="X56" s="185">
        <v>412.5</v>
      </c>
      <c r="Y56" s="186">
        <v>44.64</v>
      </c>
      <c r="Z56" s="186">
        <v>34.200000000000003</v>
      </c>
      <c r="AA56" s="186">
        <v>67.849999999999994</v>
      </c>
      <c r="AB56" s="186">
        <v>89.347999999999999</v>
      </c>
      <c r="AC56" s="186">
        <v>262.5</v>
      </c>
      <c r="AD56" s="186">
        <v>453.89800000000002</v>
      </c>
      <c r="AE56" s="186">
        <v>498.53800000000001</v>
      </c>
      <c r="AF56" s="174"/>
      <c r="AG56" s="174"/>
      <c r="AH56" s="187">
        <v>1.101</v>
      </c>
      <c r="AI56" s="188">
        <v>548.81399999999996</v>
      </c>
      <c r="AJ56" s="189">
        <v>5.5</v>
      </c>
      <c r="AK56" s="189">
        <v>10</v>
      </c>
      <c r="AL56" s="189">
        <v>0.5</v>
      </c>
      <c r="AM56" s="189">
        <v>39</v>
      </c>
      <c r="AN56" s="189">
        <v>2.38</v>
      </c>
      <c r="AO56" s="186">
        <v>5.5</v>
      </c>
      <c r="AP56" s="186">
        <v>20</v>
      </c>
      <c r="AQ56" s="186">
        <v>1</v>
      </c>
      <c r="AR56" s="186">
        <v>27.3</v>
      </c>
      <c r="AS56" s="186">
        <v>53.8</v>
      </c>
      <c r="AT56" s="186">
        <v>59.5</v>
      </c>
      <c r="AU56" s="186">
        <v>113.3</v>
      </c>
      <c r="AV56" s="185">
        <v>200</v>
      </c>
      <c r="AW56" s="185">
        <v>0</v>
      </c>
      <c r="AX56" s="186">
        <v>10</v>
      </c>
      <c r="AY56" s="185">
        <v>0</v>
      </c>
      <c r="AZ56" s="185">
        <v>0</v>
      </c>
      <c r="BA56" s="190">
        <v>0</v>
      </c>
      <c r="BB56" s="190">
        <v>0</v>
      </c>
      <c r="BC56" s="191">
        <v>0</v>
      </c>
      <c r="BD56" s="185">
        <v>57</v>
      </c>
      <c r="BE56" s="185">
        <v>57</v>
      </c>
      <c r="BF56" s="186">
        <v>3.42</v>
      </c>
      <c r="BG56" s="185">
        <v>1</v>
      </c>
      <c r="BH56" s="186">
        <v>1.5</v>
      </c>
      <c r="BI56" s="186">
        <v>171.733</v>
      </c>
      <c r="BJ56" s="186">
        <v>174.83099999999999</v>
      </c>
      <c r="BK56" s="192"/>
      <c r="BL56" s="190"/>
      <c r="BM56" s="186">
        <v>346.56400000000002</v>
      </c>
      <c r="BN56" s="193">
        <v>55.494</v>
      </c>
      <c r="BO56" s="193">
        <v>0</v>
      </c>
      <c r="BP56" s="194"/>
      <c r="BQ56" s="183"/>
      <c r="BR56" s="183"/>
      <c r="BS56" s="191">
        <v>24.75</v>
      </c>
      <c r="BT56" s="191">
        <v>426.80799999999999</v>
      </c>
      <c r="BU56" s="183"/>
      <c r="BV56" s="191">
        <v>63.524999999999999</v>
      </c>
      <c r="BW56" s="191">
        <v>0</v>
      </c>
      <c r="BX56" s="191">
        <v>0</v>
      </c>
      <c r="BY56" s="191">
        <v>0</v>
      </c>
      <c r="BZ56" s="195">
        <v>0</v>
      </c>
      <c r="CA56" s="193">
        <v>0</v>
      </c>
      <c r="CB56" s="195">
        <v>4</v>
      </c>
      <c r="CC56" s="193">
        <v>0.4</v>
      </c>
      <c r="CD56" s="195">
        <v>1.5</v>
      </c>
      <c r="CE56" s="195">
        <v>1.5</v>
      </c>
      <c r="CF56" s="193">
        <v>0.375</v>
      </c>
      <c r="CG56" s="186">
        <v>1168.1420000000001</v>
      </c>
      <c r="CH56" s="193">
        <v>0</v>
      </c>
      <c r="CI56" s="186">
        <v>1168.1420000000001</v>
      </c>
      <c r="CJ56" s="147">
        <v>5299568.22</v>
      </c>
      <c r="CK56" s="190">
        <v>0</v>
      </c>
      <c r="CL56" s="190">
        <v>403</v>
      </c>
      <c r="CM56" s="193">
        <v>44.33</v>
      </c>
      <c r="CN56" s="196">
        <v>201114.13</v>
      </c>
      <c r="CO56" s="190">
        <v>0</v>
      </c>
      <c r="CP56" s="190">
        <v>0</v>
      </c>
      <c r="CQ56" s="190">
        <v>0</v>
      </c>
      <c r="CR56" s="196">
        <v>0</v>
      </c>
      <c r="CS56" s="196">
        <v>5500682.3499999996</v>
      </c>
      <c r="CT56" s="202">
        <v>0</v>
      </c>
      <c r="CU56" s="202">
        <v>5500682.3499999996</v>
      </c>
      <c r="CV56" s="147">
        <v>18707.47</v>
      </c>
      <c r="CW56" s="147">
        <v>176586</v>
      </c>
      <c r="CX56" s="147">
        <v>195293.47</v>
      </c>
      <c r="CY56" s="147">
        <v>146470.1</v>
      </c>
      <c r="CZ56" s="147">
        <v>0</v>
      </c>
      <c r="DA56" s="147">
        <v>0</v>
      </c>
      <c r="DB56" s="147">
        <v>0</v>
      </c>
      <c r="DC56" s="203">
        <v>0.31840000000000002</v>
      </c>
      <c r="DD56" s="147">
        <v>0</v>
      </c>
      <c r="DE56" s="147">
        <v>0</v>
      </c>
      <c r="DF56" s="147">
        <v>7018.44</v>
      </c>
      <c r="DG56" s="147">
        <v>7018.44</v>
      </c>
      <c r="DH56" s="147">
        <v>5263.83</v>
      </c>
      <c r="DI56" s="147">
        <v>202311.91</v>
      </c>
      <c r="DJ56" s="147">
        <v>151733.93</v>
      </c>
      <c r="DK56" s="147">
        <v>0</v>
      </c>
      <c r="DL56" s="147">
        <v>0</v>
      </c>
      <c r="DM56" s="147">
        <v>5348948.42</v>
      </c>
      <c r="DN56" s="147">
        <v>5153452.9400000004</v>
      </c>
      <c r="DO56" s="147">
        <v>195495.48</v>
      </c>
      <c r="DP56" s="147">
        <v>0</v>
      </c>
      <c r="DQ56" s="147">
        <v>18101.54</v>
      </c>
      <c r="DR56" s="147">
        <v>5330846.88</v>
      </c>
      <c r="DS56" s="190">
        <v>419.5</v>
      </c>
      <c r="DT56" s="193">
        <v>381.5</v>
      </c>
      <c r="DU56" s="193">
        <v>1089.9749999999999</v>
      </c>
      <c r="DV56" s="198">
        <v>26920</v>
      </c>
    </row>
    <row r="57" spans="1:126" ht="10.199999999999999">
      <c r="A57" s="150" t="s">
        <v>284</v>
      </c>
      <c r="B57" s="150" t="s">
        <v>284</v>
      </c>
      <c r="C57" s="167" t="s">
        <v>285</v>
      </c>
      <c r="D57" s="168" t="s">
        <v>130</v>
      </c>
      <c r="E57" s="169" t="s">
        <v>286</v>
      </c>
      <c r="F57" s="150" t="s">
        <v>132</v>
      </c>
      <c r="G57" s="150" t="s">
        <v>133</v>
      </c>
      <c r="H57" s="170">
        <v>11</v>
      </c>
      <c r="I57" s="170">
        <v>32</v>
      </c>
      <c r="J57" s="171">
        <v>37.5</v>
      </c>
      <c r="K57" s="170">
        <v>36.5</v>
      </c>
      <c r="L57" s="170">
        <v>25</v>
      </c>
      <c r="M57" s="170">
        <v>33.5</v>
      </c>
      <c r="N57" s="170">
        <v>31</v>
      </c>
      <c r="O57" s="170">
        <v>29.5</v>
      </c>
      <c r="P57" s="170">
        <v>33</v>
      </c>
      <c r="Q57" s="170">
        <v>40.5</v>
      </c>
      <c r="R57" s="170">
        <v>32</v>
      </c>
      <c r="S57" s="170">
        <v>38</v>
      </c>
      <c r="T57" s="170">
        <v>35.5</v>
      </c>
      <c r="U57" s="170">
        <v>26.5</v>
      </c>
      <c r="V57" s="170">
        <v>25</v>
      </c>
      <c r="W57" s="171">
        <v>386</v>
      </c>
      <c r="X57" s="171">
        <v>423.5</v>
      </c>
      <c r="Y57" s="174">
        <v>54</v>
      </c>
      <c r="Z57" s="174">
        <v>43.8</v>
      </c>
      <c r="AA57" s="174">
        <v>69.03</v>
      </c>
      <c r="AB57" s="174">
        <v>97.707999999999998</v>
      </c>
      <c r="AC57" s="174">
        <v>246.875</v>
      </c>
      <c r="AD57" s="6">
        <v>457.41300000000001</v>
      </c>
      <c r="AE57" s="6">
        <v>511.41300000000001</v>
      </c>
      <c r="AF57" s="174">
        <v>1.0429999999999999</v>
      </c>
      <c r="AG57" s="174">
        <v>1.0209999999999999</v>
      </c>
      <c r="AH57" s="174">
        <v>1.032</v>
      </c>
      <c r="AI57" s="6">
        <v>527.77800000000002</v>
      </c>
      <c r="AJ57" s="170">
        <v>2</v>
      </c>
      <c r="AK57" s="170">
        <v>2</v>
      </c>
      <c r="AL57" s="170">
        <v>6.5</v>
      </c>
      <c r="AM57" s="170">
        <v>72</v>
      </c>
      <c r="AN57" s="170">
        <v>4.3499999999999996</v>
      </c>
      <c r="AO57" s="6">
        <v>2</v>
      </c>
      <c r="AP57" s="6">
        <v>4</v>
      </c>
      <c r="AQ57" s="6">
        <v>13</v>
      </c>
      <c r="AR57" s="6">
        <v>50.4</v>
      </c>
      <c r="AS57" s="6">
        <v>69.400000000000006</v>
      </c>
      <c r="AT57" s="6">
        <v>108.75</v>
      </c>
      <c r="AU57" s="6">
        <v>178.15</v>
      </c>
      <c r="AV57" s="170">
        <v>220.5</v>
      </c>
      <c r="AW57" s="170">
        <v>0</v>
      </c>
      <c r="AX57" s="174">
        <v>11.025</v>
      </c>
      <c r="AY57" s="170">
        <v>0</v>
      </c>
      <c r="AZ57" s="170">
        <v>0</v>
      </c>
      <c r="BA57" s="172">
        <v>0</v>
      </c>
      <c r="BB57" s="172">
        <v>0</v>
      </c>
      <c r="BC57" s="176">
        <v>0</v>
      </c>
      <c r="BD57" s="170">
        <v>0</v>
      </c>
      <c r="BE57" s="170">
        <v>0</v>
      </c>
      <c r="BF57" s="174">
        <v>0</v>
      </c>
      <c r="BG57" s="170">
        <v>0</v>
      </c>
      <c r="BH57" s="6">
        <v>0</v>
      </c>
      <c r="BI57" s="175">
        <v>122.848</v>
      </c>
      <c r="BJ57" s="175">
        <v>137.5</v>
      </c>
      <c r="BK57" s="172">
        <v>423.5</v>
      </c>
      <c r="BL57" s="172">
        <v>423.5</v>
      </c>
      <c r="BM57" s="7">
        <v>260.34800000000001</v>
      </c>
      <c r="BN57" s="7">
        <v>56.798999999999999</v>
      </c>
      <c r="BO57" s="9">
        <v>0</v>
      </c>
      <c r="BP57" s="177">
        <v>1</v>
      </c>
      <c r="BQ57" s="6" t="s">
        <v>234</v>
      </c>
      <c r="BR57" s="170" t="s">
        <v>134</v>
      </c>
      <c r="BS57" s="176">
        <v>25.41</v>
      </c>
      <c r="BT57" s="176">
        <v>342.55700000000002</v>
      </c>
      <c r="BU57" s="175">
        <v>0.16700000000000001</v>
      </c>
      <c r="BV57" s="6">
        <v>70.724999999999994</v>
      </c>
      <c r="BW57" s="6">
        <v>0</v>
      </c>
      <c r="BX57" s="6">
        <v>0</v>
      </c>
      <c r="BY57" s="176">
        <v>0</v>
      </c>
      <c r="BZ57" s="170">
        <v>0</v>
      </c>
      <c r="CA57" s="7">
        <v>0</v>
      </c>
      <c r="CB57" s="170">
        <v>0</v>
      </c>
      <c r="CC57" s="7">
        <v>0</v>
      </c>
      <c r="CD57" s="170">
        <v>0</v>
      </c>
      <c r="CE57" s="170">
        <v>0</v>
      </c>
      <c r="CF57" s="7">
        <v>0</v>
      </c>
      <c r="CG57" s="6">
        <v>1130.2349999999999</v>
      </c>
      <c r="CH57" s="7">
        <v>0</v>
      </c>
      <c r="CI57" s="6">
        <v>1130.2349999999999</v>
      </c>
      <c r="CJ57" s="51">
        <v>5127593.6399999997</v>
      </c>
      <c r="CK57" s="172">
        <v>0</v>
      </c>
      <c r="CL57" s="172">
        <v>415</v>
      </c>
      <c r="CM57" s="174">
        <v>45.65</v>
      </c>
      <c r="CN57" s="52">
        <v>207102.64</v>
      </c>
      <c r="CO57" s="172">
        <v>0</v>
      </c>
      <c r="CP57" s="172">
        <v>0</v>
      </c>
      <c r="CQ57" s="176">
        <v>0</v>
      </c>
      <c r="CR57" s="53">
        <v>0</v>
      </c>
      <c r="CS57" s="51">
        <v>5334696.28</v>
      </c>
      <c r="CT57" s="52">
        <v>0</v>
      </c>
      <c r="CU57" s="52">
        <v>5334696.28</v>
      </c>
      <c r="CV57" s="146">
        <v>6972.81</v>
      </c>
      <c r="CW57" s="54">
        <v>64768</v>
      </c>
      <c r="CX57" s="52">
        <v>71740.81</v>
      </c>
      <c r="CY57" s="52">
        <v>53805.61</v>
      </c>
      <c r="CZ57" s="146">
        <v>0</v>
      </c>
      <c r="DA57" s="54">
        <v>0</v>
      </c>
      <c r="DB57" s="52">
        <v>0</v>
      </c>
      <c r="DC57" s="178">
        <v>0.68110000000000004</v>
      </c>
      <c r="DD57" s="52">
        <v>0</v>
      </c>
      <c r="DE57" s="146">
        <v>0</v>
      </c>
      <c r="DF57" s="146">
        <v>0</v>
      </c>
      <c r="DG57" s="52">
        <v>0</v>
      </c>
      <c r="DH57" s="52">
        <v>0</v>
      </c>
      <c r="DI57" s="52">
        <v>71740.81</v>
      </c>
      <c r="DJ57" s="52">
        <v>53805.61</v>
      </c>
      <c r="DK57" s="146">
        <v>0</v>
      </c>
      <c r="DL57" s="54">
        <v>0</v>
      </c>
      <c r="DM57" s="51">
        <v>5280890.67</v>
      </c>
      <c r="DN57" s="51">
        <v>5075876.8600000003</v>
      </c>
      <c r="DO57" s="52">
        <v>205013.81</v>
      </c>
      <c r="DP57" s="52">
        <v>0</v>
      </c>
      <c r="DQ57" s="52">
        <v>0</v>
      </c>
      <c r="DR57" s="52">
        <v>5280890.67</v>
      </c>
      <c r="DS57" s="179">
        <v>419</v>
      </c>
      <c r="DT57" s="180">
        <v>385.5</v>
      </c>
      <c r="DU57" s="180">
        <v>1067.587</v>
      </c>
      <c r="DV57" s="181">
        <v>12108</v>
      </c>
    </row>
    <row r="58" spans="1:126" ht="10.199999999999999">
      <c r="A58" s="150" t="s">
        <v>287</v>
      </c>
      <c r="B58" s="150" t="s">
        <v>287</v>
      </c>
      <c r="C58" s="167" t="s">
        <v>288</v>
      </c>
      <c r="D58" s="168" t="s">
        <v>130</v>
      </c>
      <c r="E58" s="169" t="s">
        <v>289</v>
      </c>
      <c r="F58" s="150" t="s">
        <v>132</v>
      </c>
      <c r="G58" s="150" t="s">
        <v>133</v>
      </c>
      <c r="H58" s="170">
        <v>2</v>
      </c>
      <c r="I58" s="170">
        <v>32.5</v>
      </c>
      <c r="J58" s="171">
        <v>33.5</v>
      </c>
      <c r="K58" s="170">
        <v>32.5</v>
      </c>
      <c r="L58" s="170">
        <v>25.5</v>
      </c>
      <c r="M58" s="170">
        <v>24.5</v>
      </c>
      <c r="N58" s="170">
        <v>26.5</v>
      </c>
      <c r="O58" s="170">
        <v>34</v>
      </c>
      <c r="P58" s="170">
        <v>28</v>
      </c>
      <c r="Q58" s="170">
        <v>36</v>
      </c>
      <c r="R58" s="170">
        <v>37.5</v>
      </c>
      <c r="S58" s="170">
        <v>30</v>
      </c>
      <c r="T58" s="170">
        <v>34.5</v>
      </c>
      <c r="U58" s="170">
        <v>33.5</v>
      </c>
      <c r="V58" s="170">
        <v>43</v>
      </c>
      <c r="W58" s="171">
        <v>385.5</v>
      </c>
      <c r="X58" s="171">
        <v>419</v>
      </c>
      <c r="Y58" s="174">
        <v>48.24</v>
      </c>
      <c r="Z58" s="174">
        <v>39</v>
      </c>
      <c r="AA58" s="174">
        <v>59</v>
      </c>
      <c r="AB58" s="174">
        <v>92.483000000000004</v>
      </c>
      <c r="AC58" s="174">
        <v>268.125</v>
      </c>
      <c r="AD58" s="6">
        <v>458.608</v>
      </c>
      <c r="AE58" s="6">
        <v>506.84800000000001</v>
      </c>
      <c r="AF58" s="174">
        <v>1.0920000000000001</v>
      </c>
      <c r="AG58" s="174">
        <v>1.109</v>
      </c>
      <c r="AH58" s="174">
        <v>1.101</v>
      </c>
      <c r="AI58" s="6">
        <v>558.04</v>
      </c>
      <c r="AJ58" s="170">
        <v>8.5</v>
      </c>
      <c r="AK58" s="170">
        <v>7.5</v>
      </c>
      <c r="AL58" s="170">
        <v>0.5</v>
      </c>
      <c r="AM58" s="170">
        <v>54</v>
      </c>
      <c r="AN58" s="170">
        <v>3.2</v>
      </c>
      <c r="AO58" s="6">
        <v>8.5</v>
      </c>
      <c r="AP58" s="6">
        <v>15</v>
      </c>
      <c r="AQ58" s="6">
        <v>1</v>
      </c>
      <c r="AR58" s="6">
        <v>37.799999999999997</v>
      </c>
      <c r="AS58" s="6">
        <v>62.3</v>
      </c>
      <c r="AT58" s="6">
        <v>80</v>
      </c>
      <c r="AU58" s="6">
        <v>142.30000000000001</v>
      </c>
      <c r="AV58" s="170">
        <v>175.5</v>
      </c>
      <c r="AW58" s="170">
        <v>0</v>
      </c>
      <c r="AX58" s="174">
        <v>8.7750000000000004</v>
      </c>
      <c r="AY58" s="170">
        <v>0</v>
      </c>
      <c r="AZ58" s="170">
        <v>0</v>
      </c>
      <c r="BA58" s="172">
        <v>0</v>
      </c>
      <c r="BB58" s="172">
        <v>0</v>
      </c>
      <c r="BC58" s="176">
        <v>0</v>
      </c>
      <c r="BD58" s="170">
        <v>0</v>
      </c>
      <c r="BE58" s="170">
        <v>0</v>
      </c>
      <c r="BF58" s="174">
        <v>0</v>
      </c>
      <c r="BG58" s="170">
        <v>0</v>
      </c>
      <c r="BH58" s="6">
        <v>0</v>
      </c>
      <c r="BI58" s="175">
        <v>76.537999999999997</v>
      </c>
      <c r="BJ58" s="175">
        <v>142.57599999999999</v>
      </c>
      <c r="BK58" s="172">
        <v>419</v>
      </c>
      <c r="BL58" s="172">
        <v>419</v>
      </c>
      <c r="BM58" s="7">
        <v>219.114</v>
      </c>
      <c r="BN58" s="7">
        <v>56.265999999999998</v>
      </c>
      <c r="BO58" s="9">
        <v>0</v>
      </c>
      <c r="BP58" s="177">
        <v>1</v>
      </c>
      <c r="BQ58" s="6" t="s">
        <v>234</v>
      </c>
      <c r="BR58" s="170" t="s">
        <v>134</v>
      </c>
      <c r="BS58" s="176">
        <v>25.14</v>
      </c>
      <c r="BT58" s="176">
        <v>300.52</v>
      </c>
      <c r="BU58" s="175">
        <v>0.153</v>
      </c>
      <c r="BV58" s="6">
        <v>64.106999999999999</v>
      </c>
      <c r="BW58" s="6">
        <v>0</v>
      </c>
      <c r="BX58" s="6">
        <v>0</v>
      </c>
      <c r="BY58" s="176">
        <v>0</v>
      </c>
      <c r="BZ58" s="170">
        <v>0</v>
      </c>
      <c r="CA58" s="7">
        <v>0</v>
      </c>
      <c r="CB58" s="170">
        <v>12.5</v>
      </c>
      <c r="CC58" s="7">
        <v>1.25</v>
      </c>
      <c r="CD58" s="170">
        <v>7</v>
      </c>
      <c r="CE58" s="170">
        <v>8.5</v>
      </c>
      <c r="CF58" s="7">
        <v>2.125</v>
      </c>
      <c r="CG58" s="6">
        <v>1077.117</v>
      </c>
      <c r="CH58" s="7">
        <v>0</v>
      </c>
      <c r="CI58" s="6">
        <v>1077.117</v>
      </c>
      <c r="CJ58" s="51">
        <v>4886610.55</v>
      </c>
      <c r="CK58" s="172">
        <v>0</v>
      </c>
      <c r="CL58" s="172">
        <v>0</v>
      </c>
      <c r="CM58" s="174">
        <v>0</v>
      </c>
      <c r="CN58" s="52">
        <v>0</v>
      </c>
      <c r="CO58" s="172">
        <v>0</v>
      </c>
      <c r="CP58" s="172">
        <v>0</v>
      </c>
      <c r="CQ58" s="176">
        <v>0</v>
      </c>
      <c r="CR58" s="53">
        <v>0</v>
      </c>
      <c r="CS58" s="51">
        <v>4886610.55</v>
      </c>
      <c r="CT58" s="52">
        <v>0</v>
      </c>
      <c r="CU58" s="52">
        <v>4886610.55</v>
      </c>
      <c r="CV58" s="146">
        <v>5000.21</v>
      </c>
      <c r="CW58" s="54">
        <v>57229</v>
      </c>
      <c r="CX58" s="52">
        <v>62229.21</v>
      </c>
      <c r="CY58" s="52">
        <v>46671.91</v>
      </c>
      <c r="CZ58" s="146">
        <v>0</v>
      </c>
      <c r="DA58" s="54">
        <v>0</v>
      </c>
      <c r="DB58" s="52">
        <v>0</v>
      </c>
      <c r="DC58" s="178">
        <v>0.45129999999999998</v>
      </c>
      <c r="DD58" s="52">
        <v>0</v>
      </c>
      <c r="DE58" s="146">
        <v>0</v>
      </c>
      <c r="DF58" s="146">
        <v>13646.55</v>
      </c>
      <c r="DG58" s="52">
        <v>13646.55</v>
      </c>
      <c r="DH58" s="52">
        <v>10234.91</v>
      </c>
      <c r="DI58" s="52">
        <v>75875.759999999995</v>
      </c>
      <c r="DJ58" s="52">
        <v>56906.82</v>
      </c>
      <c r="DK58" s="146">
        <v>0</v>
      </c>
      <c r="DL58" s="54">
        <v>0</v>
      </c>
      <c r="DM58" s="51">
        <v>4829703.7300000004</v>
      </c>
      <c r="DN58" s="51">
        <v>4829703.7300000004</v>
      </c>
      <c r="DO58" s="52">
        <v>0</v>
      </c>
      <c r="DP58" s="52">
        <v>0</v>
      </c>
      <c r="DQ58" s="52">
        <v>0</v>
      </c>
      <c r="DR58" s="52">
        <v>4829703.7300000004</v>
      </c>
      <c r="DS58" s="179">
        <v>421.5</v>
      </c>
      <c r="DT58" s="180">
        <v>367.5</v>
      </c>
      <c r="DU58" s="180">
        <v>977.34900000000005</v>
      </c>
      <c r="DV58" s="181">
        <v>11663</v>
      </c>
    </row>
    <row r="59" spans="1:126" ht="10.199999999999999">
      <c r="A59" s="150" t="s">
        <v>290</v>
      </c>
      <c r="B59" s="150" t="s">
        <v>290</v>
      </c>
      <c r="C59" s="167" t="s">
        <v>291</v>
      </c>
      <c r="D59" s="168" t="s">
        <v>130</v>
      </c>
      <c r="E59" s="169" t="s">
        <v>292</v>
      </c>
      <c r="F59" s="150" t="s">
        <v>132</v>
      </c>
      <c r="G59" s="150" t="s">
        <v>133</v>
      </c>
      <c r="H59" s="170">
        <v>128.5</v>
      </c>
      <c r="I59" s="170">
        <v>670.5</v>
      </c>
      <c r="J59" s="171">
        <v>734.75</v>
      </c>
      <c r="K59" s="170">
        <v>638</v>
      </c>
      <c r="L59" s="170">
        <v>635</v>
      </c>
      <c r="M59" s="170">
        <v>619</v>
      </c>
      <c r="N59" s="170">
        <v>613</v>
      </c>
      <c r="O59" s="170">
        <v>653.5</v>
      </c>
      <c r="P59" s="170">
        <v>588</v>
      </c>
      <c r="Q59" s="170">
        <v>607.5</v>
      </c>
      <c r="R59" s="170">
        <v>642</v>
      </c>
      <c r="S59" s="170">
        <v>564</v>
      </c>
      <c r="T59" s="170">
        <v>562</v>
      </c>
      <c r="U59" s="170">
        <v>481.5</v>
      </c>
      <c r="V59" s="170">
        <v>440.5</v>
      </c>
      <c r="W59" s="171">
        <v>7044</v>
      </c>
      <c r="X59" s="171">
        <v>7778.75</v>
      </c>
      <c r="Y59" s="174">
        <v>1058.04</v>
      </c>
      <c r="Z59" s="174">
        <v>765.6</v>
      </c>
      <c r="AA59" s="174">
        <v>1479.72</v>
      </c>
      <c r="AB59" s="174">
        <v>1937.953</v>
      </c>
      <c r="AC59" s="174">
        <v>4121.875</v>
      </c>
      <c r="AD59" s="6">
        <v>8305.1479999999992</v>
      </c>
      <c r="AE59" s="6">
        <v>9363.1880000000001</v>
      </c>
      <c r="AF59" s="174">
        <v>1.0649999999999999</v>
      </c>
      <c r="AG59" s="174">
        <v>1.0529999999999999</v>
      </c>
      <c r="AH59" s="174">
        <v>1.0589999999999999</v>
      </c>
      <c r="AI59" s="6">
        <v>9915.616</v>
      </c>
      <c r="AJ59" s="170">
        <v>146</v>
      </c>
      <c r="AK59" s="170">
        <v>97</v>
      </c>
      <c r="AL59" s="170">
        <v>120</v>
      </c>
      <c r="AM59" s="170">
        <v>1434.5</v>
      </c>
      <c r="AN59" s="170">
        <v>40.409999999999997</v>
      </c>
      <c r="AO59" s="6">
        <v>146</v>
      </c>
      <c r="AP59" s="6">
        <v>194</v>
      </c>
      <c r="AQ59" s="6">
        <v>240</v>
      </c>
      <c r="AR59" s="6">
        <v>1004.15</v>
      </c>
      <c r="AS59" s="6">
        <v>1584.15</v>
      </c>
      <c r="AT59" s="6">
        <v>1010.25</v>
      </c>
      <c r="AU59" s="6">
        <v>2594.4</v>
      </c>
      <c r="AV59" s="170">
        <v>4416.5</v>
      </c>
      <c r="AW59" s="170">
        <v>0</v>
      </c>
      <c r="AX59" s="174">
        <v>220.82499999999999</v>
      </c>
      <c r="AY59" s="170">
        <v>474.5</v>
      </c>
      <c r="AZ59" s="170">
        <v>212.25</v>
      </c>
      <c r="BA59" s="172">
        <v>0</v>
      </c>
      <c r="BB59" s="172">
        <v>0</v>
      </c>
      <c r="BC59" s="176">
        <v>106.125</v>
      </c>
      <c r="BD59" s="170">
        <v>0</v>
      </c>
      <c r="BE59" s="170">
        <v>0</v>
      </c>
      <c r="BF59" s="174">
        <v>0</v>
      </c>
      <c r="BG59" s="170">
        <v>4</v>
      </c>
      <c r="BH59" s="6">
        <v>6</v>
      </c>
      <c r="BI59" s="175">
        <v>0</v>
      </c>
      <c r="BJ59" s="175">
        <v>117.97499999999999</v>
      </c>
      <c r="BK59" s="172">
        <v>7778.75</v>
      </c>
      <c r="BL59" s="172">
        <v>7778.75</v>
      </c>
      <c r="BM59" s="7">
        <v>70.784999999999997</v>
      </c>
      <c r="BN59" s="7">
        <v>0</v>
      </c>
      <c r="BO59" s="9">
        <v>0</v>
      </c>
      <c r="BP59" s="177">
        <v>7.9000000000000001E-2</v>
      </c>
      <c r="BQ59" s="6" t="s">
        <v>134</v>
      </c>
      <c r="BR59" s="170" t="s">
        <v>134</v>
      </c>
      <c r="BS59" s="176">
        <v>0</v>
      </c>
      <c r="BT59" s="176">
        <v>70.784999999999997</v>
      </c>
      <c r="BU59" s="175">
        <v>0.219</v>
      </c>
      <c r="BV59" s="6">
        <v>1703.546</v>
      </c>
      <c r="BW59" s="6">
        <v>0</v>
      </c>
      <c r="BX59" s="6">
        <v>0</v>
      </c>
      <c r="BY59" s="176">
        <v>0</v>
      </c>
      <c r="BZ59" s="170">
        <v>2</v>
      </c>
      <c r="CA59" s="7">
        <v>0.2</v>
      </c>
      <c r="CB59" s="170">
        <v>8.5</v>
      </c>
      <c r="CC59" s="7">
        <v>0.85</v>
      </c>
      <c r="CD59" s="170">
        <v>8</v>
      </c>
      <c r="CE59" s="170">
        <v>13</v>
      </c>
      <c r="CF59" s="7">
        <v>3.25</v>
      </c>
      <c r="CG59" s="6">
        <v>14621.597</v>
      </c>
      <c r="CH59" s="7">
        <v>0</v>
      </c>
      <c r="CI59" s="6">
        <v>14621.597</v>
      </c>
      <c r="CJ59" s="51">
        <v>66334530.189999998</v>
      </c>
      <c r="CK59" s="172">
        <v>0</v>
      </c>
      <c r="CL59" s="172">
        <v>0</v>
      </c>
      <c r="CM59" s="174">
        <v>0</v>
      </c>
      <c r="CN59" s="52">
        <v>0</v>
      </c>
      <c r="CO59" s="172">
        <v>0</v>
      </c>
      <c r="CP59" s="172">
        <v>0</v>
      </c>
      <c r="CQ59" s="176">
        <v>0</v>
      </c>
      <c r="CR59" s="53">
        <v>0</v>
      </c>
      <c r="CS59" s="51">
        <v>66334530.189999998</v>
      </c>
      <c r="CT59" s="52">
        <v>0</v>
      </c>
      <c r="CU59" s="52">
        <v>66334530.189999998</v>
      </c>
      <c r="CV59" s="146">
        <v>141253.01999999999</v>
      </c>
      <c r="CW59" s="54">
        <v>422193</v>
      </c>
      <c r="CX59" s="52">
        <v>563446.02</v>
      </c>
      <c r="CY59" s="52">
        <v>422584.52</v>
      </c>
      <c r="CZ59" s="146">
        <v>0</v>
      </c>
      <c r="DA59" s="54">
        <v>0</v>
      </c>
      <c r="DB59" s="52">
        <v>0</v>
      </c>
      <c r="DC59" s="178">
        <v>0.75</v>
      </c>
      <c r="DD59" s="52">
        <v>0</v>
      </c>
      <c r="DE59" s="146">
        <v>0</v>
      </c>
      <c r="DF59" s="146">
        <v>0</v>
      </c>
      <c r="DG59" s="52">
        <v>0</v>
      </c>
      <c r="DH59" s="52">
        <v>0</v>
      </c>
      <c r="DI59" s="52">
        <v>563446.02</v>
      </c>
      <c r="DJ59" s="52">
        <v>422584.52</v>
      </c>
      <c r="DK59" s="146">
        <v>0</v>
      </c>
      <c r="DL59" s="54">
        <v>0</v>
      </c>
      <c r="DM59" s="51">
        <v>65911945.670000002</v>
      </c>
      <c r="DN59" s="51">
        <v>65911945.670000002</v>
      </c>
      <c r="DO59" s="52">
        <v>0</v>
      </c>
      <c r="DP59" s="52">
        <v>0</v>
      </c>
      <c r="DQ59" s="52">
        <v>0</v>
      </c>
      <c r="DR59" s="52">
        <v>65911945.670000002</v>
      </c>
      <c r="DS59" s="179">
        <v>7775</v>
      </c>
      <c r="DT59" s="180">
        <v>7558</v>
      </c>
      <c r="DU59" s="180">
        <v>14264.065000000001</v>
      </c>
      <c r="DV59" s="181">
        <v>8528</v>
      </c>
    </row>
    <row r="60" spans="1:126" ht="10.199999999999999">
      <c r="A60" s="150" t="s">
        <v>293</v>
      </c>
      <c r="B60" s="150" t="s">
        <v>293</v>
      </c>
      <c r="C60" s="167" t="s">
        <v>171</v>
      </c>
      <c r="D60" s="168" t="s">
        <v>130</v>
      </c>
      <c r="E60" s="169" t="s">
        <v>294</v>
      </c>
      <c r="F60" s="150" t="s">
        <v>132</v>
      </c>
      <c r="G60" s="150" t="s">
        <v>133</v>
      </c>
      <c r="H60" s="170">
        <v>24</v>
      </c>
      <c r="I60" s="170">
        <v>92</v>
      </c>
      <c r="J60" s="171">
        <v>104</v>
      </c>
      <c r="K60" s="170">
        <v>94</v>
      </c>
      <c r="L60" s="170">
        <v>78.5</v>
      </c>
      <c r="M60" s="170">
        <v>94.5</v>
      </c>
      <c r="N60" s="170">
        <v>88</v>
      </c>
      <c r="O60" s="170">
        <v>106.5</v>
      </c>
      <c r="P60" s="170">
        <v>74.5</v>
      </c>
      <c r="Q60" s="170">
        <v>77</v>
      </c>
      <c r="R60" s="170">
        <v>90</v>
      </c>
      <c r="S60" s="170">
        <v>88.5</v>
      </c>
      <c r="T60" s="170">
        <v>75</v>
      </c>
      <c r="U60" s="170">
        <v>64.5</v>
      </c>
      <c r="V60" s="170">
        <v>82.5</v>
      </c>
      <c r="W60" s="171">
        <v>1013.5</v>
      </c>
      <c r="X60" s="171">
        <v>1117.5</v>
      </c>
      <c r="Y60" s="174">
        <v>149.76</v>
      </c>
      <c r="Z60" s="174">
        <v>112.8</v>
      </c>
      <c r="AA60" s="174">
        <v>204.14</v>
      </c>
      <c r="AB60" s="174">
        <v>281.10599999999999</v>
      </c>
      <c r="AC60" s="174">
        <v>596.875</v>
      </c>
      <c r="AD60" s="6">
        <v>1194.921</v>
      </c>
      <c r="AE60" s="6">
        <v>1344.681</v>
      </c>
      <c r="AF60" s="174">
        <v>1.056</v>
      </c>
      <c r="AG60" s="174">
        <v>1.042</v>
      </c>
      <c r="AH60" s="174">
        <v>1.0489999999999999</v>
      </c>
      <c r="AI60" s="6">
        <v>1410.57</v>
      </c>
      <c r="AJ60" s="170">
        <v>37.5</v>
      </c>
      <c r="AK60" s="170">
        <v>10</v>
      </c>
      <c r="AL60" s="170">
        <v>24</v>
      </c>
      <c r="AM60" s="170">
        <v>160</v>
      </c>
      <c r="AN60" s="170">
        <v>11.65</v>
      </c>
      <c r="AO60" s="6">
        <v>37.5</v>
      </c>
      <c r="AP60" s="6">
        <v>20</v>
      </c>
      <c r="AQ60" s="6">
        <v>48</v>
      </c>
      <c r="AR60" s="6">
        <v>112</v>
      </c>
      <c r="AS60" s="6">
        <v>217.5</v>
      </c>
      <c r="AT60" s="6">
        <v>291.25</v>
      </c>
      <c r="AU60" s="6">
        <v>508.75</v>
      </c>
      <c r="AV60" s="170">
        <v>628</v>
      </c>
      <c r="AW60" s="170">
        <v>0</v>
      </c>
      <c r="AX60" s="174">
        <v>31.4</v>
      </c>
      <c r="AY60" s="170">
        <v>782</v>
      </c>
      <c r="AZ60" s="170">
        <v>251.08</v>
      </c>
      <c r="BA60" s="172">
        <v>0</v>
      </c>
      <c r="BB60" s="172">
        <v>0</v>
      </c>
      <c r="BC60" s="176">
        <v>125.54</v>
      </c>
      <c r="BD60" s="170">
        <v>688</v>
      </c>
      <c r="BE60" s="170">
        <v>628</v>
      </c>
      <c r="BF60" s="174">
        <v>37.68</v>
      </c>
      <c r="BG60" s="170">
        <v>0</v>
      </c>
      <c r="BH60" s="6">
        <v>0</v>
      </c>
      <c r="BI60" s="175">
        <v>123.253</v>
      </c>
      <c r="BJ60" s="175">
        <v>129.72399999999999</v>
      </c>
      <c r="BK60" s="172">
        <v>1117.5</v>
      </c>
      <c r="BL60" s="172">
        <v>1117.5</v>
      </c>
      <c r="BM60" s="7">
        <v>252.977</v>
      </c>
      <c r="BN60" s="7">
        <v>120.795</v>
      </c>
      <c r="BO60" s="9">
        <v>0</v>
      </c>
      <c r="BP60" s="177">
        <v>0.47099999999999997</v>
      </c>
      <c r="BQ60" s="6" t="s">
        <v>234</v>
      </c>
      <c r="BR60" s="170" t="s">
        <v>134</v>
      </c>
      <c r="BS60" s="176">
        <v>31.581</v>
      </c>
      <c r="BT60" s="176">
        <v>405.35300000000001</v>
      </c>
      <c r="BU60" s="175">
        <v>0.17799999999999999</v>
      </c>
      <c r="BV60" s="6">
        <v>198.91499999999999</v>
      </c>
      <c r="BW60" s="6">
        <v>0</v>
      </c>
      <c r="BX60" s="6">
        <v>0</v>
      </c>
      <c r="BY60" s="176">
        <v>0</v>
      </c>
      <c r="BZ60" s="170">
        <v>0</v>
      </c>
      <c r="CA60" s="7">
        <v>0</v>
      </c>
      <c r="CB60" s="170">
        <v>1.5</v>
      </c>
      <c r="CC60" s="7">
        <v>0.15</v>
      </c>
      <c r="CD60" s="170">
        <v>0</v>
      </c>
      <c r="CE60" s="170">
        <v>0</v>
      </c>
      <c r="CF60" s="7">
        <v>0</v>
      </c>
      <c r="CG60" s="6">
        <v>2718.3580000000002</v>
      </c>
      <c r="CH60" s="7">
        <v>0</v>
      </c>
      <c r="CI60" s="6">
        <v>2718.3580000000002</v>
      </c>
      <c r="CJ60" s="51">
        <v>12332510.66</v>
      </c>
      <c r="CK60" s="172">
        <v>0</v>
      </c>
      <c r="CL60" s="172">
        <v>1105.5</v>
      </c>
      <c r="CM60" s="174">
        <v>121.605</v>
      </c>
      <c r="CN60" s="52">
        <v>551691.48</v>
      </c>
      <c r="CO60" s="172">
        <v>0</v>
      </c>
      <c r="CP60" s="172">
        <v>481</v>
      </c>
      <c r="CQ60" s="176">
        <v>144.30000000000001</v>
      </c>
      <c r="CR60" s="53">
        <v>654653.03</v>
      </c>
      <c r="CS60" s="51">
        <v>13538855.17</v>
      </c>
      <c r="CT60" s="52">
        <v>0</v>
      </c>
      <c r="CU60" s="52">
        <v>13538855.17</v>
      </c>
      <c r="CV60" s="146">
        <v>2078.7800000000002</v>
      </c>
      <c r="CW60" s="54">
        <v>86942</v>
      </c>
      <c r="CX60" s="52">
        <v>89020.78</v>
      </c>
      <c r="CY60" s="52">
        <v>66765.59</v>
      </c>
      <c r="CZ60" s="146">
        <v>0</v>
      </c>
      <c r="DA60" s="54">
        <v>0</v>
      </c>
      <c r="DB60" s="52">
        <v>0</v>
      </c>
      <c r="DC60" s="178">
        <v>0.46879999999999999</v>
      </c>
      <c r="DD60" s="52">
        <v>0</v>
      </c>
      <c r="DE60" s="146">
        <v>0</v>
      </c>
      <c r="DF60" s="146">
        <v>81179.850000000006</v>
      </c>
      <c r="DG60" s="52">
        <v>81179.850000000006</v>
      </c>
      <c r="DH60" s="52">
        <v>60884.89</v>
      </c>
      <c r="DI60" s="52">
        <v>170200.63</v>
      </c>
      <c r="DJ60" s="52">
        <v>127650.48</v>
      </c>
      <c r="DK60" s="146">
        <v>0</v>
      </c>
      <c r="DL60" s="54">
        <v>0</v>
      </c>
      <c r="DM60" s="51">
        <v>13411204.689999999</v>
      </c>
      <c r="DN60" s="51">
        <v>12216234.15</v>
      </c>
      <c r="DO60" s="52">
        <v>546489.88</v>
      </c>
      <c r="DP60" s="52">
        <v>648480.66</v>
      </c>
      <c r="DQ60" s="52">
        <v>0</v>
      </c>
      <c r="DR60" s="52">
        <v>13411204.689999999</v>
      </c>
      <c r="DS60" s="179">
        <v>1135</v>
      </c>
      <c r="DT60" s="180">
        <v>1028</v>
      </c>
      <c r="DU60" s="180">
        <v>2582.5410000000002</v>
      </c>
      <c r="DV60" s="181">
        <v>11036</v>
      </c>
    </row>
    <row r="61" spans="1:126" ht="10.199999999999999">
      <c r="A61" s="150" t="s">
        <v>295</v>
      </c>
      <c r="B61" s="150" t="s">
        <v>295</v>
      </c>
      <c r="C61" s="167" t="s">
        <v>296</v>
      </c>
      <c r="D61" s="168" t="s">
        <v>130</v>
      </c>
      <c r="E61" s="169" t="s">
        <v>297</v>
      </c>
      <c r="F61" s="150" t="s">
        <v>132</v>
      </c>
      <c r="G61" s="150" t="s">
        <v>133</v>
      </c>
      <c r="H61" s="170">
        <v>0.5</v>
      </c>
      <c r="I61" s="170">
        <v>3.5</v>
      </c>
      <c r="J61" s="171">
        <v>3.75</v>
      </c>
      <c r="K61" s="170">
        <v>3</v>
      </c>
      <c r="L61" s="170">
        <v>7</v>
      </c>
      <c r="M61" s="170">
        <v>3</v>
      </c>
      <c r="N61" s="170">
        <v>2.5</v>
      </c>
      <c r="O61" s="170">
        <v>14</v>
      </c>
      <c r="P61" s="170">
        <v>0.5</v>
      </c>
      <c r="Q61" s="170">
        <v>10</v>
      </c>
      <c r="R61" s="170">
        <v>6</v>
      </c>
      <c r="S61" s="170">
        <v>2.5</v>
      </c>
      <c r="T61" s="170">
        <v>6</v>
      </c>
      <c r="U61" s="170">
        <v>3</v>
      </c>
      <c r="V61" s="170">
        <v>1</v>
      </c>
      <c r="W61" s="171">
        <v>58.5</v>
      </c>
      <c r="X61" s="171">
        <v>62.25</v>
      </c>
      <c r="Y61" s="174">
        <v>5.4</v>
      </c>
      <c r="Z61" s="174">
        <v>3.6</v>
      </c>
      <c r="AA61" s="174">
        <v>11.8</v>
      </c>
      <c r="AB61" s="174">
        <v>17.765999999999998</v>
      </c>
      <c r="AC61" s="174">
        <v>35.625</v>
      </c>
      <c r="AD61" s="6">
        <v>68.790999999999997</v>
      </c>
      <c r="AE61" s="6">
        <v>74.191000000000003</v>
      </c>
      <c r="AF61" s="174">
        <v>1.163</v>
      </c>
      <c r="AG61" s="174">
        <v>1.2030000000000001</v>
      </c>
      <c r="AH61" s="174">
        <v>1.1830000000000001</v>
      </c>
      <c r="AI61" s="6">
        <v>87.768000000000001</v>
      </c>
      <c r="AJ61" s="170">
        <v>1</v>
      </c>
      <c r="AK61" s="170">
        <v>2</v>
      </c>
      <c r="AL61" s="170">
        <v>0</v>
      </c>
      <c r="AM61" s="170">
        <v>12</v>
      </c>
      <c r="AN61" s="170">
        <v>0.62</v>
      </c>
      <c r="AO61" s="6">
        <v>1</v>
      </c>
      <c r="AP61" s="6">
        <v>4</v>
      </c>
      <c r="AQ61" s="6">
        <v>0</v>
      </c>
      <c r="AR61" s="6">
        <v>8.4</v>
      </c>
      <c r="AS61" s="6">
        <v>13.4</v>
      </c>
      <c r="AT61" s="6">
        <v>15.5</v>
      </c>
      <c r="AU61" s="6">
        <v>28.9</v>
      </c>
      <c r="AV61" s="170">
        <v>33.5</v>
      </c>
      <c r="AW61" s="170">
        <v>0</v>
      </c>
      <c r="AX61" s="174">
        <v>1.675</v>
      </c>
      <c r="AY61" s="170">
        <v>0</v>
      </c>
      <c r="AZ61" s="170">
        <v>0</v>
      </c>
      <c r="BA61" s="172">
        <v>0</v>
      </c>
      <c r="BB61" s="172">
        <v>0</v>
      </c>
      <c r="BC61" s="176">
        <v>0</v>
      </c>
      <c r="BD61" s="170">
        <v>0</v>
      </c>
      <c r="BE61" s="170">
        <v>0</v>
      </c>
      <c r="BF61" s="174">
        <v>0</v>
      </c>
      <c r="BG61" s="170">
        <v>0</v>
      </c>
      <c r="BH61" s="6">
        <v>0</v>
      </c>
      <c r="BI61" s="175">
        <v>27.555</v>
      </c>
      <c r="BJ61" s="175">
        <v>45.24</v>
      </c>
      <c r="BK61" s="172">
        <v>62.25</v>
      </c>
      <c r="BL61" s="172">
        <v>62.25</v>
      </c>
      <c r="BM61" s="7">
        <v>72.795000000000002</v>
      </c>
      <c r="BN61" s="7">
        <v>9.1920000000000002</v>
      </c>
      <c r="BO61" s="9">
        <v>137.75</v>
      </c>
      <c r="BP61" s="177">
        <v>1</v>
      </c>
      <c r="BQ61" s="6" t="s">
        <v>234</v>
      </c>
      <c r="BR61" s="170" t="s">
        <v>134</v>
      </c>
      <c r="BS61" s="176">
        <v>3.7349999999999999</v>
      </c>
      <c r="BT61" s="176">
        <v>223.47200000000001</v>
      </c>
      <c r="BU61" s="175">
        <v>0.109</v>
      </c>
      <c r="BV61" s="6">
        <v>6.7850000000000001</v>
      </c>
      <c r="BW61" s="6">
        <v>3.5550000000000002</v>
      </c>
      <c r="BX61" s="6">
        <v>1.5</v>
      </c>
      <c r="BY61" s="176">
        <v>5.0549999999999997</v>
      </c>
      <c r="BZ61" s="170">
        <v>0</v>
      </c>
      <c r="CA61" s="7">
        <v>0</v>
      </c>
      <c r="CB61" s="170">
        <v>0</v>
      </c>
      <c r="CC61" s="7">
        <v>0</v>
      </c>
      <c r="CD61" s="170">
        <v>0</v>
      </c>
      <c r="CE61" s="170">
        <v>0</v>
      </c>
      <c r="CF61" s="7">
        <v>0</v>
      </c>
      <c r="CG61" s="6">
        <v>353.65499999999997</v>
      </c>
      <c r="CH61" s="7">
        <v>0.58099999999999996</v>
      </c>
      <c r="CI61" s="6">
        <v>354.23599999999999</v>
      </c>
      <c r="CJ61" s="51">
        <v>1607080.17</v>
      </c>
      <c r="CK61" s="172">
        <v>0</v>
      </c>
      <c r="CL61" s="172">
        <v>63</v>
      </c>
      <c r="CM61" s="174">
        <v>6.93</v>
      </c>
      <c r="CN61" s="52">
        <v>31439.68</v>
      </c>
      <c r="CO61" s="172">
        <v>0</v>
      </c>
      <c r="CP61" s="172">
        <v>0</v>
      </c>
      <c r="CQ61" s="176">
        <v>0</v>
      </c>
      <c r="CR61" s="53">
        <v>0</v>
      </c>
      <c r="CS61" s="51">
        <v>1638519.85</v>
      </c>
      <c r="CT61" s="52">
        <v>0</v>
      </c>
      <c r="CU61" s="52">
        <v>1638519.85</v>
      </c>
      <c r="CV61" s="146">
        <v>1861.25</v>
      </c>
      <c r="CW61" s="54">
        <v>28068</v>
      </c>
      <c r="CX61" s="52">
        <v>29929.25</v>
      </c>
      <c r="CY61" s="52">
        <v>22446.94</v>
      </c>
      <c r="CZ61" s="146">
        <v>0</v>
      </c>
      <c r="DA61" s="54">
        <v>0</v>
      </c>
      <c r="DB61" s="52">
        <v>0</v>
      </c>
      <c r="DC61" s="178">
        <v>0.53769999999999996</v>
      </c>
      <c r="DD61" s="52">
        <v>0</v>
      </c>
      <c r="DE61" s="146">
        <v>0</v>
      </c>
      <c r="DF61" s="146">
        <v>3036.51</v>
      </c>
      <c r="DG61" s="52">
        <v>3036.51</v>
      </c>
      <c r="DH61" s="52">
        <v>2277.38</v>
      </c>
      <c r="DI61" s="52">
        <v>32965.760000000002</v>
      </c>
      <c r="DJ61" s="52">
        <v>24724.32</v>
      </c>
      <c r="DK61" s="146">
        <v>0</v>
      </c>
      <c r="DL61" s="54">
        <v>0</v>
      </c>
      <c r="DM61" s="51">
        <v>1613795.53</v>
      </c>
      <c r="DN61" s="51">
        <v>1582830.26</v>
      </c>
      <c r="DO61" s="52">
        <v>30965.27</v>
      </c>
      <c r="DP61" s="52">
        <v>0</v>
      </c>
      <c r="DQ61" s="52">
        <v>0</v>
      </c>
      <c r="DR61" s="52">
        <v>1613795.53</v>
      </c>
      <c r="DS61" s="179">
        <v>60</v>
      </c>
      <c r="DT61" s="180">
        <v>63</v>
      </c>
      <c r="DU61" s="180">
        <v>354.23599999999999</v>
      </c>
      <c r="DV61" s="181">
        <v>25817</v>
      </c>
    </row>
    <row r="62" spans="1:126" ht="10.199999999999999">
      <c r="A62" s="150" t="s">
        <v>298</v>
      </c>
      <c r="B62" s="150" t="s">
        <v>298</v>
      </c>
      <c r="C62" s="167" t="s">
        <v>299</v>
      </c>
      <c r="D62" s="168" t="s">
        <v>130</v>
      </c>
      <c r="E62" s="169" t="s">
        <v>300</v>
      </c>
      <c r="F62" s="150" t="s">
        <v>132</v>
      </c>
      <c r="G62" s="150" t="s">
        <v>133</v>
      </c>
      <c r="H62" s="170">
        <v>4.5</v>
      </c>
      <c r="I62" s="170">
        <v>39</v>
      </c>
      <c r="J62" s="171">
        <v>41.25</v>
      </c>
      <c r="K62" s="170">
        <v>43</v>
      </c>
      <c r="L62" s="170">
        <v>26</v>
      </c>
      <c r="M62" s="170">
        <v>32</v>
      </c>
      <c r="N62" s="170">
        <v>24</v>
      </c>
      <c r="O62" s="170">
        <v>30.5</v>
      </c>
      <c r="P62" s="170">
        <v>36.5</v>
      </c>
      <c r="Q62" s="170">
        <v>35.5</v>
      </c>
      <c r="R62" s="170">
        <v>43</v>
      </c>
      <c r="S62" s="170">
        <v>53</v>
      </c>
      <c r="T62" s="170">
        <v>53</v>
      </c>
      <c r="U62" s="170">
        <v>56</v>
      </c>
      <c r="V62" s="170">
        <v>75.5</v>
      </c>
      <c r="W62" s="171">
        <v>508</v>
      </c>
      <c r="X62" s="171">
        <v>549.25</v>
      </c>
      <c r="Y62" s="174">
        <v>59.4</v>
      </c>
      <c r="Z62" s="174">
        <v>51.6</v>
      </c>
      <c r="AA62" s="174">
        <v>68.44</v>
      </c>
      <c r="AB62" s="174">
        <v>95.096000000000004</v>
      </c>
      <c r="AC62" s="174">
        <v>395</v>
      </c>
      <c r="AD62" s="6">
        <v>610.13599999999997</v>
      </c>
      <c r="AE62" s="6">
        <v>669.53599999999994</v>
      </c>
      <c r="AF62" s="174">
        <v>1.095</v>
      </c>
      <c r="AG62" s="174">
        <v>1.085</v>
      </c>
      <c r="AH62" s="174">
        <v>1.0900000000000001</v>
      </c>
      <c r="AI62" s="6">
        <v>729.79399999999998</v>
      </c>
      <c r="AJ62" s="170">
        <v>16.5</v>
      </c>
      <c r="AK62" s="170">
        <v>4.5</v>
      </c>
      <c r="AL62" s="170">
        <v>1</v>
      </c>
      <c r="AM62" s="170">
        <v>80.5</v>
      </c>
      <c r="AN62" s="170">
        <v>9.0500000000000007</v>
      </c>
      <c r="AO62" s="6">
        <v>16.5</v>
      </c>
      <c r="AP62" s="6">
        <v>9</v>
      </c>
      <c r="AQ62" s="6">
        <v>2</v>
      </c>
      <c r="AR62" s="6">
        <v>56.35</v>
      </c>
      <c r="AS62" s="6">
        <v>83.85</v>
      </c>
      <c r="AT62" s="6">
        <v>226.25</v>
      </c>
      <c r="AU62" s="6">
        <v>310.10000000000002</v>
      </c>
      <c r="AV62" s="170">
        <v>231</v>
      </c>
      <c r="AW62" s="170">
        <v>0</v>
      </c>
      <c r="AX62" s="174">
        <v>11.55</v>
      </c>
      <c r="AY62" s="170">
        <v>344.5</v>
      </c>
      <c r="AZ62" s="170">
        <v>84.42</v>
      </c>
      <c r="BA62" s="172">
        <v>0</v>
      </c>
      <c r="BB62" s="172">
        <v>0</v>
      </c>
      <c r="BC62" s="176">
        <v>42.21</v>
      </c>
      <c r="BD62" s="170">
        <v>200</v>
      </c>
      <c r="BE62" s="170">
        <v>200</v>
      </c>
      <c r="BF62" s="174">
        <v>12</v>
      </c>
      <c r="BG62" s="170">
        <v>4</v>
      </c>
      <c r="BH62" s="6">
        <v>6</v>
      </c>
      <c r="BI62" s="175">
        <v>59.048999999999999</v>
      </c>
      <c r="BJ62" s="175">
        <v>157.191</v>
      </c>
      <c r="BK62" s="172">
        <v>549.25</v>
      </c>
      <c r="BL62" s="172">
        <v>549.25</v>
      </c>
      <c r="BM62" s="7">
        <v>216.24</v>
      </c>
      <c r="BN62" s="7">
        <v>71.075000000000003</v>
      </c>
      <c r="BO62" s="9">
        <v>0</v>
      </c>
      <c r="BP62" s="177">
        <v>1</v>
      </c>
      <c r="BQ62" s="6" t="s">
        <v>234</v>
      </c>
      <c r="BR62" s="170" t="s">
        <v>134</v>
      </c>
      <c r="BS62" s="176">
        <v>32.954999999999998</v>
      </c>
      <c r="BT62" s="176">
        <v>320.27</v>
      </c>
      <c r="BU62" s="175">
        <v>0.44700000000000001</v>
      </c>
      <c r="BV62" s="6">
        <v>245.51499999999999</v>
      </c>
      <c r="BW62" s="6">
        <v>60.975000000000001</v>
      </c>
      <c r="BX62" s="6">
        <v>23.25</v>
      </c>
      <c r="BY62" s="176">
        <v>84.224999999999994</v>
      </c>
      <c r="BZ62" s="170">
        <v>0</v>
      </c>
      <c r="CA62" s="7">
        <v>0</v>
      </c>
      <c r="CB62" s="170">
        <v>0</v>
      </c>
      <c r="CC62" s="7">
        <v>0</v>
      </c>
      <c r="CD62" s="170">
        <v>0</v>
      </c>
      <c r="CE62" s="170">
        <v>0</v>
      </c>
      <c r="CF62" s="7">
        <v>0</v>
      </c>
      <c r="CG62" s="6">
        <v>1761.664</v>
      </c>
      <c r="CH62" s="7">
        <v>0</v>
      </c>
      <c r="CI62" s="6">
        <v>1761.664</v>
      </c>
      <c r="CJ62" s="51">
        <v>7992229.1500000004</v>
      </c>
      <c r="CK62" s="172">
        <v>0</v>
      </c>
      <c r="CL62" s="172">
        <v>547</v>
      </c>
      <c r="CM62" s="174">
        <v>60.17</v>
      </c>
      <c r="CN62" s="52">
        <v>272976.25</v>
      </c>
      <c r="CO62" s="172">
        <v>0</v>
      </c>
      <c r="CP62" s="172">
        <v>211</v>
      </c>
      <c r="CQ62" s="176">
        <v>63.3</v>
      </c>
      <c r="CR62" s="53">
        <v>287176.28000000003</v>
      </c>
      <c r="CS62" s="51">
        <v>8552381.6799999997</v>
      </c>
      <c r="CT62" s="52">
        <v>0</v>
      </c>
      <c r="CU62" s="52">
        <v>8552381.6799999997</v>
      </c>
      <c r="CV62" s="146">
        <v>17126.39</v>
      </c>
      <c r="CW62" s="54">
        <v>67468</v>
      </c>
      <c r="CX62" s="52">
        <v>84594.39</v>
      </c>
      <c r="CY62" s="52">
        <v>63445.79</v>
      </c>
      <c r="CZ62" s="146">
        <v>0</v>
      </c>
      <c r="DA62" s="54">
        <v>0</v>
      </c>
      <c r="DB62" s="52">
        <v>0</v>
      </c>
      <c r="DC62" s="178">
        <v>0.71930000000000005</v>
      </c>
      <c r="DD62" s="52">
        <v>0</v>
      </c>
      <c r="DE62" s="146">
        <v>0</v>
      </c>
      <c r="DF62" s="146">
        <v>3520.69</v>
      </c>
      <c r="DG62" s="52">
        <v>3520.69</v>
      </c>
      <c r="DH62" s="52">
        <v>2640.52</v>
      </c>
      <c r="DI62" s="52">
        <v>88115.08</v>
      </c>
      <c r="DJ62" s="52">
        <v>66086.31</v>
      </c>
      <c r="DK62" s="146">
        <v>0</v>
      </c>
      <c r="DL62" s="54">
        <v>0</v>
      </c>
      <c r="DM62" s="51">
        <v>8486295.3699999992</v>
      </c>
      <c r="DN62" s="51">
        <v>7930471.2699999996</v>
      </c>
      <c r="DO62" s="52">
        <v>270866.90000000002</v>
      </c>
      <c r="DP62" s="52">
        <v>284957.2</v>
      </c>
      <c r="DQ62" s="52">
        <v>0</v>
      </c>
      <c r="DR62" s="52">
        <v>8486295.3699999992</v>
      </c>
      <c r="DS62" s="179">
        <v>538.5</v>
      </c>
      <c r="DT62" s="180">
        <v>585</v>
      </c>
      <c r="DU62" s="180">
        <v>1812.184</v>
      </c>
      <c r="DV62" s="181">
        <v>14551</v>
      </c>
    </row>
    <row r="63" spans="1:126" ht="10.199999999999999">
      <c r="A63" s="150" t="s">
        <v>301</v>
      </c>
      <c r="B63" s="150" t="s">
        <v>301</v>
      </c>
      <c r="C63" s="167" t="s">
        <v>302</v>
      </c>
      <c r="D63" s="168" t="s">
        <v>130</v>
      </c>
      <c r="E63" s="169" t="s">
        <v>303</v>
      </c>
      <c r="F63" s="150" t="s">
        <v>132</v>
      </c>
      <c r="G63" s="150" t="s">
        <v>133</v>
      </c>
      <c r="H63" s="170">
        <v>89.5</v>
      </c>
      <c r="I63" s="170">
        <v>373</v>
      </c>
      <c r="J63" s="171">
        <v>417.75</v>
      </c>
      <c r="K63" s="170">
        <v>386.5</v>
      </c>
      <c r="L63" s="170">
        <v>388.5</v>
      </c>
      <c r="M63" s="170">
        <v>361.5</v>
      </c>
      <c r="N63" s="170">
        <v>391</v>
      </c>
      <c r="O63" s="170">
        <v>421</v>
      </c>
      <c r="P63" s="170">
        <v>472</v>
      </c>
      <c r="Q63" s="170">
        <v>409.5</v>
      </c>
      <c r="R63" s="170">
        <v>389</v>
      </c>
      <c r="S63" s="170">
        <v>406</v>
      </c>
      <c r="T63" s="170">
        <v>388</v>
      </c>
      <c r="U63" s="170">
        <v>319.5</v>
      </c>
      <c r="V63" s="170">
        <v>340</v>
      </c>
      <c r="W63" s="171">
        <v>4672.5</v>
      </c>
      <c r="X63" s="171">
        <v>5090.25</v>
      </c>
      <c r="Y63" s="174">
        <v>601.55999999999995</v>
      </c>
      <c r="Z63" s="174">
        <v>463.8</v>
      </c>
      <c r="AA63" s="174">
        <v>885</v>
      </c>
      <c r="AB63" s="174">
        <v>1341.78</v>
      </c>
      <c r="AC63" s="174">
        <v>2815</v>
      </c>
      <c r="AD63" s="6">
        <v>5505.58</v>
      </c>
      <c r="AE63" s="6">
        <v>6107.14</v>
      </c>
      <c r="AF63" s="174">
        <v>1.0509999999999999</v>
      </c>
      <c r="AG63" s="174">
        <v>1.046</v>
      </c>
      <c r="AH63" s="174">
        <v>1.0489999999999999</v>
      </c>
      <c r="AI63" s="6">
        <v>6406.39</v>
      </c>
      <c r="AJ63" s="170">
        <v>164</v>
      </c>
      <c r="AK63" s="170">
        <v>132.5</v>
      </c>
      <c r="AL63" s="170">
        <v>76</v>
      </c>
      <c r="AM63" s="170">
        <v>521.5</v>
      </c>
      <c r="AN63" s="170">
        <v>21.4</v>
      </c>
      <c r="AO63" s="6">
        <v>164</v>
      </c>
      <c r="AP63" s="6">
        <v>265</v>
      </c>
      <c r="AQ63" s="6">
        <v>152</v>
      </c>
      <c r="AR63" s="6">
        <v>365.05</v>
      </c>
      <c r="AS63" s="6">
        <v>946.05</v>
      </c>
      <c r="AT63" s="6">
        <v>535</v>
      </c>
      <c r="AU63" s="6">
        <v>1481.05</v>
      </c>
      <c r="AV63" s="170">
        <v>2792</v>
      </c>
      <c r="AW63" s="170">
        <v>0</v>
      </c>
      <c r="AX63" s="174">
        <v>139.6</v>
      </c>
      <c r="AY63" s="170">
        <v>1468</v>
      </c>
      <c r="AZ63" s="170">
        <v>655.08000000000004</v>
      </c>
      <c r="BA63" s="172">
        <v>0</v>
      </c>
      <c r="BB63" s="172">
        <v>0</v>
      </c>
      <c r="BC63" s="176">
        <v>327.54000000000002</v>
      </c>
      <c r="BD63" s="170">
        <v>2524</v>
      </c>
      <c r="BE63" s="170">
        <v>2524</v>
      </c>
      <c r="BF63" s="174">
        <v>151.44</v>
      </c>
      <c r="BG63" s="170">
        <v>2</v>
      </c>
      <c r="BH63" s="6">
        <v>3</v>
      </c>
      <c r="BI63" s="175">
        <v>0</v>
      </c>
      <c r="BJ63" s="175">
        <v>204.672</v>
      </c>
      <c r="BK63" s="172">
        <v>5090.25</v>
      </c>
      <c r="BL63" s="172">
        <v>5248.25</v>
      </c>
      <c r="BM63" s="7">
        <v>122.803</v>
      </c>
      <c r="BN63" s="7">
        <v>0</v>
      </c>
      <c r="BO63" s="9">
        <v>0</v>
      </c>
      <c r="BP63" s="177">
        <v>0.40699999999999997</v>
      </c>
      <c r="BQ63" s="6" t="s">
        <v>234</v>
      </c>
      <c r="BR63" s="170" t="s">
        <v>134</v>
      </c>
      <c r="BS63" s="176">
        <v>124.304</v>
      </c>
      <c r="BT63" s="176">
        <v>247.107</v>
      </c>
      <c r="BU63" s="175">
        <v>0.26900000000000002</v>
      </c>
      <c r="BV63" s="6">
        <v>1369.277</v>
      </c>
      <c r="BW63" s="6">
        <v>0</v>
      </c>
      <c r="BX63" s="6">
        <v>0</v>
      </c>
      <c r="BY63" s="176">
        <v>0</v>
      </c>
      <c r="BZ63" s="170">
        <v>0</v>
      </c>
      <c r="CA63" s="7">
        <v>0</v>
      </c>
      <c r="CB63" s="170">
        <v>0</v>
      </c>
      <c r="CC63" s="7">
        <v>0</v>
      </c>
      <c r="CD63" s="170">
        <v>0</v>
      </c>
      <c r="CE63" s="170">
        <v>0</v>
      </c>
      <c r="CF63" s="7">
        <v>0</v>
      </c>
      <c r="CG63" s="6">
        <v>10125.404</v>
      </c>
      <c r="CH63" s="7">
        <v>0</v>
      </c>
      <c r="CI63" s="6">
        <v>10125.404</v>
      </c>
      <c r="CJ63" s="51">
        <v>45936426.600000001</v>
      </c>
      <c r="CK63" s="172">
        <v>0</v>
      </c>
      <c r="CL63" s="172">
        <v>5045.5</v>
      </c>
      <c r="CM63" s="174">
        <v>555.005</v>
      </c>
      <c r="CN63" s="52">
        <v>2517918.9300000002</v>
      </c>
      <c r="CO63" s="172">
        <v>0</v>
      </c>
      <c r="CP63" s="172">
        <v>0</v>
      </c>
      <c r="CQ63" s="176">
        <v>0</v>
      </c>
      <c r="CR63" s="53">
        <v>0</v>
      </c>
      <c r="CS63" s="51">
        <v>48454345.530000001</v>
      </c>
      <c r="CT63" s="52">
        <v>0</v>
      </c>
      <c r="CU63" s="52">
        <v>48454345.530000001</v>
      </c>
      <c r="CV63" s="146">
        <v>0</v>
      </c>
      <c r="CW63" s="54">
        <v>309005</v>
      </c>
      <c r="CX63" s="52">
        <v>309005</v>
      </c>
      <c r="CY63" s="52">
        <v>231753.75</v>
      </c>
      <c r="CZ63" s="146">
        <v>0</v>
      </c>
      <c r="DA63" s="54">
        <v>0</v>
      </c>
      <c r="DB63" s="52">
        <v>0</v>
      </c>
      <c r="DC63" s="178">
        <v>0.75</v>
      </c>
      <c r="DD63" s="52">
        <v>0</v>
      </c>
      <c r="DE63" s="146">
        <v>0</v>
      </c>
      <c r="DF63" s="146">
        <v>0</v>
      </c>
      <c r="DG63" s="52">
        <v>0</v>
      </c>
      <c r="DH63" s="52">
        <v>0</v>
      </c>
      <c r="DI63" s="52">
        <v>309005</v>
      </c>
      <c r="DJ63" s="52">
        <v>231753.75</v>
      </c>
      <c r="DK63" s="146">
        <v>0</v>
      </c>
      <c r="DL63" s="54">
        <v>0</v>
      </c>
      <c r="DM63" s="51">
        <v>48222591.780000001</v>
      </c>
      <c r="DN63" s="51">
        <v>45716715.880000003</v>
      </c>
      <c r="DO63" s="52">
        <v>2505875.9</v>
      </c>
      <c r="DP63" s="52">
        <v>0</v>
      </c>
      <c r="DQ63" s="52">
        <v>0</v>
      </c>
      <c r="DR63" s="52">
        <v>48222591.780000001</v>
      </c>
      <c r="DS63" s="179">
        <v>5113</v>
      </c>
      <c r="DT63" s="180">
        <v>4851</v>
      </c>
      <c r="DU63" s="180">
        <v>9730.973</v>
      </c>
      <c r="DV63" s="181">
        <v>9024</v>
      </c>
    </row>
    <row r="64" spans="1:126" ht="10.199999999999999">
      <c r="A64" s="182" t="s">
        <v>304</v>
      </c>
      <c r="B64" s="150" t="s">
        <v>301</v>
      </c>
      <c r="C64" s="167" t="s">
        <v>302</v>
      </c>
      <c r="D64" s="168" t="s">
        <v>201</v>
      </c>
      <c r="E64" s="169" t="s">
        <v>305</v>
      </c>
      <c r="F64" s="150" t="s">
        <v>142</v>
      </c>
      <c r="G64" s="150" t="s">
        <v>133</v>
      </c>
      <c r="H64" s="170">
        <v>0</v>
      </c>
      <c r="I64" s="170">
        <v>0</v>
      </c>
      <c r="J64" s="171">
        <v>0</v>
      </c>
      <c r="K64" s="170">
        <v>0</v>
      </c>
      <c r="L64" s="170">
        <v>0</v>
      </c>
      <c r="M64" s="170">
        <v>0</v>
      </c>
      <c r="N64" s="170">
        <v>0</v>
      </c>
      <c r="O64" s="170">
        <v>0</v>
      </c>
      <c r="P64" s="170">
        <v>0</v>
      </c>
      <c r="Q64" s="170">
        <v>0</v>
      </c>
      <c r="R64" s="170">
        <v>0</v>
      </c>
      <c r="S64" s="170">
        <v>12.5</v>
      </c>
      <c r="T64" s="170">
        <v>21</v>
      </c>
      <c r="U64" s="170">
        <v>49</v>
      </c>
      <c r="V64" s="170">
        <v>75.5</v>
      </c>
      <c r="W64" s="171">
        <v>158</v>
      </c>
      <c r="X64" s="171">
        <v>158</v>
      </c>
      <c r="Y64" s="174">
        <v>0</v>
      </c>
      <c r="Z64" s="174">
        <v>0</v>
      </c>
      <c r="AA64" s="174">
        <v>0</v>
      </c>
      <c r="AB64" s="174">
        <v>0</v>
      </c>
      <c r="AC64" s="174">
        <v>197.5</v>
      </c>
      <c r="AD64" s="6">
        <v>197.5</v>
      </c>
      <c r="AE64" s="6">
        <v>197.5</v>
      </c>
      <c r="AF64" s="174">
        <v>1.0249999999999999</v>
      </c>
      <c r="AG64" s="174">
        <v>1</v>
      </c>
      <c r="AH64" s="174">
        <v>1.0129999999999999</v>
      </c>
      <c r="AI64" s="6">
        <v>200.06800000000001</v>
      </c>
      <c r="AJ64" s="170">
        <v>0</v>
      </c>
      <c r="AK64" s="170">
        <v>0</v>
      </c>
      <c r="AL64" s="170">
        <v>0</v>
      </c>
      <c r="AM64" s="170">
        <v>16.5</v>
      </c>
      <c r="AN64" s="170">
        <v>0.15</v>
      </c>
      <c r="AO64" s="6">
        <v>0</v>
      </c>
      <c r="AP64" s="6">
        <v>0</v>
      </c>
      <c r="AQ64" s="6">
        <v>0</v>
      </c>
      <c r="AR64" s="6">
        <v>11.55</v>
      </c>
      <c r="AS64" s="6">
        <v>11.55</v>
      </c>
      <c r="AT64" s="6">
        <v>3.75</v>
      </c>
      <c r="AU64" s="6">
        <v>15.3</v>
      </c>
      <c r="AV64" s="170">
        <v>0</v>
      </c>
      <c r="AW64" s="170">
        <v>0</v>
      </c>
      <c r="AX64" s="174">
        <v>0</v>
      </c>
      <c r="AY64" s="170">
        <v>0</v>
      </c>
      <c r="AZ64" s="170">
        <v>0</v>
      </c>
      <c r="BA64" s="172">
        <v>0</v>
      </c>
      <c r="BB64" s="172">
        <v>0</v>
      </c>
      <c r="BC64" s="176">
        <v>0</v>
      </c>
      <c r="BD64" s="170">
        <v>0</v>
      </c>
      <c r="BE64" s="170">
        <v>0</v>
      </c>
      <c r="BF64" s="174">
        <v>0</v>
      </c>
      <c r="BG64" s="170">
        <v>0</v>
      </c>
      <c r="BH64" s="6">
        <v>0</v>
      </c>
      <c r="BI64" s="175">
        <v>0</v>
      </c>
      <c r="BJ64" s="175">
        <v>152.94399999999999</v>
      </c>
      <c r="BK64" s="172">
        <v>5090.25</v>
      </c>
      <c r="BL64" s="172">
        <v>5248.25</v>
      </c>
      <c r="BM64" s="7">
        <v>91.766000000000005</v>
      </c>
      <c r="BN64" s="7">
        <v>0</v>
      </c>
      <c r="BO64" s="9">
        <v>0</v>
      </c>
      <c r="BP64" s="177">
        <v>0.40699999999999997</v>
      </c>
      <c r="BQ64" s="6" t="s">
        <v>234</v>
      </c>
      <c r="BR64" s="170" t="s">
        <v>134</v>
      </c>
      <c r="BS64" s="176">
        <v>3.8580000000000001</v>
      </c>
      <c r="BT64" s="176">
        <v>95.623999999999995</v>
      </c>
      <c r="BU64" s="175">
        <v>0.26900000000000002</v>
      </c>
      <c r="BV64" s="6">
        <v>42.502000000000002</v>
      </c>
      <c r="BW64" s="6">
        <v>0</v>
      </c>
      <c r="BX64" s="6">
        <v>0</v>
      </c>
      <c r="BY64" s="176">
        <v>0</v>
      </c>
      <c r="BZ64" s="170">
        <v>0</v>
      </c>
      <c r="CA64" s="7">
        <v>0</v>
      </c>
      <c r="CB64" s="170">
        <v>0</v>
      </c>
      <c r="CC64" s="7">
        <v>0</v>
      </c>
      <c r="CD64" s="170">
        <v>0</v>
      </c>
      <c r="CE64" s="170">
        <v>0</v>
      </c>
      <c r="CF64" s="7">
        <v>0</v>
      </c>
      <c r="CG64" s="6">
        <v>353.49400000000003</v>
      </c>
      <c r="CH64" s="7">
        <v>0</v>
      </c>
      <c r="CI64" s="6">
        <v>353.49400000000003</v>
      </c>
      <c r="CJ64" s="51">
        <v>1603713.9</v>
      </c>
      <c r="CK64" s="172">
        <v>0</v>
      </c>
      <c r="CL64" s="172">
        <v>158</v>
      </c>
      <c r="CM64" s="174">
        <v>17.38</v>
      </c>
      <c r="CN64" s="52">
        <v>78848.72</v>
      </c>
      <c r="CO64" s="172">
        <v>0</v>
      </c>
      <c r="CP64" s="172">
        <v>0</v>
      </c>
      <c r="CQ64" s="176">
        <v>0</v>
      </c>
      <c r="CR64" s="53">
        <v>0</v>
      </c>
      <c r="CS64" s="51">
        <v>1682562.62</v>
      </c>
      <c r="CT64" s="52">
        <v>0</v>
      </c>
      <c r="CU64" s="52">
        <v>1682562.62</v>
      </c>
      <c r="CV64" s="146">
        <v>0</v>
      </c>
      <c r="CW64" s="54">
        <v>0</v>
      </c>
      <c r="CX64" s="52">
        <v>0</v>
      </c>
      <c r="CY64" s="52">
        <v>0</v>
      </c>
      <c r="CZ64" s="146">
        <v>0</v>
      </c>
      <c r="DA64" s="54">
        <v>0</v>
      </c>
      <c r="DB64" s="52">
        <v>0</v>
      </c>
      <c r="DC64" s="178">
        <v>0.75</v>
      </c>
      <c r="DD64" s="52">
        <v>0</v>
      </c>
      <c r="DE64" s="146">
        <v>0</v>
      </c>
      <c r="DF64" s="146">
        <v>0</v>
      </c>
      <c r="DG64" s="52">
        <v>0</v>
      </c>
      <c r="DH64" s="52">
        <v>0</v>
      </c>
      <c r="DI64" s="52">
        <v>0</v>
      </c>
      <c r="DJ64" s="52">
        <v>0</v>
      </c>
      <c r="DK64" s="146">
        <v>0</v>
      </c>
      <c r="DL64" s="54">
        <v>0</v>
      </c>
      <c r="DM64" s="51">
        <v>1682562.62</v>
      </c>
      <c r="DN64" s="51">
        <v>1603713.9</v>
      </c>
      <c r="DO64" s="52">
        <v>78848.72</v>
      </c>
      <c r="DP64" s="52">
        <v>0</v>
      </c>
      <c r="DQ64" s="52">
        <v>33651.25</v>
      </c>
      <c r="DR64" s="52">
        <v>1648911.37</v>
      </c>
      <c r="DS64" s="179">
        <v>161</v>
      </c>
      <c r="DT64" s="180">
        <v>129</v>
      </c>
      <c r="DU64" s="180">
        <v>297.94900000000001</v>
      </c>
      <c r="DV64" s="181">
        <v>10150</v>
      </c>
    </row>
    <row r="65" spans="1:126" s="199" customFormat="1" ht="10.199999999999999">
      <c r="A65" s="183" t="s">
        <v>306</v>
      </c>
      <c r="B65" s="183" t="s">
        <v>301</v>
      </c>
      <c r="C65" s="184"/>
      <c r="D65" s="183"/>
      <c r="E65" s="183" t="s">
        <v>231</v>
      </c>
      <c r="F65" s="183"/>
      <c r="G65" s="183" t="s">
        <v>133</v>
      </c>
      <c r="H65" s="185">
        <v>89.5</v>
      </c>
      <c r="I65" s="185">
        <v>373</v>
      </c>
      <c r="J65" s="185">
        <v>417.75</v>
      </c>
      <c r="K65" s="185">
        <v>386.5</v>
      </c>
      <c r="L65" s="185">
        <v>388.5</v>
      </c>
      <c r="M65" s="185">
        <v>361.5</v>
      </c>
      <c r="N65" s="185">
        <v>391</v>
      </c>
      <c r="O65" s="185">
        <v>421</v>
      </c>
      <c r="P65" s="185">
        <v>472</v>
      </c>
      <c r="Q65" s="185">
        <v>409.5</v>
      </c>
      <c r="R65" s="185">
        <v>389</v>
      </c>
      <c r="S65" s="185">
        <v>418.5</v>
      </c>
      <c r="T65" s="185">
        <v>409</v>
      </c>
      <c r="U65" s="185">
        <v>368.5</v>
      </c>
      <c r="V65" s="185">
        <v>415.5</v>
      </c>
      <c r="W65" s="185">
        <v>4830.5</v>
      </c>
      <c r="X65" s="185">
        <v>5248.25</v>
      </c>
      <c r="Y65" s="186">
        <v>601.55999999999995</v>
      </c>
      <c r="Z65" s="186">
        <v>463.8</v>
      </c>
      <c r="AA65" s="186">
        <v>885</v>
      </c>
      <c r="AB65" s="186">
        <v>1341.78</v>
      </c>
      <c r="AC65" s="186">
        <v>3012.5</v>
      </c>
      <c r="AD65" s="186">
        <v>5703.08</v>
      </c>
      <c r="AE65" s="186">
        <v>6304.64</v>
      </c>
      <c r="AF65" s="174"/>
      <c r="AG65" s="174"/>
      <c r="AH65" s="187">
        <v>1.048</v>
      </c>
      <c r="AI65" s="188">
        <v>6606.4579999999996</v>
      </c>
      <c r="AJ65" s="189">
        <v>164</v>
      </c>
      <c r="AK65" s="189">
        <v>132.5</v>
      </c>
      <c r="AL65" s="189">
        <v>76</v>
      </c>
      <c r="AM65" s="189">
        <v>538</v>
      </c>
      <c r="AN65" s="189">
        <v>21.55</v>
      </c>
      <c r="AO65" s="186">
        <v>164</v>
      </c>
      <c r="AP65" s="186">
        <v>265</v>
      </c>
      <c r="AQ65" s="186">
        <v>152</v>
      </c>
      <c r="AR65" s="186">
        <v>376.6</v>
      </c>
      <c r="AS65" s="186">
        <v>957.6</v>
      </c>
      <c r="AT65" s="186">
        <v>538.75</v>
      </c>
      <c r="AU65" s="186">
        <v>1496.35</v>
      </c>
      <c r="AV65" s="185">
        <v>2792</v>
      </c>
      <c r="AW65" s="185">
        <v>0</v>
      </c>
      <c r="AX65" s="186">
        <v>139.6</v>
      </c>
      <c r="AY65" s="185">
        <v>1468</v>
      </c>
      <c r="AZ65" s="185">
        <v>655.08000000000004</v>
      </c>
      <c r="BA65" s="190">
        <v>0</v>
      </c>
      <c r="BB65" s="190">
        <v>0</v>
      </c>
      <c r="BC65" s="191">
        <v>327.54000000000002</v>
      </c>
      <c r="BD65" s="185">
        <v>2524</v>
      </c>
      <c r="BE65" s="185">
        <v>2524</v>
      </c>
      <c r="BF65" s="186">
        <v>151.44</v>
      </c>
      <c r="BG65" s="185">
        <v>2</v>
      </c>
      <c r="BH65" s="186">
        <v>3</v>
      </c>
      <c r="BI65" s="186">
        <v>0</v>
      </c>
      <c r="BJ65" s="186">
        <v>357.61599999999999</v>
      </c>
      <c r="BK65" s="192"/>
      <c r="BL65" s="190"/>
      <c r="BM65" s="186">
        <v>214.56899999999999</v>
      </c>
      <c r="BN65" s="193">
        <v>0</v>
      </c>
      <c r="BO65" s="193">
        <v>0</v>
      </c>
      <c r="BP65" s="194"/>
      <c r="BQ65" s="183"/>
      <c r="BR65" s="183"/>
      <c r="BS65" s="191">
        <v>128.16200000000001</v>
      </c>
      <c r="BT65" s="191">
        <v>342.73099999999999</v>
      </c>
      <c r="BU65" s="183"/>
      <c r="BV65" s="191">
        <v>1411.779</v>
      </c>
      <c r="BW65" s="191">
        <v>0</v>
      </c>
      <c r="BX65" s="191">
        <v>0</v>
      </c>
      <c r="BY65" s="191">
        <v>0</v>
      </c>
      <c r="BZ65" s="195">
        <v>0</v>
      </c>
      <c r="CA65" s="193">
        <v>0</v>
      </c>
      <c r="CB65" s="195">
        <v>0</v>
      </c>
      <c r="CC65" s="193">
        <v>0</v>
      </c>
      <c r="CD65" s="195">
        <v>0</v>
      </c>
      <c r="CE65" s="195">
        <v>0</v>
      </c>
      <c r="CF65" s="193">
        <v>0</v>
      </c>
      <c r="CG65" s="186">
        <v>10478.897999999999</v>
      </c>
      <c r="CH65" s="193">
        <v>0</v>
      </c>
      <c r="CI65" s="186">
        <v>10478.897999999999</v>
      </c>
      <c r="CJ65" s="147">
        <v>47540140.5</v>
      </c>
      <c r="CK65" s="190">
        <v>0</v>
      </c>
      <c r="CL65" s="190">
        <v>5203.5</v>
      </c>
      <c r="CM65" s="193">
        <v>572.38499999999999</v>
      </c>
      <c r="CN65" s="196">
        <v>2596767.65</v>
      </c>
      <c r="CO65" s="190">
        <v>0</v>
      </c>
      <c r="CP65" s="190">
        <v>0</v>
      </c>
      <c r="CQ65" s="190">
        <v>0</v>
      </c>
      <c r="CR65" s="196">
        <v>0</v>
      </c>
      <c r="CS65" s="196">
        <v>50136908.149999999</v>
      </c>
      <c r="CT65" s="202">
        <v>0</v>
      </c>
      <c r="CU65" s="202">
        <v>50136908.149999999</v>
      </c>
      <c r="CV65" s="147">
        <v>0</v>
      </c>
      <c r="CW65" s="147">
        <v>309005</v>
      </c>
      <c r="CX65" s="147">
        <v>309005</v>
      </c>
      <c r="CY65" s="147">
        <v>231753.75</v>
      </c>
      <c r="CZ65" s="147">
        <v>0</v>
      </c>
      <c r="DA65" s="147">
        <v>0</v>
      </c>
      <c r="DB65" s="147">
        <v>0</v>
      </c>
      <c r="DC65" s="203">
        <v>0.75</v>
      </c>
      <c r="DD65" s="147">
        <v>0</v>
      </c>
      <c r="DE65" s="147">
        <v>0</v>
      </c>
      <c r="DF65" s="147">
        <v>0</v>
      </c>
      <c r="DG65" s="147">
        <v>0</v>
      </c>
      <c r="DH65" s="147">
        <v>0</v>
      </c>
      <c r="DI65" s="147">
        <v>309005</v>
      </c>
      <c r="DJ65" s="147">
        <v>231753.75</v>
      </c>
      <c r="DK65" s="147">
        <v>0</v>
      </c>
      <c r="DL65" s="147">
        <v>0</v>
      </c>
      <c r="DM65" s="147">
        <v>49905154.399999999</v>
      </c>
      <c r="DN65" s="147">
        <v>47320429.780000001</v>
      </c>
      <c r="DO65" s="147">
        <v>2584724.62</v>
      </c>
      <c r="DP65" s="147">
        <v>0</v>
      </c>
      <c r="DQ65" s="147">
        <v>33651.25</v>
      </c>
      <c r="DR65" s="147">
        <v>49871503.149999999</v>
      </c>
      <c r="DS65" s="190">
        <v>5274</v>
      </c>
      <c r="DT65" s="193">
        <v>4980</v>
      </c>
      <c r="DU65" s="193">
        <v>10028.922</v>
      </c>
      <c r="DV65" s="198">
        <v>19174</v>
      </c>
    </row>
    <row r="66" spans="1:126" ht="10.199999999999999">
      <c r="A66" s="150" t="s">
        <v>307</v>
      </c>
      <c r="B66" s="150" t="s">
        <v>307</v>
      </c>
      <c r="C66" s="167" t="s">
        <v>308</v>
      </c>
      <c r="D66" s="168" t="s">
        <v>130</v>
      </c>
      <c r="E66" s="169" t="s">
        <v>309</v>
      </c>
      <c r="F66" s="150" t="s">
        <v>132</v>
      </c>
      <c r="G66" s="150" t="s">
        <v>133</v>
      </c>
      <c r="H66" s="170">
        <v>1.5</v>
      </c>
      <c r="I66" s="170">
        <v>4.5</v>
      </c>
      <c r="J66" s="171">
        <v>5.25</v>
      </c>
      <c r="K66" s="170">
        <v>4</v>
      </c>
      <c r="L66" s="170">
        <v>9</v>
      </c>
      <c r="M66" s="170">
        <v>3.5</v>
      </c>
      <c r="N66" s="170">
        <v>9</v>
      </c>
      <c r="O66" s="170">
        <v>6</v>
      </c>
      <c r="P66" s="170">
        <v>5</v>
      </c>
      <c r="Q66" s="170">
        <v>5</v>
      </c>
      <c r="R66" s="170">
        <v>10</v>
      </c>
      <c r="S66" s="170">
        <v>6.5</v>
      </c>
      <c r="T66" s="170">
        <v>6.5</v>
      </c>
      <c r="U66" s="170">
        <v>9</v>
      </c>
      <c r="V66" s="170">
        <v>7</v>
      </c>
      <c r="W66" s="171">
        <v>80.5</v>
      </c>
      <c r="X66" s="171">
        <v>85.75</v>
      </c>
      <c r="Y66" s="174">
        <v>7.56</v>
      </c>
      <c r="Z66" s="174">
        <v>4.8</v>
      </c>
      <c r="AA66" s="174">
        <v>14.75</v>
      </c>
      <c r="AB66" s="174">
        <v>20.9</v>
      </c>
      <c r="AC66" s="174">
        <v>55</v>
      </c>
      <c r="AD66" s="6">
        <v>95.45</v>
      </c>
      <c r="AE66" s="6">
        <v>103.01</v>
      </c>
      <c r="AF66" s="174">
        <v>1.0780000000000001</v>
      </c>
      <c r="AG66" s="174">
        <v>1.089</v>
      </c>
      <c r="AH66" s="174">
        <v>1.0840000000000001</v>
      </c>
      <c r="AI66" s="6">
        <v>111.663</v>
      </c>
      <c r="AJ66" s="170">
        <v>0</v>
      </c>
      <c r="AK66" s="170">
        <v>0</v>
      </c>
      <c r="AL66" s="170">
        <v>0</v>
      </c>
      <c r="AM66" s="170">
        <v>11</v>
      </c>
      <c r="AN66" s="170">
        <v>0.51</v>
      </c>
      <c r="AO66" s="6">
        <v>0</v>
      </c>
      <c r="AP66" s="6">
        <v>0</v>
      </c>
      <c r="AQ66" s="6">
        <v>0</v>
      </c>
      <c r="AR66" s="6">
        <v>7.7</v>
      </c>
      <c r="AS66" s="6">
        <v>7.7</v>
      </c>
      <c r="AT66" s="6">
        <v>12.75</v>
      </c>
      <c r="AU66" s="6">
        <v>20.45</v>
      </c>
      <c r="AV66" s="170">
        <v>41</v>
      </c>
      <c r="AW66" s="170">
        <v>0</v>
      </c>
      <c r="AX66" s="174">
        <v>2.0499999999999998</v>
      </c>
      <c r="AY66" s="170">
        <v>0</v>
      </c>
      <c r="AZ66" s="170">
        <v>0</v>
      </c>
      <c r="BA66" s="172">
        <v>0</v>
      </c>
      <c r="BB66" s="172">
        <v>0</v>
      </c>
      <c r="BC66" s="176">
        <v>0</v>
      </c>
      <c r="BD66" s="170">
        <v>0</v>
      </c>
      <c r="BE66" s="170">
        <v>0</v>
      </c>
      <c r="BF66" s="174">
        <v>0</v>
      </c>
      <c r="BG66" s="170">
        <v>0</v>
      </c>
      <c r="BH66" s="6">
        <v>0</v>
      </c>
      <c r="BI66" s="175">
        <v>32.594999999999999</v>
      </c>
      <c r="BJ66" s="175">
        <v>68.64</v>
      </c>
      <c r="BK66" s="172">
        <v>85.75</v>
      </c>
      <c r="BL66" s="172">
        <v>85.75</v>
      </c>
      <c r="BM66" s="7">
        <v>101.235</v>
      </c>
      <c r="BN66" s="7">
        <v>12.587</v>
      </c>
      <c r="BO66" s="9">
        <v>114.25</v>
      </c>
      <c r="BP66" s="177">
        <v>1</v>
      </c>
      <c r="BQ66" s="6" t="s">
        <v>234</v>
      </c>
      <c r="BR66" s="170" t="s">
        <v>134</v>
      </c>
      <c r="BS66" s="176">
        <v>5.1449999999999996</v>
      </c>
      <c r="BT66" s="176">
        <v>233.21700000000001</v>
      </c>
      <c r="BU66" s="175">
        <v>6.9000000000000006E-2</v>
      </c>
      <c r="BV66" s="6">
        <v>5.9169999999999998</v>
      </c>
      <c r="BW66" s="6">
        <v>0</v>
      </c>
      <c r="BX66" s="6">
        <v>0</v>
      </c>
      <c r="BY66" s="176">
        <v>0</v>
      </c>
      <c r="BZ66" s="170">
        <v>0</v>
      </c>
      <c r="CA66" s="7">
        <v>0</v>
      </c>
      <c r="CB66" s="170">
        <v>0</v>
      </c>
      <c r="CC66" s="7">
        <v>0</v>
      </c>
      <c r="CD66" s="170">
        <v>0</v>
      </c>
      <c r="CE66" s="170">
        <v>0</v>
      </c>
      <c r="CF66" s="7">
        <v>0</v>
      </c>
      <c r="CG66" s="6">
        <v>373.29700000000003</v>
      </c>
      <c r="CH66" s="7">
        <v>2.2549999999999999</v>
      </c>
      <c r="CI66" s="6">
        <v>375.55200000000002</v>
      </c>
      <c r="CJ66" s="51">
        <v>1703785.54</v>
      </c>
      <c r="CK66" s="172">
        <v>0</v>
      </c>
      <c r="CL66" s="172">
        <v>0</v>
      </c>
      <c r="CM66" s="174">
        <v>0</v>
      </c>
      <c r="CN66" s="52">
        <v>0</v>
      </c>
      <c r="CO66" s="172">
        <v>0</v>
      </c>
      <c r="CP66" s="172">
        <v>0</v>
      </c>
      <c r="CQ66" s="176">
        <v>0</v>
      </c>
      <c r="CR66" s="53">
        <v>0</v>
      </c>
      <c r="CS66" s="51">
        <v>1703785.54</v>
      </c>
      <c r="CT66" s="52">
        <v>0</v>
      </c>
      <c r="CU66" s="52">
        <v>1703785.54</v>
      </c>
      <c r="CV66" s="146">
        <v>5402.98</v>
      </c>
      <c r="CW66" s="54">
        <v>17706</v>
      </c>
      <c r="CX66" s="52">
        <v>23108.98</v>
      </c>
      <c r="CY66" s="52">
        <v>17331.740000000002</v>
      </c>
      <c r="CZ66" s="146">
        <v>0</v>
      </c>
      <c r="DA66" s="54">
        <v>0</v>
      </c>
      <c r="DB66" s="52">
        <v>0</v>
      </c>
      <c r="DC66" s="178">
        <v>0.75</v>
      </c>
      <c r="DD66" s="52">
        <v>0</v>
      </c>
      <c r="DE66" s="146">
        <v>0</v>
      </c>
      <c r="DF66" s="146">
        <v>0</v>
      </c>
      <c r="DG66" s="52">
        <v>0</v>
      </c>
      <c r="DH66" s="52">
        <v>0</v>
      </c>
      <c r="DI66" s="52">
        <v>23108.98</v>
      </c>
      <c r="DJ66" s="52">
        <v>17331.740000000002</v>
      </c>
      <c r="DK66" s="146">
        <v>0</v>
      </c>
      <c r="DL66" s="54">
        <v>0</v>
      </c>
      <c r="DM66" s="51">
        <v>1686453.8</v>
      </c>
      <c r="DN66" s="51">
        <v>1686453.8</v>
      </c>
      <c r="DO66" s="52">
        <v>0</v>
      </c>
      <c r="DP66" s="52">
        <v>0</v>
      </c>
      <c r="DQ66" s="52">
        <v>0</v>
      </c>
      <c r="DR66" s="52">
        <v>1686453.8</v>
      </c>
      <c r="DS66" s="179">
        <v>87.5</v>
      </c>
      <c r="DT66" s="180">
        <v>85</v>
      </c>
      <c r="DU66" s="180">
        <v>375.55200000000002</v>
      </c>
      <c r="DV66" s="181">
        <v>19869</v>
      </c>
    </row>
    <row r="67" spans="1:126" ht="10.199999999999999">
      <c r="A67" s="150" t="s">
        <v>310</v>
      </c>
      <c r="B67" s="150" t="s">
        <v>310</v>
      </c>
      <c r="C67" s="167" t="s">
        <v>201</v>
      </c>
      <c r="D67" s="168" t="s">
        <v>130</v>
      </c>
      <c r="E67" s="169" t="s">
        <v>311</v>
      </c>
      <c r="F67" s="150" t="s">
        <v>132</v>
      </c>
      <c r="G67" s="150" t="s">
        <v>133</v>
      </c>
      <c r="H67" s="170">
        <v>16.5</v>
      </c>
      <c r="I67" s="170">
        <v>54.5</v>
      </c>
      <c r="J67" s="171">
        <v>62.75</v>
      </c>
      <c r="K67" s="170">
        <v>49.5</v>
      </c>
      <c r="L67" s="170">
        <v>55</v>
      </c>
      <c r="M67" s="170">
        <v>56</v>
      </c>
      <c r="N67" s="170">
        <v>62</v>
      </c>
      <c r="O67" s="170">
        <v>72</v>
      </c>
      <c r="P67" s="170">
        <v>71</v>
      </c>
      <c r="Q67" s="170">
        <v>75</v>
      </c>
      <c r="R67" s="170">
        <v>74</v>
      </c>
      <c r="S67" s="170">
        <v>67.5</v>
      </c>
      <c r="T67" s="170">
        <v>70.5</v>
      </c>
      <c r="U67" s="170">
        <v>79</v>
      </c>
      <c r="V67" s="170">
        <v>62</v>
      </c>
      <c r="W67" s="171">
        <v>793.5</v>
      </c>
      <c r="X67" s="171">
        <v>856.25</v>
      </c>
      <c r="Y67" s="174">
        <v>90.36</v>
      </c>
      <c r="Z67" s="174">
        <v>59.4</v>
      </c>
      <c r="AA67" s="174">
        <v>130.97999999999999</v>
      </c>
      <c r="AB67" s="174">
        <v>214.22499999999999</v>
      </c>
      <c r="AC67" s="174">
        <v>535</v>
      </c>
      <c r="AD67" s="6">
        <v>939.60500000000002</v>
      </c>
      <c r="AE67" s="6">
        <v>1029.9649999999999</v>
      </c>
      <c r="AF67" s="174">
        <v>1.105</v>
      </c>
      <c r="AG67" s="174">
        <v>1.079</v>
      </c>
      <c r="AH67" s="174">
        <v>1.0920000000000001</v>
      </c>
      <c r="AI67" s="6">
        <v>1124.722</v>
      </c>
      <c r="AJ67" s="170">
        <v>9.5</v>
      </c>
      <c r="AK67" s="170">
        <v>2.5</v>
      </c>
      <c r="AL67" s="170">
        <v>15.5</v>
      </c>
      <c r="AM67" s="170">
        <v>115.5</v>
      </c>
      <c r="AN67" s="170">
        <v>5.07</v>
      </c>
      <c r="AO67" s="6">
        <v>9.5</v>
      </c>
      <c r="AP67" s="6">
        <v>5</v>
      </c>
      <c r="AQ67" s="6">
        <v>31</v>
      </c>
      <c r="AR67" s="6">
        <v>80.849999999999994</v>
      </c>
      <c r="AS67" s="6">
        <v>126.35</v>
      </c>
      <c r="AT67" s="6">
        <v>126.75</v>
      </c>
      <c r="AU67" s="6">
        <v>253.1</v>
      </c>
      <c r="AV67" s="170">
        <v>420</v>
      </c>
      <c r="AW67" s="170">
        <v>0</v>
      </c>
      <c r="AX67" s="174">
        <v>21</v>
      </c>
      <c r="AY67" s="170">
        <v>183.5</v>
      </c>
      <c r="AZ67" s="170">
        <v>69.42</v>
      </c>
      <c r="BA67" s="172">
        <v>0</v>
      </c>
      <c r="BB67" s="172">
        <v>0</v>
      </c>
      <c r="BC67" s="176">
        <v>34.71</v>
      </c>
      <c r="BD67" s="170">
        <v>476</v>
      </c>
      <c r="BE67" s="170">
        <v>420</v>
      </c>
      <c r="BF67" s="174">
        <v>25.2</v>
      </c>
      <c r="BG67" s="170">
        <v>0</v>
      </c>
      <c r="BH67" s="6">
        <v>0</v>
      </c>
      <c r="BI67" s="175">
        <v>0</v>
      </c>
      <c r="BJ67" s="175">
        <v>136.28399999999999</v>
      </c>
      <c r="BK67" s="172">
        <v>856.25</v>
      </c>
      <c r="BL67" s="172">
        <v>856.25</v>
      </c>
      <c r="BM67" s="7">
        <v>136.28399999999999</v>
      </c>
      <c r="BN67" s="7">
        <v>100.944</v>
      </c>
      <c r="BO67" s="9">
        <v>0</v>
      </c>
      <c r="BP67" s="177">
        <v>1</v>
      </c>
      <c r="BQ67" s="6" t="s">
        <v>234</v>
      </c>
      <c r="BR67" s="170" t="s">
        <v>134</v>
      </c>
      <c r="BS67" s="176">
        <v>51.375</v>
      </c>
      <c r="BT67" s="176">
        <v>288.60300000000001</v>
      </c>
      <c r="BU67" s="175">
        <v>0.16700000000000001</v>
      </c>
      <c r="BV67" s="6">
        <v>142.994</v>
      </c>
      <c r="BW67" s="6">
        <v>0</v>
      </c>
      <c r="BX67" s="6">
        <v>0</v>
      </c>
      <c r="BY67" s="176">
        <v>0</v>
      </c>
      <c r="BZ67" s="170">
        <v>0</v>
      </c>
      <c r="CA67" s="7">
        <v>0</v>
      </c>
      <c r="CB67" s="170">
        <v>0</v>
      </c>
      <c r="CC67" s="7">
        <v>0</v>
      </c>
      <c r="CD67" s="170">
        <v>0</v>
      </c>
      <c r="CE67" s="170">
        <v>0</v>
      </c>
      <c r="CF67" s="7">
        <v>0</v>
      </c>
      <c r="CG67" s="6">
        <v>1890.329</v>
      </c>
      <c r="CH67" s="7">
        <v>0</v>
      </c>
      <c r="CI67" s="6">
        <v>1890.329</v>
      </c>
      <c r="CJ67" s="51">
        <v>8575950.0899999999</v>
      </c>
      <c r="CK67" s="172">
        <v>0</v>
      </c>
      <c r="CL67" s="172">
        <v>0</v>
      </c>
      <c r="CM67" s="174">
        <v>0</v>
      </c>
      <c r="CN67" s="52">
        <v>0</v>
      </c>
      <c r="CO67" s="172">
        <v>0</v>
      </c>
      <c r="CP67" s="172">
        <v>150</v>
      </c>
      <c r="CQ67" s="176">
        <v>45</v>
      </c>
      <c r="CR67" s="53">
        <v>204153.75</v>
      </c>
      <c r="CS67" s="51">
        <v>8780103.8399999999</v>
      </c>
      <c r="CT67" s="52">
        <v>0</v>
      </c>
      <c r="CU67" s="52">
        <v>8780103.8399999999</v>
      </c>
      <c r="CV67" s="146">
        <v>7156.79</v>
      </c>
      <c r="CW67" s="54">
        <v>32246</v>
      </c>
      <c r="CX67" s="52">
        <v>39402.79</v>
      </c>
      <c r="CY67" s="52">
        <v>29552.09</v>
      </c>
      <c r="CZ67" s="146">
        <v>0</v>
      </c>
      <c r="DA67" s="54">
        <v>0</v>
      </c>
      <c r="DB67" s="52">
        <v>0</v>
      </c>
      <c r="DC67" s="178">
        <v>0.75</v>
      </c>
      <c r="DD67" s="52">
        <v>0</v>
      </c>
      <c r="DE67" s="146">
        <v>0</v>
      </c>
      <c r="DF67" s="146">
        <v>1134.6199999999999</v>
      </c>
      <c r="DG67" s="52">
        <v>1134.6199999999999</v>
      </c>
      <c r="DH67" s="52">
        <v>850.97</v>
      </c>
      <c r="DI67" s="52">
        <v>40537.410000000003</v>
      </c>
      <c r="DJ67" s="52">
        <v>30403.06</v>
      </c>
      <c r="DK67" s="146">
        <v>0</v>
      </c>
      <c r="DL67" s="54">
        <v>0</v>
      </c>
      <c r="DM67" s="51">
        <v>8749700.7799999993</v>
      </c>
      <c r="DN67" s="51">
        <v>8546253.9600000009</v>
      </c>
      <c r="DO67" s="52">
        <v>0</v>
      </c>
      <c r="DP67" s="52">
        <v>203446.82</v>
      </c>
      <c r="DQ67" s="52">
        <v>0</v>
      </c>
      <c r="DR67" s="52">
        <v>8749700.7799999993</v>
      </c>
      <c r="DS67" s="179">
        <v>866.5</v>
      </c>
      <c r="DT67" s="180">
        <v>803.5</v>
      </c>
      <c r="DU67" s="180">
        <v>1793.829</v>
      </c>
      <c r="DV67" s="181">
        <v>10016</v>
      </c>
    </row>
    <row r="68" spans="1:126" ht="10.199999999999999">
      <c r="A68" s="150" t="s">
        <v>312</v>
      </c>
      <c r="B68" s="150" t="s">
        <v>312</v>
      </c>
      <c r="C68" s="167" t="s">
        <v>313</v>
      </c>
      <c r="D68" s="168" t="s">
        <v>130</v>
      </c>
      <c r="E68" s="169" t="s">
        <v>314</v>
      </c>
      <c r="F68" s="150" t="s">
        <v>132</v>
      </c>
      <c r="G68" s="150" t="s">
        <v>133</v>
      </c>
      <c r="H68" s="170">
        <v>12</v>
      </c>
      <c r="I68" s="170">
        <v>15.5</v>
      </c>
      <c r="J68" s="171">
        <v>21.5</v>
      </c>
      <c r="K68" s="170">
        <v>16.5</v>
      </c>
      <c r="L68" s="170">
        <v>13.5</v>
      </c>
      <c r="M68" s="170">
        <v>16</v>
      </c>
      <c r="N68" s="170">
        <v>17.5</v>
      </c>
      <c r="O68" s="170">
        <v>21</v>
      </c>
      <c r="P68" s="170">
        <v>10.5</v>
      </c>
      <c r="Q68" s="170">
        <v>21</v>
      </c>
      <c r="R68" s="170">
        <v>18.5</v>
      </c>
      <c r="S68" s="170">
        <v>18.5</v>
      </c>
      <c r="T68" s="170">
        <v>21.5</v>
      </c>
      <c r="U68" s="170">
        <v>12</v>
      </c>
      <c r="V68" s="170">
        <v>19</v>
      </c>
      <c r="W68" s="171">
        <v>205.5</v>
      </c>
      <c r="X68" s="171">
        <v>227</v>
      </c>
      <c r="Y68" s="174">
        <v>30.96</v>
      </c>
      <c r="Z68" s="174">
        <v>19.8</v>
      </c>
      <c r="AA68" s="174">
        <v>34.81</v>
      </c>
      <c r="AB68" s="174">
        <v>51.206000000000003</v>
      </c>
      <c r="AC68" s="174">
        <v>138.125</v>
      </c>
      <c r="AD68" s="6">
        <v>243.941</v>
      </c>
      <c r="AE68" s="6">
        <v>274.90100000000001</v>
      </c>
      <c r="AF68" s="174">
        <v>1.155</v>
      </c>
      <c r="AG68" s="174">
        <v>1.1639999999999999</v>
      </c>
      <c r="AH68" s="174">
        <v>1.1599999999999999</v>
      </c>
      <c r="AI68" s="6">
        <v>318.88499999999999</v>
      </c>
      <c r="AJ68" s="170">
        <v>1</v>
      </c>
      <c r="AK68" s="170">
        <v>1</v>
      </c>
      <c r="AL68" s="170">
        <v>8</v>
      </c>
      <c r="AM68" s="170">
        <v>32</v>
      </c>
      <c r="AN68" s="170">
        <v>0.98</v>
      </c>
      <c r="AO68" s="6">
        <v>1</v>
      </c>
      <c r="AP68" s="6">
        <v>2</v>
      </c>
      <c r="AQ68" s="6">
        <v>16</v>
      </c>
      <c r="AR68" s="6">
        <v>22.4</v>
      </c>
      <c r="AS68" s="6">
        <v>41.4</v>
      </c>
      <c r="AT68" s="6">
        <v>24.5</v>
      </c>
      <c r="AU68" s="6">
        <v>65.900000000000006</v>
      </c>
      <c r="AV68" s="170">
        <v>110.5</v>
      </c>
      <c r="AW68" s="170">
        <v>0</v>
      </c>
      <c r="AX68" s="174">
        <v>5.5250000000000004</v>
      </c>
      <c r="AY68" s="170">
        <v>0</v>
      </c>
      <c r="AZ68" s="170">
        <v>0</v>
      </c>
      <c r="BA68" s="172">
        <v>0</v>
      </c>
      <c r="BB68" s="172">
        <v>0</v>
      </c>
      <c r="BC68" s="176">
        <v>0</v>
      </c>
      <c r="BD68" s="170">
        <v>0</v>
      </c>
      <c r="BE68" s="170">
        <v>0</v>
      </c>
      <c r="BF68" s="174">
        <v>0</v>
      </c>
      <c r="BG68" s="170">
        <v>1</v>
      </c>
      <c r="BH68" s="6">
        <v>1.5</v>
      </c>
      <c r="BI68" s="175">
        <v>49.548999999999999</v>
      </c>
      <c r="BJ68" s="175">
        <v>127.239</v>
      </c>
      <c r="BK68" s="172">
        <v>227</v>
      </c>
      <c r="BL68" s="172">
        <v>227</v>
      </c>
      <c r="BM68" s="7">
        <v>176.78800000000001</v>
      </c>
      <c r="BN68" s="7">
        <v>32.118000000000002</v>
      </c>
      <c r="BO68" s="9">
        <v>0</v>
      </c>
      <c r="BP68" s="177">
        <v>1</v>
      </c>
      <c r="BQ68" s="6" t="s">
        <v>234</v>
      </c>
      <c r="BR68" s="170" t="s">
        <v>134</v>
      </c>
      <c r="BS68" s="176">
        <v>13.62</v>
      </c>
      <c r="BT68" s="176">
        <v>222.52600000000001</v>
      </c>
      <c r="BU68" s="175">
        <v>0.128</v>
      </c>
      <c r="BV68" s="6">
        <v>29.056000000000001</v>
      </c>
      <c r="BW68" s="6">
        <v>0</v>
      </c>
      <c r="BX68" s="6">
        <v>0</v>
      </c>
      <c r="BY68" s="176">
        <v>0</v>
      </c>
      <c r="BZ68" s="170">
        <v>0</v>
      </c>
      <c r="CA68" s="7">
        <v>0</v>
      </c>
      <c r="CB68" s="170">
        <v>0</v>
      </c>
      <c r="CC68" s="7">
        <v>0</v>
      </c>
      <c r="CD68" s="170">
        <v>0</v>
      </c>
      <c r="CE68" s="170">
        <v>0</v>
      </c>
      <c r="CF68" s="7">
        <v>0</v>
      </c>
      <c r="CG68" s="6">
        <v>643.39200000000005</v>
      </c>
      <c r="CH68" s="7">
        <v>0</v>
      </c>
      <c r="CI68" s="6">
        <v>643.39200000000005</v>
      </c>
      <c r="CJ68" s="51">
        <v>2918908.66</v>
      </c>
      <c r="CK68" s="172">
        <v>0</v>
      </c>
      <c r="CL68" s="172">
        <v>0</v>
      </c>
      <c r="CM68" s="174">
        <v>0</v>
      </c>
      <c r="CN68" s="52">
        <v>0</v>
      </c>
      <c r="CO68" s="172">
        <v>0</v>
      </c>
      <c r="CP68" s="172">
        <v>0</v>
      </c>
      <c r="CQ68" s="176">
        <v>0</v>
      </c>
      <c r="CR68" s="53">
        <v>0</v>
      </c>
      <c r="CS68" s="51">
        <v>2918908.66</v>
      </c>
      <c r="CT68" s="52">
        <v>0</v>
      </c>
      <c r="CU68" s="52">
        <v>2918908.66</v>
      </c>
      <c r="CV68" s="146">
        <v>1053.6300000000001</v>
      </c>
      <c r="CW68" s="54">
        <v>14295</v>
      </c>
      <c r="CX68" s="52">
        <v>15348.63</v>
      </c>
      <c r="CY68" s="52">
        <v>11511.47</v>
      </c>
      <c r="CZ68" s="146">
        <v>0</v>
      </c>
      <c r="DA68" s="54">
        <v>0</v>
      </c>
      <c r="DB68" s="52">
        <v>0</v>
      </c>
      <c r="DC68" s="178">
        <v>0.71209999999999996</v>
      </c>
      <c r="DD68" s="52">
        <v>0</v>
      </c>
      <c r="DE68" s="146">
        <v>0</v>
      </c>
      <c r="DF68" s="146">
        <v>0</v>
      </c>
      <c r="DG68" s="52">
        <v>0</v>
      </c>
      <c r="DH68" s="52">
        <v>0</v>
      </c>
      <c r="DI68" s="52">
        <v>15348.63</v>
      </c>
      <c r="DJ68" s="52">
        <v>11511.47</v>
      </c>
      <c r="DK68" s="146">
        <v>0</v>
      </c>
      <c r="DL68" s="54">
        <v>0</v>
      </c>
      <c r="DM68" s="51">
        <v>2907397.19</v>
      </c>
      <c r="DN68" s="51">
        <v>2907397.19</v>
      </c>
      <c r="DO68" s="52">
        <v>0</v>
      </c>
      <c r="DP68" s="52">
        <v>0</v>
      </c>
      <c r="DQ68" s="52">
        <v>0</v>
      </c>
      <c r="DR68" s="52">
        <v>2907397.19</v>
      </c>
      <c r="DS68" s="179">
        <v>229.5</v>
      </c>
      <c r="DT68" s="180">
        <v>206</v>
      </c>
      <c r="DU68" s="180">
        <v>592.596</v>
      </c>
      <c r="DV68" s="181">
        <v>12859</v>
      </c>
    </row>
    <row r="69" spans="1:126" ht="10.199999999999999">
      <c r="A69" s="150" t="s">
        <v>315</v>
      </c>
      <c r="B69" s="150" t="s">
        <v>315</v>
      </c>
      <c r="C69" s="167" t="s">
        <v>316</v>
      </c>
      <c r="D69" s="168" t="s">
        <v>130</v>
      </c>
      <c r="E69" s="169" t="s">
        <v>317</v>
      </c>
      <c r="F69" s="150" t="s">
        <v>132</v>
      </c>
      <c r="G69" s="150" t="s">
        <v>133</v>
      </c>
      <c r="H69" s="170">
        <v>12</v>
      </c>
      <c r="I69" s="170">
        <v>48</v>
      </c>
      <c r="J69" s="171">
        <v>54</v>
      </c>
      <c r="K69" s="170">
        <v>42</v>
      </c>
      <c r="L69" s="170">
        <v>54.5</v>
      </c>
      <c r="M69" s="170">
        <v>36</v>
      </c>
      <c r="N69" s="170">
        <v>55.5</v>
      </c>
      <c r="O69" s="170">
        <v>53</v>
      </c>
      <c r="P69" s="170">
        <v>24</v>
      </c>
      <c r="Q69" s="170">
        <v>45</v>
      </c>
      <c r="R69" s="170">
        <v>47</v>
      </c>
      <c r="S69" s="170">
        <v>42.5</v>
      </c>
      <c r="T69" s="170">
        <v>47</v>
      </c>
      <c r="U69" s="170">
        <v>40</v>
      </c>
      <c r="V69" s="170">
        <v>37.5</v>
      </c>
      <c r="W69" s="171">
        <v>524</v>
      </c>
      <c r="X69" s="171">
        <v>578</v>
      </c>
      <c r="Y69" s="174">
        <v>77.760000000000005</v>
      </c>
      <c r="Z69" s="174">
        <v>50.4</v>
      </c>
      <c r="AA69" s="174">
        <v>106.79</v>
      </c>
      <c r="AB69" s="174">
        <v>138.46299999999999</v>
      </c>
      <c r="AC69" s="174">
        <v>323.75</v>
      </c>
      <c r="AD69" s="6">
        <v>619.40300000000002</v>
      </c>
      <c r="AE69" s="6">
        <v>697.16300000000001</v>
      </c>
      <c r="AF69" s="174">
        <v>1.2070000000000001</v>
      </c>
      <c r="AG69" s="174">
        <v>1.1319999999999999</v>
      </c>
      <c r="AH69" s="174">
        <v>1.17</v>
      </c>
      <c r="AI69" s="6">
        <v>815.68100000000004</v>
      </c>
      <c r="AJ69" s="170">
        <v>10</v>
      </c>
      <c r="AK69" s="170">
        <v>2</v>
      </c>
      <c r="AL69" s="170">
        <v>10.5</v>
      </c>
      <c r="AM69" s="170">
        <v>73.5</v>
      </c>
      <c r="AN69" s="170">
        <v>4.26</v>
      </c>
      <c r="AO69" s="6">
        <v>10</v>
      </c>
      <c r="AP69" s="6">
        <v>4</v>
      </c>
      <c r="AQ69" s="6">
        <v>21</v>
      </c>
      <c r="AR69" s="6">
        <v>51.45</v>
      </c>
      <c r="AS69" s="6">
        <v>86.45</v>
      </c>
      <c r="AT69" s="6">
        <v>106.5</v>
      </c>
      <c r="AU69" s="6">
        <v>192.95</v>
      </c>
      <c r="AV69" s="170">
        <v>313</v>
      </c>
      <c r="AW69" s="170">
        <v>0</v>
      </c>
      <c r="AX69" s="174">
        <v>15.65</v>
      </c>
      <c r="AY69" s="170">
        <v>281</v>
      </c>
      <c r="AZ69" s="170">
        <v>56.08</v>
      </c>
      <c r="BA69" s="172">
        <v>0</v>
      </c>
      <c r="BB69" s="172">
        <v>0</v>
      </c>
      <c r="BC69" s="176">
        <v>28.04</v>
      </c>
      <c r="BD69" s="170">
        <v>287</v>
      </c>
      <c r="BE69" s="170">
        <v>287</v>
      </c>
      <c r="BF69" s="174">
        <v>17.22</v>
      </c>
      <c r="BG69" s="170">
        <v>0</v>
      </c>
      <c r="BH69" s="6">
        <v>0</v>
      </c>
      <c r="BI69" s="175">
        <v>48.798999999999999</v>
      </c>
      <c r="BJ69" s="175">
        <v>153.6</v>
      </c>
      <c r="BK69" s="172">
        <v>578</v>
      </c>
      <c r="BL69" s="172">
        <v>578</v>
      </c>
      <c r="BM69" s="7">
        <v>202.399</v>
      </c>
      <c r="BN69" s="7">
        <v>74.171999999999997</v>
      </c>
      <c r="BO69" s="9">
        <v>0</v>
      </c>
      <c r="BP69" s="177">
        <v>1</v>
      </c>
      <c r="BQ69" s="6" t="s">
        <v>234</v>
      </c>
      <c r="BR69" s="170" t="s">
        <v>134</v>
      </c>
      <c r="BS69" s="176">
        <v>34.68</v>
      </c>
      <c r="BT69" s="176">
        <v>311.25099999999998</v>
      </c>
      <c r="BU69" s="175">
        <v>0.32700000000000001</v>
      </c>
      <c r="BV69" s="6">
        <v>189.006</v>
      </c>
      <c r="BW69" s="6">
        <v>0</v>
      </c>
      <c r="BX69" s="6">
        <v>0</v>
      </c>
      <c r="BY69" s="176">
        <v>0</v>
      </c>
      <c r="BZ69" s="170">
        <v>0</v>
      </c>
      <c r="CA69" s="7">
        <v>0</v>
      </c>
      <c r="CB69" s="170">
        <v>0</v>
      </c>
      <c r="CC69" s="7">
        <v>0</v>
      </c>
      <c r="CD69" s="170">
        <v>0</v>
      </c>
      <c r="CE69" s="170">
        <v>0</v>
      </c>
      <c r="CF69" s="7">
        <v>0</v>
      </c>
      <c r="CG69" s="6">
        <v>1569.798</v>
      </c>
      <c r="CH69" s="7">
        <v>0</v>
      </c>
      <c r="CI69" s="6">
        <v>1569.798</v>
      </c>
      <c r="CJ69" s="51">
        <v>7121781.0800000001</v>
      </c>
      <c r="CK69" s="172">
        <v>0</v>
      </c>
      <c r="CL69" s="172">
        <v>0</v>
      </c>
      <c r="CM69" s="174">
        <v>0</v>
      </c>
      <c r="CN69" s="52">
        <v>0</v>
      </c>
      <c r="CO69" s="172">
        <v>0</v>
      </c>
      <c r="CP69" s="172">
        <v>0</v>
      </c>
      <c r="CQ69" s="176">
        <v>0</v>
      </c>
      <c r="CR69" s="53">
        <v>0</v>
      </c>
      <c r="CS69" s="51">
        <v>7121781.0800000001</v>
      </c>
      <c r="CT69" s="52">
        <v>0</v>
      </c>
      <c r="CU69" s="52">
        <v>7121781.0800000001</v>
      </c>
      <c r="CV69" s="146">
        <v>4165.4399999999996</v>
      </c>
      <c r="CW69" s="54">
        <v>182179</v>
      </c>
      <c r="CX69" s="52">
        <v>186344.44</v>
      </c>
      <c r="CY69" s="52">
        <v>139758.32999999999</v>
      </c>
      <c r="CZ69" s="146">
        <v>0</v>
      </c>
      <c r="DA69" s="54">
        <v>0</v>
      </c>
      <c r="DB69" s="52">
        <v>0</v>
      </c>
      <c r="DC69" s="178">
        <v>0.3256</v>
      </c>
      <c r="DD69" s="52">
        <v>0</v>
      </c>
      <c r="DE69" s="146">
        <v>0</v>
      </c>
      <c r="DF69" s="146">
        <v>88788.74</v>
      </c>
      <c r="DG69" s="52">
        <v>88788.74</v>
      </c>
      <c r="DH69" s="52">
        <v>66591.56</v>
      </c>
      <c r="DI69" s="52">
        <v>275133.18</v>
      </c>
      <c r="DJ69" s="52">
        <v>206349.89</v>
      </c>
      <c r="DK69" s="146">
        <v>0</v>
      </c>
      <c r="DL69" s="54">
        <v>0</v>
      </c>
      <c r="DM69" s="51">
        <v>6915431.1900000004</v>
      </c>
      <c r="DN69" s="51">
        <v>6915431.1900000004</v>
      </c>
      <c r="DO69" s="52">
        <v>0</v>
      </c>
      <c r="DP69" s="52">
        <v>0</v>
      </c>
      <c r="DQ69" s="52">
        <v>0</v>
      </c>
      <c r="DR69" s="52">
        <v>6915431.1900000004</v>
      </c>
      <c r="DS69" s="179">
        <v>579.5</v>
      </c>
      <c r="DT69" s="180">
        <v>584.5</v>
      </c>
      <c r="DU69" s="180">
        <v>1535.8810000000001</v>
      </c>
      <c r="DV69" s="181">
        <v>12321</v>
      </c>
    </row>
    <row r="70" spans="1:126" ht="10.199999999999999">
      <c r="A70" s="150" t="s">
        <v>318</v>
      </c>
      <c r="B70" s="150" t="s">
        <v>318</v>
      </c>
      <c r="C70" s="167" t="s">
        <v>319</v>
      </c>
      <c r="D70" s="168" t="s">
        <v>130</v>
      </c>
      <c r="E70" s="169" t="s">
        <v>320</v>
      </c>
      <c r="F70" s="150" t="s">
        <v>132</v>
      </c>
      <c r="G70" s="150" t="s">
        <v>133</v>
      </c>
      <c r="H70" s="170">
        <v>6</v>
      </c>
      <c r="I70" s="170">
        <v>12</v>
      </c>
      <c r="J70" s="171">
        <v>15</v>
      </c>
      <c r="K70" s="170">
        <v>11</v>
      </c>
      <c r="L70" s="170">
        <v>12</v>
      </c>
      <c r="M70" s="170">
        <v>9.5</v>
      </c>
      <c r="N70" s="170">
        <v>13</v>
      </c>
      <c r="O70" s="170">
        <v>11</v>
      </c>
      <c r="P70" s="170">
        <v>18.5</v>
      </c>
      <c r="Q70" s="170">
        <v>4</v>
      </c>
      <c r="R70" s="170">
        <v>18.5</v>
      </c>
      <c r="S70" s="170">
        <v>16</v>
      </c>
      <c r="T70" s="170">
        <v>6.5</v>
      </c>
      <c r="U70" s="170">
        <v>6.5</v>
      </c>
      <c r="V70" s="170">
        <v>13.5</v>
      </c>
      <c r="W70" s="171">
        <v>140</v>
      </c>
      <c r="X70" s="171">
        <v>155</v>
      </c>
      <c r="Y70" s="174">
        <v>21.6</v>
      </c>
      <c r="Z70" s="174">
        <v>13.2</v>
      </c>
      <c r="AA70" s="174">
        <v>25.37</v>
      </c>
      <c r="AB70" s="174">
        <v>44.412999999999997</v>
      </c>
      <c r="AC70" s="174">
        <v>81.25</v>
      </c>
      <c r="AD70" s="6">
        <v>164.233</v>
      </c>
      <c r="AE70" s="6">
        <v>185.833</v>
      </c>
      <c r="AF70" s="174">
        <v>1.139</v>
      </c>
      <c r="AG70" s="174">
        <v>1.141</v>
      </c>
      <c r="AH70" s="174">
        <v>1.1399999999999999</v>
      </c>
      <c r="AI70" s="6">
        <v>211.85</v>
      </c>
      <c r="AJ70" s="170">
        <v>0</v>
      </c>
      <c r="AK70" s="170">
        <v>1</v>
      </c>
      <c r="AL70" s="170">
        <v>1</v>
      </c>
      <c r="AM70" s="170">
        <v>23.5</v>
      </c>
      <c r="AN70" s="170">
        <v>1.77</v>
      </c>
      <c r="AO70" s="6">
        <v>0</v>
      </c>
      <c r="AP70" s="6">
        <v>2</v>
      </c>
      <c r="AQ70" s="6">
        <v>2</v>
      </c>
      <c r="AR70" s="6">
        <v>16.45</v>
      </c>
      <c r="AS70" s="6">
        <v>20.45</v>
      </c>
      <c r="AT70" s="6">
        <v>44.25</v>
      </c>
      <c r="AU70" s="6">
        <v>64.7</v>
      </c>
      <c r="AV70" s="170">
        <v>87</v>
      </c>
      <c r="AW70" s="170">
        <v>0</v>
      </c>
      <c r="AX70" s="174">
        <v>4.3499999999999996</v>
      </c>
      <c r="AY70" s="170">
        <v>0</v>
      </c>
      <c r="AZ70" s="170">
        <v>0</v>
      </c>
      <c r="BA70" s="172">
        <v>0</v>
      </c>
      <c r="BB70" s="172">
        <v>0</v>
      </c>
      <c r="BC70" s="176">
        <v>0</v>
      </c>
      <c r="BD70" s="170">
        <v>0</v>
      </c>
      <c r="BE70" s="170">
        <v>0</v>
      </c>
      <c r="BF70" s="174">
        <v>0</v>
      </c>
      <c r="BG70" s="170">
        <v>0</v>
      </c>
      <c r="BH70" s="6">
        <v>0</v>
      </c>
      <c r="BI70" s="175">
        <v>49.02</v>
      </c>
      <c r="BJ70" s="175">
        <v>87.75</v>
      </c>
      <c r="BK70" s="172">
        <v>155</v>
      </c>
      <c r="BL70" s="172">
        <v>155</v>
      </c>
      <c r="BM70" s="7">
        <v>136.77000000000001</v>
      </c>
      <c r="BN70" s="7">
        <v>22.349</v>
      </c>
      <c r="BO70" s="9">
        <v>45</v>
      </c>
      <c r="BP70" s="177">
        <v>1</v>
      </c>
      <c r="BQ70" s="6" t="s">
        <v>234</v>
      </c>
      <c r="BR70" s="170" t="s">
        <v>134</v>
      </c>
      <c r="BS70" s="176">
        <v>9.3000000000000007</v>
      </c>
      <c r="BT70" s="176">
        <v>213.41900000000001</v>
      </c>
      <c r="BU70" s="175">
        <v>0.115</v>
      </c>
      <c r="BV70" s="6">
        <v>17.824999999999999</v>
      </c>
      <c r="BW70" s="6">
        <v>5.8650000000000002</v>
      </c>
      <c r="BX70" s="6">
        <v>2.75</v>
      </c>
      <c r="BY70" s="176">
        <v>8.6150000000000002</v>
      </c>
      <c r="BZ70" s="170">
        <v>0</v>
      </c>
      <c r="CA70" s="7">
        <v>0</v>
      </c>
      <c r="CB70" s="170">
        <v>0</v>
      </c>
      <c r="CC70" s="7">
        <v>0</v>
      </c>
      <c r="CD70" s="170">
        <v>0</v>
      </c>
      <c r="CE70" s="170">
        <v>0</v>
      </c>
      <c r="CF70" s="7">
        <v>0</v>
      </c>
      <c r="CG70" s="6">
        <v>520.75900000000001</v>
      </c>
      <c r="CH70" s="7">
        <v>11.254</v>
      </c>
      <c r="CI70" s="6">
        <v>532.01300000000003</v>
      </c>
      <c r="CJ70" s="51">
        <v>2413609.98</v>
      </c>
      <c r="CK70" s="172">
        <v>0</v>
      </c>
      <c r="CL70" s="172">
        <v>0</v>
      </c>
      <c r="CM70" s="174">
        <v>0</v>
      </c>
      <c r="CN70" s="52">
        <v>0</v>
      </c>
      <c r="CO70" s="172">
        <v>0</v>
      </c>
      <c r="CP70" s="172">
        <v>0</v>
      </c>
      <c r="CQ70" s="176">
        <v>0</v>
      </c>
      <c r="CR70" s="53">
        <v>0</v>
      </c>
      <c r="CS70" s="51">
        <v>2413609.98</v>
      </c>
      <c r="CT70" s="52">
        <v>0</v>
      </c>
      <c r="CU70" s="52">
        <v>2413609.98</v>
      </c>
      <c r="CV70" s="146">
        <v>3024.17</v>
      </c>
      <c r="CW70" s="54">
        <v>13243</v>
      </c>
      <c r="CX70" s="52">
        <v>16267.17</v>
      </c>
      <c r="CY70" s="52">
        <v>12200.38</v>
      </c>
      <c r="CZ70" s="146">
        <v>0</v>
      </c>
      <c r="DA70" s="54">
        <v>0</v>
      </c>
      <c r="DB70" s="52">
        <v>0</v>
      </c>
      <c r="DC70" s="178">
        <v>0.75</v>
      </c>
      <c r="DD70" s="52">
        <v>0</v>
      </c>
      <c r="DE70" s="146">
        <v>0</v>
      </c>
      <c r="DF70" s="146">
        <v>0</v>
      </c>
      <c r="DG70" s="52">
        <v>0</v>
      </c>
      <c r="DH70" s="52">
        <v>0</v>
      </c>
      <c r="DI70" s="52">
        <v>16267.17</v>
      </c>
      <c r="DJ70" s="52">
        <v>12200.38</v>
      </c>
      <c r="DK70" s="146">
        <v>0</v>
      </c>
      <c r="DL70" s="54">
        <v>0</v>
      </c>
      <c r="DM70" s="51">
        <v>2401409.6</v>
      </c>
      <c r="DN70" s="51">
        <v>2401409.6</v>
      </c>
      <c r="DO70" s="52">
        <v>0</v>
      </c>
      <c r="DP70" s="52">
        <v>0</v>
      </c>
      <c r="DQ70" s="52">
        <v>0</v>
      </c>
      <c r="DR70" s="52">
        <v>2401409.6</v>
      </c>
      <c r="DS70" s="179">
        <v>153.5</v>
      </c>
      <c r="DT70" s="180">
        <v>159</v>
      </c>
      <c r="DU70" s="180">
        <v>532.01300000000003</v>
      </c>
      <c r="DV70" s="181">
        <v>15572</v>
      </c>
    </row>
    <row r="71" spans="1:126" ht="10.199999999999999">
      <c r="A71" s="150" t="s">
        <v>321</v>
      </c>
      <c r="B71" s="150" t="s">
        <v>321</v>
      </c>
      <c r="C71" s="167" t="s">
        <v>322</v>
      </c>
      <c r="D71" s="168" t="s">
        <v>130</v>
      </c>
      <c r="E71" s="169" t="s">
        <v>323</v>
      </c>
      <c r="F71" s="150" t="s">
        <v>132</v>
      </c>
      <c r="G71" s="150" t="s">
        <v>133</v>
      </c>
      <c r="H71" s="170">
        <v>66.5</v>
      </c>
      <c r="I71" s="170">
        <v>252</v>
      </c>
      <c r="J71" s="171">
        <v>285.25</v>
      </c>
      <c r="K71" s="170">
        <v>245</v>
      </c>
      <c r="L71" s="170">
        <v>271</v>
      </c>
      <c r="M71" s="170">
        <v>253.5</v>
      </c>
      <c r="N71" s="170">
        <v>273.5</v>
      </c>
      <c r="O71" s="170">
        <v>280.5</v>
      </c>
      <c r="P71" s="170">
        <v>304.5</v>
      </c>
      <c r="Q71" s="170">
        <v>241.5</v>
      </c>
      <c r="R71" s="170">
        <v>230</v>
      </c>
      <c r="S71" s="170">
        <v>237.5</v>
      </c>
      <c r="T71" s="170">
        <v>210</v>
      </c>
      <c r="U71" s="170">
        <v>201.5</v>
      </c>
      <c r="V71" s="170">
        <v>188.5</v>
      </c>
      <c r="W71" s="171">
        <v>2937</v>
      </c>
      <c r="X71" s="171">
        <v>3222.25</v>
      </c>
      <c r="Y71" s="174">
        <v>410.76</v>
      </c>
      <c r="Z71" s="174">
        <v>294</v>
      </c>
      <c r="AA71" s="174">
        <v>618.91</v>
      </c>
      <c r="AB71" s="174">
        <v>897.13400000000001</v>
      </c>
      <c r="AC71" s="174">
        <v>1636.25</v>
      </c>
      <c r="AD71" s="6">
        <v>3446.2939999999999</v>
      </c>
      <c r="AE71" s="6">
        <v>3857.0540000000001</v>
      </c>
      <c r="AF71" s="174">
        <v>1.1140000000000001</v>
      </c>
      <c r="AG71" s="174">
        <v>1.0980000000000001</v>
      </c>
      <c r="AH71" s="174">
        <v>1.1060000000000001</v>
      </c>
      <c r="AI71" s="6">
        <v>4265.902</v>
      </c>
      <c r="AJ71" s="170">
        <v>10.5</v>
      </c>
      <c r="AK71" s="170">
        <v>64.5</v>
      </c>
      <c r="AL71" s="170">
        <v>53.5</v>
      </c>
      <c r="AM71" s="170">
        <v>447.5</v>
      </c>
      <c r="AN71" s="170">
        <v>24.23</v>
      </c>
      <c r="AO71" s="6">
        <v>10.5</v>
      </c>
      <c r="AP71" s="6">
        <v>129</v>
      </c>
      <c r="AQ71" s="6">
        <v>107</v>
      </c>
      <c r="AR71" s="6">
        <v>313.25</v>
      </c>
      <c r="AS71" s="6">
        <v>559.75</v>
      </c>
      <c r="AT71" s="6">
        <v>605.75</v>
      </c>
      <c r="AU71" s="6">
        <v>1165.5</v>
      </c>
      <c r="AV71" s="170">
        <v>1878</v>
      </c>
      <c r="AW71" s="170">
        <v>0</v>
      </c>
      <c r="AX71" s="174">
        <v>93.9</v>
      </c>
      <c r="AY71" s="170">
        <v>1646</v>
      </c>
      <c r="AZ71" s="170">
        <v>347.34</v>
      </c>
      <c r="BA71" s="172">
        <v>0</v>
      </c>
      <c r="BB71" s="172">
        <v>0</v>
      </c>
      <c r="BC71" s="176">
        <v>173.67</v>
      </c>
      <c r="BD71" s="170">
        <v>2403</v>
      </c>
      <c r="BE71" s="170">
        <v>1880</v>
      </c>
      <c r="BF71" s="174">
        <v>112.8</v>
      </c>
      <c r="BG71" s="170">
        <v>1</v>
      </c>
      <c r="BH71" s="6">
        <v>1.5</v>
      </c>
      <c r="BI71" s="175">
        <v>274.952</v>
      </c>
      <c r="BJ71" s="175">
        <v>0</v>
      </c>
      <c r="BK71" s="172">
        <v>3222.25</v>
      </c>
      <c r="BL71" s="172">
        <v>3222.25</v>
      </c>
      <c r="BM71" s="7">
        <v>164.971</v>
      </c>
      <c r="BN71" s="7">
        <v>93.978999999999999</v>
      </c>
      <c r="BO71" s="9">
        <v>0</v>
      </c>
      <c r="BP71" s="177">
        <v>0.29799999999999999</v>
      </c>
      <c r="BQ71" s="6" t="s">
        <v>134</v>
      </c>
      <c r="BR71" s="170" t="s">
        <v>134</v>
      </c>
      <c r="BS71" s="176">
        <v>0</v>
      </c>
      <c r="BT71" s="176">
        <v>258.95</v>
      </c>
      <c r="BU71" s="175">
        <v>0.252</v>
      </c>
      <c r="BV71" s="6">
        <v>812.00699999999995</v>
      </c>
      <c r="BW71" s="6">
        <v>0</v>
      </c>
      <c r="BX71" s="6">
        <v>0</v>
      </c>
      <c r="BY71" s="176">
        <v>0</v>
      </c>
      <c r="BZ71" s="170">
        <v>0</v>
      </c>
      <c r="CA71" s="7">
        <v>0</v>
      </c>
      <c r="CB71" s="170">
        <v>0</v>
      </c>
      <c r="CC71" s="7">
        <v>0</v>
      </c>
      <c r="CD71" s="170">
        <v>0</v>
      </c>
      <c r="CE71" s="170">
        <v>0</v>
      </c>
      <c r="CF71" s="7">
        <v>0</v>
      </c>
      <c r="CG71" s="6">
        <v>6884.2290000000003</v>
      </c>
      <c r="CH71" s="7">
        <v>0</v>
      </c>
      <c r="CI71" s="6">
        <v>6884.2290000000003</v>
      </c>
      <c r="CJ71" s="51">
        <v>31232025.920000002</v>
      </c>
      <c r="CK71" s="172">
        <v>0</v>
      </c>
      <c r="CL71" s="172">
        <v>0</v>
      </c>
      <c r="CM71" s="174">
        <v>0</v>
      </c>
      <c r="CN71" s="52">
        <v>0</v>
      </c>
      <c r="CO71" s="172">
        <v>0</v>
      </c>
      <c r="CP71" s="172">
        <v>0</v>
      </c>
      <c r="CQ71" s="176">
        <v>0</v>
      </c>
      <c r="CR71" s="53">
        <v>0</v>
      </c>
      <c r="CS71" s="51">
        <v>31232025.920000002</v>
      </c>
      <c r="CT71" s="52">
        <v>0</v>
      </c>
      <c r="CU71" s="52">
        <v>31232025.920000002</v>
      </c>
      <c r="CV71" s="146">
        <v>15703.26</v>
      </c>
      <c r="CW71" s="54">
        <v>126566</v>
      </c>
      <c r="CX71" s="52">
        <v>142269.26</v>
      </c>
      <c r="CY71" s="52">
        <v>106701.95</v>
      </c>
      <c r="CZ71" s="146">
        <v>0</v>
      </c>
      <c r="DA71" s="54">
        <v>0</v>
      </c>
      <c r="DB71" s="52">
        <v>0</v>
      </c>
      <c r="DC71" s="178">
        <v>0.75</v>
      </c>
      <c r="DD71" s="52">
        <v>0</v>
      </c>
      <c r="DE71" s="146">
        <v>0</v>
      </c>
      <c r="DF71" s="146">
        <v>462552.1</v>
      </c>
      <c r="DG71" s="52">
        <v>462552.1</v>
      </c>
      <c r="DH71" s="52">
        <v>346914.08</v>
      </c>
      <c r="DI71" s="52">
        <v>604821.36</v>
      </c>
      <c r="DJ71" s="52">
        <v>453616.03</v>
      </c>
      <c r="DK71" s="146">
        <v>0</v>
      </c>
      <c r="DL71" s="54">
        <v>0</v>
      </c>
      <c r="DM71" s="51">
        <v>30778409.890000001</v>
      </c>
      <c r="DN71" s="51">
        <v>30778409.890000001</v>
      </c>
      <c r="DO71" s="52">
        <v>0</v>
      </c>
      <c r="DP71" s="52">
        <v>0</v>
      </c>
      <c r="DQ71" s="52">
        <v>0</v>
      </c>
      <c r="DR71" s="52">
        <v>30778409.890000001</v>
      </c>
      <c r="DS71" s="179">
        <v>3262</v>
      </c>
      <c r="DT71" s="180">
        <v>3045</v>
      </c>
      <c r="DU71" s="180">
        <v>6554.6080000000002</v>
      </c>
      <c r="DV71" s="181">
        <v>9693</v>
      </c>
    </row>
    <row r="72" spans="1:126" ht="10.199999999999999">
      <c r="A72" s="150" t="s">
        <v>324</v>
      </c>
      <c r="B72" s="150" t="s">
        <v>324</v>
      </c>
      <c r="C72" s="167" t="s">
        <v>325</v>
      </c>
      <c r="D72" s="168" t="s">
        <v>130</v>
      </c>
      <c r="E72" s="169" t="s">
        <v>326</v>
      </c>
      <c r="F72" s="150" t="s">
        <v>132</v>
      </c>
      <c r="G72" s="150" t="s">
        <v>133</v>
      </c>
      <c r="H72" s="170">
        <v>7</v>
      </c>
      <c r="I72" s="170">
        <v>38.5</v>
      </c>
      <c r="J72" s="171">
        <v>42</v>
      </c>
      <c r="K72" s="170">
        <v>35</v>
      </c>
      <c r="L72" s="170">
        <v>49.5</v>
      </c>
      <c r="M72" s="170">
        <v>56</v>
      </c>
      <c r="N72" s="170">
        <v>45.5</v>
      </c>
      <c r="O72" s="170">
        <v>46.5</v>
      </c>
      <c r="P72" s="170">
        <v>42</v>
      </c>
      <c r="Q72" s="170">
        <v>40</v>
      </c>
      <c r="R72" s="170">
        <v>51.5</v>
      </c>
      <c r="S72" s="170">
        <v>49</v>
      </c>
      <c r="T72" s="170">
        <v>48.5</v>
      </c>
      <c r="U72" s="170">
        <v>47</v>
      </c>
      <c r="V72" s="170">
        <v>42.5</v>
      </c>
      <c r="W72" s="171">
        <v>553</v>
      </c>
      <c r="X72" s="171">
        <v>595</v>
      </c>
      <c r="Y72" s="174">
        <v>60.48</v>
      </c>
      <c r="Z72" s="174">
        <v>42</v>
      </c>
      <c r="AA72" s="174">
        <v>124.49</v>
      </c>
      <c r="AB72" s="174">
        <v>140.03100000000001</v>
      </c>
      <c r="AC72" s="174">
        <v>348.125</v>
      </c>
      <c r="AD72" s="6">
        <v>654.64599999999996</v>
      </c>
      <c r="AE72" s="6">
        <v>715.12599999999998</v>
      </c>
      <c r="AF72" s="174">
        <v>1.095</v>
      </c>
      <c r="AG72" s="174">
        <v>1.105</v>
      </c>
      <c r="AH72" s="174">
        <v>1.1000000000000001</v>
      </c>
      <c r="AI72" s="6">
        <v>786.63900000000001</v>
      </c>
      <c r="AJ72" s="170">
        <v>16</v>
      </c>
      <c r="AK72" s="170">
        <v>12.5</v>
      </c>
      <c r="AL72" s="170">
        <v>4</v>
      </c>
      <c r="AM72" s="170">
        <v>110.5</v>
      </c>
      <c r="AN72" s="170">
        <v>7.44</v>
      </c>
      <c r="AO72" s="6">
        <v>16</v>
      </c>
      <c r="AP72" s="6">
        <v>25</v>
      </c>
      <c r="AQ72" s="6">
        <v>8</v>
      </c>
      <c r="AR72" s="6">
        <v>77.349999999999994</v>
      </c>
      <c r="AS72" s="6">
        <v>126.35</v>
      </c>
      <c r="AT72" s="6">
        <v>186</v>
      </c>
      <c r="AU72" s="6">
        <v>312.35000000000002</v>
      </c>
      <c r="AV72" s="170">
        <v>312</v>
      </c>
      <c r="AW72" s="170">
        <v>0</v>
      </c>
      <c r="AX72" s="174">
        <v>15.6</v>
      </c>
      <c r="AY72" s="170">
        <v>0</v>
      </c>
      <c r="AZ72" s="170">
        <v>0</v>
      </c>
      <c r="BA72" s="172">
        <v>0</v>
      </c>
      <c r="BB72" s="172">
        <v>0</v>
      </c>
      <c r="BC72" s="176">
        <v>0</v>
      </c>
      <c r="BD72" s="170">
        <v>470</v>
      </c>
      <c r="BE72" s="170">
        <v>313</v>
      </c>
      <c r="BF72" s="174">
        <v>18.78</v>
      </c>
      <c r="BG72" s="170">
        <v>1</v>
      </c>
      <c r="BH72" s="6">
        <v>1.5</v>
      </c>
      <c r="BI72" s="175">
        <v>168.00700000000001</v>
      </c>
      <c r="BJ72" s="175">
        <v>158.77500000000001</v>
      </c>
      <c r="BK72" s="172">
        <v>595</v>
      </c>
      <c r="BL72" s="172">
        <v>595</v>
      </c>
      <c r="BM72" s="7">
        <v>326.78199999999998</v>
      </c>
      <c r="BN72" s="7">
        <v>75.974000000000004</v>
      </c>
      <c r="BO72" s="9">
        <v>0</v>
      </c>
      <c r="BP72" s="177">
        <v>1</v>
      </c>
      <c r="BQ72" s="6" t="s">
        <v>234</v>
      </c>
      <c r="BR72" s="170" t="s">
        <v>134</v>
      </c>
      <c r="BS72" s="176">
        <v>35.700000000000003</v>
      </c>
      <c r="BT72" s="176">
        <v>438.45600000000002</v>
      </c>
      <c r="BU72" s="175">
        <v>0.21299999999999999</v>
      </c>
      <c r="BV72" s="6">
        <v>126.735</v>
      </c>
      <c r="BW72" s="6">
        <v>0</v>
      </c>
      <c r="BX72" s="6">
        <v>0</v>
      </c>
      <c r="BY72" s="176">
        <v>0</v>
      </c>
      <c r="BZ72" s="170">
        <v>0</v>
      </c>
      <c r="CA72" s="7">
        <v>0</v>
      </c>
      <c r="CB72" s="170">
        <v>0</v>
      </c>
      <c r="CC72" s="7">
        <v>0</v>
      </c>
      <c r="CD72" s="170">
        <v>0</v>
      </c>
      <c r="CE72" s="170">
        <v>0</v>
      </c>
      <c r="CF72" s="7">
        <v>0</v>
      </c>
      <c r="CG72" s="6">
        <v>1700.06</v>
      </c>
      <c r="CH72" s="7">
        <v>0</v>
      </c>
      <c r="CI72" s="6">
        <v>1700.06</v>
      </c>
      <c r="CJ72" s="51">
        <v>7712747.21</v>
      </c>
      <c r="CK72" s="172">
        <v>0</v>
      </c>
      <c r="CL72" s="172">
        <v>0</v>
      </c>
      <c r="CM72" s="174">
        <v>0</v>
      </c>
      <c r="CN72" s="52">
        <v>0</v>
      </c>
      <c r="CO72" s="172">
        <v>0</v>
      </c>
      <c r="CP72" s="172">
        <v>0</v>
      </c>
      <c r="CQ72" s="176">
        <v>0</v>
      </c>
      <c r="CR72" s="53">
        <v>0</v>
      </c>
      <c r="CS72" s="51">
        <v>7712747.21</v>
      </c>
      <c r="CT72" s="52">
        <v>0</v>
      </c>
      <c r="CU72" s="52">
        <v>7712747.21</v>
      </c>
      <c r="CV72" s="146">
        <v>8478.92</v>
      </c>
      <c r="CW72" s="54">
        <v>54332</v>
      </c>
      <c r="CX72" s="52">
        <v>62810.92</v>
      </c>
      <c r="CY72" s="52">
        <v>47108.19</v>
      </c>
      <c r="CZ72" s="146">
        <v>0</v>
      </c>
      <c r="DA72" s="54">
        <v>0</v>
      </c>
      <c r="DB72" s="52">
        <v>0</v>
      </c>
      <c r="DC72" s="178">
        <v>0.75</v>
      </c>
      <c r="DD72" s="52">
        <v>0</v>
      </c>
      <c r="DE72" s="146">
        <v>0</v>
      </c>
      <c r="DF72" s="146">
        <v>14841.76</v>
      </c>
      <c r="DG72" s="52">
        <v>14841.76</v>
      </c>
      <c r="DH72" s="52">
        <v>11131.32</v>
      </c>
      <c r="DI72" s="52">
        <v>77652.679999999993</v>
      </c>
      <c r="DJ72" s="52">
        <v>58239.51</v>
      </c>
      <c r="DK72" s="146">
        <v>0</v>
      </c>
      <c r="DL72" s="54">
        <v>0</v>
      </c>
      <c r="DM72" s="51">
        <v>7654507.7000000002</v>
      </c>
      <c r="DN72" s="51">
        <v>7654507.7000000002</v>
      </c>
      <c r="DO72" s="52">
        <v>0</v>
      </c>
      <c r="DP72" s="52">
        <v>0</v>
      </c>
      <c r="DQ72" s="52">
        <v>0</v>
      </c>
      <c r="DR72" s="52">
        <v>7654507.7000000002</v>
      </c>
      <c r="DS72" s="179">
        <v>584</v>
      </c>
      <c r="DT72" s="180">
        <v>550.5</v>
      </c>
      <c r="DU72" s="180">
        <v>1577.299</v>
      </c>
      <c r="DV72" s="181">
        <v>12963</v>
      </c>
    </row>
    <row r="73" spans="1:126" ht="10.199999999999999">
      <c r="A73" s="150" t="s">
        <v>327</v>
      </c>
      <c r="B73" s="150" t="s">
        <v>327</v>
      </c>
      <c r="C73" s="167" t="s">
        <v>328</v>
      </c>
      <c r="D73" s="168" t="s">
        <v>130</v>
      </c>
      <c r="E73" s="169" t="s">
        <v>329</v>
      </c>
      <c r="F73" s="150" t="s">
        <v>132</v>
      </c>
      <c r="G73" s="150" t="s">
        <v>133</v>
      </c>
      <c r="H73" s="170">
        <v>13.5</v>
      </c>
      <c r="I73" s="170">
        <v>52</v>
      </c>
      <c r="J73" s="171">
        <v>58.75</v>
      </c>
      <c r="K73" s="170">
        <v>64</v>
      </c>
      <c r="L73" s="170">
        <v>63</v>
      </c>
      <c r="M73" s="170">
        <v>65.5</v>
      </c>
      <c r="N73" s="170">
        <v>62.5</v>
      </c>
      <c r="O73" s="170">
        <v>64.5</v>
      </c>
      <c r="P73" s="170">
        <v>66</v>
      </c>
      <c r="Q73" s="170">
        <v>70.5</v>
      </c>
      <c r="R73" s="170">
        <v>75</v>
      </c>
      <c r="S73" s="170">
        <v>62.5</v>
      </c>
      <c r="T73" s="170">
        <v>66</v>
      </c>
      <c r="U73" s="170">
        <v>47.5</v>
      </c>
      <c r="V73" s="170">
        <v>44.5</v>
      </c>
      <c r="W73" s="171">
        <v>751.5</v>
      </c>
      <c r="X73" s="171">
        <v>810.25</v>
      </c>
      <c r="Y73" s="174">
        <v>84.6</v>
      </c>
      <c r="Z73" s="174">
        <v>76.8</v>
      </c>
      <c r="AA73" s="174">
        <v>151.63</v>
      </c>
      <c r="AB73" s="174">
        <v>201.68600000000001</v>
      </c>
      <c r="AC73" s="174">
        <v>457.5</v>
      </c>
      <c r="AD73" s="6">
        <v>887.61599999999999</v>
      </c>
      <c r="AE73" s="6">
        <v>972.21600000000001</v>
      </c>
      <c r="AF73" s="174">
        <v>1.0760000000000001</v>
      </c>
      <c r="AG73" s="174">
        <v>1.07</v>
      </c>
      <c r="AH73" s="174">
        <v>1.073</v>
      </c>
      <c r="AI73" s="6">
        <v>1043.1880000000001</v>
      </c>
      <c r="AJ73" s="170">
        <v>8</v>
      </c>
      <c r="AK73" s="170">
        <v>17.5</v>
      </c>
      <c r="AL73" s="170">
        <v>13.5</v>
      </c>
      <c r="AM73" s="170">
        <v>78.5</v>
      </c>
      <c r="AN73" s="170">
        <v>5.57</v>
      </c>
      <c r="AO73" s="6">
        <v>8</v>
      </c>
      <c r="AP73" s="6">
        <v>35</v>
      </c>
      <c r="AQ73" s="6">
        <v>27</v>
      </c>
      <c r="AR73" s="6">
        <v>54.95</v>
      </c>
      <c r="AS73" s="6">
        <v>124.95</v>
      </c>
      <c r="AT73" s="6">
        <v>139.25</v>
      </c>
      <c r="AU73" s="6">
        <v>264.2</v>
      </c>
      <c r="AV73" s="170">
        <v>437.5</v>
      </c>
      <c r="AW73" s="170">
        <v>0</v>
      </c>
      <c r="AX73" s="174">
        <v>21.875</v>
      </c>
      <c r="AY73" s="170">
        <v>60.5</v>
      </c>
      <c r="AZ73" s="170">
        <v>20.170000000000002</v>
      </c>
      <c r="BA73" s="172">
        <v>0</v>
      </c>
      <c r="BB73" s="172">
        <v>0</v>
      </c>
      <c r="BC73" s="176">
        <v>10.085000000000001</v>
      </c>
      <c r="BD73" s="170">
        <v>0</v>
      </c>
      <c r="BE73" s="170">
        <v>0</v>
      </c>
      <c r="BF73" s="174">
        <v>0</v>
      </c>
      <c r="BG73" s="170">
        <v>0</v>
      </c>
      <c r="BH73" s="6">
        <v>0</v>
      </c>
      <c r="BI73" s="175">
        <v>0</v>
      </c>
      <c r="BJ73" s="175">
        <v>159.03899999999999</v>
      </c>
      <c r="BK73" s="172">
        <v>810.25</v>
      </c>
      <c r="BL73" s="172">
        <v>810.25</v>
      </c>
      <c r="BM73" s="7">
        <v>159.03899999999999</v>
      </c>
      <c r="BN73" s="7">
        <v>96.918999999999997</v>
      </c>
      <c r="BO73" s="9">
        <v>0</v>
      </c>
      <c r="BP73" s="177">
        <v>0.128</v>
      </c>
      <c r="BQ73" s="6" t="s">
        <v>134</v>
      </c>
      <c r="BR73" s="170" t="s">
        <v>134</v>
      </c>
      <c r="BS73" s="176">
        <v>0</v>
      </c>
      <c r="BT73" s="176">
        <v>255.958</v>
      </c>
      <c r="BU73" s="175">
        <v>0.15</v>
      </c>
      <c r="BV73" s="6">
        <v>121.538</v>
      </c>
      <c r="BW73" s="6">
        <v>0</v>
      </c>
      <c r="BX73" s="6">
        <v>0</v>
      </c>
      <c r="BY73" s="176">
        <v>0</v>
      </c>
      <c r="BZ73" s="170">
        <v>0</v>
      </c>
      <c r="CA73" s="7">
        <v>0</v>
      </c>
      <c r="CB73" s="170">
        <v>0</v>
      </c>
      <c r="CC73" s="7">
        <v>0</v>
      </c>
      <c r="CD73" s="170">
        <v>0</v>
      </c>
      <c r="CE73" s="170">
        <v>0</v>
      </c>
      <c r="CF73" s="7">
        <v>0</v>
      </c>
      <c r="CG73" s="6">
        <v>1716.8440000000001</v>
      </c>
      <c r="CH73" s="7">
        <v>0</v>
      </c>
      <c r="CI73" s="6">
        <v>1716.8440000000001</v>
      </c>
      <c r="CJ73" s="51">
        <v>7788892.0199999996</v>
      </c>
      <c r="CK73" s="172">
        <v>0</v>
      </c>
      <c r="CL73" s="172">
        <v>0</v>
      </c>
      <c r="CM73" s="174">
        <v>0</v>
      </c>
      <c r="CN73" s="52">
        <v>0</v>
      </c>
      <c r="CO73" s="172">
        <v>0</v>
      </c>
      <c r="CP73" s="172">
        <v>0</v>
      </c>
      <c r="CQ73" s="176">
        <v>0</v>
      </c>
      <c r="CR73" s="53">
        <v>0</v>
      </c>
      <c r="CS73" s="51">
        <v>7788892.0199999996</v>
      </c>
      <c r="CT73" s="52">
        <v>0</v>
      </c>
      <c r="CU73" s="52">
        <v>7788892.0199999996</v>
      </c>
      <c r="CV73" s="146">
        <v>52136.29</v>
      </c>
      <c r="CW73" s="54">
        <v>494791</v>
      </c>
      <c r="CX73" s="52">
        <v>546927.29</v>
      </c>
      <c r="CY73" s="52">
        <v>410195.47</v>
      </c>
      <c r="CZ73" s="146">
        <v>0</v>
      </c>
      <c r="DA73" s="54">
        <v>0</v>
      </c>
      <c r="DB73" s="52">
        <v>0</v>
      </c>
      <c r="DC73" s="178">
        <v>0.26040000000000002</v>
      </c>
      <c r="DD73" s="52">
        <v>0</v>
      </c>
      <c r="DE73" s="146">
        <v>0</v>
      </c>
      <c r="DF73" s="146">
        <v>0</v>
      </c>
      <c r="DG73" s="52">
        <v>0</v>
      </c>
      <c r="DH73" s="52">
        <v>0</v>
      </c>
      <c r="DI73" s="52">
        <v>546927.29</v>
      </c>
      <c r="DJ73" s="52">
        <v>410195.47</v>
      </c>
      <c r="DK73" s="146">
        <v>0</v>
      </c>
      <c r="DL73" s="54">
        <v>0</v>
      </c>
      <c r="DM73" s="51">
        <v>7378696.5499999998</v>
      </c>
      <c r="DN73" s="51">
        <v>7378696.5499999998</v>
      </c>
      <c r="DO73" s="52">
        <v>0</v>
      </c>
      <c r="DP73" s="52">
        <v>0</v>
      </c>
      <c r="DQ73" s="52">
        <v>0</v>
      </c>
      <c r="DR73" s="52">
        <v>7378696.5499999998</v>
      </c>
      <c r="DS73" s="179">
        <v>812</v>
      </c>
      <c r="DT73" s="180">
        <v>736</v>
      </c>
      <c r="DU73" s="180">
        <v>1603.7080000000001</v>
      </c>
      <c r="DV73" s="181">
        <v>9613</v>
      </c>
    </row>
    <row r="74" spans="1:126" ht="10.199999999999999">
      <c r="A74" s="150" t="s">
        <v>330</v>
      </c>
      <c r="B74" s="150" t="s">
        <v>330</v>
      </c>
      <c r="C74" s="167" t="s">
        <v>331</v>
      </c>
      <c r="D74" s="168" t="s">
        <v>130</v>
      </c>
      <c r="E74" s="169" t="s">
        <v>332</v>
      </c>
      <c r="F74" s="150" t="s">
        <v>132</v>
      </c>
      <c r="G74" s="150" t="s">
        <v>133</v>
      </c>
      <c r="H74" s="170">
        <v>108</v>
      </c>
      <c r="I74" s="170">
        <v>845.5</v>
      </c>
      <c r="J74" s="171">
        <v>899.5</v>
      </c>
      <c r="K74" s="170">
        <v>808</v>
      </c>
      <c r="L74" s="170">
        <v>784</v>
      </c>
      <c r="M74" s="170">
        <v>762.5</v>
      </c>
      <c r="N74" s="170">
        <v>814</v>
      </c>
      <c r="O74" s="170">
        <v>864.5</v>
      </c>
      <c r="P74" s="170">
        <v>981.5</v>
      </c>
      <c r="Q74" s="170">
        <v>874</v>
      </c>
      <c r="R74" s="170">
        <v>885.5</v>
      </c>
      <c r="S74" s="170">
        <v>900</v>
      </c>
      <c r="T74" s="170">
        <v>878</v>
      </c>
      <c r="U74" s="170">
        <v>797.5</v>
      </c>
      <c r="V74" s="170">
        <v>802</v>
      </c>
      <c r="W74" s="171">
        <v>10151.5</v>
      </c>
      <c r="X74" s="171">
        <v>11051</v>
      </c>
      <c r="Y74" s="174">
        <v>1295.28</v>
      </c>
      <c r="Z74" s="174">
        <v>969.6</v>
      </c>
      <c r="AA74" s="174">
        <v>1824.87</v>
      </c>
      <c r="AB74" s="174">
        <v>2779.701</v>
      </c>
      <c r="AC74" s="174">
        <v>6421.25</v>
      </c>
      <c r="AD74" s="6">
        <v>11995.421</v>
      </c>
      <c r="AE74" s="6">
        <v>13290.700999999999</v>
      </c>
      <c r="AF74" s="174">
        <v>1.081</v>
      </c>
      <c r="AG74" s="174">
        <v>1.0569999999999999</v>
      </c>
      <c r="AH74" s="174">
        <v>1.069</v>
      </c>
      <c r="AI74" s="6">
        <v>14207.759</v>
      </c>
      <c r="AJ74" s="170">
        <v>104</v>
      </c>
      <c r="AK74" s="170">
        <v>166.5</v>
      </c>
      <c r="AL74" s="170">
        <v>93.5</v>
      </c>
      <c r="AM74" s="170">
        <v>1951.5</v>
      </c>
      <c r="AN74" s="170">
        <v>37.56</v>
      </c>
      <c r="AO74" s="6">
        <v>104</v>
      </c>
      <c r="AP74" s="6">
        <v>333</v>
      </c>
      <c r="AQ74" s="6">
        <v>187</v>
      </c>
      <c r="AR74" s="6">
        <v>1366.05</v>
      </c>
      <c r="AS74" s="6">
        <v>1990.05</v>
      </c>
      <c r="AT74" s="6">
        <v>939</v>
      </c>
      <c r="AU74" s="6">
        <v>2929.05</v>
      </c>
      <c r="AV74" s="170">
        <v>5073.5</v>
      </c>
      <c r="AW74" s="170">
        <v>654</v>
      </c>
      <c r="AX74" s="174">
        <v>286.375</v>
      </c>
      <c r="AY74" s="170">
        <v>1283</v>
      </c>
      <c r="AZ74" s="170">
        <v>327.42</v>
      </c>
      <c r="BA74" s="172">
        <v>0</v>
      </c>
      <c r="BB74" s="172">
        <v>0</v>
      </c>
      <c r="BC74" s="176">
        <v>163.71</v>
      </c>
      <c r="BD74" s="170">
        <v>1432</v>
      </c>
      <c r="BE74" s="170">
        <v>1432</v>
      </c>
      <c r="BF74" s="174">
        <v>85.92</v>
      </c>
      <c r="BG74" s="170">
        <v>19</v>
      </c>
      <c r="BH74" s="6">
        <v>28.5</v>
      </c>
      <c r="BI74" s="175">
        <v>0</v>
      </c>
      <c r="BJ74" s="175">
        <v>130.071</v>
      </c>
      <c r="BK74" s="172">
        <v>11051</v>
      </c>
      <c r="BL74" s="172">
        <v>11051</v>
      </c>
      <c r="BM74" s="7">
        <v>78.043000000000006</v>
      </c>
      <c r="BN74" s="7">
        <v>0</v>
      </c>
      <c r="BO74" s="9">
        <v>0</v>
      </c>
      <c r="BP74" s="177">
        <v>0.159</v>
      </c>
      <c r="BQ74" s="6" t="s">
        <v>134</v>
      </c>
      <c r="BR74" s="170" t="s">
        <v>134</v>
      </c>
      <c r="BS74" s="176">
        <v>0</v>
      </c>
      <c r="BT74" s="176">
        <v>78.043000000000006</v>
      </c>
      <c r="BU74" s="175">
        <v>0.184</v>
      </c>
      <c r="BV74" s="6">
        <v>2033.384</v>
      </c>
      <c r="BW74" s="6">
        <v>0</v>
      </c>
      <c r="BX74" s="6">
        <v>0</v>
      </c>
      <c r="BY74" s="176">
        <v>0</v>
      </c>
      <c r="BZ74" s="170">
        <v>0.5</v>
      </c>
      <c r="CA74" s="7">
        <v>0.05</v>
      </c>
      <c r="CB74" s="170">
        <v>11.5</v>
      </c>
      <c r="CC74" s="7">
        <v>1.1499999999999999</v>
      </c>
      <c r="CD74" s="170">
        <v>16.5</v>
      </c>
      <c r="CE74" s="170">
        <v>34.5</v>
      </c>
      <c r="CF74" s="7">
        <v>8.625</v>
      </c>
      <c r="CG74" s="6">
        <v>19822.565999999999</v>
      </c>
      <c r="CH74" s="7">
        <v>0</v>
      </c>
      <c r="CI74" s="6">
        <v>19822.565999999999</v>
      </c>
      <c r="CJ74" s="51">
        <v>89930026.299999997</v>
      </c>
      <c r="CK74" s="172">
        <v>0</v>
      </c>
      <c r="CL74" s="172">
        <v>0</v>
      </c>
      <c r="CM74" s="174">
        <v>0</v>
      </c>
      <c r="CN74" s="52">
        <v>0</v>
      </c>
      <c r="CO74" s="172">
        <v>0</v>
      </c>
      <c r="CP74" s="172">
        <v>0</v>
      </c>
      <c r="CQ74" s="176">
        <v>0</v>
      </c>
      <c r="CR74" s="53">
        <v>0</v>
      </c>
      <c r="CS74" s="51">
        <v>89930026.299999997</v>
      </c>
      <c r="CT74" s="52">
        <v>0</v>
      </c>
      <c r="CU74" s="52">
        <v>89930026.299999997</v>
      </c>
      <c r="CV74" s="146">
        <v>124936.95</v>
      </c>
      <c r="CW74" s="54">
        <v>604722</v>
      </c>
      <c r="CX74" s="52">
        <v>729658.95</v>
      </c>
      <c r="CY74" s="52">
        <v>547244.21</v>
      </c>
      <c r="CZ74" s="146">
        <v>0</v>
      </c>
      <c r="DA74" s="54">
        <v>0</v>
      </c>
      <c r="DB74" s="52">
        <v>0</v>
      </c>
      <c r="DC74" s="178">
        <v>0.75</v>
      </c>
      <c r="DD74" s="52">
        <v>0</v>
      </c>
      <c r="DE74" s="146">
        <v>0</v>
      </c>
      <c r="DF74" s="146">
        <v>0</v>
      </c>
      <c r="DG74" s="52">
        <v>0</v>
      </c>
      <c r="DH74" s="52">
        <v>0</v>
      </c>
      <c r="DI74" s="52">
        <v>729658.95</v>
      </c>
      <c r="DJ74" s="52">
        <v>547244.21</v>
      </c>
      <c r="DK74" s="146">
        <v>0</v>
      </c>
      <c r="DL74" s="54">
        <v>0</v>
      </c>
      <c r="DM74" s="51">
        <v>89382782.090000004</v>
      </c>
      <c r="DN74" s="51">
        <v>89382782.090000004</v>
      </c>
      <c r="DO74" s="52">
        <v>0</v>
      </c>
      <c r="DP74" s="52">
        <v>0</v>
      </c>
      <c r="DQ74" s="52">
        <v>0</v>
      </c>
      <c r="DR74" s="52">
        <v>89382782.090000004</v>
      </c>
      <c r="DS74" s="179">
        <v>11149.5</v>
      </c>
      <c r="DT74" s="180">
        <v>10628</v>
      </c>
      <c r="DU74" s="180">
        <v>19032.713</v>
      </c>
      <c r="DV74" s="181">
        <v>8138</v>
      </c>
    </row>
    <row r="75" spans="1:126" ht="10.199999999999999">
      <c r="A75" s="150" t="s">
        <v>333</v>
      </c>
      <c r="B75" s="150" t="s">
        <v>333</v>
      </c>
      <c r="C75" s="167" t="s">
        <v>334</v>
      </c>
      <c r="D75" s="168" t="s">
        <v>130</v>
      </c>
      <c r="E75" s="169" t="s">
        <v>335</v>
      </c>
      <c r="F75" s="150" t="s">
        <v>132</v>
      </c>
      <c r="G75" s="150" t="s">
        <v>133</v>
      </c>
      <c r="H75" s="170">
        <v>9.5</v>
      </c>
      <c r="I75" s="170">
        <v>15</v>
      </c>
      <c r="J75" s="171">
        <v>19.75</v>
      </c>
      <c r="K75" s="170">
        <v>16</v>
      </c>
      <c r="L75" s="170">
        <v>16.5</v>
      </c>
      <c r="M75" s="170">
        <v>23</v>
      </c>
      <c r="N75" s="170">
        <v>18.5</v>
      </c>
      <c r="O75" s="170">
        <v>14</v>
      </c>
      <c r="P75" s="170">
        <v>15.5</v>
      </c>
      <c r="Q75" s="170">
        <v>11.5</v>
      </c>
      <c r="R75" s="170">
        <v>16</v>
      </c>
      <c r="S75" s="170">
        <v>11.5</v>
      </c>
      <c r="T75" s="170">
        <v>16</v>
      </c>
      <c r="U75" s="170">
        <v>13.5</v>
      </c>
      <c r="V75" s="170">
        <v>11.5</v>
      </c>
      <c r="W75" s="171">
        <v>183.5</v>
      </c>
      <c r="X75" s="171">
        <v>203.25</v>
      </c>
      <c r="Y75" s="174">
        <v>28.44</v>
      </c>
      <c r="Z75" s="174">
        <v>19.2</v>
      </c>
      <c r="AA75" s="174">
        <v>46.61</v>
      </c>
      <c r="AB75" s="174">
        <v>50.161000000000001</v>
      </c>
      <c r="AC75" s="174">
        <v>100</v>
      </c>
      <c r="AD75" s="6">
        <v>215.971</v>
      </c>
      <c r="AE75" s="6">
        <v>244.411</v>
      </c>
      <c r="AF75" s="174">
        <v>1.139</v>
      </c>
      <c r="AG75" s="174">
        <v>1.143</v>
      </c>
      <c r="AH75" s="174">
        <v>1.141</v>
      </c>
      <c r="AI75" s="6">
        <v>278.87299999999999</v>
      </c>
      <c r="AJ75" s="170">
        <v>1</v>
      </c>
      <c r="AK75" s="170">
        <v>0</v>
      </c>
      <c r="AL75" s="170">
        <v>4.5</v>
      </c>
      <c r="AM75" s="170">
        <v>32</v>
      </c>
      <c r="AN75" s="170">
        <v>0.53</v>
      </c>
      <c r="AO75" s="6">
        <v>1</v>
      </c>
      <c r="AP75" s="6">
        <v>0</v>
      </c>
      <c r="AQ75" s="6">
        <v>9</v>
      </c>
      <c r="AR75" s="6">
        <v>22.4</v>
      </c>
      <c r="AS75" s="6">
        <v>32.4</v>
      </c>
      <c r="AT75" s="6">
        <v>13.25</v>
      </c>
      <c r="AU75" s="6">
        <v>45.65</v>
      </c>
      <c r="AV75" s="170">
        <v>118.5</v>
      </c>
      <c r="AW75" s="170">
        <v>0</v>
      </c>
      <c r="AX75" s="174">
        <v>5.9249999999999998</v>
      </c>
      <c r="AY75" s="170">
        <v>35.5</v>
      </c>
      <c r="AZ75" s="170">
        <v>11.83</v>
      </c>
      <c r="BA75" s="172">
        <v>0</v>
      </c>
      <c r="BB75" s="172">
        <v>0</v>
      </c>
      <c r="BC75" s="176">
        <v>5.915</v>
      </c>
      <c r="BD75" s="170">
        <v>125</v>
      </c>
      <c r="BE75" s="170">
        <v>118.5</v>
      </c>
      <c r="BF75" s="174">
        <v>7.11</v>
      </c>
      <c r="BG75" s="170">
        <v>0</v>
      </c>
      <c r="BH75" s="6">
        <v>0</v>
      </c>
      <c r="BI75" s="175">
        <v>89.715000000000003</v>
      </c>
      <c r="BJ75" s="175">
        <v>77.438000000000002</v>
      </c>
      <c r="BK75" s="172">
        <v>203.25</v>
      </c>
      <c r="BL75" s="172">
        <v>203.25</v>
      </c>
      <c r="BM75" s="7">
        <v>167.15299999999999</v>
      </c>
      <c r="BN75" s="7">
        <v>28.937999999999999</v>
      </c>
      <c r="BO75" s="9">
        <v>0</v>
      </c>
      <c r="BP75" s="177">
        <v>1</v>
      </c>
      <c r="BQ75" s="6" t="s">
        <v>234</v>
      </c>
      <c r="BR75" s="170" t="s">
        <v>134</v>
      </c>
      <c r="BS75" s="176">
        <v>12.195</v>
      </c>
      <c r="BT75" s="176">
        <v>208.286</v>
      </c>
      <c r="BU75" s="175">
        <v>0.154</v>
      </c>
      <c r="BV75" s="6">
        <v>31.300999999999998</v>
      </c>
      <c r="BW75" s="6">
        <v>0</v>
      </c>
      <c r="BX75" s="6">
        <v>0</v>
      </c>
      <c r="BY75" s="176">
        <v>0</v>
      </c>
      <c r="BZ75" s="170">
        <v>0</v>
      </c>
      <c r="CA75" s="7">
        <v>0</v>
      </c>
      <c r="CB75" s="170">
        <v>0</v>
      </c>
      <c r="CC75" s="7">
        <v>0</v>
      </c>
      <c r="CD75" s="170">
        <v>0</v>
      </c>
      <c r="CE75" s="170">
        <v>0</v>
      </c>
      <c r="CF75" s="7">
        <v>0</v>
      </c>
      <c r="CG75" s="6">
        <v>583.05999999999995</v>
      </c>
      <c r="CH75" s="7">
        <v>0</v>
      </c>
      <c r="CI75" s="6">
        <v>583.05999999999995</v>
      </c>
      <c r="CJ75" s="51">
        <v>2645197.46</v>
      </c>
      <c r="CK75" s="172">
        <v>0</v>
      </c>
      <c r="CL75" s="172">
        <v>0</v>
      </c>
      <c r="CM75" s="174">
        <v>0</v>
      </c>
      <c r="CN75" s="52">
        <v>0</v>
      </c>
      <c r="CO75" s="172">
        <v>0</v>
      </c>
      <c r="CP75" s="172">
        <v>0</v>
      </c>
      <c r="CQ75" s="176">
        <v>0</v>
      </c>
      <c r="CR75" s="53">
        <v>0</v>
      </c>
      <c r="CS75" s="51">
        <v>2645197.46</v>
      </c>
      <c r="CT75" s="52">
        <v>0</v>
      </c>
      <c r="CU75" s="52">
        <v>2645197.46</v>
      </c>
      <c r="CV75" s="146">
        <v>268.62</v>
      </c>
      <c r="CW75" s="54">
        <v>6916</v>
      </c>
      <c r="CX75" s="52">
        <v>7184.62</v>
      </c>
      <c r="CY75" s="52">
        <v>5388.47</v>
      </c>
      <c r="CZ75" s="146">
        <v>0</v>
      </c>
      <c r="DA75" s="54">
        <v>0</v>
      </c>
      <c r="DB75" s="52">
        <v>0</v>
      </c>
      <c r="DC75" s="178">
        <v>0.75</v>
      </c>
      <c r="DD75" s="52">
        <v>0</v>
      </c>
      <c r="DE75" s="146">
        <v>0</v>
      </c>
      <c r="DF75" s="146">
        <v>0</v>
      </c>
      <c r="DG75" s="52">
        <v>0</v>
      </c>
      <c r="DH75" s="52">
        <v>0</v>
      </c>
      <c r="DI75" s="52">
        <v>7184.62</v>
      </c>
      <c r="DJ75" s="52">
        <v>5388.47</v>
      </c>
      <c r="DK75" s="146">
        <v>0</v>
      </c>
      <c r="DL75" s="54">
        <v>0</v>
      </c>
      <c r="DM75" s="51">
        <v>2639808.9900000002</v>
      </c>
      <c r="DN75" s="51">
        <v>2639808.9900000002</v>
      </c>
      <c r="DO75" s="52">
        <v>0</v>
      </c>
      <c r="DP75" s="52">
        <v>0</v>
      </c>
      <c r="DQ75" s="52">
        <v>0</v>
      </c>
      <c r="DR75" s="52">
        <v>2639808.9900000002</v>
      </c>
      <c r="DS75" s="179">
        <v>207</v>
      </c>
      <c r="DT75" s="180">
        <v>199.5</v>
      </c>
      <c r="DU75" s="180">
        <v>574.58100000000002</v>
      </c>
      <c r="DV75" s="181">
        <v>13015</v>
      </c>
    </row>
    <row r="76" spans="1:126" ht="10.199999999999999">
      <c r="A76" s="150" t="s">
        <v>336</v>
      </c>
      <c r="B76" s="150" t="s">
        <v>336</v>
      </c>
      <c r="C76" s="167" t="s">
        <v>147</v>
      </c>
      <c r="D76" s="168" t="s">
        <v>130</v>
      </c>
      <c r="E76" s="169" t="s">
        <v>337</v>
      </c>
      <c r="F76" s="150" t="s">
        <v>132</v>
      </c>
      <c r="G76" s="150" t="s">
        <v>133</v>
      </c>
      <c r="H76" s="170">
        <v>6.5</v>
      </c>
      <c r="I76" s="170">
        <v>12.5</v>
      </c>
      <c r="J76" s="171">
        <v>15.75</v>
      </c>
      <c r="K76" s="170">
        <v>22</v>
      </c>
      <c r="L76" s="170">
        <v>20.5</v>
      </c>
      <c r="M76" s="170">
        <v>25.5</v>
      </c>
      <c r="N76" s="170">
        <v>16.5</v>
      </c>
      <c r="O76" s="170">
        <v>31</v>
      </c>
      <c r="P76" s="170">
        <v>12</v>
      </c>
      <c r="Q76" s="170">
        <v>17.5</v>
      </c>
      <c r="R76" s="170">
        <v>22</v>
      </c>
      <c r="S76" s="170">
        <v>21</v>
      </c>
      <c r="T76" s="170">
        <v>15.5</v>
      </c>
      <c r="U76" s="170">
        <v>24</v>
      </c>
      <c r="V76" s="170">
        <v>19</v>
      </c>
      <c r="W76" s="171">
        <v>246.5</v>
      </c>
      <c r="X76" s="171">
        <v>262.25</v>
      </c>
      <c r="Y76" s="174">
        <v>22.68</v>
      </c>
      <c r="Z76" s="174">
        <v>26.4</v>
      </c>
      <c r="AA76" s="174">
        <v>54.28</v>
      </c>
      <c r="AB76" s="174">
        <v>62.177999999999997</v>
      </c>
      <c r="AC76" s="174">
        <v>148.75</v>
      </c>
      <c r="AD76" s="6">
        <v>291.608</v>
      </c>
      <c r="AE76" s="6">
        <v>314.28800000000001</v>
      </c>
      <c r="AF76" s="174">
        <v>1.038</v>
      </c>
      <c r="AG76" s="174">
        <v>1.006</v>
      </c>
      <c r="AH76" s="174">
        <v>1.022</v>
      </c>
      <c r="AI76" s="6">
        <v>321.202</v>
      </c>
      <c r="AJ76" s="170">
        <v>3</v>
      </c>
      <c r="AK76" s="170">
        <v>0</v>
      </c>
      <c r="AL76" s="170">
        <v>2.5</v>
      </c>
      <c r="AM76" s="170">
        <v>62.5</v>
      </c>
      <c r="AN76" s="170">
        <v>1.59</v>
      </c>
      <c r="AO76" s="6">
        <v>3</v>
      </c>
      <c r="AP76" s="6">
        <v>0</v>
      </c>
      <c r="AQ76" s="6">
        <v>5</v>
      </c>
      <c r="AR76" s="6">
        <v>43.75</v>
      </c>
      <c r="AS76" s="6">
        <v>51.75</v>
      </c>
      <c r="AT76" s="6">
        <v>39.75</v>
      </c>
      <c r="AU76" s="6">
        <v>91.5</v>
      </c>
      <c r="AV76" s="170">
        <v>0</v>
      </c>
      <c r="AW76" s="170">
        <v>0</v>
      </c>
      <c r="AX76" s="174">
        <v>0</v>
      </c>
      <c r="AY76" s="170">
        <v>0</v>
      </c>
      <c r="AZ76" s="170">
        <v>0</v>
      </c>
      <c r="BA76" s="172">
        <v>0</v>
      </c>
      <c r="BB76" s="172">
        <v>0</v>
      </c>
      <c r="BC76" s="176">
        <v>0</v>
      </c>
      <c r="BD76" s="170">
        <v>0</v>
      </c>
      <c r="BE76" s="170">
        <v>0</v>
      </c>
      <c r="BF76" s="174">
        <v>0</v>
      </c>
      <c r="BG76" s="170">
        <v>1</v>
      </c>
      <c r="BH76" s="6">
        <v>1.5</v>
      </c>
      <c r="BI76" s="175">
        <v>84.858999999999995</v>
      </c>
      <c r="BJ76" s="175">
        <v>100.95099999999999</v>
      </c>
      <c r="BK76" s="172">
        <v>262.25</v>
      </c>
      <c r="BL76" s="172">
        <v>262.25</v>
      </c>
      <c r="BM76" s="7">
        <v>185.81</v>
      </c>
      <c r="BN76" s="7">
        <v>36.758000000000003</v>
      </c>
      <c r="BO76" s="9">
        <v>0</v>
      </c>
      <c r="BP76" s="177">
        <v>1</v>
      </c>
      <c r="BQ76" s="6" t="s">
        <v>234</v>
      </c>
      <c r="BR76" s="170" t="s">
        <v>134</v>
      </c>
      <c r="BS76" s="176">
        <v>15.734999999999999</v>
      </c>
      <c r="BT76" s="176">
        <v>238.303</v>
      </c>
      <c r="BU76" s="175">
        <v>0.17</v>
      </c>
      <c r="BV76" s="6">
        <v>44.582999999999998</v>
      </c>
      <c r="BW76" s="6">
        <v>0</v>
      </c>
      <c r="BX76" s="6">
        <v>0</v>
      </c>
      <c r="BY76" s="176">
        <v>0</v>
      </c>
      <c r="BZ76" s="170">
        <v>0</v>
      </c>
      <c r="CA76" s="7">
        <v>0</v>
      </c>
      <c r="CB76" s="170">
        <v>0</v>
      </c>
      <c r="CC76" s="7">
        <v>0</v>
      </c>
      <c r="CD76" s="170">
        <v>0</v>
      </c>
      <c r="CE76" s="170">
        <v>0</v>
      </c>
      <c r="CF76" s="7">
        <v>0</v>
      </c>
      <c r="CG76" s="6">
        <v>697.08799999999997</v>
      </c>
      <c r="CH76" s="7">
        <v>0</v>
      </c>
      <c r="CI76" s="6">
        <v>697.08799999999997</v>
      </c>
      <c r="CJ76" s="51">
        <v>3162513.98</v>
      </c>
      <c r="CK76" s="172">
        <v>0</v>
      </c>
      <c r="CL76" s="172">
        <v>127</v>
      </c>
      <c r="CM76" s="174">
        <v>13.97</v>
      </c>
      <c r="CN76" s="52">
        <v>63378.400000000001</v>
      </c>
      <c r="CO76" s="172">
        <v>0</v>
      </c>
      <c r="CP76" s="172">
        <v>127</v>
      </c>
      <c r="CQ76" s="176">
        <v>38.1</v>
      </c>
      <c r="CR76" s="53">
        <v>172850.18</v>
      </c>
      <c r="CS76" s="51">
        <v>3398742.56</v>
      </c>
      <c r="CT76" s="52">
        <v>0</v>
      </c>
      <c r="CU76" s="52">
        <v>3398742.56</v>
      </c>
      <c r="CV76" s="146">
        <v>9830.0400000000009</v>
      </c>
      <c r="CW76" s="54">
        <v>35801</v>
      </c>
      <c r="CX76" s="52">
        <v>45631.040000000001</v>
      </c>
      <c r="CY76" s="52">
        <v>34223.279999999999</v>
      </c>
      <c r="CZ76" s="146">
        <v>0</v>
      </c>
      <c r="DA76" s="54">
        <v>0</v>
      </c>
      <c r="DB76" s="52">
        <v>0</v>
      </c>
      <c r="DC76" s="178">
        <v>0.75</v>
      </c>
      <c r="DD76" s="52">
        <v>0</v>
      </c>
      <c r="DE76" s="146">
        <v>0</v>
      </c>
      <c r="DF76" s="146">
        <v>0</v>
      </c>
      <c r="DG76" s="52">
        <v>0</v>
      </c>
      <c r="DH76" s="52">
        <v>0</v>
      </c>
      <c r="DI76" s="52">
        <v>45631.040000000001</v>
      </c>
      <c r="DJ76" s="52">
        <v>34223.279999999999</v>
      </c>
      <c r="DK76" s="146">
        <v>0</v>
      </c>
      <c r="DL76" s="54">
        <v>0</v>
      </c>
      <c r="DM76" s="51">
        <v>3364519.28</v>
      </c>
      <c r="DN76" s="51">
        <v>3130669.38</v>
      </c>
      <c r="DO76" s="52">
        <v>62740.22</v>
      </c>
      <c r="DP76" s="52">
        <v>171109.68</v>
      </c>
      <c r="DQ76" s="52">
        <v>0</v>
      </c>
      <c r="DR76" s="52">
        <v>3364519.28</v>
      </c>
      <c r="DS76" s="179">
        <v>263.5</v>
      </c>
      <c r="DT76" s="180">
        <v>253</v>
      </c>
      <c r="DU76" s="180">
        <v>681.64700000000005</v>
      </c>
      <c r="DV76" s="181">
        <v>12059</v>
      </c>
    </row>
    <row r="77" spans="1:126" ht="10.199999999999999">
      <c r="A77" s="150" t="s">
        <v>338</v>
      </c>
      <c r="B77" s="150" t="s">
        <v>338</v>
      </c>
      <c r="C77" s="167" t="s">
        <v>339</v>
      </c>
      <c r="D77" s="168" t="s">
        <v>130</v>
      </c>
      <c r="E77" s="169" t="s">
        <v>340</v>
      </c>
      <c r="F77" s="150" t="s">
        <v>132</v>
      </c>
      <c r="G77" s="150" t="s">
        <v>133</v>
      </c>
      <c r="H77" s="170">
        <v>209</v>
      </c>
      <c r="I77" s="170">
        <v>858.5</v>
      </c>
      <c r="J77" s="171">
        <v>963</v>
      </c>
      <c r="K77" s="170">
        <v>904</v>
      </c>
      <c r="L77" s="170">
        <v>897.5</v>
      </c>
      <c r="M77" s="170">
        <v>941.5</v>
      </c>
      <c r="N77" s="170">
        <v>957</v>
      </c>
      <c r="O77" s="170">
        <v>992</v>
      </c>
      <c r="P77" s="170">
        <v>1002</v>
      </c>
      <c r="Q77" s="170">
        <v>1003</v>
      </c>
      <c r="R77" s="170">
        <v>1029</v>
      </c>
      <c r="S77" s="170">
        <v>1013.5</v>
      </c>
      <c r="T77" s="170">
        <v>960</v>
      </c>
      <c r="U77" s="170">
        <v>1015</v>
      </c>
      <c r="V77" s="170">
        <v>1001.5</v>
      </c>
      <c r="W77" s="171">
        <v>11716</v>
      </c>
      <c r="X77" s="171">
        <v>12679</v>
      </c>
      <c r="Y77" s="174">
        <v>1386.72</v>
      </c>
      <c r="Z77" s="174">
        <v>1084.8</v>
      </c>
      <c r="AA77" s="174">
        <v>2170.02</v>
      </c>
      <c r="AB77" s="174">
        <v>3083.7950000000001</v>
      </c>
      <c r="AC77" s="174">
        <v>7527.5</v>
      </c>
      <c r="AD77" s="6">
        <v>13866.115</v>
      </c>
      <c r="AE77" s="6">
        <v>15252.834999999999</v>
      </c>
      <c r="AF77" s="174">
        <v>1.077</v>
      </c>
      <c r="AG77" s="174">
        <v>1.07</v>
      </c>
      <c r="AH77" s="174">
        <v>1.0740000000000001</v>
      </c>
      <c r="AI77" s="6">
        <v>16381.545</v>
      </c>
      <c r="AJ77" s="170">
        <v>462</v>
      </c>
      <c r="AK77" s="170">
        <v>420.5</v>
      </c>
      <c r="AL77" s="170">
        <v>209</v>
      </c>
      <c r="AM77" s="170">
        <v>1258</v>
      </c>
      <c r="AN77" s="170">
        <v>66.849999999999994</v>
      </c>
      <c r="AO77" s="6">
        <v>462</v>
      </c>
      <c r="AP77" s="6">
        <v>841</v>
      </c>
      <c r="AQ77" s="6">
        <v>418</v>
      </c>
      <c r="AR77" s="6">
        <v>880.6</v>
      </c>
      <c r="AS77" s="6">
        <v>2601.6</v>
      </c>
      <c r="AT77" s="6">
        <v>1671.25</v>
      </c>
      <c r="AU77" s="6">
        <v>4272.8500000000004</v>
      </c>
      <c r="AV77" s="170">
        <v>6544</v>
      </c>
      <c r="AW77" s="170">
        <v>0</v>
      </c>
      <c r="AX77" s="174">
        <v>327.2</v>
      </c>
      <c r="AY77" s="170">
        <v>2842</v>
      </c>
      <c r="AZ77" s="170">
        <v>1358.42</v>
      </c>
      <c r="BA77" s="172">
        <v>0</v>
      </c>
      <c r="BB77" s="172">
        <v>0</v>
      </c>
      <c r="BC77" s="176">
        <v>679.21</v>
      </c>
      <c r="BD77" s="170">
        <v>7831</v>
      </c>
      <c r="BE77" s="170">
        <v>6552.5</v>
      </c>
      <c r="BF77" s="174">
        <v>393.15</v>
      </c>
      <c r="BG77" s="170">
        <v>10</v>
      </c>
      <c r="BH77" s="6">
        <v>15</v>
      </c>
      <c r="BI77" s="175">
        <v>0</v>
      </c>
      <c r="BJ77" s="175">
        <v>159.03899999999999</v>
      </c>
      <c r="BK77" s="172">
        <v>12679</v>
      </c>
      <c r="BL77" s="172">
        <v>12679</v>
      </c>
      <c r="BM77" s="7">
        <v>95.423000000000002</v>
      </c>
      <c r="BN77" s="7">
        <v>0</v>
      </c>
      <c r="BO77" s="9">
        <v>0</v>
      </c>
      <c r="BP77" s="177">
        <v>0.24399999999999999</v>
      </c>
      <c r="BQ77" s="6" t="s">
        <v>134</v>
      </c>
      <c r="BR77" s="170" t="s">
        <v>134</v>
      </c>
      <c r="BS77" s="176">
        <v>0</v>
      </c>
      <c r="BT77" s="176">
        <v>95.423000000000002</v>
      </c>
      <c r="BU77" s="175">
        <v>0.32</v>
      </c>
      <c r="BV77" s="6">
        <v>4057.28</v>
      </c>
      <c r="BW77" s="6">
        <v>0</v>
      </c>
      <c r="BX77" s="6">
        <v>0</v>
      </c>
      <c r="BY77" s="176">
        <v>0</v>
      </c>
      <c r="BZ77" s="170">
        <v>0</v>
      </c>
      <c r="CA77" s="7">
        <v>0</v>
      </c>
      <c r="CB77" s="170">
        <v>0</v>
      </c>
      <c r="CC77" s="7">
        <v>0</v>
      </c>
      <c r="CD77" s="170">
        <v>0</v>
      </c>
      <c r="CE77" s="170">
        <v>0</v>
      </c>
      <c r="CF77" s="7">
        <v>0</v>
      </c>
      <c r="CG77" s="6">
        <v>26221.657999999999</v>
      </c>
      <c r="CH77" s="7">
        <v>0</v>
      </c>
      <c r="CI77" s="6">
        <v>26221.657999999999</v>
      </c>
      <c r="CJ77" s="51">
        <v>118961106.93000001</v>
      </c>
      <c r="CK77" s="172">
        <v>0</v>
      </c>
      <c r="CL77" s="172">
        <v>12036</v>
      </c>
      <c r="CM77" s="174">
        <v>1323.96</v>
      </c>
      <c r="CN77" s="52">
        <v>6006475.5300000003</v>
      </c>
      <c r="CO77" s="172">
        <v>0</v>
      </c>
      <c r="CP77" s="172">
        <v>1250</v>
      </c>
      <c r="CQ77" s="176">
        <v>375</v>
      </c>
      <c r="CR77" s="53">
        <v>1701281.25</v>
      </c>
      <c r="CS77" s="51">
        <v>126668863.70999999</v>
      </c>
      <c r="CT77" s="52">
        <v>0</v>
      </c>
      <c r="CU77" s="52">
        <v>126668863.70999999</v>
      </c>
      <c r="CV77" s="146">
        <v>84609.45</v>
      </c>
      <c r="CW77" s="54">
        <v>401189</v>
      </c>
      <c r="CX77" s="52">
        <v>485798.45</v>
      </c>
      <c r="CY77" s="52">
        <v>364348.84</v>
      </c>
      <c r="CZ77" s="146">
        <v>0</v>
      </c>
      <c r="DA77" s="54">
        <v>0</v>
      </c>
      <c r="DB77" s="52">
        <v>0</v>
      </c>
      <c r="DC77" s="178">
        <v>0.75</v>
      </c>
      <c r="DD77" s="52">
        <v>0</v>
      </c>
      <c r="DE77" s="146">
        <v>0</v>
      </c>
      <c r="DF77" s="146">
        <v>0</v>
      </c>
      <c r="DG77" s="52">
        <v>0</v>
      </c>
      <c r="DH77" s="52">
        <v>0</v>
      </c>
      <c r="DI77" s="52">
        <v>485798.45</v>
      </c>
      <c r="DJ77" s="52">
        <v>364348.84</v>
      </c>
      <c r="DK77" s="146">
        <v>0</v>
      </c>
      <c r="DL77" s="54">
        <v>0</v>
      </c>
      <c r="DM77" s="51">
        <v>126304514.87</v>
      </c>
      <c r="DN77" s="51">
        <v>118618928.59999999</v>
      </c>
      <c r="DO77" s="52">
        <v>5989198.5700000003</v>
      </c>
      <c r="DP77" s="52">
        <v>1696387.7</v>
      </c>
      <c r="DQ77" s="52">
        <v>0</v>
      </c>
      <c r="DR77" s="52">
        <v>126304514.87</v>
      </c>
      <c r="DS77" s="179">
        <v>12737.5</v>
      </c>
      <c r="DT77" s="180">
        <v>12413.5</v>
      </c>
      <c r="DU77" s="180">
        <v>25574.343000000001</v>
      </c>
      <c r="DV77" s="181">
        <v>9383</v>
      </c>
    </row>
    <row r="78" spans="1:126" ht="10.199999999999999">
      <c r="A78" s="150" t="s">
        <v>341</v>
      </c>
      <c r="B78" s="150" t="s">
        <v>341</v>
      </c>
      <c r="C78" s="167" t="s">
        <v>342</v>
      </c>
      <c r="D78" s="168" t="s">
        <v>130</v>
      </c>
      <c r="E78" s="169" t="s">
        <v>343</v>
      </c>
      <c r="F78" s="150" t="s">
        <v>132</v>
      </c>
      <c r="G78" s="150" t="s">
        <v>133</v>
      </c>
      <c r="H78" s="170">
        <v>126</v>
      </c>
      <c r="I78" s="170">
        <v>824</v>
      </c>
      <c r="J78" s="171">
        <v>887</v>
      </c>
      <c r="K78" s="170">
        <v>733.5</v>
      </c>
      <c r="L78" s="170">
        <v>776.5</v>
      </c>
      <c r="M78" s="170">
        <v>728</v>
      </c>
      <c r="N78" s="170">
        <v>770</v>
      </c>
      <c r="O78" s="170">
        <v>802.5</v>
      </c>
      <c r="P78" s="170">
        <v>844.5</v>
      </c>
      <c r="Q78" s="170">
        <v>842</v>
      </c>
      <c r="R78" s="170">
        <v>832</v>
      </c>
      <c r="S78" s="170">
        <v>940.5</v>
      </c>
      <c r="T78" s="170">
        <v>934</v>
      </c>
      <c r="U78" s="170">
        <v>838</v>
      </c>
      <c r="V78" s="170">
        <v>791.5</v>
      </c>
      <c r="W78" s="171">
        <v>9833</v>
      </c>
      <c r="X78" s="171">
        <v>10720</v>
      </c>
      <c r="Y78" s="174">
        <v>1277.28</v>
      </c>
      <c r="Z78" s="174">
        <v>880.2</v>
      </c>
      <c r="AA78" s="174">
        <v>1775.31</v>
      </c>
      <c r="AB78" s="174">
        <v>2525.7660000000001</v>
      </c>
      <c r="AC78" s="174">
        <v>6472.5</v>
      </c>
      <c r="AD78" s="6">
        <v>11653.776</v>
      </c>
      <c r="AE78" s="6">
        <v>12931.056</v>
      </c>
      <c r="AF78" s="174">
        <v>1.087</v>
      </c>
      <c r="AG78" s="174">
        <v>1.0740000000000001</v>
      </c>
      <c r="AH78" s="174">
        <v>1.081</v>
      </c>
      <c r="AI78" s="6">
        <v>13978.472</v>
      </c>
      <c r="AJ78" s="170">
        <v>409</v>
      </c>
      <c r="AK78" s="170">
        <v>262</v>
      </c>
      <c r="AL78" s="170">
        <v>115</v>
      </c>
      <c r="AM78" s="170">
        <v>1359</v>
      </c>
      <c r="AN78" s="170">
        <v>44.9</v>
      </c>
      <c r="AO78" s="6">
        <v>409</v>
      </c>
      <c r="AP78" s="6">
        <v>524</v>
      </c>
      <c r="AQ78" s="6">
        <v>230</v>
      </c>
      <c r="AR78" s="6">
        <v>951.3</v>
      </c>
      <c r="AS78" s="6">
        <v>2114.3000000000002</v>
      </c>
      <c r="AT78" s="6">
        <v>1122.5</v>
      </c>
      <c r="AU78" s="6">
        <v>3236.8</v>
      </c>
      <c r="AV78" s="170">
        <v>4632.5</v>
      </c>
      <c r="AW78" s="170">
        <v>0</v>
      </c>
      <c r="AX78" s="174">
        <v>231.625</v>
      </c>
      <c r="AY78" s="170">
        <v>1925</v>
      </c>
      <c r="AZ78" s="170">
        <v>358</v>
      </c>
      <c r="BA78" s="172">
        <v>0</v>
      </c>
      <c r="BB78" s="172">
        <v>0</v>
      </c>
      <c r="BC78" s="176">
        <v>179</v>
      </c>
      <c r="BD78" s="170">
        <v>3871</v>
      </c>
      <c r="BE78" s="170">
        <v>3871</v>
      </c>
      <c r="BF78" s="174">
        <v>232.26</v>
      </c>
      <c r="BG78" s="170">
        <v>20</v>
      </c>
      <c r="BH78" s="6">
        <v>30</v>
      </c>
      <c r="BI78" s="175">
        <v>164.80600000000001</v>
      </c>
      <c r="BJ78" s="175">
        <v>710.83600000000001</v>
      </c>
      <c r="BK78" s="172">
        <v>10720</v>
      </c>
      <c r="BL78" s="172">
        <v>10720</v>
      </c>
      <c r="BM78" s="7">
        <v>525.38499999999999</v>
      </c>
      <c r="BN78" s="7">
        <v>0</v>
      </c>
      <c r="BO78" s="9">
        <v>0</v>
      </c>
      <c r="BP78" s="177">
        <v>0.627</v>
      </c>
      <c r="BQ78" s="6" t="s">
        <v>234</v>
      </c>
      <c r="BR78" s="170" t="s">
        <v>134</v>
      </c>
      <c r="BS78" s="176">
        <v>403.286</v>
      </c>
      <c r="BT78" s="176">
        <v>928.67100000000005</v>
      </c>
      <c r="BU78" s="175">
        <v>0.33900000000000002</v>
      </c>
      <c r="BV78" s="6">
        <v>3634.08</v>
      </c>
      <c r="BW78" s="6">
        <v>1569.248</v>
      </c>
      <c r="BX78" s="6">
        <v>582.5</v>
      </c>
      <c r="BY78" s="176">
        <v>2151.748</v>
      </c>
      <c r="BZ78" s="170">
        <v>0</v>
      </c>
      <c r="CA78" s="7">
        <v>0</v>
      </c>
      <c r="CB78" s="170">
        <v>0</v>
      </c>
      <c r="CC78" s="7">
        <v>0</v>
      </c>
      <c r="CD78" s="170">
        <v>0</v>
      </c>
      <c r="CE78" s="170">
        <v>0</v>
      </c>
      <c r="CF78" s="7">
        <v>0</v>
      </c>
      <c r="CG78" s="6">
        <v>24602.655999999999</v>
      </c>
      <c r="CH78" s="7">
        <v>0</v>
      </c>
      <c r="CI78" s="6">
        <v>24602.655999999999</v>
      </c>
      <c r="CJ78" s="51">
        <v>111616099.61</v>
      </c>
      <c r="CK78" s="172">
        <v>0</v>
      </c>
      <c r="CL78" s="172">
        <v>11197</v>
      </c>
      <c r="CM78" s="174">
        <v>1231.67</v>
      </c>
      <c r="CN78" s="52">
        <v>5587778.8700000001</v>
      </c>
      <c r="CO78" s="172">
        <v>0</v>
      </c>
      <c r="CP78" s="172">
        <v>0</v>
      </c>
      <c r="CQ78" s="176">
        <v>0</v>
      </c>
      <c r="CR78" s="53">
        <v>0</v>
      </c>
      <c r="CS78" s="51">
        <v>117203878.48</v>
      </c>
      <c r="CT78" s="52">
        <v>0</v>
      </c>
      <c r="CU78" s="52">
        <v>117203878.48</v>
      </c>
      <c r="CV78" s="146">
        <v>2.74</v>
      </c>
      <c r="CW78" s="54">
        <v>361655</v>
      </c>
      <c r="CX78" s="52">
        <v>361657.74</v>
      </c>
      <c r="CY78" s="52">
        <v>271243.31</v>
      </c>
      <c r="CZ78" s="146">
        <v>0</v>
      </c>
      <c r="DA78" s="54">
        <v>0</v>
      </c>
      <c r="DB78" s="52">
        <v>0</v>
      </c>
      <c r="DC78" s="178">
        <v>0.75</v>
      </c>
      <c r="DD78" s="52">
        <v>0</v>
      </c>
      <c r="DE78" s="146">
        <v>0</v>
      </c>
      <c r="DF78" s="146">
        <v>105294.35</v>
      </c>
      <c r="DG78" s="52">
        <v>105294.35</v>
      </c>
      <c r="DH78" s="52">
        <v>78970.759999999995</v>
      </c>
      <c r="DI78" s="52">
        <v>466952.09</v>
      </c>
      <c r="DJ78" s="52">
        <v>350214.07</v>
      </c>
      <c r="DK78" s="146">
        <v>0</v>
      </c>
      <c r="DL78" s="54">
        <v>0</v>
      </c>
      <c r="DM78" s="51">
        <v>116853664.41</v>
      </c>
      <c r="DN78" s="51">
        <v>111282582.25</v>
      </c>
      <c r="DO78" s="52">
        <v>5571082.1600000001</v>
      </c>
      <c r="DP78" s="52">
        <v>0</v>
      </c>
      <c r="DQ78" s="52">
        <v>0</v>
      </c>
      <c r="DR78" s="52">
        <v>116853664.41</v>
      </c>
      <c r="DS78" s="179">
        <v>10718.5</v>
      </c>
      <c r="DT78" s="180">
        <v>11883.5</v>
      </c>
      <c r="DU78" s="180">
        <v>26688.421999999999</v>
      </c>
      <c r="DV78" s="181">
        <v>10412</v>
      </c>
    </row>
    <row r="79" spans="1:126" ht="10.199999999999999">
      <c r="A79" s="150" t="s">
        <v>344</v>
      </c>
      <c r="B79" s="150" t="s">
        <v>344</v>
      </c>
      <c r="C79" s="167" t="s">
        <v>345</v>
      </c>
      <c r="D79" s="168" t="s">
        <v>130</v>
      </c>
      <c r="E79" s="169" t="s">
        <v>346</v>
      </c>
      <c r="F79" s="150" t="s">
        <v>132</v>
      </c>
      <c r="G79" s="150" t="s">
        <v>133</v>
      </c>
      <c r="H79" s="170">
        <v>6.5</v>
      </c>
      <c r="I79" s="170">
        <v>11.5</v>
      </c>
      <c r="J79" s="171">
        <v>14.75</v>
      </c>
      <c r="K79" s="170">
        <v>14</v>
      </c>
      <c r="L79" s="170">
        <v>14</v>
      </c>
      <c r="M79" s="170">
        <v>12</v>
      </c>
      <c r="N79" s="170">
        <v>12</v>
      </c>
      <c r="O79" s="170">
        <v>15.5</v>
      </c>
      <c r="P79" s="170">
        <v>14.5</v>
      </c>
      <c r="Q79" s="170">
        <v>15</v>
      </c>
      <c r="R79" s="170">
        <v>12</v>
      </c>
      <c r="S79" s="170">
        <v>12.5</v>
      </c>
      <c r="T79" s="170">
        <v>12.5</v>
      </c>
      <c r="U79" s="170">
        <v>13.5</v>
      </c>
      <c r="V79" s="170">
        <v>9</v>
      </c>
      <c r="W79" s="171">
        <v>156.5</v>
      </c>
      <c r="X79" s="171">
        <v>171.25</v>
      </c>
      <c r="Y79" s="174">
        <v>21.24</v>
      </c>
      <c r="Z79" s="174">
        <v>16.8</v>
      </c>
      <c r="AA79" s="174">
        <v>30.68</v>
      </c>
      <c r="AB79" s="174">
        <v>43.890999999999998</v>
      </c>
      <c r="AC79" s="174">
        <v>93.125</v>
      </c>
      <c r="AD79" s="6">
        <v>184.49600000000001</v>
      </c>
      <c r="AE79" s="6">
        <v>205.73599999999999</v>
      </c>
      <c r="AF79" s="174">
        <v>1.089</v>
      </c>
      <c r="AG79" s="174">
        <v>1.1140000000000001</v>
      </c>
      <c r="AH79" s="174">
        <v>1.1020000000000001</v>
      </c>
      <c r="AI79" s="6">
        <v>226.721</v>
      </c>
      <c r="AJ79" s="170">
        <v>1.5</v>
      </c>
      <c r="AK79" s="170">
        <v>1.5</v>
      </c>
      <c r="AL79" s="170">
        <v>1.5</v>
      </c>
      <c r="AM79" s="170">
        <v>34</v>
      </c>
      <c r="AN79" s="170">
        <v>0.91</v>
      </c>
      <c r="AO79" s="6">
        <v>1.5</v>
      </c>
      <c r="AP79" s="6">
        <v>3</v>
      </c>
      <c r="AQ79" s="6">
        <v>3</v>
      </c>
      <c r="AR79" s="6">
        <v>23.8</v>
      </c>
      <c r="AS79" s="6">
        <v>31.3</v>
      </c>
      <c r="AT79" s="6">
        <v>22.75</v>
      </c>
      <c r="AU79" s="6">
        <v>54.05</v>
      </c>
      <c r="AV79" s="170">
        <v>79</v>
      </c>
      <c r="AW79" s="170">
        <v>0</v>
      </c>
      <c r="AX79" s="174">
        <v>3.95</v>
      </c>
      <c r="AY79" s="170">
        <v>0</v>
      </c>
      <c r="AZ79" s="170">
        <v>0</v>
      </c>
      <c r="BA79" s="172">
        <v>0</v>
      </c>
      <c r="BB79" s="172">
        <v>0</v>
      </c>
      <c r="BC79" s="176">
        <v>0</v>
      </c>
      <c r="BD79" s="170">
        <v>0</v>
      </c>
      <c r="BE79" s="170">
        <v>0</v>
      </c>
      <c r="BF79" s="174">
        <v>0</v>
      </c>
      <c r="BG79" s="170">
        <v>0</v>
      </c>
      <c r="BH79" s="6">
        <v>0</v>
      </c>
      <c r="BI79" s="175">
        <v>79.388000000000005</v>
      </c>
      <c r="BJ79" s="175">
        <v>71.91</v>
      </c>
      <c r="BK79" s="172">
        <v>171.25</v>
      </c>
      <c r="BL79" s="172">
        <v>171.25</v>
      </c>
      <c r="BM79" s="7">
        <v>151.298</v>
      </c>
      <c r="BN79" s="7">
        <v>24.588000000000001</v>
      </c>
      <c r="BO79" s="9">
        <v>28.75</v>
      </c>
      <c r="BP79" s="177">
        <v>1</v>
      </c>
      <c r="BQ79" s="6" t="s">
        <v>234</v>
      </c>
      <c r="BR79" s="170" t="s">
        <v>134</v>
      </c>
      <c r="BS79" s="176">
        <v>10.275</v>
      </c>
      <c r="BT79" s="176">
        <v>214.911</v>
      </c>
      <c r="BU79" s="175">
        <v>5.5E-2</v>
      </c>
      <c r="BV79" s="6">
        <v>9.4190000000000005</v>
      </c>
      <c r="BW79" s="6">
        <v>0</v>
      </c>
      <c r="BX79" s="6">
        <v>0</v>
      </c>
      <c r="BY79" s="176">
        <v>0</v>
      </c>
      <c r="BZ79" s="170">
        <v>0</v>
      </c>
      <c r="CA79" s="7">
        <v>0</v>
      </c>
      <c r="CB79" s="170">
        <v>0</v>
      </c>
      <c r="CC79" s="7">
        <v>0</v>
      </c>
      <c r="CD79" s="170">
        <v>0</v>
      </c>
      <c r="CE79" s="170">
        <v>0</v>
      </c>
      <c r="CF79" s="7">
        <v>0</v>
      </c>
      <c r="CG79" s="6">
        <v>509.05099999999999</v>
      </c>
      <c r="CH79" s="7">
        <v>8.9870000000000001</v>
      </c>
      <c r="CI79" s="6">
        <v>518.03800000000001</v>
      </c>
      <c r="CJ79" s="51">
        <v>2350208.9</v>
      </c>
      <c r="CK79" s="172">
        <v>0</v>
      </c>
      <c r="CL79" s="172">
        <v>0</v>
      </c>
      <c r="CM79" s="174">
        <v>0</v>
      </c>
      <c r="CN79" s="52">
        <v>0</v>
      </c>
      <c r="CO79" s="172">
        <v>0</v>
      </c>
      <c r="CP79" s="172">
        <v>0</v>
      </c>
      <c r="CQ79" s="176">
        <v>0</v>
      </c>
      <c r="CR79" s="53">
        <v>0</v>
      </c>
      <c r="CS79" s="51">
        <v>2350208.9</v>
      </c>
      <c r="CT79" s="52">
        <v>0</v>
      </c>
      <c r="CU79" s="52">
        <v>2350208.9</v>
      </c>
      <c r="CV79" s="146">
        <v>686.71</v>
      </c>
      <c r="CW79" s="54">
        <v>5131</v>
      </c>
      <c r="CX79" s="52">
        <v>5817.71</v>
      </c>
      <c r="CY79" s="52">
        <v>4363.28</v>
      </c>
      <c r="CZ79" s="146">
        <v>0</v>
      </c>
      <c r="DA79" s="54">
        <v>0</v>
      </c>
      <c r="DB79" s="52">
        <v>0</v>
      </c>
      <c r="DC79" s="178">
        <v>0.75</v>
      </c>
      <c r="DD79" s="52">
        <v>0</v>
      </c>
      <c r="DE79" s="146">
        <v>0</v>
      </c>
      <c r="DF79" s="146">
        <v>0</v>
      </c>
      <c r="DG79" s="52">
        <v>0</v>
      </c>
      <c r="DH79" s="52">
        <v>0</v>
      </c>
      <c r="DI79" s="52">
        <v>5817.71</v>
      </c>
      <c r="DJ79" s="52">
        <v>4363.28</v>
      </c>
      <c r="DK79" s="146">
        <v>0</v>
      </c>
      <c r="DL79" s="54">
        <v>0</v>
      </c>
      <c r="DM79" s="51">
        <v>2345845.62</v>
      </c>
      <c r="DN79" s="51">
        <v>2345845.62</v>
      </c>
      <c r="DO79" s="52">
        <v>0</v>
      </c>
      <c r="DP79" s="52">
        <v>0</v>
      </c>
      <c r="DQ79" s="52">
        <v>0</v>
      </c>
      <c r="DR79" s="52">
        <v>2345845.62</v>
      </c>
      <c r="DS79" s="179">
        <v>168</v>
      </c>
      <c r="DT79" s="180">
        <v>168.5</v>
      </c>
      <c r="DU79" s="180">
        <v>518.03800000000001</v>
      </c>
      <c r="DV79" s="181">
        <v>13724</v>
      </c>
    </row>
    <row r="80" spans="1:126" ht="10.199999999999999">
      <c r="A80" s="150" t="s">
        <v>347</v>
      </c>
      <c r="B80" s="150" t="s">
        <v>347</v>
      </c>
      <c r="C80" s="167" t="s">
        <v>348</v>
      </c>
      <c r="D80" s="168" t="s">
        <v>130</v>
      </c>
      <c r="E80" s="169" t="s">
        <v>349</v>
      </c>
      <c r="F80" s="150" t="s">
        <v>132</v>
      </c>
      <c r="G80" s="150" t="s">
        <v>133</v>
      </c>
      <c r="H80" s="170">
        <v>72</v>
      </c>
      <c r="I80" s="170">
        <v>269</v>
      </c>
      <c r="J80" s="171">
        <v>305</v>
      </c>
      <c r="K80" s="170">
        <v>237</v>
      </c>
      <c r="L80" s="170">
        <v>242</v>
      </c>
      <c r="M80" s="170">
        <v>265.5</v>
      </c>
      <c r="N80" s="170">
        <v>252.5</v>
      </c>
      <c r="O80" s="170">
        <v>252</v>
      </c>
      <c r="P80" s="170">
        <v>271.5</v>
      </c>
      <c r="Q80" s="170">
        <v>246.5</v>
      </c>
      <c r="R80" s="170">
        <v>239</v>
      </c>
      <c r="S80" s="170">
        <v>338.5</v>
      </c>
      <c r="T80" s="170">
        <v>229.5</v>
      </c>
      <c r="U80" s="170">
        <v>253</v>
      </c>
      <c r="V80" s="170">
        <v>217</v>
      </c>
      <c r="W80" s="171">
        <v>3044</v>
      </c>
      <c r="X80" s="171">
        <v>3349</v>
      </c>
      <c r="Y80" s="174">
        <v>439.2</v>
      </c>
      <c r="Z80" s="174">
        <v>284.39999999999998</v>
      </c>
      <c r="AA80" s="174">
        <v>598.85</v>
      </c>
      <c r="AB80" s="174">
        <v>810.92100000000005</v>
      </c>
      <c r="AC80" s="174">
        <v>1904.375</v>
      </c>
      <c r="AD80" s="6">
        <v>3598.5459999999998</v>
      </c>
      <c r="AE80" s="6">
        <v>4037.7460000000001</v>
      </c>
      <c r="AF80" s="174">
        <v>1.089</v>
      </c>
      <c r="AG80" s="174">
        <v>1.0680000000000001</v>
      </c>
      <c r="AH80" s="174">
        <v>1.079</v>
      </c>
      <c r="AI80" s="6">
        <v>4356.7280000000001</v>
      </c>
      <c r="AJ80" s="170">
        <v>234.5</v>
      </c>
      <c r="AK80" s="170">
        <v>27</v>
      </c>
      <c r="AL80" s="170">
        <v>72</v>
      </c>
      <c r="AM80" s="170">
        <v>327</v>
      </c>
      <c r="AN80" s="170">
        <v>19.3</v>
      </c>
      <c r="AO80" s="6">
        <v>234.5</v>
      </c>
      <c r="AP80" s="6">
        <v>54</v>
      </c>
      <c r="AQ80" s="6">
        <v>144</v>
      </c>
      <c r="AR80" s="6">
        <v>228.9</v>
      </c>
      <c r="AS80" s="6">
        <v>661.4</v>
      </c>
      <c r="AT80" s="6">
        <v>482.5</v>
      </c>
      <c r="AU80" s="6">
        <v>1143.9000000000001</v>
      </c>
      <c r="AV80" s="170">
        <v>1788.5</v>
      </c>
      <c r="AW80" s="170">
        <v>0</v>
      </c>
      <c r="AX80" s="174">
        <v>89.424999999999997</v>
      </c>
      <c r="AY80" s="170">
        <v>0</v>
      </c>
      <c r="AZ80" s="170">
        <v>0</v>
      </c>
      <c r="BA80" s="172">
        <v>0</v>
      </c>
      <c r="BB80" s="172">
        <v>0</v>
      </c>
      <c r="BC80" s="176">
        <v>0</v>
      </c>
      <c r="BD80" s="170">
        <v>1757</v>
      </c>
      <c r="BE80" s="170">
        <v>1757</v>
      </c>
      <c r="BF80" s="174">
        <v>105.42</v>
      </c>
      <c r="BG80" s="170">
        <v>4</v>
      </c>
      <c r="BH80" s="6">
        <v>6</v>
      </c>
      <c r="BI80" s="175">
        <v>154.334</v>
      </c>
      <c r="BJ80" s="175">
        <v>203.42599999999999</v>
      </c>
      <c r="BK80" s="172">
        <v>3349</v>
      </c>
      <c r="BL80" s="172">
        <v>3349</v>
      </c>
      <c r="BM80" s="7">
        <v>214.65600000000001</v>
      </c>
      <c r="BN80" s="7">
        <v>81.757000000000005</v>
      </c>
      <c r="BO80" s="9">
        <v>0</v>
      </c>
      <c r="BP80" s="177">
        <v>0.55200000000000005</v>
      </c>
      <c r="BQ80" s="6" t="s">
        <v>234</v>
      </c>
      <c r="BR80" s="170" t="s">
        <v>134</v>
      </c>
      <c r="BS80" s="176">
        <v>110.919</v>
      </c>
      <c r="BT80" s="176">
        <v>407.33199999999999</v>
      </c>
      <c r="BU80" s="175">
        <v>0.252</v>
      </c>
      <c r="BV80" s="6">
        <v>843.94799999999998</v>
      </c>
      <c r="BW80" s="6">
        <v>0</v>
      </c>
      <c r="BX80" s="6">
        <v>0</v>
      </c>
      <c r="BY80" s="176">
        <v>0</v>
      </c>
      <c r="BZ80" s="170">
        <v>0</v>
      </c>
      <c r="CA80" s="7">
        <v>0</v>
      </c>
      <c r="CB80" s="170">
        <v>0</v>
      </c>
      <c r="CC80" s="7">
        <v>0</v>
      </c>
      <c r="CD80" s="170">
        <v>0</v>
      </c>
      <c r="CE80" s="170">
        <v>0</v>
      </c>
      <c r="CF80" s="7">
        <v>0</v>
      </c>
      <c r="CG80" s="6">
        <v>6952.7529999999997</v>
      </c>
      <c r="CH80" s="7">
        <v>0</v>
      </c>
      <c r="CI80" s="6">
        <v>6952.7529999999997</v>
      </c>
      <c r="CJ80" s="51">
        <v>31542902.170000002</v>
      </c>
      <c r="CK80" s="172">
        <v>0</v>
      </c>
      <c r="CL80" s="172">
        <v>3250</v>
      </c>
      <c r="CM80" s="174">
        <v>357.5</v>
      </c>
      <c r="CN80" s="52">
        <v>1621888.13</v>
      </c>
      <c r="CO80" s="172">
        <v>0</v>
      </c>
      <c r="CP80" s="172">
        <v>0</v>
      </c>
      <c r="CQ80" s="176">
        <v>0</v>
      </c>
      <c r="CR80" s="53">
        <v>0</v>
      </c>
      <c r="CS80" s="51">
        <v>33164790.300000001</v>
      </c>
      <c r="CT80" s="52">
        <v>0</v>
      </c>
      <c r="CU80" s="52">
        <v>33164790.300000001</v>
      </c>
      <c r="CV80" s="146">
        <v>29223.46</v>
      </c>
      <c r="CW80" s="54">
        <v>153900</v>
      </c>
      <c r="CX80" s="52">
        <v>183123.46</v>
      </c>
      <c r="CY80" s="52">
        <v>137342.6</v>
      </c>
      <c r="CZ80" s="146">
        <v>0</v>
      </c>
      <c r="DA80" s="54">
        <v>0</v>
      </c>
      <c r="DB80" s="52">
        <v>0</v>
      </c>
      <c r="DC80" s="178">
        <v>0.75</v>
      </c>
      <c r="DD80" s="52">
        <v>0</v>
      </c>
      <c r="DE80" s="146">
        <v>0</v>
      </c>
      <c r="DF80" s="146">
        <v>198972.54</v>
      </c>
      <c r="DG80" s="52">
        <v>198972.54</v>
      </c>
      <c r="DH80" s="52">
        <v>149229.41</v>
      </c>
      <c r="DI80" s="52">
        <v>382096</v>
      </c>
      <c r="DJ80" s="52">
        <v>286572.01</v>
      </c>
      <c r="DK80" s="146">
        <v>0</v>
      </c>
      <c r="DL80" s="54">
        <v>0</v>
      </c>
      <c r="DM80" s="51">
        <v>32878218.289999999</v>
      </c>
      <c r="DN80" s="51">
        <v>31270344.649999999</v>
      </c>
      <c r="DO80" s="52">
        <v>1607873.64</v>
      </c>
      <c r="DP80" s="52">
        <v>0</v>
      </c>
      <c r="DQ80" s="52">
        <v>0</v>
      </c>
      <c r="DR80" s="52">
        <v>32878218.289999999</v>
      </c>
      <c r="DS80" s="179">
        <v>3353.5</v>
      </c>
      <c r="DT80" s="180">
        <v>3154</v>
      </c>
      <c r="DU80" s="180">
        <v>6576.4070000000002</v>
      </c>
      <c r="DV80" s="181">
        <v>9419</v>
      </c>
    </row>
    <row r="81" spans="1:126" ht="10.199999999999999">
      <c r="A81" s="150" t="s">
        <v>350</v>
      </c>
      <c r="B81" s="150" t="s">
        <v>350</v>
      </c>
      <c r="C81" s="167" t="s">
        <v>261</v>
      </c>
      <c r="D81" s="168" t="s">
        <v>130</v>
      </c>
      <c r="E81" s="169" t="s">
        <v>351</v>
      </c>
      <c r="F81" s="150" t="s">
        <v>132</v>
      </c>
      <c r="G81" s="150" t="s">
        <v>133</v>
      </c>
      <c r="H81" s="170">
        <v>8</v>
      </c>
      <c r="I81" s="170">
        <v>30.5</v>
      </c>
      <c r="J81" s="171">
        <v>34.5</v>
      </c>
      <c r="K81" s="170">
        <v>27</v>
      </c>
      <c r="L81" s="170">
        <v>29</v>
      </c>
      <c r="M81" s="170">
        <v>14</v>
      </c>
      <c r="N81" s="170">
        <v>31</v>
      </c>
      <c r="O81" s="170">
        <v>32</v>
      </c>
      <c r="P81" s="170">
        <v>32.5</v>
      </c>
      <c r="Q81" s="170">
        <v>35</v>
      </c>
      <c r="R81" s="170">
        <v>30.5</v>
      </c>
      <c r="S81" s="170">
        <v>24.5</v>
      </c>
      <c r="T81" s="170">
        <v>31</v>
      </c>
      <c r="U81" s="170">
        <v>31.5</v>
      </c>
      <c r="V81" s="170">
        <v>38</v>
      </c>
      <c r="W81" s="171">
        <v>356</v>
      </c>
      <c r="X81" s="171">
        <v>390.5</v>
      </c>
      <c r="Y81" s="174">
        <v>49.68</v>
      </c>
      <c r="Z81" s="174">
        <v>32.4</v>
      </c>
      <c r="AA81" s="174">
        <v>50.74</v>
      </c>
      <c r="AB81" s="174">
        <v>99.798000000000002</v>
      </c>
      <c r="AC81" s="174">
        <v>238.125</v>
      </c>
      <c r="AD81" s="6">
        <v>421.06299999999999</v>
      </c>
      <c r="AE81" s="6">
        <v>470.74299999999999</v>
      </c>
      <c r="AF81" s="174">
        <v>1.1259999999999999</v>
      </c>
      <c r="AG81" s="174">
        <v>1.079</v>
      </c>
      <c r="AH81" s="174">
        <v>1.103</v>
      </c>
      <c r="AI81" s="6">
        <v>519.23</v>
      </c>
      <c r="AJ81" s="170">
        <v>0</v>
      </c>
      <c r="AK81" s="170">
        <v>6.5</v>
      </c>
      <c r="AL81" s="170">
        <v>6</v>
      </c>
      <c r="AM81" s="170">
        <v>70</v>
      </c>
      <c r="AN81" s="170">
        <v>2.42</v>
      </c>
      <c r="AO81" s="6">
        <v>0</v>
      </c>
      <c r="AP81" s="6">
        <v>13</v>
      </c>
      <c r="AQ81" s="6">
        <v>12</v>
      </c>
      <c r="AR81" s="6">
        <v>49</v>
      </c>
      <c r="AS81" s="6">
        <v>74</v>
      </c>
      <c r="AT81" s="6">
        <v>60.5</v>
      </c>
      <c r="AU81" s="6">
        <v>134.5</v>
      </c>
      <c r="AV81" s="170">
        <v>163.5</v>
      </c>
      <c r="AW81" s="170">
        <v>0</v>
      </c>
      <c r="AX81" s="174">
        <v>8.1750000000000007</v>
      </c>
      <c r="AY81" s="170">
        <v>89.5</v>
      </c>
      <c r="AZ81" s="170">
        <v>28.42</v>
      </c>
      <c r="BA81" s="172">
        <v>0</v>
      </c>
      <c r="BB81" s="172">
        <v>0</v>
      </c>
      <c r="BC81" s="176">
        <v>14.21</v>
      </c>
      <c r="BD81" s="170">
        <v>202</v>
      </c>
      <c r="BE81" s="170">
        <v>196</v>
      </c>
      <c r="BF81" s="174">
        <v>11.76</v>
      </c>
      <c r="BG81" s="170">
        <v>0</v>
      </c>
      <c r="BH81" s="6">
        <v>0</v>
      </c>
      <c r="BI81" s="175">
        <v>81.653999999999996</v>
      </c>
      <c r="BJ81" s="175">
        <v>135.97499999999999</v>
      </c>
      <c r="BK81" s="172">
        <v>390.5</v>
      </c>
      <c r="BL81" s="172">
        <v>390.5</v>
      </c>
      <c r="BM81" s="7">
        <v>217.62899999999999</v>
      </c>
      <c r="BN81" s="7">
        <v>52.856999999999999</v>
      </c>
      <c r="BO81" s="9">
        <v>0</v>
      </c>
      <c r="BP81" s="177">
        <v>1</v>
      </c>
      <c r="BQ81" s="6" t="s">
        <v>234</v>
      </c>
      <c r="BR81" s="170" t="s">
        <v>134</v>
      </c>
      <c r="BS81" s="176">
        <v>23.43</v>
      </c>
      <c r="BT81" s="176">
        <v>293.916</v>
      </c>
      <c r="BU81" s="175">
        <v>0.218</v>
      </c>
      <c r="BV81" s="6">
        <v>85.129000000000005</v>
      </c>
      <c r="BW81" s="6">
        <v>0</v>
      </c>
      <c r="BX81" s="6">
        <v>0</v>
      </c>
      <c r="BY81" s="176">
        <v>0</v>
      </c>
      <c r="BZ81" s="170">
        <v>0</v>
      </c>
      <c r="CA81" s="7">
        <v>0</v>
      </c>
      <c r="CB81" s="170">
        <v>0</v>
      </c>
      <c r="CC81" s="7">
        <v>0</v>
      </c>
      <c r="CD81" s="170">
        <v>0</v>
      </c>
      <c r="CE81" s="170">
        <v>0</v>
      </c>
      <c r="CF81" s="7">
        <v>0</v>
      </c>
      <c r="CG81" s="6">
        <v>1066.92</v>
      </c>
      <c r="CH81" s="7">
        <v>0</v>
      </c>
      <c r="CI81" s="6">
        <v>1066.92</v>
      </c>
      <c r="CJ81" s="51">
        <v>4840349.3099999996</v>
      </c>
      <c r="CK81" s="172">
        <v>0</v>
      </c>
      <c r="CL81" s="172">
        <v>0</v>
      </c>
      <c r="CM81" s="174">
        <v>0</v>
      </c>
      <c r="CN81" s="52">
        <v>0</v>
      </c>
      <c r="CO81" s="172">
        <v>0</v>
      </c>
      <c r="CP81" s="172">
        <v>0</v>
      </c>
      <c r="CQ81" s="176">
        <v>0</v>
      </c>
      <c r="CR81" s="53">
        <v>0</v>
      </c>
      <c r="CS81" s="51">
        <v>4840349.3099999996</v>
      </c>
      <c r="CT81" s="52">
        <v>0</v>
      </c>
      <c r="CU81" s="52">
        <v>4840349.3099999996</v>
      </c>
      <c r="CV81" s="146">
        <v>2047.66</v>
      </c>
      <c r="CW81" s="54">
        <v>16284</v>
      </c>
      <c r="CX81" s="52">
        <v>18331.66</v>
      </c>
      <c r="CY81" s="52">
        <v>13748.75</v>
      </c>
      <c r="CZ81" s="146">
        <v>0</v>
      </c>
      <c r="DA81" s="54">
        <v>0</v>
      </c>
      <c r="DB81" s="52">
        <v>0</v>
      </c>
      <c r="DC81" s="178">
        <v>0.75</v>
      </c>
      <c r="DD81" s="52">
        <v>0</v>
      </c>
      <c r="DE81" s="146">
        <v>0</v>
      </c>
      <c r="DF81" s="146">
        <v>539.41999999999996</v>
      </c>
      <c r="DG81" s="52">
        <v>539.41999999999996</v>
      </c>
      <c r="DH81" s="52">
        <v>404.57</v>
      </c>
      <c r="DI81" s="52">
        <v>18871.080000000002</v>
      </c>
      <c r="DJ81" s="52">
        <v>14153.32</v>
      </c>
      <c r="DK81" s="146">
        <v>0</v>
      </c>
      <c r="DL81" s="54">
        <v>0</v>
      </c>
      <c r="DM81" s="51">
        <v>4826195.99</v>
      </c>
      <c r="DN81" s="51">
        <v>4826195.99</v>
      </c>
      <c r="DO81" s="52">
        <v>0</v>
      </c>
      <c r="DP81" s="52">
        <v>0</v>
      </c>
      <c r="DQ81" s="52">
        <v>0</v>
      </c>
      <c r="DR81" s="52">
        <v>4826195.99</v>
      </c>
      <c r="DS81" s="179">
        <v>400</v>
      </c>
      <c r="DT81" s="180">
        <v>382</v>
      </c>
      <c r="DU81" s="180">
        <v>1041.5250000000001</v>
      </c>
      <c r="DV81" s="181">
        <v>12395</v>
      </c>
    </row>
    <row r="82" spans="1:126" ht="10.199999999999999">
      <c r="A82" s="150" t="s">
        <v>352</v>
      </c>
      <c r="B82" s="150" t="s">
        <v>352</v>
      </c>
      <c r="C82" s="167" t="s">
        <v>353</v>
      </c>
      <c r="D82" s="168" t="s">
        <v>130</v>
      </c>
      <c r="E82" s="169" t="s">
        <v>354</v>
      </c>
      <c r="F82" s="150" t="s">
        <v>132</v>
      </c>
      <c r="G82" s="150" t="s">
        <v>133</v>
      </c>
      <c r="H82" s="170">
        <v>8</v>
      </c>
      <c r="I82" s="170">
        <v>72.5</v>
      </c>
      <c r="J82" s="171">
        <v>76.5</v>
      </c>
      <c r="K82" s="170">
        <v>87</v>
      </c>
      <c r="L82" s="170">
        <v>93.5</v>
      </c>
      <c r="M82" s="170">
        <v>96</v>
      </c>
      <c r="N82" s="170">
        <v>85.5</v>
      </c>
      <c r="O82" s="170">
        <v>96.5</v>
      </c>
      <c r="P82" s="170">
        <v>103.5</v>
      </c>
      <c r="Q82" s="170">
        <v>102</v>
      </c>
      <c r="R82" s="170">
        <v>89</v>
      </c>
      <c r="S82" s="170">
        <v>94</v>
      </c>
      <c r="T82" s="170">
        <v>96</v>
      </c>
      <c r="U82" s="170">
        <v>98</v>
      </c>
      <c r="V82" s="170">
        <v>77.5</v>
      </c>
      <c r="W82" s="171">
        <v>1118.5</v>
      </c>
      <c r="X82" s="171">
        <v>1195</v>
      </c>
      <c r="Y82" s="174">
        <v>110.16</v>
      </c>
      <c r="Z82" s="174">
        <v>104.4</v>
      </c>
      <c r="AA82" s="174">
        <v>223.61</v>
      </c>
      <c r="AB82" s="174">
        <v>298.34899999999999</v>
      </c>
      <c r="AC82" s="174">
        <v>695.625</v>
      </c>
      <c r="AD82" s="6">
        <v>1321.9839999999999</v>
      </c>
      <c r="AE82" s="6">
        <v>1432.144</v>
      </c>
      <c r="AF82" s="174">
        <v>1.0389999999999999</v>
      </c>
      <c r="AG82" s="174">
        <v>1.0349999999999999</v>
      </c>
      <c r="AH82" s="174">
        <v>1.0369999999999999</v>
      </c>
      <c r="AI82" s="6">
        <v>1485.133</v>
      </c>
      <c r="AJ82" s="170">
        <v>7</v>
      </c>
      <c r="AK82" s="170">
        <v>12.5</v>
      </c>
      <c r="AL82" s="170">
        <v>8</v>
      </c>
      <c r="AM82" s="170">
        <v>104.5</v>
      </c>
      <c r="AN82" s="170">
        <v>4.8</v>
      </c>
      <c r="AO82" s="6">
        <v>7</v>
      </c>
      <c r="AP82" s="6">
        <v>25</v>
      </c>
      <c r="AQ82" s="6">
        <v>16</v>
      </c>
      <c r="AR82" s="6">
        <v>73.150000000000006</v>
      </c>
      <c r="AS82" s="6">
        <v>121.15</v>
      </c>
      <c r="AT82" s="6">
        <v>120</v>
      </c>
      <c r="AU82" s="6">
        <v>241.15</v>
      </c>
      <c r="AV82" s="170">
        <v>531</v>
      </c>
      <c r="AW82" s="170">
        <v>0</v>
      </c>
      <c r="AX82" s="174">
        <v>26.55</v>
      </c>
      <c r="AY82" s="170">
        <v>384</v>
      </c>
      <c r="AZ82" s="170">
        <v>166.92</v>
      </c>
      <c r="BA82" s="172">
        <v>0</v>
      </c>
      <c r="BB82" s="172">
        <v>0</v>
      </c>
      <c r="BC82" s="176">
        <v>83.46</v>
      </c>
      <c r="BD82" s="170">
        <v>641</v>
      </c>
      <c r="BE82" s="170">
        <v>634.5</v>
      </c>
      <c r="BF82" s="174">
        <v>38.07</v>
      </c>
      <c r="BG82" s="170">
        <v>0</v>
      </c>
      <c r="BH82" s="6">
        <v>0</v>
      </c>
      <c r="BI82" s="175">
        <v>57.497999999999998</v>
      </c>
      <c r="BJ82" s="175">
        <v>57.6</v>
      </c>
      <c r="BK82" s="172">
        <v>1195</v>
      </c>
      <c r="BL82" s="172">
        <v>1195</v>
      </c>
      <c r="BM82" s="7">
        <v>115.098</v>
      </c>
      <c r="BN82" s="7">
        <v>125.699</v>
      </c>
      <c r="BO82" s="9">
        <v>0</v>
      </c>
      <c r="BP82" s="177">
        <v>1</v>
      </c>
      <c r="BQ82" s="6" t="s">
        <v>234</v>
      </c>
      <c r="BR82" s="170" t="s">
        <v>134</v>
      </c>
      <c r="BS82" s="176">
        <v>71.7</v>
      </c>
      <c r="BT82" s="176">
        <v>312.49700000000001</v>
      </c>
      <c r="BU82" s="175">
        <v>0.32400000000000001</v>
      </c>
      <c r="BV82" s="6">
        <v>387.18</v>
      </c>
      <c r="BW82" s="6">
        <v>0</v>
      </c>
      <c r="BX82" s="6">
        <v>0</v>
      </c>
      <c r="BY82" s="176">
        <v>0</v>
      </c>
      <c r="BZ82" s="170">
        <v>0</v>
      </c>
      <c r="CA82" s="7">
        <v>0</v>
      </c>
      <c r="CB82" s="170">
        <v>0</v>
      </c>
      <c r="CC82" s="7">
        <v>0</v>
      </c>
      <c r="CD82" s="170">
        <v>0</v>
      </c>
      <c r="CE82" s="170">
        <v>0</v>
      </c>
      <c r="CF82" s="7">
        <v>0</v>
      </c>
      <c r="CG82" s="6">
        <v>2574.04</v>
      </c>
      <c r="CH82" s="7">
        <v>0</v>
      </c>
      <c r="CI82" s="6">
        <v>2574.04</v>
      </c>
      <c r="CJ82" s="51">
        <v>11677775.970000001</v>
      </c>
      <c r="CK82" s="172">
        <v>0</v>
      </c>
      <c r="CL82" s="172">
        <v>400</v>
      </c>
      <c r="CM82" s="174">
        <v>44</v>
      </c>
      <c r="CN82" s="52">
        <v>199617</v>
      </c>
      <c r="CO82" s="172">
        <v>0</v>
      </c>
      <c r="CP82" s="172">
        <v>0</v>
      </c>
      <c r="CQ82" s="176">
        <v>0</v>
      </c>
      <c r="CR82" s="53">
        <v>0</v>
      </c>
      <c r="CS82" s="51">
        <v>11877392.970000001</v>
      </c>
      <c r="CT82" s="52">
        <v>0</v>
      </c>
      <c r="CU82" s="52">
        <v>11877392.970000001</v>
      </c>
      <c r="CV82" s="146">
        <v>7464.54</v>
      </c>
      <c r="CW82" s="54">
        <v>37395</v>
      </c>
      <c r="CX82" s="52">
        <v>44859.54</v>
      </c>
      <c r="CY82" s="52">
        <v>33644.660000000003</v>
      </c>
      <c r="CZ82" s="146">
        <v>0</v>
      </c>
      <c r="DA82" s="54">
        <v>0</v>
      </c>
      <c r="DB82" s="52">
        <v>0</v>
      </c>
      <c r="DC82" s="178">
        <v>0.75</v>
      </c>
      <c r="DD82" s="52">
        <v>0</v>
      </c>
      <c r="DE82" s="146">
        <v>0</v>
      </c>
      <c r="DF82" s="146">
        <v>0</v>
      </c>
      <c r="DG82" s="52">
        <v>0</v>
      </c>
      <c r="DH82" s="52">
        <v>0</v>
      </c>
      <c r="DI82" s="52">
        <v>44859.54</v>
      </c>
      <c r="DJ82" s="52">
        <v>33644.660000000003</v>
      </c>
      <c r="DK82" s="146">
        <v>0</v>
      </c>
      <c r="DL82" s="54">
        <v>0</v>
      </c>
      <c r="DM82" s="51">
        <v>11843748.310000001</v>
      </c>
      <c r="DN82" s="51">
        <v>11644696.76</v>
      </c>
      <c r="DO82" s="52">
        <v>199051.55</v>
      </c>
      <c r="DP82" s="52">
        <v>0</v>
      </c>
      <c r="DQ82" s="52">
        <v>0</v>
      </c>
      <c r="DR82" s="52">
        <v>11843748.310000001</v>
      </c>
      <c r="DS82" s="179">
        <v>1210</v>
      </c>
      <c r="DT82" s="180">
        <v>1189</v>
      </c>
      <c r="DU82" s="180">
        <v>2622.4549999999999</v>
      </c>
      <c r="DV82" s="181">
        <v>9772</v>
      </c>
    </row>
    <row r="83" spans="1:126" ht="10.199999999999999">
      <c r="A83" s="150" t="s">
        <v>355</v>
      </c>
      <c r="B83" s="150" t="s">
        <v>355</v>
      </c>
      <c r="C83" s="167" t="s">
        <v>356</v>
      </c>
      <c r="D83" s="168" t="s">
        <v>130</v>
      </c>
      <c r="E83" s="169" t="s">
        <v>357</v>
      </c>
      <c r="F83" s="150" t="s">
        <v>132</v>
      </c>
      <c r="G83" s="150" t="s">
        <v>133</v>
      </c>
      <c r="H83" s="170">
        <v>141</v>
      </c>
      <c r="I83" s="170">
        <v>859</v>
      </c>
      <c r="J83" s="171">
        <v>929.5</v>
      </c>
      <c r="K83" s="170">
        <v>865</v>
      </c>
      <c r="L83" s="170">
        <v>803</v>
      </c>
      <c r="M83" s="170">
        <v>783.5</v>
      </c>
      <c r="N83" s="170">
        <v>817</v>
      </c>
      <c r="O83" s="170">
        <v>853</v>
      </c>
      <c r="P83" s="170">
        <v>853</v>
      </c>
      <c r="Q83" s="170">
        <v>885.5</v>
      </c>
      <c r="R83" s="170">
        <v>794</v>
      </c>
      <c r="S83" s="170">
        <v>760</v>
      </c>
      <c r="T83" s="170">
        <v>698</v>
      </c>
      <c r="U83" s="170">
        <v>653</v>
      </c>
      <c r="V83" s="170">
        <v>609</v>
      </c>
      <c r="W83" s="171">
        <v>9374</v>
      </c>
      <c r="X83" s="171">
        <v>10303.5</v>
      </c>
      <c r="Y83" s="174">
        <v>1338.48</v>
      </c>
      <c r="Z83" s="174">
        <v>1038</v>
      </c>
      <c r="AA83" s="174">
        <v>1872.07</v>
      </c>
      <c r="AB83" s="174">
        <v>2636.5349999999999</v>
      </c>
      <c r="AC83" s="174">
        <v>5499.375</v>
      </c>
      <c r="AD83" s="6">
        <v>11045.98</v>
      </c>
      <c r="AE83" s="6">
        <v>12384.46</v>
      </c>
      <c r="AF83" s="174">
        <v>1.0920000000000001</v>
      </c>
      <c r="AG83" s="174">
        <v>1.083</v>
      </c>
      <c r="AH83" s="174">
        <v>1.0880000000000001</v>
      </c>
      <c r="AI83" s="6">
        <v>13474.291999999999</v>
      </c>
      <c r="AJ83" s="170">
        <v>356.5</v>
      </c>
      <c r="AK83" s="170">
        <v>220</v>
      </c>
      <c r="AL83" s="170">
        <v>70.5</v>
      </c>
      <c r="AM83" s="170">
        <v>1024</v>
      </c>
      <c r="AN83" s="170">
        <v>64.400000000000006</v>
      </c>
      <c r="AO83" s="6">
        <v>356.5</v>
      </c>
      <c r="AP83" s="6">
        <v>440</v>
      </c>
      <c r="AQ83" s="6">
        <v>141</v>
      </c>
      <c r="AR83" s="6">
        <v>716.8</v>
      </c>
      <c r="AS83" s="6">
        <v>1654.3</v>
      </c>
      <c r="AT83" s="6">
        <v>1610</v>
      </c>
      <c r="AU83" s="6">
        <v>3264.3</v>
      </c>
      <c r="AV83" s="170">
        <v>5831.5</v>
      </c>
      <c r="AW83" s="170">
        <v>0</v>
      </c>
      <c r="AX83" s="174">
        <v>291.57499999999999</v>
      </c>
      <c r="AY83" s="170">
        <v>547.5</v>
      </c>
      <c r="AZ83" s="170">
        <v>222.75</v>
      </c>
      <c r="BA83" s="172">
        <v>0</v>
      </c>
      <c r="BB83" s="172">
        <v>0</v>
      </c>
      <c r="BC83" s="176">
        <v>111.375</v>
      </c>
      <c r="BD83" s="170">
        <v>1994</v>
      </c>
      <c r="BE83" s="170">
        <v>1994</v>
      </c>
      <c r="BF83" s="174">
        <v>119.64</v>
      </c>
      <c r="BG83" s="170">
        <v>7</v>
      </c>
      <c r="BH83" s="6">
        <v>10.5</v>
      </c>
      <c r="BI83" s="175">
        <v>7.2190000000000003</v>
      </c>
      <c r="BJ83" s="175">
        <v>0</v>
      </c>
      <c r="BK83" s="172">
        <v>10303.5</v>
      </c>
      <c r="BL83" s="172">
        <v>10303.5</v>
      </c>
      <c r="BM83" s="7">
        <v>4.3310000000000004</v>
      </c>
      <c r="BN83" s="7">
        <v>0</v>
      </c>
      <c r="BO83" s="9">
        <v>0</v>
      </c>
      <c r="BP83" s="177">
        <v>0.14699999999999999</v>
      </c>
      <c r="BQ83" s="6" t="s">
        <v>134</v>
      </c>
      <c r="BR83" s="170" t="s">
        <v>134</v>
      </c>
      <c r="BS83" s="176">
        <v>0</v>
      </c>
      <c r="BT83" s="176">
        <v>4.3310000000000004</v>
      </c>
      <c r="BU83" s="175">
        <v>0.188</v>
      </c>
      <c r="BV83" s="6">
        <v>1937.058</v>
      </c>
      <c r="BW83" s="6">
        <v>0</v>
      </c>
      <c r="BX83" s="6">
        <v>0</v>
      </c>
      <c r="BY83" s="176">
        <v>0</v>
      </c>
      <c r="BZ83" s="170">
        <v>0</v>
      </c>
      <c r="CA83" s="7">
        <v>0</v>
      </c>
      <c r="CB83" s="170">
        <v>13.5</v>
      </c>
      <c r="CC83" s="7">
        <v>1.35</v>
      </c>
      <c r="CD83" s="170">
        <v>0</v>
      </c>
      <c r="CE83" s="170">
        <v>0</v>
      </c>
      <c r="CF83" s="7">
        <v>0</v>
      </c>
      <c r="CG83" s="6">
        <v>19214.420999999998</v>
      </c>
      <c r="CH83" s="7">
        <v>0</v>
      </c>
      <c r="CI83" s="6">
        <v>19214.420999999998</v>
      </c>
      <c r="CJ83" s="51">
        <v>87171024.469999999</v>
      </c>
      <c r="CK83" s="172">
        <v>0</v>
      </c>
      <c r="CL83" s="172">
        <v>10300</v>
      </c>
      <c r="CM83" s="174">
        <v>1133</v>
      </c>
      <c r="CN83" s="52">
        <v>5140137.75</v>
      </c>
      <c r="CO83" s="172">
        <v>0</v>
      </c>
      <c r="CP83" s="172">
        <v>0</v>
      </c>
      <c r="CQ83" s="176">
        <v>0</v>
      </c>
      <c r="CR83" s="53">
        <v>0</v>
      </c>
      <c r="CS83" s="51">
        <v>92311162.219999999</v>
      </c>
      <c r="CT83" s="52">
        <v>0</v>
      </c>
      <c r="CU83" s="52">
        <v>92311162.219999999</v>
      </c>
      <c r="CV83" s="146">
        <v>96045.46</v>
      </c>
      <c r="CW83" s="54">
        <v>824714</v>
      </c>
      <c r="CX83" s="52">
        <v>920759.46</v>
      </c>
      <c r="CY83" s="52">
        <v>690569.6</v>
      </c>
      <c r="CZ83" s="146">
        <v>0</v>
      </c>
      <c r="DA83" s="54">
        <v>0</v>
      </c>
      <c r="DB83" s="52">
        <v>0</v>
      </c>
      <c r="DC83" s="178">
        <v>0.60929999999999995</v>
      </c>
      <c r="DD83" s="52">
        <v>0</v>
      </c>
      <c r="DE83" s="146">
        <v>0</v>
      </c>
      <c r="DF83" s="146">
        <v>0</v>
      </c>
      <c r="DG83" s="52">
        <v>0</v>
      </c>
      <c r="DH83" s="52">
        <v>0</v>
      </c>
      <c r="DI83" s="52">
        <v>920759.46</v>
      </c>
      <c r="DJ83" s="52">
        <v>690569.6</v>
      </c>
      <c r="DK83" s="146">
        <v>0</v>
      </c>
      <c r="DL83" s="54">
        <v>0</v>
      </c>
      <c r="DM83" s="51">
        <v>91620592.620000005</v>
      </c>
      <c r="DN83" s="51">
        <v>86518907.670000002</v>
      </c>
      <c r="DO83" s="52">
        <v>5101684.95</v>
      </c>
      <c r="DP83" s="52">
        <v>0</v>
      </c>
      <c r="DQ83" s="52">
        <v>0</v>
      </c>
      <c r="DR83" s="52">
        <v>91620592.620000005</v>
      </c>
      <c r="DS83" s="179">
        <v>10399.5</v>
      </c>
      <c r="DT83" s="180">
        <v>9660</v>
      </c>
      <c r="DU83" s="180">
        <v>18204.88</v>
      </c>
      <c r="DV83" s="181">
        <v>8460</v>
      </c>
    </row>
    <row r="84" spans="1:126" ht="10.199999999999999">
      <c r="A84" s="150" t="s">
        <v>358</v>
      </c>
      <c r="B84" s="150" t="s">
        <v>358</v>
      </c>
      <c r="C84" s="167" t="s">
        <v>210</v>
      </c>
      <c r="D84" s="168" t="s">
        <v>130</v>
      </c>
      <c r="E84" s="169" t="s">
        <v>359</v>
      </c>
      <c r="F84" s="150" t="s">
        <v>132</v>
      </c>
      <c r="G84" s="150" t="s">
        <v>133</v>
      </c>
      <c r="H84" s="170">
        <v>0</v>
      </c>
      <c r="I84" s="170">
        <v>15</v>
      </c>
      <c r="J84" s="171">
        <v>15</v>
      </c>
      <c r="K84" s="170">
        <v>9.5</v>
      </c>
      <c r="L84" s="170">
        <v>9</v>
      </c>
      <c r="M84" s="170">
        <v>8.5</v>
      </c>
      <c r="N84" s="170">
        <v>7</v>
      </c>
      <c r="O84" s="170">
        <v>12</v>
      </c>
      <c r="P84" s="170">
        <v>10.5</v>
      </c>
      <c r="Q84" s="170">
        <v>11</v>
      </c>
      <c r="R84" s="170">
        <v>16</v>
      </c>
      <c r="S84" s="170">
        <v>10.5</v>
      </c>
      <c r="T84" s="170">
        <v>14</v>
      </c>
      <c r="U84" s="170">
        <v>14.5</v>
      </c>
      <c r="V84" s="170">
        <v>9</v>
      </c>
      <c r="W84" s="171">
        <v>131.5</v>
      </c>
      <c r="X84" s="171">
        <v>146.5</v>
      </c>
      <c r="Y84" s="174">
        <v>21.6</v>
      </c>
      <c r="Z84" s="174">
        <v>11.4</v>
      </c>
      <c r="AA84" s="174">
        <v>20.65</v>
      </c>
      <c r="AB84" s="174">
        <v>30.827999999999999</v>
      </c>
      <c r="AC84" s="174">
        <v>93.75</v>
      </c>
      <c r="AD84" s="6">
        <v>156.62799999999999</v>
      </c>
      <c r="AE84" s="6">
        <v>178.22800000000001</v>
      </c>
      <c r="AF84" s="174">
        <v>1.143</v>
      </c>
      <c r="AG84" s="174">
        <v>1.121</v>
      </c>
      <c r="AH84" s="174">
        <v>1.1319999999999999</v>
      </c>
      <c r="AI84" s="6">
        <v>201.75399999999999</v>
      </c>
      <c r="AJ84" s="170">
        <v>2</v>
      </c>
      <c r="AK84" s="170">
        <v>1.5</v>
      </c>
      <c r="AL84" s="170">
        <v>0</v>
      </c>
      <c r="AM84" s="170">
        <v>24.5</v>
      </c>
      <c r="AN84" s="170">
        <v>1.32</v>
      </c>
      <c r="AO84" s="6">
        <v>2</v>
      </c>
      <c r="AP84" s="6">
        <v>3</v>
      </c>
      <c r="AQ84" s="6">
        <v>0</v>
      </c>
      <c r="AR84" s="6">
        <v>17.149999999999999</v>
      </c>
      <c r="AS84" s="6">
        <v>22.15</v>
      </c>
      <c r="AT84" s="6">
        <v>33</v>
      </c>
      <c r="AU84" s="6">
        <v>55.15</v>
      </c>
      <c r="AV84" s="170">
        <v>71.5</v>
      </c>
      <c r="AW84" s="170">
        <v>0</v>
      </c>
      <c r="AX84" s="174">
        <v>3.5750000000000002</v>
      </c>
      <c r="AY84" s="170">
        <v>0</v>
      </c>
      <c r="AZ84" s="170">
        <v>0</v>
      </c>
      <c r="BA84" s="172">
        <v>0</v>
      </c>
      <c r="BB84" s="172">
        <v>0</v>
      </c>
      <c r="BC84" s="176">
        <v>0</v>
      </c>
      <c r="BD84" s="170">
        <v>69</v>
      </c>
      <c r="BE84" s="170">
        <v>69</v>
      </c>
      <c r="BF84" s="174">
        <v>4.1399999999999997</v>
      </c>
      <c r="BG84" s="170">
        <v>0</v>
      </c>
      <c r="BH84" s="6">
        <v>0</v>
      </c>
      <c r="BI84" s="175">
        <v>45.195</v>
      </c>
      <c r="BJ84" s="175">
        <v>96.495999999999995</v>
      </c>
      <c r="BK84" s="172">
        <v>146.5</v>
      </c>
      <c r="BL84" s="172">
        <v>146.5</v>
      </c>
      <c r="BM84" s="7">
        <v>141.691</v>
      </c>
      <c r="BN84" s="7">
        <v>21.17</v>
      </c>
      <c r="BO84" s="9">
        <v>53.5</v>
      </c>
      <c r="BP84" s="177">
        <v>1</v>
      </c>
      <c r="BQ84" s="6" t="s">
        <v>234</v>
      </c>
      <c r="BR84" s="170" t="s">
        <v>134</v>
      </c>
      <c r="BS84" s="176">
        <v>8.7899999999999991</v>
      </c>
      <c r="BT84" s="176">
        <v>225.15100000000001</v>
      </c>
      <c r="BU84" s="175">
        <v>0.224</v>
      </c>
      <c r="BV84" s="6">
        <v>32.816000000000003</v>
      </c>
      <c r="BW84" s="6">
        <v>0</v>
      </c>
      <c r="BX84" s="6">
        <v>0</v>
      </c>
      <c r="BY84" s="176">
        <v>0</v>
      </c>
      <c r="BZ84" s="170">
        <v>0</v>
      </c>
      <c r="CA84" s="7">
        <v>0</v>
      </c>
      <c r="CB84" s="170">
        <v>0</v>
      </c>
      <c r="CC84" s="7">
        <v>0</v>
      </c>
      <c r="CD84" s="170">
        <v>0</v>
      </c>
      <c r="CE84" s="170">
        <v>0</v>
      </c>
      <c r="CF84" s="7">
        <v>0</v>
      </c>
      <c r="CG84" s="6">
        <v>522.58600000000001</v>
      </c>
      <c r="CH84" s="7">
        <v>0</v>
      </c>
      <c r="CI84" s="6">
        <v>522.58600000000001</v>
      </c>
      <c r="CJ84" s="51">
        <v>2370842.04</v>
      </c>
      <c r="CK84" s="172">
        <v>0</v>
      </c>
      <c r="CL84" s="172">
        <v>0</v>
      </c>
      <c r="CM84" s="174">
        <v>0</v>
      </c>
      <c r="CN84" s="52">
        <v>0</v>
      </c>
      <c r="CO84" s="172">
        <v>0</v>
      </c>
      <c r="CP84" s="172">
        <v>0</v>
      </c>
      <c r="CQ84" s="176">
        <v>0</v>
      </c>
      <c r="CR84" s="53">
        <v>0</v>
      </c>
      <c r="CS84" s="51">
        <v>2370842.04</v>
      </c>
      <c r="CT84" s="52">
        <v>0</v>
      </c>
      <c r="CU84" s="52">
        <v>2370842.04</v>
      </c>
      <c r="CV84" s="146">
        <v>9614.5</v>
      </c>
      <c r="CW84" s="54">
        <v>17961</v>
      </c>
      <c r="CX84" s="52">
        <v>27575.5</v>
      </c>
      <c r="CY84" s="52">
        <v>20681.63</v>
      </c>
      <c r="CZ84" s="146">
        <v>0</v>
      </c>
      <c r="DA84" s="54">
        <v>0</v>
      </c>
      <c r="DB84" s="52">
        <v>0</v>
      </c>
      <c r="DC84" s="178">
        <v>0.75</v>
      </c>
      <c r="DD84" s="52">
        <v>0</v>
      </c>
      <c r="DE84" s="146">
        <v>0</v>
      </c>
      <c r="DF84" s="146">
        <v>6410.41</v>
      </c>
      <c r="DG84" s="52">
        <v>6410.41</v>
      </c>
      <c r="DH84" s="52">
        <v>4807.8100000000004</v>
      </c>
      <c r="DI84" s="52">
        <v>33985.910000000003</v>
      </c>
      <c r="DJ84" s="52">
        <v>25489.439999999999</v>
      </c>
      <c r="DK84" s="146">
        <v>0</v>
      </c>
      <c r="DL84" s="54">
        <v>0</v>
      </c>
      <c r="DM84" s="51">
        <v>2345352.6</v>
      </c>
      <c r="DN84" s="51">
        <v>2345352.6</v>
      </c>
      <c r="DO84" s="52">
        <v>0</v>
      </c>
      <c r="DP84" s="52">
        <v>0</v>
      </c>
      <c r="DQ84" s="52">
        <v>0</v>
      </c>
      <c r="DR84" s="52">
        <v>2345352.6</v>
      </c>
      <c r="DS84" s="179">
        <v>147</v>
      </c>
      <c r="DT84" s="180">
        <v>133</v>
      </c>
      <c r="DU84" s="180">
        <v>505.08100000000002</v>
      </c>
      <c r="DV84" s="181">
        <v>16183</v>
      </c>
    </row>
    <row r="85" spans="1:126" ht="10.199999999999999">
      <c r="A85" s="150" t="s">
        <v>360</v>
      </c>
      <c r="B85" s="150" t="s">
        <v>360</v>
      </c>
      <c r="C85" s="167" t="s">
        <v>361</v>
      </c>
      <c r="D85" s="168" t="s">
        <v>130</v>
      </c>
      <c r="E85" s="169" t="s">
        <v>362</v>
      </c>
      <c r="F85" s="150" t="s">
        <v>132</v>
      </c>
      <c r="G85" s="150" t="s">
        <v>133</v>
      </c>
      <c r="H85" s="170">
        <v>0</v>
      </c>
      <c r="I85" s="170">
        <v>5</v>
      </c>
      <c r="J85" s="171">
        <v>5</v>
      </c>
      <c r="K85" s="170">
        <v>1</v>
      </c>
      <c r="L85" s="170">
        <v>2</v>
      </c>
      <c r="M85" s="170">
        <v>9</v>
      </c>
      <c r="N85" s="170">
        <v>3</v>
      </c>
      <c r="O85" s="170">
        <v>5</v>
      </c>
      <c r="P85" s="170">
        <v>2</v>
      </c>
      <c r="Q85" s="170">
        <v>2.5</v>
      </c>
      <c r="R85" s="170">
        <v>6</v>
      </c>
      <c r="S85" s="170">
        <v>5</v>
      </c>
      <c r="T85" s="170">
        <v>6.5</v>
      </c>
      <c r="U85" s="170">
        <v>7.5</v>
      </c>
      <c r="V85" s="170">
        <v>2.5</v>
      </c>
      <c r="W85" s="171">
        <v>52</v>
      </c>
      <c r="X85" s="171">
        <v>57</v>
      </c>
      <c r="Y85" s="174">
        <v>7.2</v>
      </c>
      <c r="Z85" s="174">
        <v>1.2</v>
      </c>
      <c r="AA85" s="174">
        <v>12.98</v>
      </c>
      <c r="AB85" s="174">
        <v>10.45</v>
      </c>
      <c r="AC85" s="174">
        <v>37.5</v>
      </c>
      <c r="AD85" s="6">
        <v>62.13</v>
      </c>
      <c r="AE85" s="6">
        <v>69.33</v>
      </c>
      <c r="AF85" s="174">
        <v>1.175</v>
      </c>
      <c r="AG85" s="174">
        <v>1.159</v>
      </c>
      <c r="AH85" s="174">
        <v>1.167</v>
      </c>
      <c r="AI85" s="6">
        <v>80.908000000000001</v>
      </c>
      <c r="AJ85" s="170">
        <v>2</v>
      </c>
      <c r="AK85" s="170">
        <v>1</v>
      </c>
      <c r="AL85" s="170">
        <v>0</v>
      </c>
      <c r="AM85" s="170">
        <v>10.5</v>
      </c>
      <c r="AN85" s="170">
        <v>0.6</v>
      </c>
      <c r="AO85" s="6">
        <v>2</v>
      </c>
      <c r="AP85" s="6">
        <v>2</v>
      </c>
      <c r="AQ85" s="6">
        <v>0</v>
      </c>
      <c r="AR85" s="6">
        <v>7.35</v>
      </c>
      <c r="AS85" s="6">
        <v>11.35</v>
      </c>
      <c r="AT85" s="6">
        <v>15</v>
      </c>
      <c r="AU85" s="6">
        <v>26.35</v>
      </c>
      <c r="AV85" s="170">
        <v>27</v>
      </c>
      <c r="AW85" s="170">
        <v>0</v>
      </c>
      <c r="AX85" s="174">
        <v>1.35</v>
      </c>
      <c r="AY85" s="170">
        <v>0</v>
      </c>
      <c r="AZ85" s="170">
        <v>0</v>
      </c>
      <c r="BA85" s="172">
        <v>0</v>
      </c>
      <c r="BB85" s="172">
        <v>0</v>
      </c>
      <c r="BC85" s="176">
        <v>0</v>
      </c>
      <c r="BD85" s="170">
        <v>0</v>
      </c>
      <c r="BE85" s="170">
        <v>0</v>
      </c>
      <c r="BF85" s="174">
        <v>0</v>
      </c>
      <c r="BG85" s="170">
        <v>0</v>
      </c>
      <c r="BH85" s="6">
        <v>0</v>
      </c>
      <c r="BI85" s="175">
        <v>29.094000000000001</v>
      </c>
      <c r="BJ85" s="175">
        <v>38.378</v>
      </c>
      <c r="BK85" s="172">
        <v>57</v>
      </c>
      <c r="BL85" s="172">
        <v>57</v>
      </c>
      <c r="BM85" s="7">
        <v>67.471999999999994</v>
      </c>
      <c r="BN85" s="7">
        <v>8.4280000000000008</v>
      </c>
      <c r="BO85" s="9">
        <v>143</v>
      </c>
      <c r="BP85" s="177">
        <v>1</v>
      </c>
      <c r="BQ85" s="6" t="s">
        <v>234</v>
      </c>
      <c r="BR85" s="170" t="s">
        <v>134</v>
      </c>
      <c r="BS85" s="176">
        <v>3.42</v>
      </c>
      <c r="BT85" s="176">
        <v>222.32</v>
      </c>
      <c r="BU85" s="175">
        <v>0.122</v>
      </c>
      <c r="BV85" s="6">
        <v>6.9539999999999997</v>
      </c>
      <c r="BW85" s="6">
        <v>0</v>
      </c>
      <c r="BX85" s="6">
        <v>0</v>
      </c>
      <c r="BY85" s="176">
        <v>0</v>
      </c>
      <c r="BZ85" s="170">
        <v>0</v>
      </c>
      <c r="CA85" s="7">
        <v>0</v>
      </c>
      <c r="CB85" s="170">
        <v>0</v>
      </c>
      <c r="CC85" s="7">
        <v>0</v>
      </c>
      <c r="CD85" s="170">
        <v>0</v>
      </c>
      <c r="CE85" s="170">
        <v>0</v>
      </c>
      <c r="CF85" s="7">
        <v>0</v>
      </c>
      <c r="CG85" s="6">
        <v>337.88200000000001</v>
      </c>
      <c r="CH85" s="7">
        <v>0</v>
      </c>
      <c r="CI85" s="6">
        <v>337.88200000000001</v>
      </c>
      <c r="CJ85" s="51">
        <v>1532886.16</v>
      </c>
      <c r="CK85" s="172">
        <v>0</v>
      </c>
      <c r="CL85" s="172">
        <v>0</v>
      </c>
      <c r="CM85" s="174">
        <v>0</v>
      </c>
      <c r="CN85" s="52">
        <v>0</v>
      </c>
      <c r="CO85" s="172">
        <v>0</v>
      </c>
      <c r="CP85" s="172">
        <v>0</v>
      </c>
      <c r="CQ85" s="176">
        <v>0</v>
      </c>
      <c r="CR85" s="53">
        <v>0</v>
      </c>
      <c r="CS85" s="51">
        <v>1532886.16</v>
      </c>
      <c r="CT85" s="52">
        <v>0</v>
      </c>
      <c r="CU85" s="52">
        <v>1532886.16</v>
      </c>
      <c r="CV85" s="146">
        <v>7317.42</v>
      </c>
      <c r="CW85" s="54">
        <v>7314</v>
      </c>
      <c r="CX85" s="52">
        <v>14631.42</v>
      </c>
      <c r="CY85" s="52">
        <v>10973.57</v>
      </c>
      <c r="CZ85" s="146">
        <v>0</v>
      </c>
      <c r="DA85" s="54">
        <v>0</v>
      </c>
      <c r="DB85" s="52">
        <v>0</v>
      </c>
      <c r="DC85" s="178">
        <v>0.75</v>
      </c>
      <c r="DD85" s="52">
        <v>0</v>
      </c>
      <c r="DE85" s="146">
        <v>0</v>
      </c>
      <c r="DF85" s="146">
        <v>0</v>
      </c>
      <c r="DG85" s="52">
        <v>0</v>
      </c>
      <c r="DH85" s="52">
        <v>0</v>
      </c>
      <c r="DI85" s="52">
        <v>14631.42</v>
      </c>
      <c r="DJ85" s="52">
        <v>10973.57</v>
      </c>
      <c r="DK85" s="146">
        <v>0</v>
      </c>
      <c r="DL85" s="54">
        <v>0</v>
      </c>
      <c r="DM85" s="51">
        <v>1521912.59</v>
      </c>
      <c r="DN85" s="51">
        <v>1521912.59</v>
      </c>
      <c r="DO85" s="52">
        <v>0</v>
      </c>
      <c r="DP85" s="52">
        <v>0</v>
      </c>
      <c r="DQ85" s="52">
        <v>0</v>
      </c>
      <c r="DR85" s="52">
        <v>1521912.59</v>
      </c>
      <c r="DS85" s="179">
        <v>58</v>
      </c>
      <c r="DT85" s="180">
        <v>58</v>
      </c>
      <c r="DU85" s="180">
        <v>337.64600000000002</v>
      </c>
      <c r="DV85" s="181">
        <v>26893</v>
      </c>
    </row>
    <row r="86" spans="1:126" ht="10.199999999999999">
      <c r="A86" s="150" t="s">
        <v>363</v>
      </c>
      <c r="B86" s="150" t="s">
        <v>363</v>
      </c>
      <c r="C86" s="167" t="s">
        <v>364</v>
      </c>
      <c r="D86" s="168" t="s">
        <v>130</v>
      </c>
      <c r="E86" s="169" t="s">
        <v>365</v>
      </c>
      <c r="F86" s="150" t="s">
        <v>132</v>
      </c>
      <c r="G86" s="150" t="s">
        <v>133</v>
      </c>
      <c r="H86" s="170">
        <v>10</v>
      </c>
      <c r="I86" s="170">
        <v>38</v>
      </c>
      <c r="J86" s="171">
        <v>43</v>
      </c>
      <c r="K86" s="170">
        <v>35</v>
      </c>
      <c r="L86" s="170">
        <v>43</v>
      </c>
      <c r="M86" s="170">
        <v>41</v>
      </c>
      <c r="N86" s="170">
        <v>40</v>
      </c>
      <c r="O86" s="170">
        <v>40</v>
      </c>
      <c r="P86" s="170">
        <v>34</v>
      </c>
      <c r="Q86" s="170">
        <v>46.5</v>
      </c>
      <c r="R86" s="170">
        <v>46.5</v>
      </c>
      <c r="S86" s="170">
        <v>41</v>
      </c>
      <c r="T86" s="170">
        <v>39.5</v>
      </c>
      <c r="U86" s="170">
        <v>38</v>
      </c>
      <c r="V86" s="170">
        <v>26.5</v>
      </c>
      <c r="W86" s="171">
        <v>471</v>
      </c>
      <c r="X86" s="171">
        <v>514</v>
      </c>
      <c r="Y86" s="174">
        <v>61.92</v>
      </c>
      <c r="Z86" s="174">
        <v>42</v>
      </c>
      <c r="AA86" s="174">
        <v>99.12</v>
      </c>
      <c r="AB86" s="174">
        <v>119.13</v>
      </c>
      <c r="AC86" s="174">
        <v>297.5</v>
      </c>
      <c r="AD86" s="6">
        <v>557.75</v>
      </c>
      <c r="AE86" s="6">
        <v>619.66999999999996</v>
      </c>
      <c r="AF86" s="174">
        <v>1.0780000000000001</v>
      </c>
      <c r="AG86" s="174">
        <v>1.052</v>
      </c>
      <c r="AH86" s="174">
        <v>1.0649999999999999</v>
      </c>
      <c r="AI86" s="6">
        <v>659.94899999999996</v>
      </c>
      <c r="AJ86" s="170">
        <v>2</v>
      </c>
      <c r="AK86" s="170">
        <v>4</v>
      </c>
      <c r="AL86" s="170">
        <v>10</v>
      </c>
      <c r="AM86" s="170">
        <v>51.5</v>
      </c>
      <c r="AN86" s="170">
        <v>2.04</v>
      </c>
      <c r="AO86" s="6">
        <v>2</v>
      </c>
      <c r="AP86" s="6">
        <v>8</v>
      </c>
      <c r="AQ86" s="6">
        <v>20</v>
      </c>
      <c r="AR86" s="6">
        <v>36.049999999999997</v>
      </c>
      <c r="AS86" s="6">
        <v>66.05</v>
      </c>
      <c r="AT86" s="6">
        <v>51</v>
      </c>
      <c r="AU86" s="6">
        <v>117.05</v>
      </c>
      <c r="AV86" s="170">
        <v>237</v>
      </c>
      <c r="AW86" s="170">
        <v>0</v>
      </c>
      <c r="AX86" s="174">
        <v>11.85</v>
      </c>
      <c r="AY86" s="170">
        <v>0</v>
      </c>
      <c r="AZ86" s="170">
        <v>0</v>
      </c>
      <c r="BA86" s="172">
        <v>0</v>
      </c>
      <c r="BB86" s="172">
        <v>0</v>
      </c>
      <c r="BC86" s="176">
        <v>0</v>
      </c>
      <c r="BD86" s="170">
        <v>0</v>
      </c>
      <c r="BE86" s="170">
        <v>0</v>
      </c>
      <c r="BF86" s="174">
        <v>0</v>
      </c>
      <c r="BG86" s="170">
        <v>0</v>
      </c>
      <c r="BH86" s="6">
        <v>0</v>
      </c>
      <c r="BI86" s="175">
        <v>46.875</v>
      </c>
      <c r="BJ86" s="175">
        <v>147.9</v>
      </c>
      <c r="BK86" s="172">
        <v>514</v>
      </c>
      <c r="BL86" s="172">
        <v>514</v>
      </c>
      <c r="BM86" s="7">
        <v>194.77500000000001</v>
      </c>
      <c r="BN86" s="7">
        <v>67.192999999999998</v>
      </c>
      <c r="BO86" s="9">
        <v>0</v>
      </c>
      <c r="BP86" s="177">
        <v>1</v>
      </c>
      <c r="BQ86" s="6" t="s">
        <v>234</v>
      </c>
      <c r="BR86" s="170" t="s">
        <v>134</v>
      </c>
      <c r="BS86" s="176">
        <v>30.84</v>
      </c>
      <c r="BT86" s="176">
        <v>292.80799999999999</v>
      </c>
      <c r="BU86" s="175">
        <v>0.125</v>
      </c>
      <c r="BV86" s="6">
        <v>64.25</v>
      </c>
      <c r="BW86" s="6">
        <v>0</v>
      </c>
      <c r="BX86" s="6">
        <v>0</v>
      </c>
      <c r="BY86" s="176">
        <v>0</v>
      </c>
      <c r="BZ86" s="170">
        <v>0</v>
      </c>
      <c r="CA86" s="7">
        <v>0</v>
      </c>
      <c r="CB86" s="170">
        <v>0</v>
      </c>
      <c r="CC86" s="7">
        <v>0</v>
      </c>
      <c r="CD86" s="170">
        <v>0</v>
      </c>
      <c r="CE86" s="170">
        <v>0</v>
      </c>
      <c r="CF86" s="7">
        <v>0</v>
      </c>
      <c r="CG86" s="6">
        <v>1145.9069999999999</v>
      </c>
      <c r="CH86" s="7">
        <v>0</v>
      </c>
      <c r="CI86" s="6">
        <v>1145.9069999999999</v>
      </c>
      <c r="CJ86" s="51">
        <v>5198693.58</v>
      </c>
      <c r="CK86" s="172">
        <v>0</v>
      </c>
      <c r="CL86" s="172">
        <v>509</v>
      </c>
      <c r="CM86" s="174">
        <v>55.99</v>
      </c>
      <c r="CN86" s="52">
        <v>254012.63</v>
      </c>
      <c r="CO86" s="172">
        <v>0</v>
      </c>
      <c r="CP86" s="172">
        <v>0</v>
      </c>
      <c r="CQ86" s="176">
        <v>0</v>
      </c>
      <c r="CR86" s="53">
        <v>0</v>
      </c>
      <c r="CS86" s="51">
        <v>5452706.21</v>
      </c>
      <c r="CT86" s="52">
        <v>0</v>
      </c>
      <c r="CU86" s="52">
        <v>5452706.21</v>
      </c>
      <c r="CV86" s="146">
        <v>162642.45000000001</v>
      </c>
      <c r="CW86" s="54">
        <v>2016326</v>
      </c>
      <c r="CX86" s="52">
        <v>2178968.4500000002</v>
      </c>
      <c r="CY86" s="52">
        <v>1634226.34</v>
      </c>
      <c r="CZ86" s="146">
        <v>0</v>
      </c>
      <c r="DA86" s="54">
        <v>0</v>
      </c>
      <c r="DB86" s="52">
        <v>0</v>
      </c>
      <c r="DC86" s="178">
        <v>0.1726</v>
      </c>
      <c r="DD86" s="52">
        <v>0</v>
      </c>
      <c r="DE86" s="146">
        <v>0</v>
      </c>
      <c r="DF86" s="146">
        <v>0</v>
      </c>
      <c r="DG86" s="52">
        <v>0</v>
      </c>
      <c r="DH86" s="52">
        <v>0</v>
      </c>
      <c r="DI86" s="52">
        <v>2178968.4500000002</v>
      </c>
      <c r="DJ86" s="52">
        <v>1634226.34</v>
      </c>
      <c r="DK86" s="146">
        <v>0</v>
      </c>
      <c r="DL86" s="54">
        <v>0</v>
      </c>
      <c r="DM86" s="51">
        <v>3818479.87</v>
      </c>
      <c r="DN86" s="51">
        <v>3640597.17</v>
      </c>
      <c r="DO86" s="52">
        <v>177882.7</v>
      </c>
      <c r="DP86" s="52">
        <v>0</v>
      </c>
      <c r="DQ86" s="52">
        <v>0</v>
      </c>
      <c r="DR86" s="52">
        <v>3818479.87</v>
      </c>
      <c r="DS86" s="179">
        <v>510.5</v>
      </c>
      <c r="DT86" s="180">
        <v>444</v>
      </c>
      <c r="DU86" s="180">
        <v>1047.5119999999999</v>
      </c>
      <c r="DV86" s="181">
        <v>10114</v>
      </c>
    </row>
    <row r="87" spans="1:126" ht="10.199999999999999">
      <c r="A87" s="150" t="s">
        <v>366</v>
      </c>
      <c r="B87" s="150" t="s">
        <v>366</v>
      </c>
      <c r="C87" s="167" t="s">
        <v>367</v>
      </c>
      <c r="D87" s="168" t="s">
        <v>130</v>
      </c>
      <c r="E87" s="169" t="s">
        <v>368</v>
      </c>
      <c r="F87" s="150" t="s">
        <v>132</v>
      </c>
      <c r="G87" s="150" t="s">
        <v>133</v>
      </c>
      <c r="H87" s="170">
        <v>0</v>
      </c>
      <c r="I87" s="170">
        <v>15.5</v>
      </c>
      <c r="J87" s="171">
        <v>15.5</v>
      </c>
      <c r="K87" s="170">
        <v>15.5</v>
      </c>
      <c r="L87" s="170">
        <v>15</v>
      </c>
      <c r="M87" s="170">
        <v>23</v>
      </c>
      <c r="N87" s="170">
        <v>23.5</v>
      </c>
      <c r="O87" s="170">
        <v>15</v>
      </c>
      <c r="P87" s="170">
        <v>13.5</v>
      </c>
      <c r="Q87" s="170">
        <v>20.5</v>
      </c>
      <c r="R87" s="170">
        <v>19</v>
      </c>
      <c r="S87" s="170">
        <v>13.5</v>
      </c>
      <c r="T87" s="170">
        <v>11.5</v>
      </c>
      <c r="U87" s="170">
        <v>10.5</v>
      </c>
      <c r="V87" s="170">
        <v>11.5</v>
      </c>
      <c r="W87" s="171">
        <v>192</v>
      </c>
      <c r="X87" s="171">
        <v>207.5</v>
      </c>
      <c r="Y87" s="174">
        <v>22.32</v>
      </c>
      <c r="Z87" s="174">
        <v>18.600000000000001</v>
      </c>
      <c r="AA87" s="174">
        <v>44.84</v>
      </c>
      <c r="AB87" s="174">
        <v>54.341000000000001</v>
      </c>
      <c r="AC87" s="174">
        <v>108.125</v>
      </c>
      <c r="AD87" s="6">
        <v>225.90600000000001</v>
      </c>
      <c r="AE87" s="6">
        <v>248.226</v>
      </c>
      <c r="AF87" s="174">
        <v>1.1519999999999999</v>
      </c>
      <c r="AG87" s="174">
        <v>1.113</v>
      </c>
      <c r="AH87" s="174">
        <v>1.133</v>
      </c>
      <c r="AI87" s="6">
        <v>281.24</v>
      </c>
      <c r="AJ87" s="170">
        <v>1</v>
      </c>
      <c r="AK87" s="170">
        <v>1</v>
      </c>
      <c r="AL87" s="170">
        <v>0</v>
      </c>
      <c r="AM87" s="170">
        <v>26.5</v>
      </c>
      <c r="AN87" s="170">
        <v>2.1</v>
      </c>
      <c r="AO87" s="6">
        <v>1</v>
      </c>
      <c r="AP87" s="6">
        <v>2</v>
      </c>
      <c r="AQ87" s="6">
        <v>0</v>
      </c>
      <c r="AR87" s="6">
        <v>18.55</v>
      </c>
      <c r="AS87" s="6">
        <v>21.55</v>
      </c>
      <c r="AT87" s="6">
        <v>52.5</v>
      </c>
      <c r="AU87" s="6">
        <v>74.05</v>
      </c>
      <c r="AV87" s="170">
        <v>107.5</v>
      </c>
      <c r="AW87" s="170">
        <v>0</v>
      </c>
      <c r="AX87" s="174">
        <v>5.375</v>
      </c>
      <c r="AY87" s="170">
        <v>76.5</v>
      </c>
      <c r="AZ87" s="170">
        <v>25.5</v>
      </c>
      <c r="BA87" s="172">
        <v>0</v>
      </c>
      <c r="BB87" s="172">
        <v>0</v>
      </c>
      <c r="BC87" s="176">
        <v>12.75</v>
      </c>
      <c r="BD87" s="170">
        <v>181</v>
      </c>
      <c r="BE87" s="170">
        <v>121</v>
      </c>
      <c r="BF87" s="174">
        <v>7.26</v>
      </c>
      <c r="BG87" s="170">
        <v>0</v>
      </c>
      <c r="BH87" s="6">
        <v>0</v>
      </c>
      <c r="BI87" s="175">
        <v>110.714</v>
      </c>
      <c r="BJ87" s="175">
        <v>71.91</v>
      </c>
      <c r="BK87" s="172">
        <v>213.5</v>
      </c>
      <c r="BL87" s="172">
        <v>207.5</v>
      </c>
      <c r="BM87" s="7">
        <v>182.624</v>
      </c>
      <c r="BN87" s="7">
        <v>29.51</v>
      </c>
      <c r="BO87" s="9">
        <v>0</v>
      </c>
      <c r="BP87" s="177">
        <v>1</v>
      </c>
      <c r="BQ87" s="6" t="s">
        <v>234</v>
      </c>
      <c r="BR87" s="170" t="s">
        <v>134</v>
      </c>
      <c r="BS87" s="176">
        <v>12.45</v>
      </c>
      <c r="BT87" s="176">
        <v>224.584</v>
      </c>
      <c r="BU87" s="175">
        <v>0.375</v>
      </c>
      <c r="BV87" s="6">
        <v>77.813000000000002</v>
      </c>
      <c r="BW87" s="6">
        <v>0</v>
      </c>
      <c r="BX87" s="6">
        <v>0</v>
      </c>
      <c r="BY87" s="176">
        <v>0</v>
      </c>
      <c r="BZ87" s="170">
        <v>0</v>
      </c>
      <c r="CA87" s="7">
        <v>0</v>
      </c>
      <c r="CB87" s="170">
        <v>0</v>
      </c>
      <c r="CC87" s="7">
        <v>0</v>
      </c>
      <c r="CD87" s="170">
        <v>0</v>
      </c>
      <c r="CE87" s="170">
        <v>0</v>
      </c>
      <c r="CF87" s="7">
        <v>0</v>
      </c>
      <c r="CG87" s="6">
        <v>683.072</v>
      </c>
      <c r="CH87" s="7">
        <v>0</v>
      </c>
      <c r="CI87" s="6">
        <v>683.072</v>
      </c>
      <c r="CJ87" s="51">
        <v>3098926.9</v>
      </c>
      <c r="CK87" s="172">
        <v>0</v>
      </c>
      <c r="CL87" s="172">
        <v>0</v>
      </c>
      <c r="CM87" s="174">
        <v>0</v>
      </c>
      <c r="CN87" s="52">
        <v>0</v>
      </c>
      <c r="CO87" s="172">
        <v>0</v>
      </c>
      <c r="CP87" s="172">
        <v>149</v>
      </c>
      <c r="CQ87" s="176">
        <v>44.7</v>
      </c>
      <c r="CR87" s="53">
        <v>202792.73</v>
      </c>
      <c r="CS87" s="51">
        <v>3301719.63</v>
      </c>
      <c r="CT87" s="52">
        <v>0</v>
      </c>
      <c r="CU87" s="52">
        <v>3301719.63</v>
      </c>
      <c r="CV87" s="146">
        <v>3955.64</v>
      </c>
      <c r="CW87" s="54">
        <v>105275</v>
      </c>
      <c r="CX87" s="52">
        <v>109230.64</v>
      </c>
      <c r="CY87" s="52">
        <v>81922.98</v>
      </c>
      <c r="CZ87" s="146">
        <v>0</v>
      </c>
      <c r="DA87" s="54">
        <v>0</v>
      </c>
      <c r="DB87" s="52">
        <v>0</v>
      </c>
      <c r="DC87" s="178">
        <v>0.35520000000000002</v>
      </c>
      <c r="DD87" s="52">
        <v>0</v>
      </c>
      <c r="DE87" s="146">
        <v>0</v>
      </c>
      <c r="DF87" s="146">
        <v>29469.66</v>
      </c>
      <c r="DG87" s="52">
        <v>29469.66</v>
      </c>
      <c r="DH87" s="52">
        <v>22102.25</v>
      </c>
      <c r="DI87" s="52">
        <v>138700.29999999999</v>
      </c>
      <c r="DJ87" s="52">
        <v>104025.23</v>
      </c>
      <c r="DK87" s="146">
        <v>0</v>
      </c>
      <c r="DL87" s="54">
        <v>0</v>
      </c>
      <c r="DM87" s="51">
        <v>3197694.4</v>
      </c>
      <c r="DN87" s="51">
        <v>3001290.93</v>
      </c>
      <c r="DO87" s="52">
        <v>0</v>
      </c>
      <c r="DP87" s="52">
        <v>196403.47</v>
      </c>
      <c r="DQ87" s="52">
        <v>0</v>
      </c>
      <c r="DR87" s="52">
        <v>3197694.4</v>
      </c>
      <c r="DS87" s="179">
        <v>203</v>
      </c>
      <c r="DT87" s="180">
        <v>194</v>
      </c>
      <c r="DU87" s="180">
        <v>649.75800000000004</v>
      </c>
      <c r="DV87" s="181">
        <v>14935</v>
      </c>
    </row>
    <row r="88" spans="1:126" ht="10.199999999999999">
      <c r="A88" s="150" t="s">
        <v>369</v>
      </c>
      <c r="B88" s="150" t="s">
        <v>369</v>
      </c>
      <c r="C88" s="167" t="s">
        <v>168</v>
      </c>
      <c r="D88" s="168" t="s">
        <v>130</v>
      </c>
      <c r="E88" s="169" t="s">
        <v>370</v>
      </c>
      <c r="F88" s="150" t="s">
        <v>132</v>
      </c>
      <c r="G88" s="150" t="s">
        <v>133</v>
      </c>
      <c r="H88" s="170">
        <v>5.5</v>
      </c>
      <c r="I88" s="170">
        <v>13.5</v>
      </c>
      <c r="J88" s="171">
        <v>16.25</v>
      </c>
      <c r="K88" s="170">
        <v>19</v>
      </c>
      <c r="L88" s="170">
        <v>16</v>
      </c>
      <c r="M88" s="170">
        <v>11</v>
      </c>
      <c r="N88" s="170">
        <v>21</v>
      </c>
      <c r="O88" s="170">
        <v>22.5</v>
      </c>
      <c r="P88" s="170">
        <v>22.5</v>
      </c>
      <c r="Q88" s="170">
        <v>25.5</v>
      </c>
      <c r="R88" s="170">
        <v>37</v>
      </c>
      <c r="S88" s="170">
        <v>22</v>
      </c>
      <c r="T88" s="170">
        <v>15.5</v>
      </c>
      <c r="U88" s="170">
        <v>14</v>
      </c>
      <c r="V88" s="170">
        <v>19.5</v>
      </c>
      <c r="W88" s="171">
        <v>245.5</v>
      </c>
      <c r="X88" s="171">
        <v>261.75</v>
      </c>
      <c r="Y88" s="174">
        <v>23.4</v>
      </c>
      <c r="Z88" s="174">
        <v>22.8</v>
      </c>
      <c r="AA88" s="174">
        <v>31.86</v>
      </c>
      <c r="AB88" s="174">
        <v>68.971000000000004</v>
      </c>
      <c r="AC88" s="174">
        <v>166.875</v>
      </c>
      <c r="AD88" s="6">
        <v>290.50599999999997</v>
      </c>
      <c r="AE88" s="6">
        <v>313.90600000000001</v>
      </c>
      <c r="AF88" s="174">
        <v>1.1100000000000001</v>
      </c>
      <c r="AG88" s="174">
        <v>1.0760000000000001</v>
      </c>
      <c r="AH88" s="174">
        <v>1.093</v>
      </c>
      <c r="AI88" s="6">
        <v>343.09899999999999</v>
      </c>
      <c r="AJ88" s="170">
        <v>0</v>
      </c>
      <c r="AK88" s="170">
        <v>1</v>
      </c>
      <c r="AL88" s="170">
        <v>1</v>
      </c>
      <c r="AM88" s="170">
        <v>50.5</v>
      </c>
      <c r="AN88" s="170">
        <v>1.92</v>
      </c>
      <c r="AO88" s="6">
        <v>0</v>
      </c>
      <c r="AP88" s="6">
        <v>2</v>
      </c>
      <c r="AQ88" s="6">
        <v>2</v>
      </c>
      <c r="AR88" s="6">
        <v>35.35</v>
      </c>
      <c r="AS88" s="6">
        <v>39.35</v>
      </c>
      <c r="AT88" s="6">
        <v>48</v>
      </c>
      <c r="AU88" s="6">
        <v>87.35</v>
      </c>
      <c r="AV88" s="170">
        <v>103</v>
      </c>
      <c r="AW88" s="170">
        <v>0</v>
      </c>
      <c r="AX88" s="174">
        <v>5.15</v>
      </c>
      <c r="AY88" s="170">
        <v>0.5</v>
      </c>
      <c r="AZ88" s="170">
        <v>0.17</v>
      </c>
      <c r="BA88" s="172">
        <v>0</v>
      </c>
      <c r="BB88" s="172">
        <v>0</v>
      </c>
      <c r="BC88" s="176">
        <v>8.5000000000000006E-2</v>
      </c>
      <c r="BD88" s="170">
        <v>0</v>
      </c>
      <c r="BE88" s="170">
        <v>0</v>
      </c>
      <c r="BF88" s="174">
        <v>0</v>
      </c>
      <c r="BG88" s="170">
        <v>0</v>
      </c>
      <c r="BH88" s="6">
        <v>0</v>
      </c>
      <c r="BI88" s="175">
        <v>98.855000000000004</v>
      </c>
      <c r="BJ88" s="175">
        <v>93.436000000000007</v>
      </c>
      <c r="BK88" s="172">
        <v>261.75</v>
      </c>
      <c r="BL88" s="172">
        <v>349.75</v>
      </c>
      <c r="BM88" s="7">
        <v>192.291</v>
      </c>
      <c r="BN88" s="7">
        <v>47.875</v>
      </c>
      <c r="BO88" s="9">
        <v>0</v>
      </c>
      <c r="BP88" s="177">
        <v>0.92200000000000004</v>
      </c>
      <c r="BQ88" s="6" t="s">
        <v>234</v>
      </c>
      <c r="BR88" s="170" t="s">
        <v>134</v>
      </c>
      <c r="BS88" s="176">
        <v>14.48</v>
      </c>
      <c r="BT88" s="176">
        <v>254.64599999999999</v>
      </c>
      <c r="BU88" s="175">
        <v>0.27400000000000002</v>
      </c>
      <c r="BV88" s="6">
        <v>71.72</v>
      </c>
      <c r="BW88" s="6">
        <v>25.125</v>
      </c>
      <c r="BX88" s="6">
        <v>9.75</v>
      </c>
      <c r="BY88" s="176">
        <v>34.875</v>
      </c>
      <c r="BZ88" s="170">
        <v>0</v>
      </c>
      <c r="CA88" s="7">
        <v>0</v>
      </c>
      <c r="CB88" s="170">
        <v>0</v>
      </c>
      <c r="CC88" s="7">
        <v>0</v>
      </c>
      <c r="CD88" s="170">
        <v>0</v>
      </c>
      <c r="CE88" s="170">
        <v>0</v>
      </c>
      <c r="CF88" s="7">
        <v>0</v>
      </c>
      <c r="CG88" s="6">
        <v>796.92499999999995</v>
      </c>
      <c r="CH88" s="7">
        <v>0</v>
      </c>
      <c r="CI88" s="6">
        <v>796.92499999999995</v>
      </c>
      <c r="CJ88" s="51">
        <v>3615449.49</v>
      </c>
      <c r="CK88" s="172">
        <v>0</v>
      </c>
      <c r="CL88" s="172">
        <v>257.5</v>
      </c>
      <c r="CM88" s="174">
        <v>28.324999999999999</v>
      </c>
      <c r="CN88" s="52">
        <v>128503.44</v>
      </c>
      <c r="CO88" s="172">
        <v>0</v>
      </c>
      <c r="CP88" s="172">
        <v>0</v>
      </c>
      <c r="CQ88" s="176">
        <v>0</v>
      </c>
      <c r="CR88" s="53">
        <v>0</v>
      </c>
      <c r="CS88" s="51">
        <v>3743952.93</v>
      </c>
      <c r="CT88" s="52">
        <v>0</v>
      </c>
      <c r="CU88" s="52">
        <v>3743952.93</v>
      </c>
      <c r="CV88" s="146">
        <v>6472.3</v>
      </c>
      <c r="CW88" s="54">
        <v>34632</v>
      </c>
      <c r="CX88" s="52">
        <v>41104.300000000003</v>
      </c>
      <c r="CY88" s="52">
        <v>30828.23</v>
      </c>
      <c r="CZ88" s="146">
        <v>0</v>
      </c>
      <c r="DA88" s="54">
        <v>0</v>
      </c>
      <c r="DB88" s="52">
        <v>0</v>
      </c>
      <c r="DC88" s="178">
        <v>0.75</v>
      </c>
      <c r="DD88" s="52">
        <v>0</v>
      </c>
      <c r="DE88" s="146">
        <v>0</v>
      </c>
      <c r="DF88" s="146">
        <v>2136.4899999999998</v>
      </c>
      <c r="DG88" s="52">
        <v>2136.4899999999998</v>
      </c>
      <c r="DH88" s="52">
        <v>1602.37</v>
      </c>
      <c r="DI88" s="52">
        <v>43240.79</v>
      </c>
      <c r="DJ88" s="52">
        <v>32430.6</v>
      </c>
      <c r="DK88" s="146">
        <v>0</v>
      </c>
      <c r="DL88" s="54">
        <v>0</v>
      </c>
      <c r="DM88" s="51">
        <v>3711522.33</v>
      </c>
      <c r="DN88" s="51">
        <v>3584132</v>
      </c>
      <c r="DO88" s="52">
        <v>127390.33</v>
      </c>
      <c r="DP88" s="52">
        <v>0</v>
      </c>
      <c r="DQ88" s="52">
        <v>0</v>
      </c>
      <c r="DR88" s="52">
        <v>3711522.33</v>
      </c>
      <c r="DS88" s="179">
        <v>255.5</v>
      </c>
      <c r="DT88" s="180">
        <v>275</v>
      </c>
      <c r="DU88" s="180">
        <v>836.62</v>
      </c>
      <c r="DV88" s="181">
        <v>13813</v>
      </c>
    </row>
    <row r="89" spans="1:126" ht="10.199999999999999">
      <c r="A89" s="182" t="s">
        <v>371</v>
      </c>
      <c r="B89" s="150" t="s">
        <v>369</v>
      </c>
      <c r="C89" s="167" t="s">
        <v>168</v>
      </c>
      <c r="D89" s="168" t="s">
        <v>372</v>
      </c>
      <c r="E89" s="169" t="s">
        <v>373</v>
      </c>
      <c r="F89" s="150" t="s">
        <v>142</v>
      </c>
      <c r="G89" s="150" t="s">
        <v>133</v>
      </c>
      <c r="H89" s="170">
        <v>0</v>
      </c>
      <c r="I89" s="170">
        <v>9.5</v>
      </c>
      <c r="J89" s="171">
        <v>9.5</v>
      </c>
      <c r="K89" s="170">
        <v>9.5</v>
      </c>
      <c r="L89" s="170">
        <v>8</v>
      </c>
      <c r="M89" s="170">
        <v>7.5</v>
      </c>
      <c r="N89" s="170">
        <v>6.5</v>
      </c>
      <c r="O89" s="170">
        <v>7.5</v>
      </c>
      <c r="P89" s="170">
        <v>6.5</v>
      </c>
      <c r="Q89" s="170">
        <v>15</v>
      </c>
      <c r="R89" s="170">
        <v>18</v>
      </c>
      <c r="S89" s="170">
        <v>0</v>
      </c>
      <c r="T89" s="170">
        <v>0</v>
      </c>
      <c r="U89" s="170">
        <v>0</v>
      </c>
      <c r="V89" s="170">
        <v>0</v>
      </c>
      <c r="W89" s="171">
        <v>78.5</v>
      </c>
      <c r="X89" s="171">
        <v>88</v>
      </c>
      <c r="Y89" s="174">
        <v>13.68</v>
      </c>
      <c r="Z89" s="174">
        <v>11.4</v>
      </c>
      <c r="AA89" s="174">
        <v>18.29</v>
      </c>
      <c r="AB89" s="174">
        <v>21.423999999999999</v>
      </c>
      <c r="AC89" s="174">
        <v>41.25</v>
      </c>
      <c r="AD89" s="6">
        <v>92.364000000000004</v>
      </c>
      <c r="AE89" s="6">
        <v>106.044</v>
      </c>
      <c r="AF89" s="174">
        <v>1.071</v>
      </c>
      <c r="AG89" s="174">
        <v>1.095</v>
      </c>
      <c r="AH89" s="174">
        <v>1.083</v>
      </c>
      <c r="AI89" s="6">
        <v>114.846</v>
      </c>
      <c r="AJ89" s="170">
        <v>0</v>
      </c>
      <c r="AK89" s="170">
        <v>0</v>
      </c>
      <c r="AL89" s="170">
        <v>0</v>
      </c>
      <c r="AM89" s="170">
        <v>10</v>
      </c>
      <c r="AN89" s="170">
        <v>0.23</v>
      </c>
      <c r="AO89" s="6">
        <v>0</v>
      </c>
      <c r="AP89" s="6">
        <v>0</v>
      </c>
      <c r="AQ89" s="6">
        <v>0</v>
      </c>
      <c r="AR89" s="6">
        <v>7</v>
      </c>
      <c r="AS89" s="6">
        <v>7</v>
      </c>
      <c r="AT89" s="6">
        <v>5.75</v>
      </c>
      <c r="AU89" s="6">
        <v>12.75</v>
      </c>
      <c r="AV89" s="170">
        <v>0</v>
      </c>
      <c r="AW89" s="170">
        <v>57</v>
      </c>
      <c r="AX89" s="174">
        <v>2.85</v>
      </c>
      <c r="AY89" s="170">
        <v>86</v>
      </c>
      <c r="AZ89" s="170">
        <v>20.170000000000002</v>
      </c>
      <c r="BA89" s="172">
        <v>0</v>
      </c>
      <c r="BB89" s="172">
        <v>0</v>
      </c>
      <c r="BC89" s="176">
        <v>10.085000000000001</v>
      </c>
      <c r="BD89" s="170">
        <v>110</v>
      </c>
      <c r="BE89" s="170">
        <v>55</v>
      </c>
      <c r="BF89" s="174">
        <v>3.3</v>
      </c>
      <c r="BG89" s="170">
        <v>0</v>
      </c>
      <c r="BH89" s="6">
        <v>0</v>
      </c>
      <c r="BI89" s="175">
        <v>49.28</v>
      </c>
      <c r="BJ89" s="175">
        <v>0</v>
      </c>
      <c r="BK89" s="172">
        <v>261.75</v>
      </c>
      <c r="BL89" s="172">
        <v>349.75</v>
      </c>
      <c r="BM89" s="7">
        <v>49.28</v>
      </c>
      <c r="BN89" s="7">
        <v>0</v>
      </c>
      <c r="BO89" s="9">
        <v>0</v>
      </c>
      <c r="BP89" s="177">
        <v>0.92200000000000004</v>
      </c>
      <c r="BQ89" s="6" t="s">
        <v>234</v>
      </c>
      <c r="BR89" s="170" t="s">
        <v>134</v>
      </c>
      <c r="BS89" s="176">
        <v>4.8680000000000003</v>
      </c>
      <c r="BT89" s="176">
        <v>54.148000000000003</v>
      </c>
      <c r="BU89" s="175">
        <v>0.27400000000000002</v>
      </c>
      <c r="BV89" s="6">
        <v>24.111999999999998</v>
      </c>
      <c r="BW89" s="6">
        <v>0</v>
      </c>
      <c r="BX89" s="6">
        <v>0</v>
      </c>
      <c r="BY89" s="176">
        <v>0</v>
      </c>
      <c r="BZ89" s="170">
        <v>0</v>
      </c>
      <c r="CA89" s="7">
        <v>0</v>
      </c>
      <c r="CB89" s="170">
        <v>0</v>
      </c>
      <c r="CC89" s="7">
        <v>0</v>
      </c>
      <c r="CD89" s="170">
        <v>0</v>
      </c>
      <c r="CE89" s="170">
        <v>0</v>
      </c>
      <c r="CF89" s="7">
        <v>0</v>
      </c>
      <c r="CG89" s="6">
        <v>222.09100000000001</v>
      </c>
      <c r="CH89" s="7">
        <v>0</v>
      </c>
      <c r="CI89" s="6">
        <v>222.09100000000001</v>
      </c>
      <c r="CJ89" s="51">
        <v>1007571.34</v>
      </c>
      <c r="CK89" s="172">
        <v>0</v>
      </c>
      <c r="CL89" s="172">
        <v>0</v>
      </c>
      <c r="CM89" s="174">
        <v>0</v>
      </c>
      <c r="CN89" s="52">
        <v>0</v>
      </c>
      <c r="CO89" s="172">
        <v>0</v>
      </c>
      <c r="CP89" s="172">
        <v>0</v>
      </c>
      <c r="CQ89" s="176">
        <v>0</v>
      </c>
      <c r="CR89" s="53">
        <v>0</v>
      </c>
      <c r="CS89" s="51">
        <v>1007571.34</v>
      </c>
      <c r="CT89" s="52">
        <v>0</v>
      </c>
      <c r="CU89" s="52">
        <v>1007571.34</v>
      </c>
      <c r="CV89" s="146">
        <v>0</v>
      </c>
      <c r="CW89" s="54">
        <v>0</v>
      </c>
      <c r="CX89" s="52">
        <v>0</v>
      </c>
      <c r="CY89" s="52">
        <v>0</v>
      </c>
      <c r="CZ89" s="146">
        <v>0</v>
      </c>
      <c r="DA89" s="54">
        <v>0</v>
      </c>
      <c r="DB89" s="52">
        <v>0</v>
      </c>
      <c r="DC89" s="178">
        <v>0.75</v>
      </c>
      <c r="DD89" s="52">
        <v>0</v>
      </c>
      <c r="DE89" s="146">
        <v>0</v>
      </c>
      <c r="DF89" s="146">
        <v>0</v>
      </c>
      <c r="DG89" s="52">
        <v>0</v>
      </c>
      <c r="DH89" s="52">
        <v>0</v>
      </c>
      <c r="DI89" s="52">
        <v>0</v>
      </c>
      <c r="DJ89" s="52">
        <v>0</v>
      </c>
      <c r="DK89" s="146">
        <v>0</v>
      </c>
      <c r="DL89" s="54">
        <v>0</v>
      </c>
      <c r="DM89" s="51">
        <v>1007571.34</v>
      </c>
      <c r="DN89" s="51">
        <v>1007571.34</v>
      </c>
      <c r="DO89" s="52">
        <v>0</v>
      </c>
      <c r="DP89" s="52">
        <v>0</v>
      </c>
      <c r="DQ89" s="52">
        <v>20151.43</v>
      </c>
      <c r="DR89" s="52">
        <v>987419.91</v>
      </c>
      <c r="DS89" s="179">
        <v>93</v>
      </c>
      <c r="DT89" s="180">
        <v>80</v>
      </c>
      <c r="DU89" s="180">
        <v>203.63300000000001</v>
      </c>
      <c r="DV89" s="181">
        <v>11450</v>
      </c>
    </row>
    <row r="90" spans="1:126" s="199" customFormat="1" ht="10.199999999999999">
      <c r="A90" s="183" t="s">
        <v>374</v>
      </c>
      <c r="B90" s="183" t="s">
        <v>369</v>
      </c>
      <c r="C90" s="184"/>
      <c r="D90" s="183"/>
      <c r="E90" s="183" t="s">
        <v>231</v>
      </c>
      <c r="F90" s="183"/>
      <c r="G90" s="183" t="s">
        <v>133</v>
      </c>
      <c r="H90" s="185">
        <v>5.5</v>
      </c>
      <c r="I90" s="185">
        <v>23</v>
      </c>
      <c r="J90" s="185">
        <v>25.75</v>
      </c>
      <c r="K90" s="185">
        <v>28.5</v>
      </c>
      <c r="L90" s="185">
        <v>24</v>
      </c>
      <c r="M90" s="185">
        <v>18.5</v>
      </c>
      <c r="N90" s="185">
        <v>27.5</v>
      </c>
      <c r="O90" s="185">
        <v>30</v>
      </c>
      <c r="P90" s="185">
        <v>29</v>
      </c>
      <c r="Q90" s="185">
        <v>40.5</v>
      </c>
      <c r="R90" s="185">
        <v>55</v>
      </c>
      <c r="S90" s="185">
        <v>22</v>
      </c>
      <c r="T90" s="185">
        <v>15.5</v>
      </c>
      <c r="U90" s="185">
        <v>14</v>
      </c>
      <c r="V90" s="185">
        <v>19.5</v>
      </c>
      <c r="W90" s="185">
        <v>324</v>
      </c>
      <c r="X90" s="185">
        <v>349.75</v>
      </c>
      <c r="Y90" s="186">
        <v>37.08</v>
      </c>
      <c r="Z90" s="186">
        <v>34.200000000000003</v>
      </c>
      <c r="AA90" s="186">
        <v>50.15</v>
      </c>
      <c r="AB90" s="186">
        <v>90.394999999999996</v>
      </c>
      <c r="AC90" s="186">
        <v>208.125</v>
      </c>
      <c r="AD90" s="186">
        <v>382.87</v>
      </c>
      <c r="AE90" s="186">
        <v>419.95</v>
      </c>
      <c r="AF90" s="174"/>
      <c r="AG90" s="174"/>
      <c r="AH90" s="187">
        <v>1.0900000000000001</v>
      </c>
      <c r="AI90" s="188">
        <v>457.94499999999999</v>
      </c>
      <c r="AJ90" s="189">
        <v>0</v>
      </c>
      <c r="AK90" s="189">
        <v>1</v>
      </c>
      <c r="AL90" s="189">
        <v>1</v>
      </c>
      <c r="AM90" s="189">
        <v>60.5</v>
      </c>
      <c r="AN90" s="189">
        <v>2.15</v>
      </c>
      <c r="AO90" s="186">
        <v>0</v>
      </c>
      <c r="AP90" s="186">
        <v>2</v>
      </c>
      <c r="AQ90" s="186">
        <v>2</v>
      </c>
      <c r="AR90" s="186">
        <v>42.35</v>
      </c>
      <c r="AS90" s="186">
        <v>46.35</v>
      </c>
      <c r="AT90" s="186">
        <v>53.75</v>
      </c>
      <c r="AU90" s="186">
        <v>100.1</v>
      </c>
      <c r="AV90" s="185">
        <v>103</v>
      </c>
      <c r="AW90" s="185">
        <v>57</v>
      </c>
      <c r="AX90" s="186">
        <v>8</v>
      </c>
      <c r="AY90" s="185">
        <v>86.5</v>
      </c>
      <c r="AZ90" s="185">
        <v>20.34</v>
      </c>
      <c r="BA90" s="190">
        <v>0</v>
      </c>
      <c r="BB90" s="190">
        <v>0</v>
      </c>
      <c r="BC90" s="191">
        <v>10.17</v>
      </c>
      <c r="BD90" s="200">
        <v>110</v>
      </c>
      <c r="BE90" s="200">
        <v>55</v>
      </c>
      <c r="BF90" s="186">
        <v>3.3</v>
      </c>
      <c r="BG90" s="200">
        <v>0</v>
      </c>
      <c r="BH90" s="186">
        <v>0</v>
      </c>
      <c r="BI90" s="186">
        <v>148.13499999999999</v>
      </c>
      <c r="BJ90" s="186">
        <v>93.436000000000007</v>
      </c>
      <c r="BK90" s="192"/>
      <c r="BL90" s="190"/>
      <c r="BM90" s="186">
        <v>241.571</v>
      </c>
      <c r="BN90" s="193">
        <v>47.875</v>
      </c>
      <c r="BO90" s="193">
        <v>0</v>
      </c>
      <c r="BP90" s="194"/>
      <c r="BQ90" s="183"/>
      <c r="BR90" s="183"/>
      <c r="BS90" s="191">
        <v>19.347999999999999</v>
      </c>
      <c r="BT90" s="191">
        <v>308.79399999999998</v>
      </c>
      <c r="BU90" s="183"/>
      <c r="BV90" s="191">
        <v>95.831999999999994</v>
      </c>
      <c r="BW90" s="191">
        <v>25.125</v>
      </c>
      <c r="BX90" s="191">
        <v>9.75</v>
      </c>
      <c r="BY90" s="191">
        <v>34.875</v>
      </c>
      <c r="BZ90" s="195">
        <v>0</v>
      </c>
      <c r="CA90" s="193">
        <v>0</v>
      </c>
      <c r="CB90" s="195">
        <v>0</v>
      </c>
      <c r="CC90" s="193">
        <v>0</v>
      </c>
      <c r="CD90" s="195">
        <v>0</v>
      </c>
      <c r="CE90" s="195">
        <v>0</v>
      </c>
      <c r="CF90" s="193">
        <v>0</v>
      </c>
      <c r="CG90" s="186">
        <v>1019.016</v>
      </c>
      <c r="CH90" s="193">
        <v>0</v>
      </c>
      <c r="CI90" s="186">
        <v>1019.016</v>
      </c>
      <c r="CJ90" s="147">
        <v>4623020.83</v>
      </c>
      <c r="CK90" s="190">
        <v>0</v>
      </c>
      <c r="CL90" s="190">
        <v>257.5</v>
      </c>
      <c r="CM90" s="193">
        <v>28.324999999999999</v>
      </c>
      <c r="CN90" s="196">
        <v>128503.44</v>
      </c>
      <c r="CO90" s="190">
        <v>0</v>
      </c>
      <c r="CP90" s="190">
        <v>0</v>
      </c>
      <c r="CQ90" s="190">
        <v>0</v>
      </c>
      <c r="CR90" s="196">
        <v>0</v>
      </c>
      <c r="CS90" s="196">
        <v>4751524.2699999996</v>
      </c>
      <c r="CT90" s="202">
        <v>0</v>
      </c>
      <c r="CU90" s="202">
        <v>4751524.2699999996</v>
      </c>
      <c r="CV90" s="147">
        <v>6472.3</v>
      </c>
      <c r="CW90" s="147">
        <v>34632</v>
      </c>
      <c r="CX90" s="147">
        <v>41104.300000000003</v>
      </c>
      <c r="CY90" s="147">
        <v>30828.23</v>
      </c>
      <c r="CZ90" s="147">
        <v>0</v>
      </c>
      <c r="DA90" s="147">
        <v>0</v>
      </c>
      <c r="DB90" s="147">
        <v>0</v>
      </c>
      <c r="DC90" s="203">
        <v>0.75</v>
      </c>
      <c r="DD90" s="147">
        <v>0</v>
      </c>
      <c r="DE90" s="147">
        <v>0</v>
      </c>
      <c r="DF90" s="147">
        <v>2136.4899999999998</v>
      </c>
      <c r="DG90" s="147">
        <v>2136.4899999999998</v>
      </c>
      <c r="DH90" s="147">
        <v>1602.37</v>
      </c>
      <c r="DI90" s="147">
        <v>43240.79</v>
      </c>
      <c r="DJ90" s="147">
        <v>32430.6</v>
      </c>
      <c r="DK90" s="147">
        <v>0</v>
      </c>
      <c r="DL90" s="147">
        <v>0</v>
      </c>
      <c r="DM90" s="147">
        <v>4719093.67</v>
      </c>
      <c r="DN90" s="147">
        <v>4591703.34</v>
      </c>
      <c r="DO90" s="147">
        <v>127390.33</v>
      </c>
      <c r="DP90" s="147">
        <v>0</v>
      </c>
      <c r="DQ90" s="147">
        <v>20151.43</v>
      </c>
      <c r="DR90" s="147">
        <v>4698942.24</v>
      </c>
      <c r="DS90" s="190">
        <v>348.5</v>
      </c>
      <c r="DT90" s="193">
        <v>355</v>
      </c>
      <c r="DU90" s="193">
        <v>1040.2529999999999</v>
      </c>
      <c r="DV90" s="198">
        <v>25263</v>
      </c>
    </row>
    <row r="91" spans="1:126" ht="10.199999999999999">
      <c r="A91" s="150" t="s">
        <v>375</v>
      </c>
      <c r="B91" s="150" t="s">
        <v>375</v>
      </c>
      <c r="C91" s="167" t="s">
        <v>376</v>
      </c>
      <c r="D91" s="168" t="s">
        <v>130</v>
      </c>
      <c r="E91" s="169" t="s">
        <v>377</v>
      </c>
      <c r="F91" s="150" t="s">
        <v>132</v>
      </c>
      <c r="G91" s="150" t="s">
        <v>133</v>
      </c>
      <c r="H91" s="170">
        <v>5</v>
      </c>
      <c r="I91" s="170">
        <v>4.5</v>
      </c>
      <c r="J91" s="171">
        <v>7</v>
      </c>
      <c r="K91" s="170">
        <v>1.5</v>
      </c>
      <c r="L91" s="170">
        <v>11.5</v>
      </c>
      <c r="M91" s="170">
        <v>4</v>
      </c>
      <c r="N91" s="170">
        <v>6.5</v>
      </c>
      <c r="O91" s="170">
        <v>11</v>
      </c>
      <c r="P91" s="170">
        <v>4.5</v>
      </c>
      <c r="Q91" s="170">
        <v>2.5</v>
      </c>
      <c r="R91" s="170">
        <v>8.5</v>
      </c>
      <c r="S91" s="170">
        <v>9</v>
      </c>
      <c r="T91" s="170">
        <v>10.5</v>
      </c>
      <c r="U91" s="170">
        <v>12</v>
      </c>
      <c r="V91" s="170">
        <v>5</v>
      </c>
      <c r="W91" s="171">
        <v>86.5</v>
      </c>
      <c r="X91" s="171">
        <v>93.5</v>
      </c>
      <c r="Y91" s="174">
        <v>10.08</v>
      </c>
      <c r="Z91" s="174">
        <v>1.8</v>
      </c>
      <c r="AA91" s="174">
        <v>18.29</v>
      </c>
      <c r="AB91" s="174">
        <v>22.991</v>
      </c>
      <c r="AC91" s="174">
        <v>59.375</v>
      </c>
      <c r="AD91" s="6">
        <v>102.456</v>
      </c>
      <c r="AE91" s="6">
        <v>112.536</v>
      </c>
      <c r="AF91" s="174">
        <v>1.1200000000000001</v>
      </c>
      <c r="AG91" s="174">
        <v>1.107</v>
      </c>
      <c r="AH91" s="174">
        <v>1.1140000000000001</v>
      </c>
      <c r="AI91" s="6">
        <v>125.36499999999999</v>
      </c>
      <c r="AJ91" s="170">
        <v>0</v>
      </c>
      <c r="AK91" s="170">
        <v>0</v>
      </c>
      <c r="AL91" s="170">
        <v>5</v>
      </c>
      <c r="AM91" s="170">
        <v>15</v>
      </c>
      <c r="AN91" s="170">
        <v>0.82</v>
      </c>
      <c r="AO91" s="6">
        <v>0</v>
      </c>
      <c r="AP91" s="6">
        <v>0</v>
      </c>
      <c r="AQ91" s="6">
        <v>10</v>
      </c>
      <c r="AR91" s="6">
        <v>10.5</v>
      </c>
      <c r="AS91" s="6">
        <v>20.5</v>
      </c>
      <c r="AT91" s="6">
        <v>20.5</v>
      </c>
      <c r="AU91" s="6">
        <v>41</v>
      </c>
      <c r="AV91" s="170">
        <v>39</v>
      </c>
      <c r="AW91" s="170">
        <v>0</v>
      </c>
      <c r="AX91" s="174">
        <v>1.95</v>
      </c>
      <c r="AY91" s="170">
        <v>0</v>
      </c>
      <c r="AZ91" s="170">
        <v>0</v>
      </c>
      <c r="BA91" s="172">
        <v>0</v>
      </c>
      <c r="BB91" s="172">
        <v>0</v>
      </c>
      <c r="BC91" s="176">
        <v>0</v>
      </c>
      <c r="BD91" s="170">
        <v>74</v>
      </c>
      <c r="BE91" s="170">
        <v>43.5</v>
      </c>
      <c r="BF91" s="174">
        <v>2.61</v>
      </c>
      <c r="BG91" s="170">
        <v>0</v>
      </c>
      <c r="BH91" s="6">
        <v>0</v>
      </c>
      <c r="BI91" s="175">
        <v>45.694000000000003</v>
      </c>
      <c r="BJ91" s="175">
        <v>59.677999999999997</v>
      </c>
      <c r="BK91" s="172">
        <v>93.5</v>
      </c>
      <c r="BL91" s="172">
        <v>93.5</v>
      </c>
      <c r="BM91" s="7">
        <v>105.372</v>
      </c>
      <c r="BN91" s="7">
        <v>13.696999999999999</v>
      </c>
      <c r="BO91" s="9">
        <v>106.5</v>
      </c>
      <c r="BP91" s="177">
        <v>1</v>
      </c>
      <c r="BQ91" s="6" t="s">
        <v>234</v>
      </c>
      <c r="BR91" s="170" t="s">
        <v>134</v>
      </c>
      <c r="BS91" s="176">
        <v>5.61</v>
      </c>
      <c r="BT91" s="176">
        <v>231.179</v>
      </c>
      <c r="BU91" s="175">
        <v>0.29399999999999998</v>
      </c>
      <c r="BV91" s="6">
        <v>27.489000000000001</v>
      </c>
      <c r="BW91" s="6">
        <v>21.63</v>
      </c>
      <c r="BX91" s="6">
        <v>7.75</v>
      </c>
      <c r="BY91" s="176">
        <v>29.38</v>
      </c>
      <c r="BZ91" s="170">
        <v>0</v>
      </c>
      <c r="CA91" s="7">
        <v>0</v>
      </c>
      <c r="CB91" s="170">
        <v>0</v>
      </c>
      <c r="CC91" s="7">
        <v>0</v>
      </c>
      <c r="CD91" s="170">
        <v>0</v>
      </c>
      <c r="CE91" s="170">
        <v>0</v>
      </c>
      <c r="CF91" s="7">
        <v>0</v>
      </c>
      <c r="CG91" s="6">
        <v>458.97300000000001</v>
      </c>
      <c r="CH91" s="7">
        <v>31.417000000000002</v>
      </c>
      <c r="CI91" s="6">
        <v>490.39</v>
      </c>
      <c r="CJ91" s="51">
        <v>2224776.83</v>
      </c>
      <c r="CK91" s="172">
        <v>0</v>
      </c>
      <c r="CL91" s="172">
        <v>106</v>
      </c>
      <c r="CM91" s="174">
        <v>11.66</v>
      </c>
      <c r="CN91" s="52">
        <v>52898.51</v>
      </c>
      <c r="CO91" s="172">
        <v>0</v>
      </c>
      <c r="CP91" s="172">
        <v>0</v>
      </c>
      <c r="CQ91" s="176">
        <v>0</v>
      </c>
      <c r="CR91" s="53">
        <v>0</v>
      </c>
      <c r="CS91" s="51">
        <v>2277675.34</v>
      </c>
      <c r="CT91" s="52">
        <v>0</v>
      </c>
      <c r="CU91" s="52">
        <v>2277675.34</v>
      </c>
      <c r="CV91" s="146">
        <v>4379.6099999999997</v>
      </c>
      <c r="CW91" s="54">
        <v>28063</v>
      </c>
      <c r="CX91" s="52">
        <v>32442.61</v>
      </c>
      <c r="CY91" s="52">
        <v>24331.96</v>
      </c>
      <c r="CZ91" s="146">
        <v>0</v>
      </c>
      <c r="DA91" s="54">
        <v>0</v>
      </c>
      <c r="DB91" s="52">
        <v>0</v>
      </c>
      <c r="DC91" s="178">
        <v>0.51719999999999999</v>
      </c>
      <c r="DD91" s="52">
        <v>0</v>
      </c>
      <c r="DE91" s="146">
        <v>0</v>
      </c>
      <c r="DF91" s="146">
        <v>152.51</v>
      </c>
      <c r="DG91" s="52">
        <v>152.51</v>
      </c>
      <c r="DH91" s="52">
        <v>114.38</v>
      </c>
      <c r="DI91" s="52">
        <v>32595.119999999999</v>
      </c>
      <c r="DJ91" s="52">
        <v>24446.34</v>
      </c>
      <c r="DK91" s="146">
        <v>0</v>
      </c>
      <c r="DL91" s="54">
        <v>0</v>
      </c>
      <c r="DM91" s="51">
        <v>2253229</v>
      </c>
      <c r="DN91" s="51">
        <v>2200898.25</v>
      </c>
      <c r="DO91" s="52">
        <v>52330.75</v>
      </c>
      <c r="DP91" s="52">
        <v>0</v>
      </c>
      <c r="DQ91" s="52">
        <v>0</v>
      </c>
      <c r="DR91" s="52">
        <v>2253229</v>
      </c>
      <c r="DS91" s="179">
        <v>92.5</v>
      </c>
      <c r="DT91" s="180">
        <v>108</v>
      </c>
      <c r="DU91" s="180">
        <v>490.39</v>
      </c>
      <c r="DV91" s="181">
        <v>23794</v>
      </c>
    </row>
    <row r="92" spans="1:126" ht="10.199999999999999">
      <c r="A92" s="150" t="s">
        <v>378</v>
      </c>
      <c r="B92" s="150" t="s">
        <v>378</v>
      </c>
      <c r="C92" s="167" t="s">
        <v>192</v>
      </c>
      <c r="D92" s="168" t="s">
        <v>130</v>
      </c>
      <c r="E92" s="169" t="s">
        <v>379</v>
      </c>
      <c r="F92" s="150" t="s">
        <v>132</v>
      </c>
      <c r="G92" s="150" t="s">
        <v>133</v>
      </c>
      <c r="H92" s="170">
        <v>444.5</v>
      </c>
      <c r="I92" s="170">
        <v>1680</v>
      </c>
      <c r="J92" s="171">
        <v>1902.25</v>
      </c>
      <c r="K92" s="170">
        <v>1787.5</v>
      </c>
      <c r="L92" s="170">
        <v>1750.5</v>
      </c>
      <c r="M92" s="170">
        <v>1791.5</v>
      </c>
      <c r="N92" s="170">
        <v>1791</v>
      </c>
      <c r="O92" s="170">
        <v>1936.5</v>
      </c>
      <c r="P92" s="170">
        <v>1888.5</v>
      </c>
      <c r="Q92" s="170">
        <v>1932</v>
      </c>
      <c r="R92" s="170">
        <v>1869.5</v>
      </c>
      <c r="S92" s="170">
        <v>2053.5</v>
      </c>
      <c r="T92" s="170">
        <v>1919.5</v>
      </c>
      <c r="U92" s="170">
        <v>1520</v>
      </c>
      <c r="V92" s="170">
        <v>1686.5</v>
      </c>
      <c r="W92" s="171">
        <v>21926.5</v>
      </c>
      <c r="X92" s="171">
        <v>23828.75</v>
      </c>
      <c r="Y92" s="174">
        <v>2739.24</v>
      </c>
      <c r="Z92" s="174">
        <v>2145</v>
      </c>
      <c r="AA92" s="174">
        <v>4179.5600000000004</v>
      </c>
      <c r="AB92" s="174">
        <v>5868.7209999999995</v>
      </c>
      <c r="AC92" s="174">
        <v>13726.25</v>
      </c>
      <c r="AD92" s="6">
        <v>25919.530999999999</v>
      </c>
      <c r="AE92" s="6">
        <v>28658.771000000001</v>
      </c>
      <c r="AF92" s="174">
        <v>1.075</v>
      </c>
      <c r="AG92" s="174">
        <v>1.079</v>
      </c>
      <c r="AH92" s="174">
        <v>1.077</v>
      </c>
      <c r="AI92" s="6">
        <v>30865.495999999999</v>
      </c>
      <c r="AJ92" s="170">
        <v>867</v>
      </c>
      <c r="AK92" s="170">
        <v>502</v>
      </c>
      <c r="AL92" s="170">
        <v>416.5</v>
      </c>
      <c r="AM92" s="170">
        <v>3230.5</v>
      </c>
      <c r="AN92" s="170">
        <v>131</v>
      </c>
      <c r="AO92" s="6">
        <v>867</v>
      </c>
      <c r="AP92" s="6">
        <v>1004</v>
      </c>
      <c r="AQ92" s="6">
        <v>833</v>
      </c>
      <c r="AR92" s="6">
        <v>2261.35</v>
      </c>
      <c r="AS92" s="6">
        <v>4965.3500000000004</v>
      </c>
      <c r="AT92" s="6">
        <v>3275</v>
      </c>
      <c r="AU92" s="6">
        <v>8240.35</v>
      </c>
      <c r="AV92" s="170">
        <v>10770.5</v>
      </c>
      <c r="AW92" s="170">
        <v>0</v>
      </c>
      <c r="AX92" s="174">
        <v>538.52499999999998</v>
      </c>
      <c r="AY92" s="170">
        <v>3003</v>
      </c>
      <c r="AZ92" s="170">
        <v>1341.5</v>
      </c>
      <c r="BA92" s="172">
        <v>0</v>
      </c>
      <c r="BB92" s="172">
        <v>0</v>
      </c>
      <c r="BC92" s="176">
        <v>670.75</v>
      </c>
      <c r="BD92" s="170">
        <v>6305</v>
      </c>
      <c r="BE92" s="170">
        <v>6305</v>
      </c>
      <c r="BF92" s="174">
        <v>378.3</v>
      </c>
      <c r="BG92" s="170">
        <v>33</v>
      </c>
      <c r="BH92" s="6">
        <v>49.5</v>
      </c>
      <c r="BI92" s="175">
        <v>21.875</v>
      </c>
      <c r="BJ92" s="175">
        <v>240.75</v>
      </c>
      <c r="BK92" s="172">
        <v>23828.75</v>
      </c>
      <c r="BL92" s="172">
        <v>23828.75</v>
      </c>
      <c r="BM92" s="7">
        <v>157.57499999999999</v>
      </c>
      <c r="BN92" s="7">
        <v>0</v>
      </c>
      <c r="BO92" s="9">
        <v>0</v>
      </c>
      <c r="BP92" s="177">
        <v>0.13900000000000001</v>
      </c>
      <c r="BQ92" s="6" t="s">
        <v>134</v>
      </c>
      <c r="BR92" s="170" t="s">
        <v>134</v>
      </c>
      <c r="BS92" s="176">
        <v>0</v>
      </c>
      <c r="BT92" s="176">
        <v>157.57499999999999</v>
      </c>
      <c r="BU92" s="175">
        <v>0.19500000000000001</v>
      </c>
      <c r="BV92" s="6">
        <v>4646.6059999999998</v>
      </c>
      <c r="BW92" s="6">
        <v>0</v>
      </c>
      <c r="BX92" s="6">
        <v>0</v>
      </c>
      <c r="BY92" s="176">
        <v>0</v>
      </c>
      <c r="BZ92" s="170">
        <v>1</v>
      </c>
      <c r="CA92" s="7">
        <v>0.1</v>
      </c>
      <c r="CB92" s="170">
        <v>2</v>
      </c>
      <c r="CC92" s="7">
        <v>0.2</v>
      </c>
      <c r="CD92" s="170">
        <v>0</v>
      </c>
      <c r="CE92" s="170">
        <v>0</v>
      </c>
      <c r="CF92" s="7">
        <v>0</v>
      </c>
      <c r="CG92" s="6">
        <v>45547.402000000002</v>
      </c>
      <c r="CH92" s="7">
        <v>0</v>
      </c>
      <c r="CI92" s="6">
        <v>45547.402000000002</v>
      </c>
      <c r="CJ92" s="51">
        <v>206637176.02000001</v>
      </c>
      <c r="CK92" s="172">
        <v>0</v>
      </c>
      <c r="CL92" s="172">
        <v>8035</v>
      </c>
      <c r="CM92" s="174">
        <v>883.85</v>
      </c>
      <c r="CN92" s="52">
        <v>4009806.49</v>
      </c>
      <c r="CO92" s="172">
        <v>0</v>
      </c>
      <c r="CP92" s="172">
        <v>0</v>
      </c>
      <c r="CQ92" s="176">
        <v>0</v>
      </c>
      <c r="CR92" s="53">
        <v>0</v>
      </c>
      <c r="CS92" s="51">
        <v>210646982.50999999</v>
      </c>
      <c r="CT92" s="52">
        <v>0</v>
      </c>
      <c r="CU92" s="52">
        <v>210646982.50999999</v>
      </c>
      <c r="CV92" s="146">
        <v>201804.86</v>
      </c>
      <c r="CW92" s="54">
        <v>1368765</v>
      </c>
      <c r="CX92" s="52">
        <v>1570569.86</v>
      </c>
      <c r="CY92" s="52">
        <v>1177927.3999999999</v>
      </c>
      <c r="CZ92" s="146">
        <v>0</v>
      </c>
      <c r="DA92" s="54">
        <v>0</v>
      </c>
      <c r="DB92" s="52">
        <v>0</v>
      </c>
      <c r="DC92" s="178">
        <v>0.75</v>
      </c>
      <c r="DD92" s="52">
        <v>0</v>
      </c>
      <c r="DE92" s="146">
        <v>0</v>
      </c>
      <c r="DF92" s="146">
        <v>0</v>
      </c>
      <c r="DG92" s="52">
        <v>0</v>
      </c>
      <c r="DH92" s="52">
        <v>0</v>
      </c>
      <c r="DI92" s="52">
        <v>1570569.86</v>
      </c>
      <c r="DJ92" s="52">
        <v>1177927.3999999999</v>
      </c>
      <c r="DK92" s="146">
        <v>0</v>
      </c>
      <c r="DL92" s="54">
        <v>0</v>
      </c>
      <c r="DM92" s="51">
        <v>209469055.11000001</v>
      </c>
      <c r="DN92" s="51">
        <v>205481671.25999999</v>
      </c>
      <c r="DO92" s="52">
        <v>3987383.85</v>
      </c>
      <c r="DP92" s="52">
        <v>0</v>
      </c>
      <c r="DQ92" s="52">
        <v>0</v>
      </c>
      <c r="DR92" s="52">
        <v>209469055.11000001</v>
      </c>
      <c r="DS92" s="179">
        <v>23842</v>
      </c>
      <c r="DT92" s="180">
        <v>23114</v>
      </c>
      <c r="DU92" s="180">
        <v>44238.072999999997</v>
      </c>
      <c r="DV92" s="181">
        <v>8672</v>
      </c>
    </row>
    <row r="93" spans="1:126" ht="10.199999999999999">
      <c r="A93" s="150" t="s">
        <v>380</v>
      </c>
      <c r="B93" s="150" t="s">
        <v>380</v>
      </c>
      <c r="C93" s="167" t="s">
        <v>174</v>
      </c>
      <c r="D93" s="168" t="s">
        <v>130</v>
      </c>
      <c r="E93" s="169" t="s">
        <v>381</v>
      </c>
      <c r="F93" s="150" t="s">
        <v>132</v>
      </c>
      <c r="G93" s="150" t="s">
        <v>133</v>
      </c>
      <c r="H93" s="170">
        <v>9.5</v>
      </c>
      <c r="I93" s="170">
        <v>126</v>
      </c>
      <c r="J93" s="171">
        <v>130.75</v>
      </c>
      <c r="K93" s="170">
        <v>111</v>
      </c>
      <c r="L93" s="170">
        <v>106</v>
      </c>
      <c r="M93" s="170">
        <v>101.5</v>
      </c>
      <c r="N93" s="170">
        <v>116</v>
      </c>
      <c r="O93" s="170">
        <v>103</v>
      </c>
      <c r="P93" s="170">
        <v>110</v>
      </c>
      <c r="Q93" s="170">
        <v>127.5</v>
      </c>
      <c r="R93" s="170">
        <v>92.5</v>
      </c>
      <c r="S93" s="170">
        <v>118</v>
      </c>
      <c r="T93" s="170">
        <v>109.5</v>
      </c>
      <c r="U93" s="170">
        <v>102</v>
      </c>
      <c r="V93" s="170">
        <v>113</v>
      </c>
      <c r="W93" s="171">
        <v>1310</v>
      </c>
      <c r="X93" s="171">
        <v>1440.75</v>
      </c>
      <c r="Y93" s="174">
        <v>188.28</v>
      </c>
      <c r="Z93" s="174">
        <v>133.19999999999999</v>
      </c>
      <c r="AA93" s="174">
        <v>244.85</v>
      </c>
      <c r="AB93" s="174">
        <v>343.80500000000001</v>
      </c>
      <c r="AC93" s="174">
        <v>828.125</v>
      </c>
      <c r="AD93" s="6">
        <v>1549.98</v>
      </c>
      <c r="AE93" s="6">
        <v>1738.26</v>
      </c>
      <c r="AF93" s="174">
        <v>1.127</v>
      </c>
      <c r="AG93" s="174">
        <v>1.0920000000000001</v>
      </c>
      <c r="AH93" s="174">
        <v>1.1100000000000001</v>
      </c>
      <c r="AI93" s="6">
        <v>1929.4690000000001</v>
      </c>
      <c r="AJ93" s="170">
        <v>13</v>
      </c>
      <c r="AK93" s="170">
        <v>11</v>
      </c>
      <c r="AL93" s="170">
        <v>5.5</v>
      </c>
      <c r="AM93" s="170">
        <v>199</v>
      </c>
      <c r="AN93" s="170">
        <v>13.28</v>
      </c>
      <c r="AO93" s="6">
        <v>13</v>
      </c>
      <c r="AP93" s="6">
        <v>22</v>
      </c>
      <c r="AQ93" s="6">
        <v>11</v>
      </c>
      <c r="AR93" s="6">
        <v>139.30000000000001</v>
      </c>
      <c r="AS93" s="6">
        <v>185.3</v>
      </c>
      <c r="AT93" s="6">
        <v>332</v>
      </c>
      <c r="AU93" s="6">
        <v>517.29999999999995</v>
      </c>
      <c r="AV93" s="170">
        <v>773.5</v>
      </c>
      <c r="AW93" s="170">
        <v>0</v>
      </c>
      <c r="AX93" s="174">
        <v>38.674999999999997</v>
      </c>
      <c r="AY93" s="170">
        <v>968.5</v>
      </c>
      <c r="AZ93" s="170">
        <v>217</v>
      </c>
      <c r="BA93" s="172">
        <v>0</v>
      </c>
      <c r="BB93" s="172">
        <v>0</v>
      </c>
      <c r="BC93" s="176">
        <v>108.5</v>
      </c>
      <c r="BD93" s="170">
        <v>324</v>
      </c>
      <c r="BE93" s="170">
        <v>324</v>
      </c>
      <c r="BF93" s="174">
        <v>19.440000000000001</v>
      </c>
      <c r="BG93" s="170">
        <v>0</v>
      </c>
      <c r="BH93" s="6">
        <v>0</v>
      </c>
      <c r="BI93" s="175">
        <v>88.058999999999997</v>
      </c>
      <c r="BJ93" s="175">
        <v>0</v>
      </c>
      <c r="BK93" s="172">
        <v>1440.75</v>
      </c>
      <c r="BL93" s="172">
        <v>1440.75</v>
      </c>
      <c r="BM93" s="7">
        <v>88.058999999999997</v>
      </c>
      <c r="BN93" s="7">
        <v>138.27099999999999</v>
      </c>
      <c r="BO93" s="9">
        <v>0</v>
      </c>
      <c r="BP93" s="177">
        <v>0.27</v>
      </c>
      <c r="BQ93" s="6" t="s">
        <v>134</v>
      </c>
      <c r="BR93" s="170" t="s">
        <v>134</v>
      </c>
      <c r="BS93" s="176">
        <v>0</v>
      </c>
      <c r="BT93" s="176">
        <v>226.33</v>
      </c>
      <c r="BU93" s="175">
        <v>0.20300000000000001</v>
      </c>
      <c r="BV93" s="6">
        <v>292.47199999999998</v>
      </c>
      <c r="BW93" s="6">
        <v>0</v>
      </c>
      <c r="BX93" s="6">
        <v>0</v>
      </c>
      <c r="BY93" s="176">
        <v>0</v>
      </c>
      <c r="BZ93" s="170">
        <v>0</v>
      </c>
      <c r="CA93" s="7">
        <v>0</v>
      </c>
      <c r="CB93" s="170">
        <v>0</v>
      </c>
      <c r="CC93" s="7">
        <v>0</v>
      </c>
      <c r="CD93" s="170">
        <v>0</v>
      </c>
      <c r="CE93" s="170">
        <v>0</v>
      </c>
      <c r="CF93" s="7">
        <v>0</v>
      </c>
      <c r="CG93" s="6">
        <v>3132.1860000000001</v>
      </c>
      <c r="CH93" s="7">
        <v>0</v>
      </c>
      <c r="CI93" s="6">
        <v>3132.1860000000001</v>
      </c>
      <c r="CJ93" s="51">
        <v>14209944.84</v>
      </c>
      <c r="CK93" s="172">
        <v>0</v>
      </c>
      <c r="CL93" s="172">
        <v>0</v>
      </c>
      <c r="CM93" s="174">
        <v>0</v>
      </c>
      <c r="CN93" s="52">
        <v>0</v>
      </c>
      <c r="CO93" s="172">
        <v>0</v>
      </c>
      <c r="CP93" s="172">
        <v>577</v>
      </c>
      <c r="CQ93" s="176">
        <v>173.1</v>
      </c>
      <c r="CR93" s="53">
        <v>785311.43</v>
      </c>
      <c r="CS93" s="51">
        <v>14995256.27</v>
      </c>
      <c r="CT93" s="52">
        <v>0</v>
      </c>
      <c r="CU93" s="52">
        <v>14995256.27</v>
      </c>
      <c r="CV93" s="146">
        <v>17964.189999999999</v>
      </c>
      <c r="CW93" s="54">
        <v>90001</v>
      </c>
      <c r="CX93" s="52">
        <v>107965.19</v>
      </c>
      <c r="CY93" s="52">
        <v>80973.89</v>
      </c>
      <c r="CZ93" s="146">
        <v>0</v>
      </c>
      <c r="DA93" s="54">
        <v>0</v>
      </c>
      <c r="DB93" s="52">
        <v>0</v>
      </c>
      <c r="DC93" s="178">
        <v>0.75</v>
      </c>
      <c r="DD93" s="52">
        <v>0</v>
      </c>
      <c r="DE93" s="146">
        <v>0</v>
      </c>
      <c r="DF93" s="146">
        <v>60380.23</v>
      </c>
      <c r="DG93" s="52">
        <v>60380.23</v>
      </c>
      <c r="DH93" s="52">
        <v>45285.17</v>
      </c>
      <c r="DI93" s="52">
        <v>168345.42</v>
      </c>
      <c r="DJ93" s="52">
        <v>126259.06</v>
      </c>
      <c r="DK93" s="146">
        <v>0</v>
      </c>
      <c r="DL93" s="54">
        <v>0</v>
      </c>
      <c r="DM93" s="51">
        <v>14868997.210000001</v>
      </c>
      <c r="DN93" s="51">
        <v>14090298.050000001</v>
      </c>
      <c r="DO93" s="52">
        <v>0</v>
      </c>
      <c r="DP93" s="52">
        <v>778699.16</v>
      </c>
      <c r="DQ93" s="52">
        <v>0</v>
      </c>
      <c r="DR93" s="52">
        <v>14868997.210000001</v>
      </c>
      <c r="DS93" s="179">
        <v>1459</v>
      </c>
      <c r="DT93" s="180">
        <v>1287</v>
      </c>
      <c r="DU93" s="180">
        <v>2780.194</v>
      </c>
      <c r="DV93" s="181">
        <v>9863</v>
      </c>
    </row>
    <row r="94" spans="1:126" ht="10.199999999999999">
      <c r="A94" s="150" t="s">
        <v>382</v>
      </c>
      <c r="B94" s="150" t="s">
        <v>382</v>
      </c>
      <c r="C94" s="167" t="s">
        <v>216</v>
      </c>
      <c r="D94" s="168" t="s">
        <v>130</v>
      </c>
      <c r="E94" s="169" t="s">
        <v>383</v>
      </c>
      <c r="F94" s="150" t="s">
        <v>132</v>
      </c>
      <c r="G94" s="150" t="s">
        <v>133</v>
      </c>
      <c r="H94" s="170">
        <v>5.5</v>
      </c>
      <c r="I94" s="170">
        <v>17.5</v>
      </c>
      <c r="J94" s="171">
        <v>20.25</v>
      </c>
      <c r="K94" s="170">
        <v>12</v>
      </c>
      <c r="L94" s="170">
        <v>9</v>
      </c>
      <c r="M94" s="170">
        <v>18</v>
      </c>
      <c r="N94" s="170">
        <v>13</v>
      </c>
      <c r="O94" s="170">
        <v>27.5</v>
      </c>
      <c r="P94" s="170">
        <v>23</v>
      </c>
      <c r="Q94" s="170">
        <v>30</v>
      </c>
      <c r="R94" s="170">
        <v>30</v>
      </c>
      <c r="S94" s="170">
        <v>39.5</v>
      </c>
      <c r="T94" s="170">
        <v>29.5</v>
      </c>
      <c r="U94" s="170">
        <v>41</v>
      </c>
      <c r="V94" s="170">
        <v>44</v>
      </c>
      <c r="W94" s="171">
        <v>316.5</v>
      </c>
      <c r="X94" s="171">
        <v>336.75</v>
      </c>
      <c r="Y94" s="174">
        <v>29.16</v>
      </c>
      <c r="Z94" s="174">
        <v>14.4</v>
      </c>
      <c r="AA94" s="174">
        <v>31.86</v>
      </c>
      <c r="AB94" s="174">
        <v>66.358000000000004</v>
      </c>
      <c r="AC94" s="174">
        <v>267.5</v>
      </c>
      <c r="AD94" s="6">
        <v>380.11799999999999</v>
      </c>
      <c r="AE94" s="6">
        <v>409.27800000000002</v>
      </c>
      <c r="AF94" s="174">
        <v>1.1579999999999999</v>
      </c>
      <c r="AG94" s="174">
        <v>1.1659999999999999</v>
      </c>
      <c r="AH94" s="174">
        <v>1.1619999999999999</v>
      </c>
      <c r="AI94" s="6">
        <v>475.58100000000002</v>
      </c>
      <c r="AJ94" s="170">
        <v>2</v>
      </c>
      <c r="AK94" s="170">
        <v>0</v>
      </c>
      <c r="AL94" s="170">
        <v>4</v>
      </c>
      <c r="AM94" s="170">
        <v>31.5</v>
      </c>
      <c r="AN94" s="170">
        <v>1.08</v>
      </c>
      <c r="AO94" s="6">
        <v>2</v>
      </c>
      <c r="AP94" s="6">
        <v>0</v>
      </c>
      <c r="AQ94" s="6">
        <v>8</v>
      </c>
      <c r="AR94" s="6">
        <v>22.05</v>
      </c>
      <c r="AS94" s="6">
        <v>32.049999999999997</v>
      </c>
      <c r="AT94" s="6">
        <v>27</v>
      </c>
      <c r="AU94" s="6">
        <v>59.05</v>
      </c>
      <c r="AV94" s="170">
        <v>117.5</v>
      </c>
      <c r="AW94" s="170">
        <v>0</v>
      </c>
      <c r="AX94" s="174">
        <v>5.875</v>
      </c>
      <c r="AY94" s="170">
        <v>0</v>
      </c>
      <c r="AZ94" s="170">
        <v>0</v>
      </c>
      <c r="BA94" s="172">
        <v>0</v>
      </c>
      <c r="BB94" s="172">
        <v>0</v>
      </c>
      <c r="BC94" s="176">
        <v>0</v>
      </c>
      <c r="BD94" s="170">
        <v>107</v>
      </c>
      <c r="BE94" s="170">
        <v>107</v>
      </c>
      <c r="BF94" s="174">
        <v>6.42</v>
      </c>
      <c r="BG94" s="170">
        <v>1</v>
      </c>
      <c r="BH94" s="6">
        <v>1.5</v>
      </c>
      <c r="BI94" s="175">
        <v>94.959000000000003</v>
      </c>
      <c r="BJ94" s="175">
        <v>107.1</v>
      </c>
      <c r="BK94" s="172">
        <v>336.75</v>
      </c>
      <c r="BL94" s="172">
        <v>336.75</v>
      </c>
      <c r="BM94" s="7">
        <v>202.059</v>
      </c>
      <c r="BN94" s="7">
        <v>46.26</v>
      </c>
      <c r="BO94" s="9">
        <v>0</v>
      </c>
      <c r="BP94" s="177">
        <v>1</v>
      </c>
      <c r="BQ94" s="6" t="s">
        <v>234</v>
      </c>
      <c r="BR94" s="170" t="s">
        <v>134</v>
      </c>
      <c r="BS94" s="176">
        <v>20.204999999999998</v>
      </c>
      <c r="BT94" s="176">
        <v>268.524</v>
      </c>
      <c r="BU94" s="175">
        <v>8.2000000000000003E-2</v>
      </c>
      <c r="BV94" s="6">
        <v>27.614000000000001</v>
      </c>
      <c r="BW94" s="6">
        <v>0</v>
      </c>
      <c r="BX94" s="6">
        <v>0</v>
      </c>
      <c r="BY94" s="176">
        <v>0</v>
      </c>
      <c r="BZ94" s="170">
        <v>0</v>
      </c>
      <c r="CA94" s="7">
        <v>0</v>
      </c>
      <c r="CB94" s="170">
        <v>1</v>
      </c>
      <c r="CC94" s="7">
        <v>0.1</v>
      </c>
      <c r="CD94" s="170">
        <v>1</v>
      </c>
      <c r="CE94" s="170">
        <v>1</v>
      </c>
      <c r="CF94" s="7">
        <v>0.25</v>
      </c>
      <c r="CG94" s="6">
        <v>844.91399999999999</v>
      </c>
      <c r="CH94" s="7">
        <v>0</v>
      </c>
      <c r="CI94" s="6">
        <v>844.91399999999999</v>
      </c>
      <c r="CJ94" s="51">
        <v>3833163.59</v>
      </c>
      <c r="CK94" s="172">
        <v>0</v>
      </c>
      <c r="CL94" s="172">
        <v>0</v>
      </c>
      <c r="CM94" s="174">
        <v>0</v>
      </c>
      <c r="CN94" s="52">
        <v>0</v>
      </c>
      <c r="CO94" s="172">
        <v>0</v>
      </c>
      <c r="CP94" s="172">
        <v>0</v>
      </c>
      <c r="CQ94" s="176">
        <v>0</v>
      </c>
      <c r="CR94" s="53">
        <v>0</v>
      </c>
      <c r="CS94" s="51">
        <v>3833163.59</v>
      </c>
      <c r="CT94" s="52">
        <v>0</v>
      </c>
      <c r="CU94" s="52">
        <v>3833163.59</v>
      </c>
      <c r="CV94" s="146">
        <v>2225.91</v>
      </c>
      <c r="CW94" s="54">
        <v>35455</v>
      </c>
      <c r="CX94" s="52">
        <v>37680.910000000003</v>
      </c>
      <c r="CY94" s="52">
        <v>28260.68</v>
      </c>
      <c r="CZ94" s="146">
        <v>0</v>
      </c>
      <c r="DA94" s="54">
        <v>0</v>
      </c>
      <c r="DB94" s="52">
        <v>0</v>
      </c>
      <c r="DC94" s="178">
        <v>0.75</v>
      </c>
      <c r="DD94" s="52">
        <v>0</v>
      </c>
      <c r="DE94" s="146">
        <v>0</v>
      </c>
      <c r="DF94" s="146">
        <v>0</v>
      </c>
      <c r="DG94" s="52">
        <v>0</v>
      </c>
      <c r="DH94" s="52">
        <v>0</v>
      </c>
      <c r="DI94" s="52">
        <v>37680.910000000003</v>
      </c>
      <c r="DJ94" s="52">
        <v>28260.68</v>
      </c>
      <c r="DK94" s="146">
        <v>0</v>
      </c>
      <c r="DL94" s="54">
        <v>0</v>
      </c>
      <c r="DM94" s="51">
        <v>3804902.91</v>
      </c>
      <c r="DN94" s="51">
        <v>3804902.91</v>
      </c>
      <c r="DO94" s="52">
        <v>0</v>
      </c>
      <c r="DP94" s="52">
        <v>0</v>
      </c>
      <c r="DQ94" s="52">
        <v>0</v>
      </c>
      <c r="DR94" s="52">
        <v>3804902.91</v>
      </c>
      <c r="DS94" s="179">
        <v>327</v>
      </c>
      <c r="DT94" s="180">
        <v>300</v>
      </c>
      <c r="DU94" s="180">
        <v>770.11</v>
      </c>
      <c r="DV94" s="181">
        <v>11383</v>
      </c>
    </row>
    <row r="95" spans="1:126" ht="10.199999999999999">
      <c r="A95" s="150" t="s">
        <v>384</v>
      </c>
      <c r="B95" s="150" t="s">
        <v>384</v>
      </c>
      <c r="C95" s="167" t="s">
        <v>385</v>
      </c>
      <c r="D95" s="168" t="s">
        <v>130</v>
      </c>
      <c r="E95" s="169" t="s">
        <v>386</v>
      </c>
      <c r="F95" s="150" t="s">
        <v>132</v>
      </c>
      <c r="G95" s="150" t="s">
        <v>133</v>
      </c>
      <c r="H95" s="170">
        <v>12</v>
      </c>
      <c r="I95" s="170">
        <v>31</v>
      </c>
      <c r="J95" s="171">
        <v>37</v>
      </c>
      <c r="K95" s="170">
        <v>33</v>
      </c>
      <c r="L95" s="170">
        <v>51.5</v>
      </c>
      <c r="M95" s="170">
        <v>28</v>
      </c>
      <c r="N95" s="170">
        <v>27</v>
      </c>
      <c r="O95" s="170">
        <v>42.5</v>
      </c>
      <c r="P95" s="170">
        <v>50.5</v>
      </c>
      <c r="Q95" s="170">
        <v>33</v>
      </c>
      <c r="R95" s="170">
        <v>32</v>
      </c>
      <c r="S95" s="170">
        <v>45.5</v>
      </c>
      <c r="T95" s="170">
        <v>34</v>
      </c>
      <c r="U95" s="170">
        <v>24.5</v>
      </c>
      <c r="V95" s="170">
        <v>27.5</v>
      </c>
      <c r="W95" s="171">
        <v>429</v>
      </c>
      <c r="X95" s="171">
        <v>466</v>
      </c>
      <c r="Y95" s="174">
        <v>53.28</v>
      </c>
      <c r="Z95" s="174">
        <v>39.6</v>
      </c>
      <c r="AA95" s="174">
        <v>93.81</v>
      </c>
      <c r="AB95" s="174">
        <v>125.401</v>
      </c>
      <c r="AC95" s="174">
        <v>245.625</v>
      </c>
      <c r="AD95" s="6">
        <v>504.43599999999998</v>
      </c>
      <c r="AE95" s="6">
        <v>557.71600000000001</v>
      </c>
      <c r="AF95" s="174">
        <v>1.04</v>
      </c>
      <c r="AG95" s="174">
        <v>1.0369999999999999</v>
      </c>
      <c r="AH95" s="174">
        <v>1.0389999999999999</v>
      </c>
      <c r="AI95" s="6">
        <v>579.46699999999998</v>
      </c>
      <c r="AJ95" s="170">
        <v>3.5</v>
      </c>
      <c r="AK95" s="170">
        <v>4</v>
      </c>
      <c r="AL95" s="170">
        <v>11.5</v>
      </c>
      <c r="AM95" s="170">
        <v>65</v>
      </c>
      <c r="AN95" s="170">
        <v>2.16</v>
      </c>
      <c r="AO95" s="6">
        <v>3.5</v>
      </c>
      <c r="AP95" s="6">
        <v>8</v>
      </c>
      <c r="AQ95" s="6">
        <v>23</v>
      </c>
      <c r="AR95" s="6">
        <v>45.5</v>
      </c>
      <c r="AS95" s="6">
        <v>80</v>
      </c>
      <c r="AT95" s="6">
        <v>54</v>
      </c>
      <c r="AU95" s="6">
        <v>134</v>
      </c>
      <c r="AV95" s="170">
        <v>263.5</v>
      </c>
      <c r="AW95" s="170">
        <v>0</v>
      </c>
      <c r="AX95" s="174">
        <v>13.175000000000001</v>
      </c>
      <c r="AY95" s="170">
        <v>0</v>
      </c>
      <c r="AZ95" s="170">
        <v>0</v>
      </c>
      <c r="BA95" s="172">
        <v>0</v>
      </c>
      <c r="BB95" s="172">
        <v>0</v>
      </c>
      <c r="BC95" s="176">
        <v>0</v>
      </c>
      <c r="BD95" s="170">
        <v>376</v>
      </c>
      <c r="BE95" s="170">
        <v>263.5</v>
      </c>
      <c r="BF95" s="174">
        <v>15.81</v>
      </c>
      <c r="BG95" s="170">
        <v>0</v>
      </c>
      <c r="BH95" s="6">
        <v>0</v>
      </c>
      <c r="BI95" s="175">
        <v>118.70399999999999</v>
      </c>
      <c r="BJ95" s="175">
        <v>137.5</v>
      </c>
      <c r="BK95" s="172">
        <v>466</v>
      </c>
      <c r="BL95" s="172">
        <v>466</v>
      </c>
      <c r="BM95" s="7">
        <v>256.20400000000001</v>
      </c>
      <c r="BN95" s="7">
        <v>61.756999999999998</v>
      </c>
      <c r="BO95" s="9">
        <v>0</v>
      </c>
      <c r="BP95" s="177">
        <v>1</v>
      </c>
      <c r="BQ95" s="6" t="s">
        <v>234</v>
      </c>
      <c r="BR95" s="170" t="s">
        <v>134</v>
      </c>
      <c r="BS95" s="176">
        <v>27.96</v>
      </c>
      <c r="BT95" s="176">
        <v>345.92099999999999</v>
      </c>
      <c r="BU95" s="175">
        <v>0.17599999999999999</v>
      </c>
      <c r="BV95" s="6">
        <v>82.016000000000005</v>
      </c>
      <c r="BW95" s="6">
        <v>0</v>
      </c>
      <c r="BX95" s="6">
        <v>0</v>
      </c>
      <c r="BY95" s="176">
        <v>0</v>
      </c>
      <c r="BZ95" s="170">
        <v>0</v>
      </c>
      <c r="CA95" s="7">
        <v>0</v>
      </c>
      <c r="CB95" s="170">
        <v>0</v>
      </c>
      <c r="CC95" s="7">
        <v>0</v>
      </c>
      <c r="CD95" s="170">
        <v>0</v>
      </c>
      <c r="CE95" s="170">
        <v>0</v>
      </c>
      <c r="CF95" s="7">
        <v>0</v>
      </c>
      <c r="CG95" s="6">
        <v>1170.3889999999999</v>
      </c>
      <c r="CH95" s="7">
        <v>0</v>
      </c>
      <c r="CI95" s="6">
        <v>1170.3889999999999</v>
      </c>
      <c r="CJ95" s="51">
        <v>5309762.3</v>
      </c>
      <c r="CK95" s="172">
        <v>0</v>
      </c>
      <c r="CL95" s="172">
        <v>0</v>
      </c>
      <c r="CM95" s="174">
        <v>0</v>
      </c>
      <c r="CN95" s="52">
        <v>0</v>
      </c>
      <c r="CO95" s="172">
        <v>0</v>
      </c>
      <c r="CP95" s="172">
        <v>80</v>
      </c>
      <c r="CQ95" s="176">
        <v>24</v>
      </c>
      <c r="CR95" s="53">
        <v>108882</v>
      </c>
      <c r="CS95" s="51">
        <v>5418644.2999999998</v>
      </c>
      <c r="CT95" s="52">
        <v>0</v>
      </c>
      <c r="CU95" s="52">
        <v>5418644.2999999998</v>
      </c>
      <c r="CV95" s="146">
        <v>13375.37</v>
      </c>
      <c r="CW95" s="54">
        <v>69167</v>
      </c>
      <c r="CX95" s="52">
        <v>82542.37</v>
      </c>
      <c r="CY95" s="52">
        <v>61906.78</v>
      </c>
      <c r="CZ95" s="146">
        <v>0</v>
      </c>
      <c r="DA95" s="54">
        <v>0</v>
      </c>
      <c r="DB95" s="52">
        <v>0</v>
      </c>
      <c r="DC95" s="178">
        <v>0.70899999999999996</v>
      </c>
      <c r="DD95" s="52">
        <v>0</v>
      </c>
      <c r="DE95" s="146">
        <v>0</v>
      </c>
      <c r="DF95" s="146">
        <v>18782.939999999999</v>
      </c>
      <c r="DG95" s="52">
        <v>18782.939999999999</v>
      </c>
      <c r="DH95" s="52">
        <v>14087.21</v>
      </c>
      <c r="DI95" s="52">
        <v>101325.31</v>
      </c>
      <c r="DJ95" s="52">
        <v>75993.990000000005</v>
      </c>
      <c r="DK95" s="146">
        <v>0</v>
      </c>
      <c r="DL95" s="54">
        <v>0</v>
      </c>
      <c r="DM95" s="51">
        <v>5342650.3099999996</v>
      </c>
      <c r="DN95" s="51">
        <v>5235295.33</v>
      </c>
      <c r="DO95" s="52">
        <v>0</v>
      </c>
      <c r="DP95" s="52">
        <v>107354.98</v>
      </c>
      <c r="DQ95" s="52">
        <v>0</v>
      </c>
      <c r="DR95" s="52">
        <v>5342650.3099999996</v>
      </c>
      <c r="DS95" s="179">
        <v>468</v>
      </c>
      <c r="DT95" s="180">
        <v>432.5</v>
      </c>
      <c r="DU95" s="180">
        <v>1102.3219999999999</v>
      </c>
      <c r="DV95" s="181">
        <v>11394</v>
      </c>
    </row>
    <row r="96" spans="1:126" ht="10.199999999999999">
      <c r="A96" s="150" t="s">
        <v>387</v>
      </c>
      <c r="B96" s="150" t="s">
        <v>387</v>
      </c>
      <c r="C96" s="167" t="s">
        <v>388</v>
      </c>
      <c r="D96" s="168" t="s">
        <v>130</v>
      </c>
      <c r="E96" s="169" t="s">
        <v>389</v>
      </c>
      <c r="F96" s="150" t="s">
        <v>132</v>
      </c>
      <c r="G96" s="150" t="s">
        <v>133</v>
      </c>
      <c r="H96" s="170">
        <v>70.5</v>
      </c>
      <c r="I96" s="170">
        <v>254</v>
      </c>
      <c r="J96" s="171">
        <v>289.25</v>
      </c>
      <c r="K96" s="170">
        <v>246.5</v>
      </c>
      <c r="L96" s="170">
        <v>237.5</v>
      </c>
      <c r="M96" s="170">
        <v>253.5</v>
      </c>
      <c r="N96" s="170">
        <v>281</v>
      </c>
      <c r="O96" s="170">
        <v>297.5</v>
      </c>
      <c r="P96" s="170">
        <v>304.5</v>
      </c>
      <c r="Q96" s="170">
        <v>294</v>
      </c>
      <c r="R96" s="170">
        <v>273</v>
      </c>
      <c r="S96" s="170">
        <v>304</v>
      </c>
      <c r="T96" s="170">
        <v>327</v>
      </c>
      <c r="U96" s="170">
        <v>267</v>
      </c>
      <c r="V96" s="170">
        <v>295</v>
      </c>
      <c r="W96" s="171">
        <v>3380.5</v>
      </c>
      <c r="X96" s="171">
        <v>3669.75</v>
      </c>
      <c r="Y96" s="174">
        <v>416.52</v>
      </c>
      <c r="Z96" s="174">
        <v>295.8</v>
      </c>
      <c r="AA96" s="174">
        <v>579.38</v>
      </c>
      <c r="AB96" s="174">
        <v>922.73599999999999</v>
      </c>
      <c r="AC96" s="174">
        <v>2200</v>
      </c>
      <c r="AD96" s="6">
        <v>3997.9160000000002</v>
      </c>
      <c r="AE96" s="6">
        <v>4414.4359999999997</v>
      </c>
      <c r="AF96" s="174">
        <v>1.1120000000000001</v>
      </c>
      <c r="AG96" s="174">
        <v>1.0960000000000001</v>
      </c>
      <c r="AH96" s="174">
        <v>1.1040000000000001</v>
      </c>
      <c r="AI96" s="6">
        <v>4873.5370000000003</v>
      </c>
      <c r="AJ96" s="170">
        <v>112.5</v>
      </c>
      <c r="AK96" s="170">
        <v>31.5</v>
      </c>
      <c r="AL96" s="170">
        <v>70</v>
      </c>
      <c r="AM96" s="170">
        <v>902</v>
      </c>
      <c r="AN96" s="170">
        <v>25.66</v>
      </c>
      <c r="AO96" s="6">
        <v>112.5</v>
      </c>
      <c r="AP96" s="6">
        <v>63</v>
      </c>
      <c r="AQ96" s="6">
        <v>140</v>
      </c>
      <c r="AR96" s="6">
        <v>631.4</v>
      </c>
      <c r="AS96" s="6">
        <v>946.9</v>
      </c>
      <c r="AT96" s="6">
        <v>641.5</v>
      </c>
      <c r="AU96" s="6">
        <v>1588.4</v>
      </c>
      <c r="AV96" s="170">
        <v>1874.5</v>
      </c>
      <c r="AW96" s="170">
        <v>0</v>
      </c>
      <c r="AX96" s="174">
        <v>93.724999999999994</v>
      </c>
      <c r="AY96" s="170">
        <v>0</v>
      </c>
      <c r="AZ96" s="170">
        <v>0</v>
      </c>
      <c r="BA96" s="172">
        <v>0</v>
      </c>
      <c r="BB96" s="172">
        <v>0</v>
      </c>
      <c r="BC96" s="176">
        <v>0</v>
      </c>
      <c r="BD96" s="170">
        <v>0</v>
      </c>
      <c r="BE96" s="170">
        <v>0</v>
      </c>
      <c r="BF96" s="174">
        <v>0</v>
      </c>
      <c r="BG96" s="170">
        <v>34</v>
      </c>
      <c r="BH96" s="6">
        <v>51</v>
      </c>
      <c r="BI96" s="175">
        <v>0</v>
      </c>
      <c r="BJ96" s="175">
        <v>125.404</v>
      </c>
      <c r="BK96" s="172">
        <v>3669.75</v>
      </c>
      <c r="BL96" s="172">
        <v>3669.75</v>
      </c>
      <c r="BM96" s="7">
        <v>75.242000000000004</v>
      </c>
      <c r="BN96" s="7">
        <v>45.448</v>
      </c>
      <c r="BO96" s="9">
        <v>0</v>
      </c>
      <c r="BP96" s="177">
        <v>0.113</v>
      </c>
      <c r="BQ96" s="6" t="s">
        <v>134</v>
      </c>
      <c r="BR96" s="170" t="s">
        <v>134</v>
      </c>
      <c r="BS96" s="176">
        <v>0</v>
      </c>
      <c r="BT96" s="176">
        <v>120.69</v>
      </c>
      <c r="BU96" s="175">
        <v>3.5999999999999997E-2</v>
      </c>
      <c r="BV96" s="6">
        <v>132.11099999999999</v>
      </c>
      <c r="BW96" s="6">
        <v>0</v>
      </c>
      <c r="BX96" s="6">
        <v>0</v>
      </c>
      <c r="BY96" s="176">
        <v>0</v>
      </c>
      <c r="BZ96" s="170">
        <v>0</v>
      </c>
      <c r="CA96" s="7">
        <v>0</v>
      </c>
      <c r="CB96" s="170">
        <v>1</v>
      </c>
      <c r="CC96" s="7">
        <v>0.1</v>
      </c>
      <c r="CD96" s="170">
        <v>9.5</v>
      </c>
      <c r="CE96" s="170">
        <v>13</v>
      </c>
      <c r="CF96" s="7">
        <v>3.25</v>
      </c>
      <c r="CG96" s="6">
        <v>6862.8130000000001</v>
      </c>
      <c r="CH96" s="7">
        <v>0</v>
      </c>
      <c r="CI96" s="6">
        <v>6862.8130000000001</v>
      </c>
      <c r="CJ96" s="51">
        <v>31134866.879999999</v>
      </c>
      <c r="CK96" s="172">
        <v>0</v>
      </c>
      <c r="CL96" s="172">
        <v>695</v>
      </c>
      <c r="CM96" s="174">
        <v>76.45</v>
      </c>
      <c r="CN96" s="52">
        <v>346834.54</v>
      </c>
      <c r="CO96" s="172">
        <v>0</v>
      </c>
      <c r="CP96" s="172">
        <v>1685</v>
      </c>
      <c r="CQ96" s="176">
        <v>505.5</v>
      </c>
      <c r="CR96" s="53">
        <v>2293327.13</v>
      </c>
      <c r="CS96" s="51">
        <v>33775028.549999997</v>
      </c>
      <c r="CT96" s="52">
        <v>0</v>
      </c>
      <c r="CU96" s="52">
        <v>33775028.549999997</v>
      </c>
      <c r="CV96" s="146">
        <v>70778.34</v>
      </c>
      <c r="CW96" s="54">
        <v>275294</v>
      </c>
      <c r="CX96" s="52">
        <v>346072.34</v>
      </c>
      <c r="CY96" s="52">
        <v>259554.26</v>
      </c>
      <c r="CZ96" s="146">
        <v>0</v>
      </c>
      <c r="DA96" s="54">
        <v>0</v>
      </c>
      <c r="DB96" s="52">
        <v>0</v>
      </c>
      <c r="DC96" s="178">
        <v>0.75</v>
      </c>
      <c r="DD96" s="52">
        <v>0</v>
      </c>
      <c r="DE96" s="146">
        <v>0</v>
      </c>
      <c r="DF96" s="146">
        <v>3699.78</v>
      </c>
      <c r="DG96" s="52">
        <v>3699.78</v>
      </c>
      <c r="DH96" s="52">
        <v>2774.84</v>
      </c>
      <c r="DI96" s="52">
        <v>349772.12</v>
      </c>
      <c r="DJ96" s="52">
        <v>262329.09999999998</v>
      </c>
      <c r="DK96" s="146">
        <v>0</v>
      </c>
      <c r="DL96" s="54">
        <v>0</v>
      </c>
      <c r="DM96" s="51">
        <v>33512699.449999999</v>
      </c>
      <c r="DN96" s="51">
        <v>30893043.800000001</v>
      </c>
      <c r="DO96" s="52">
        <v>344140.69</v>
      </c>
      <c r="DP96" s="52">
        <v>2275514.96</v>
      </c>
      <c r="DQ96" s="52">
        <v>0</v>
      </c>
      <c r="DR96" s="52">
        <v>33512699.449999999</v>
      </c>
      <c r="DS96" s="179">
        <v>3684</v>
      </c>
      <c r="DT96" s="180">
        <v>3472</v>
      </c>
      <c r="DU96" s="180">
        <v>6585.3329999999996</v>
      </c>
      <c r="DV96" s="181">
        <v>8484</v>
      </c>
    </row>
    <row r="97" spans="1:126" ht="10.199999999999999">
      <c r="A97" s="150" t="s">
        <v>390</v>
      </c>
      <c r="B97" s="150" t="s">
        <v>390</v>
      </c>
      <c r="C97" s="167" t="s">
        <v>391</v>
      </c>
      <c r="D97" s="168" t="s">
        <v>130</v>
      </c>
      <c r="E97" s="169" t="s">
        <v>392</v>
      </c>
      <c r="F97" s="150" t="s">
        <v>132</v>
      </c>
      <c r="G97" s="150" t="s">
        <v>133</v>
      </c>
      <c r="H97" s="170">
        <v>66</v>
      </c>
      <c r="I97" s="170">
        <v>535</v>
      </c>
      <c r="J97" s="171">
        <v>568</v>
      </c>
      <c r="K97" s="170">
        <v>557.5</v>
      </c>
      <c r="L97" s="170">
        <v>576.5</v>
      </c>
      <c r="M97" s="170">
        <v>623</v>
      </c>
      <c r="N97" s="170">
        <v>694</v>
      </c>
      <c r="O97" s="170">
        <v>682.5</v>
      </c>
      <c r="P97" s="170">
        <v>722.5</v>
      </c>
      <c r="Q97" s="170">
        <v>670</v>
      </c>
      <c r="R97" s="170">
        <v>660.5</v>
      </c>
      <c r="S97" s="170">
        <v>767</v>
      </c>
      <c r="T97" s="170">
        <v>613.5</v>
      </c>
      <c r="U97" s="170">
        <v>573</v>
      </c>
      <c r="V97" s="170">
        <v>537</v>
      </c>
      <c r="W97" s="171">
        <v>7677</v>
      </c>
      <c r="X97" s="171">
        <v>8245</v>
      </c>
      <c r="Y97" s="174">
        <v>817.92</v>
      </c>
      <c r="Z97" s="174">
        <v>669</v>
      </c>
      <c r="AA97" s="174">
        <v>1415.41</v>
      </c>
      <c r="AB97" s="174">
        <v>2193.4560000000001</v>
      </c>
      <c r="AC97" s="174">
        <v>4776.25</v>
      </c>
      <c r="AD97" s="6">
        <v>9054.116</v>
      </c>
      <c r="AE97" s="6">
        <v>9872.0360000000001</v>
      </c>
      <c r="AF97" s="174">
        <v>1.0640000000000001</v>
      </c>
      <c r="AG97" s="174">
        <v>1.0589999999999999</v>
      </c>
      <c r="AH97" s="174">
        <v>1.0620000000000001</v>
      </c>
      <c r="AI97" s="6">
        <v>10484.102000000001</v>
      </c>
      <c r="AJ97" s="170">
        <v>96.5</v>
      </c>
      <c r="AK97" s="170">
        <v>71</v>
      </c>
      <c r="AL97" s="170">
        <v>44</v>
      </c>
      <c r="AM97" s="170">
        <v>1174.5</v>
      </c>
      <c r="AN97" s="170">
        <v>59.86</v>
      </c>
      <c r="AO97" s="6">
        <v>96.5</v>
      </c>
      <c r="AP97" s="6">
        <v>142</v>
      </c>
      <c r="AQ97" s="6">
        <v>88</v>
      </c>
      <c r="AR97" s="6">
        <v>822.15</v>
      </c>
      <c r="AS97" s="6">
        <v>1148.6500000000001</v>
      </c>
      <c r="AT97" s="6">
        <v>1496.5</v>
      </c>
      <c r="AU97" s="6">
        <v>2645.15</v>
      </c>
      <c r="AV97" s="170">
        <v>4391</v>
      </c>
      <c r="AW97" s="170">
        <v>0</v>
      </c>
      <c r="AX97" s="174">
        <v>219.55</v>
      </c>
      <c r="AY97" s="170">
        <v>53.5</v>
      </c>
      <c r="AZ97" s="170">
        <v>17.829999999999998</v>
      </c>
      <c r="BA97" s="172">
        <v>0</v>
      </c>
      <c r="BB97" s="172">
        <v>0</v>
      </c>
      <c r="BC97" s="176">
        <v>8.9149999999999991</v>
      </c>
      <c r="BD97" s="170">
        <v>2014</v>
      </c>
      <c r="BE97" s="170">
        <v>2014</v>
      </c>
      <c r="BF97" s="174">
        <v>120.84</v>
      </c>
      <c r="BG97" s="170">
        <v>11</v>
      </c>
      <c r="BH97" s="6">
        <v>16.5</v>
      </c>
      <c r="BI97" s="175">
        <v>0</v>
      </c>
      <c r="BJ97" s="175">
        <v>0</v>
      </c>
      <c r="BK97" s="172">
        <v>8245</v>
      </c>
      <c r="BL97" s="172">
        <v>8245</v>
      </c>
      <c r="BM97" s="7">
        <v>0</v>
      </c>
      <c r="BN97" s="7">
        <v>0</v>
      </c>
      <c r="BO97" s="9">
        <v>0</v>
      </c>
      <c r="BP97" s="177">
        <v>7.9000000000000001E-2</v>
      </c>
      <c r="BQ97" s="6" t="s">
        <v>134</v>
      </c>
      <c r="BR97" s="170" t="s">
        <v>134</v>
      </c>
      <c r="BS97" s="176">
        <v>0</v>
      </c>
      <c r="BT97" s="176">
        <v>0</v>
      </c>
      <c r="BU97" s="175">
        <v>0.16500000000000001</v>
      </c>
      <c r="BV97" s="6">
        <v>1360.425</v>
      </c>
      <c r="BW97" s="6">
        <v>0</v>
      </c>
      <c r="BX97" s="6">
        <v>0</v>
      </c>
      <c r="BY97" s="176">
        <v>0</v>
      </c>
      <c r="BZ97" s="170">
        <v>10</v>
      </c>
      <c r="CA97" s="7">
        <v>1</v>
      </c>
      <c r="CB97" s="170">
        <v>9.5</v>
      </c>
      <c r="CC97" s="7">
        <v>0.95</v>
      </c>
      <c r="CD97" s="170">
        <v>1</v>
      </c>
      <c r="CE97" s="170">
        <v>2</v>
      </c>
      <c r="CF97" s="7">
        <v>0.5</v>
      </c>
      <c r="CG97" s="6">
        <v>14857.932000000001</v>
      </c>
      <c r="CH97" s="7">
        <v>0</v>
      </c>
      <c r="CI97" s="6">
        <v>14857.932000000001</v>
      </c>
      <c r="CJ97" s="51">
        <v>67406723</v>
      </c>
      <c r="CK97" s="172">
        <v>0</v>
      </c>
      <c r="CL97" s="172">
        <v>8208</v>
      </c>
      <c r="CM97" s="174">
        <v>902.88</v>
      </c>
      <c r="CN97" s="52">
        <v>4096140.84</v>
      </c>
      <c r="CO97" s="172">
        <v>0</v>
      </c>
      <c r="CP97" s="172">
        <v>0</v>
      </c>
      <c r="CQ97" s="176">
        <v>0</v>
      </c>
      <c r="CR97" s="53">
        <v>0</v>
      </c>
      <c r="CS97" s="51">
        <v>71502863.840000004</v>
      </c>
      <c r="CT97" s="52">
        <v>0</v>
      </c>
      <c r="CU97" s="52">
        <v>71502863.840000004</v>
      </c>
      <c r="CV97" s="146">
        <v>41270.76</v>
      </c>
      <c r="CW97" s="54">
        <v>247639</v>
      </c>
      <c r="CX97" s="52">
        <v>288909.76</v>
      </c>
      <c r="CY97" s="52">
        <v>216682.32</v>
      </c>
      <c r="CZ97" s="146">
        <v>0</v>
      </c>
      <c r="DA97" s="54">
        <v>0</v>
      </c>
      <c r="DB97" s="52">
        <v>0</v>
      </c>
      <c r="DC97" s="178">
        <v>0.75</v>
      </c>
      <c r="DD97" s="52">
        <v>0</v>
      </c>
      <c r="DE97" s="146">
        <v>0</v>
      </c>
      <c r="DF97" s="146">
        <v>5863.82</v>
      </c>
      <c r="DG97" s="52">
        <v>5863.82</v>
      </c>
      <c r="DH97" s="52">
        <v>4397.87</v>
      </c>
      <c r="DI97" s="52">
        <v>294773.58</v>
      </c>
      <c r="DJ97" s="52">
        <v>221080.19</v>
      </c>
      <c r="DK97" s="146">
        <v>0</v>
      </c>
      <c r="DL97" s="54">
        <v>0</v>
      </c>
      <c r="DM97" s="51">
        <v>71281783.650000006</v>
      </c>
      <c r="DN97" s="51">
        <v>67198307.700000003</v>
      </c>
      <c r="DO97" s="52">
        <v>4083475.95</v>
      </c>
      <c r="DP97" s="52">
        <v>0</v>
      </c>
      <c r="DQ97" s="52">
        <v>0</v>
      </c>
      <c r="DR97" s="52">
        <v>71281783.650000006</v>
      </c>
      <c r="DS97" s="179">
        <v>8283</v>
      </c>
      <c r="DT97" s="180">
        <v>7862.5</v>
      </c>
      <c r="DU97" s="180">
        <v>14168.983</v>
      </c>
      <c r="DV97" s="181">
        <v>8175</v>
      </c>
    </row>
    <row r="98" spans="1:126" ht="10.199999999999999">
      <c r="A98" s="150" t="s">
        <v>393</v>
      </c>
      <c r="B98" s="150" t="s">
        <v>393</v>
      </c>
      <c r="C98" s="167" t="s">
        <v>394</v>
      </c>
      <c r="D98" s="168" t="s">
        <v>130</v>
      </c>
      <c r="E98" s="169" t="s">
        <v>395</v>
      </c>
      <c r="F98" s="150" t="s">
        <v>132</v>
      </c>
      <c r="G98" s="150" t="s">
        <v>133</v>
      </c>
      <c r="H98" s="170">
        <v>6.5</v>
      </c>
      <c r="I98" s="170">
        <v>49</v>
      </c>
      <c r="J98" s="171">
        <v>52.25</v>
      </c>
      <c r="K98" s="170">
        <v>50.5</v>
      </c>
      <c r="L98" s="170">
        <v>40.5</v>
      </c>
      <c r="M98" s="170">
        <v>37</v>
      </c>
      <c r="N98" s="170">
        <v>54.5</v>
      </c>
      <c r="O98" s="170">
        <v>46</v>
      </c>
      <c r="P98" s="170">
        <v>54</v>
      </c>
      <c r="Q98" s="170">
        <v>53</v>
      </c>
      <c r="R98" s="170">
        <v>53</v>
      </c>
      <c r="S98" s="170">
        <v>46</v>
      </c>
      <c r="T98" s="170">
        <v>52.5</v>
      </c>
      <c r="U98" s="170">
        <v>42.5</v>
      </c>
      <c r="V98" s="170">
        <v>40.5</v>
      </c>
      <c r="W98" s="171">
        <v>570</v>
      </c>
      <c r="X98" s="171">
        <v>622.25</v>
      </c>
      <c r="Y98" s="174">
        <v>75.239999999999995</v>
      </c>
      <c r="Z98" s="174">
        <v>60.6</v>
      </c>
      <c r="AA98" s="174">
        <v>91.45</v>
      </c>
      <c r="AB98" s="174">
        <v>161.453</v>
      </c>
      <c r="AC98" s="174">
        <v>359.375</v>
      </c>
      <c r="AD98" s="6">
        <v>672.87800000000004</v>
      </c>
      <c r="AE98" s="6">
        <v>748.11800000000005</v>
      </c>
      <c r="AF98" s="174">
        <v>1.044</v>
      </c>
      <c r="AG98" s="174">
        <v>1.0329999999999999</v>
      </c>
      <c r="AH98" s="174">
        <v>1.0389999999999999</v>
      </c>
      <c r="AI98" s="6">
        <v>777.29499999999996</v>
      </c>
      <c r="AJ98" s="170">
        <v>17.5</v>
      </c>
      <c r="AK98" s="170">
        <v>12.5</v>
      </c>
      <c r="AL98" s="170">
        <v>2</v>
      </c>
      <c r="AM98" s="170">
        <v>55.5</v>
      </c>
      <c r="AN98" s="170">
        <v>3.61</v>
      </c>
      <c r="AO98" s="6">
        <v>17.5</v>
      </c>
      <c r="AP98" s="6">
        <v>25</v>
      </c>
      <c r="AQ98" s="6">
        <v>4</v>
      </c>
      <c r="AR98" s="6">
        <v>38.85</v>
      </c>
      <c r="AS98" s="6">
        <v>85.35</v>
      </c>
      <c r="AT98" s="6">
        <v>90.25</v>
      </c>
      <c r="AU98" s="6">
        <v>175.6</v>
      </c>
      <c r="AV98" s="170">
        <v>331.5</v>
      </c>
      <c r="AW98" s="170">
        <v>0</v>
      </c>
      <c r="AX98" s="174">
        <v>16.574999999999999</v>
      </c>
      <c r="AY98" s="170">
        <v>180.5</v>
      </c>
      <c r="AZ98" s="170">
        <v>43</v>
      </c>
      <c r="BA98" s="172">
        <v>0</v>
      </c>
      <c r="BB98" s="172">
        <v>0</v>
      </c>
      <c r="BC98" s="176">
        <v>21.5</v>
      </c>
      <c r="BD98" s="170">
        <v>266</v>
      </c>
      <c r="BE98" s="170">
        <v>266</v>
      </c>
      <c r="BF98" s="174">
        <v>15.96</v>
      </c>
      <c r="BG98" s="170">
        <v>0</v>
      </c>
      <c r="BH98" s="6">
        <v>0</v>
      </c>
      <c r="BI98" s="175">
        <v>36.479999999999997</v>
      </c>
      <c r="BJ98" s="175">
        <v>156.97499999999999</v>
      </c>
      <c r="BK98" s="172">
        <v>622.25</v>
      </c>
      <c r="BL98" s="172">
        <v>622.25</v>
      </c>
      <c r="BM98" s="7">
        <v>193.45500000000001</v>
      </c>
      <c r="BN98" s="7">
        <v>78.817999999999998</v>
      </c>
      <c r="BO98" s="9">
        <v>0</v>
      </c>
      <c r="BP98" s="177">
        <v>1</v>
      </c>
      <c r="BQ98" s="6" t="s">
        <v>234</v>
      </c>
      <c r="BR98" s="170" t="s">
        <v>134</v>
      </c>
      <c r="BS98" s="176">
        <v>37.335000000000001</v>
      </c>
      <c r="BT98" s="176">
        <v>309.608</v>
      </c>
      <c r="BU98" s="175">
        <v>0.16300000000000001</v>
      </c>
      <c r="BV98" s="6">
        <v>101.42700000000001</v>
      </c>
      <c r="BW98" s="6">
        <v>0</v>
      </c>
      <c r="BX98" s="6">
        <v>0</v>
      </c>
      <c r="BY98" s="176">
        <v>0</v>
      </c>
      <c r="BZ98" s="170">
        <v>0</v>
      </c>
      <c r="CA98" s="7">
        <v>0</v>
      </c>
      <c r="CB98" s="170">
        <v>0</v>
      </c>
      <c r="CC98" s="7">
        <v>0</v>
      </c>
      <c r="CD98" s="170">
        <v>0</v>
      </c>
      <c r="CE98" s="170">
        <v>0</v>
      </c>
      <c r="CF98" s="7">
        <v>0</v>
      </c>
      <c r="CG98" s="6">
        <v>1417.9649999999999</v>
      </c>
      <c r="CH98" s="7">
        <v>0</v>
      </c>
      <c r="CI98" s="6">
        <v>1417.9649999999999</v>
      </c>
      <c r="CJ98" s="51">
        <v>6432952.71</v>
      </c>
      <c r="CK98" s="172">
        <v>0</v>
      </c>
      <c r="CL98" s="172">
        <v>619</v>
      </c>
      <c r="CM98" s="174">
        <v>68.09</v>
      </c>
      <c r="CN98" s="52">
        <v>308907.31</v>
      </c>
      <c r="CO98" s="172">
        <v>0</v>
      </c>
      <c r="CP98" s="172">
        <v>0</v>
      </c>
      <c r="CQ98" s="176">
        <v>0</v>
      </c>
      <c r="CR98" s="53">
        <v>0</v>
      </c>
      <c r="CS98" s="51">
        <v>6741860.0199999996</v>
      </c>
      <c r="CT98" s="52">
        <v>0</v>
      </c>
      <c r="CU98" s="52">
        <v>6741860.0199999996</v>
      </c>
      <c r="CV98" s="146">
        <v>39227.1</v>
      </c>
      <c r="CW98" s="54">
        <v>207361</v>
      </c>
      <c r="CX98" s="52">
        <v>246588.1</v>
      </c>
      <c r="CY98" s="52">
        <v>184941.08</v>
      </c>
      <c r="CZ98" s="146">
        <v>0</v>
      </c>
      <c r="DA98" s="54">
        <v>0</v>
      </c>
      <c r="DB98" s="52">
        <v>0</v>
      </c>
      <c r="DC98" s="178">
        <v>0.3024</v>
      </c>
      <c r="DD98" s="52">
        <v>0</v>
      </c>
      <c r="DE98" s="146">
        <v>0</v>
      </c>
      <c r="DF98" s="146">
        <v>1145.3399999999999</v>
      </c>
      <c r="DG98" s="52">
        <v>1145.3399999999999</v>
      </c>
      <c r="DH98" s="52">
        <v>859.01</v>
      </c>
      <c r="DI98" s="52">
        <v>247733.44</v>
      </c>
      <c r="DJ98" s="52">
        <v>185800.09</v>
      </c>
      <c r="DK98" s="146">
        <v>0</v>
      </c>
      <c r="DL98" s="54">
        <v>0</v>
      </c>
      <c r="DM98" s="51">
        <v>6556059.9299999997</v>
      </c>
      <c r="DN98" s="51">
        <v>6255665.8499999996</v>
      </c>
      <c r="DO98" s="52">
        <v>300394.08</v>
      </c>
      <c r="DP98" s="52">
        <v>0</v>
      </c>
      <c r="DQ98" s="52">
        <v>0</v>
      </c>
      <c r="DR98" s="52">
        <v>6556059.9299999997</v>
      </c>
      <c r="DS98" s="179">
        <v>610.5</v>
      </c>
      <c r="DT98" s="180">
        <v>595</v>
      </c>
      <c r="DU98" s="180">
        <v>1367.5309999999999</v>
      </c>
      <c r="DV98" s="181">
        <v>10338</v>
      </c>
    </row>
    <row r="99" spans="1:126" ht="10.199999999999999">
      <c r="A99" s="150" t="s">
        <v>396</v>
      </c>
      <c r="B99" s="150" t="s">
        <v>396</v>
      </c>
      <c r="C99" s="167" t="s">
        <v>397</v>
      </c>
      <c r="D99" s="168" t="s">
        <v>130</v>
      </c>
      <c r="E99" s="169" t="s">
        <v>398</v>
      </c>
      <c r="F99" s="150" t="s">
        <v>132</v>
      </c>
      <c r="G99" s="150" t="s">
        <v>133</v>
      </c>
      <c r="H99" s="170">
        <v>201</v>
      </c>
      <c r="I99" s="170">
        <v>248.5</v>
      </c>
      <c r="J99" s="171">
        <v>349</v>
      </c>
      <c r="K99" s="170">
        <v>275.5</v>
      </c>
      <c r="L99" s="170">
        <v>246</v>
      </c>
      <c r="M99" s="170">
        <v>261.5</v>
      </c>
      <c r="N99" s="170">
        <v>294.5</v>
      </c>
      <c r="O99" s="170">
        <v>268</v>
      </c>
      <c r="P99" s="170">
        <v>335</v>
      </c>
      <c r="Q99" s="170">
        <v>340</v>
      </c>
      <c r="R99" s="170">
        <v>272.5</v>
      </c>
      <c r="S99" s="170">
        <v>335.5</v>
      </c>
      <c r="T99" s="170">
        <v>269</v>
      </c>
      <c r="U99" s="170">
        <v>211.5</v>
      </c>
      <c r="V99" s="170">
        <v>254.5</v>
      </c>
      <c r="W99" s="171">
        <v>3363.5</v>
      </c>
      <c r="X99" s="171">
        <v>3712.5</v>
      </c>
      <c r="Y99" s="174">
        <v>502.56</v>
      </c>
      <c r="Z99" s="174">
        <v>330.6</v>
      </c>
      <c r="AA99" s="174">
        <v>598.85</v>
      </c>
      <c r="AB99" s="174">
        <v>937.88800000000003</v>
      </c>
      <c r="AC99" s="174">
        <v>2103.75</v>
      </c>
      <c r="AD99" s="6">
        <v>3971.0880000000002</v>
      </c>
      <c r="AE99" s="6">
        <v>4473.6480000000001</v>
      </c>
      <c r="AF99" s="174">
        <v>1.125</v>
      </c>
      <c r="AG99" s="174">
        <v>1.1060000000000001</v>
      </c>
      <c r="AH99" s="174">
        <v>1.1160000000000001</v>
      </c>
      <c r="AI99" s="6">
        <v>4992.5910000000003</v>
      </c>
      <c r="AJ99" s="170">
        <v>128</v>
      </c>
      <c r="AK99" s="170">
        <v>48</v>
      </c>
      <c r="AL99" s="170">
        <v>201</v>
      </c>
      <c r="AM99" s="170">
        <v>494.5</v>
      </c>
      <c r="AN99" s="170">
        <v>31.87</v>
      </c>
      <c r="AO99" s="6">
        <v>128</v>
      </c>
      <c r="AP99" s="6">
        <v>96</v>
      </c>
      <c r="AQ99" s="6">
        <v>402</v>
      </c>
      <c r="AR99" s="6">
        <v>346.15</v>
      </c>
      <c r="AS99" s="6">
        <v>972.15</v>
      </c>
      <c r="AT99" s="6">
        <v>796.75</v>
      </c>
      <c r="AU99" s="6">
        <v>1768.9</v>
      </c>
      <c r="AV99" s="170">
        <v>1929</v>
      </c>
      <c r="AW99" s="170">
        <v>0</v>
      </c>
      <c r="AX99" s="174">
        <v>96.45</v>
      </c>
      <c r="AY99" s="170">
        <v>389</v>
      </c>
      <c r="AZ99" s="170">
        <v>179.08</v>
      </c>
      <c r="BA99" s="172">
        <v>0</v>
      </c>
      <c r="BB99" s="172">
        <v>0</v>
      </c>
      <c r="BC99" s="176">
        <v>89.54</v>
      </c>
      <c r="BD99" s="170">
        <v>0</v>
      </c>
      <c r="BE99" s="170">
        <v>0</v>
      </c>
      <c r="BF99" s="174">
        <v>0</v>
      </c>
      <c r="BG99" s="170">
        <v>0</v>
      </c>
      <c r="BH99" s="6">
        <v>0</v>
      </c>
      <c r="BI99" s="175">
        <v>0</v>
      </c>
      <c r="BJ99" s="175">
        <v>112.476</v>
      </c>
      <c r="BK99" s="172">
        <v>3712.5</v>
      </c>
      <c r="BL99" s="172">
        <v>3712.5</v>
      </c>
      <c r="BM99" s="7">
        <v>67.486000000000004</v>
      </c>
      <c r="BN99" s="7">
        <v>40.024999999999999</v>
      </c>
      <c r="BO99" s="9">
        <v>0</v>
      </c>
      <c r="BP99" s="177">
        <v>0.22</v>
      </c>
      <c r="BQ99" s="6" t="s">
        <v>134</v>
      </c>
      <c r="BR99" s="170" t="s">
        <v>134</v>
      </c>
      <c r="BS99" s="176">
        <v>0</v>
      </c>
      <c r="BT99" s="176">
        <v>107.511</v>
      </c>
      <c r="BU99" s="175">
        <v>0.16500000000000001</v>
      </c>
      <c r="BV99" s="6">
        <v>612.56299999999999</v>
      </c>
      <c r="BW99" s="6">
        <v>0</v>
      </c>
      <c r="BX99" s="6">
        <v>0</v>
      </c>
      <c r="BY99" s="176">
        <v>0</v>
      </c>
      <c r="BZ99" s="170">
        <v>0</v>
      </c>
      <c r="CA99" s="7">
        <v>0</v>
      </c>
      <c r="CB99" s="170">
        <v>0</v>
      </c>
      <c r="CC99" s="7">
        <v>0</v>
      </c>
      <c r="CD99" s="170">
        <v>0</v>
      </c>
      <c r="CE99" s="170">
        <v>0</v>
      </c>
      <c r="CF99" s="7">
        <v>0</v>
      </c>
      <c r="CG99" s="6">
        <v>7667.5550000000003</v>
      </c>
      <c r="CH99" s="7">
        <v>0</v>
      </c>
      <c r="CI99" s="6">
        <v>7667.5550000000003</v>
      </c>
      <c r="CJ99" s="51">
        <v>34785780.149999999</v>
      </c>
      <c r="CK99" s="172">
        <v>0</v>
      </c>
      <c r="CL99" s="172">
        <v>3709</v>
      </c>
      <c r="CM99" s="174">
        <v>407.99</v>
      </c>
      <c r="CN99" s="52">
        <v>1850948.63</v>
      </c>
      <c r="CO99" s="172">
        <v>0</v>
      </c>
      <c r="CP99" s="172">
        <v>0</v>
      </c>
      <c r="CQ99" s="176">
        <v>0</v>
      </c>
      <c r="CR99" s="53">
        <v>0</v>
      </c>
      <c r="CS99" s="51">
        <v>36636728.780000001</v>
      </c>
      <c r="CT99" s="52">
        <v>0</v>
      </c>
      <c r="CU99" s="52">
        <v>36636728.780000001</v>
      </c>
      <c r="CV99" s="146">
        <v>22768.46</v>
      </c>
      <c r="CW99" s="54">
        <v>320981</v>
      </c>
      <c r="CX99" s="52">
        <v>343749.46</v>
      </c>
      <c r="CY99" s="52">
        <v>257812.1</v>
      </c>
      <c r="CZ99" s="146">
        <v>0</v>
      </c>
      <c r="DA99" s="54">
        <v>0</v>
      </c>
      <c r="DB99" s="52">
        <v>0</v>
      </c>
      <c r="DC99" s="178">
        <v>0.59109999999999996</v>
      </c>
      <c r="DD99" s="52">
        <v>0</v>
      </c>
      <c r="DE99" s="146">
        <v>0</v>
      </c>
      <c r="DF99" s="146">
        <v>0</v>
      </c>
      <c r="DG99" s="52">
        <v>0</v>
      </c>
      <c r="DH99" s="52">
        <v>0</v>
      </c>
      <c r="DI99" s="52">
        <v>343749.46</v>
      </c>
      <c r="DJ99" s="52">
        <v>257812.1</v>
      </c>
      <c r="DK99" s="146">
        <v>0</v>
      </c>
      <c r="DL99" s="54">
        <v>0</v>
      </c>
      <c r="DM99" s="51">
        <v>36378916.68</v>
      </c>
      <c r="DN99" s="51">
        <v>34540993.149999999</v>
      </c>
      <c r="DO99" s="52">
        <v>1837923.53</v>
      </c>
      <c r="DP99" s="52">
        <v>0</v>
      </c>
      <c r="DQ99" s="52">
        <v>0</v>
      </c>
      <c r="DR99" s="52">
        <v>36378916.68</v>
      </c>
      <c r="DS99" s="179">
        <v>3713.5</v>
      </c>
      <c r="DT99" s="180">
        <v>3455</v>
      </c>
      <c r="DU99" s="180">
        <v>7242.8280000000004</v>
      </c>
      <c r="DV99" s="181">
        <v>9370</v>
      </c>
    </row>
    <row r="100" spans="1:126" ht="10.199999999999999">
      <c r="A100" s="150" t="s">
        <v>399</v>
      </c>
      <c r="B100" s="150" t="s">
        <v>399</v>
      </c>
      <c r="C100" s="167" t="s">
        <v>400</v>
      </c>
      <c r="D100" s="168" t="s">
        <v>130</v>
      </c>
      <c r="E100" s="169" t="s">
        <v>401</v>
      </c>
      <c r="F100" s="150" t="s">
        <v>132</v>
      </c>
      <c r="G100" s="150" t="s">
        <v>133</v>
      </c>
      <c r="H100" s="170">
        <v>11.5</v>
      </c>
      <c r="I100" s="170">
        <v>25.5</v>
      </c>
      <c r="J100" s="171">
        <v>31.25</v>
      </c>
      <c r="K100" s="170">
        <v>22.5</v>
      </c>
      <c r="L100" s="170">
        <v>12.5</v>
      </c>
      <c r="M100" s="170">
        <v>20.5</v>
      </c>
      <c r="N100" s="170">
        <v>21</v>
      </c>
      <c r="O100" s="170">
        <v>23</v>
      </c>
      <c r="P100" s="170">
        <v>22.5</v>
      </c>
      <c r="Q100" s="170">
        <v>24.5</v>
      </c>
      <c r="R100" s="170">
        <v>24</v>
      </c>
      <c r="S100" s="170">
        <v>33.5</v>
      </c>
      <c r="T100" s="170">
        <v>27.5</v>
      </c>
      <c r="U100" s="170">
        <v>16</v>
      </c>
      <c r="V100" s="170">
        <v>21</v>
      </c>
      <c r="W100" s="171">
        <v>268.5</v>
      </c>
      <c r="X100" s="171">
        <v>299.75</v>
      </c>
      <c r="Y100" s="174">
        <v>45</v>
      </c>
      <c r="Z100" s="174">
        <v>27</v>
      </c>
      <c r="AA100" s="174">
        <v>38.94</v>
      </c>
      <c r="AB100" s="174">
        <v>69.492999999999995</v>
      </c>
      <c r="AC100" s="174">
        <v>183.125</v>
      </c>
      <c r="AD100" s="6">
        <v>318.55799999999999</v>
      </c>
      <c r="AE100" s="6">
        <v>363.55799999999999</v>
      </c>
      <c r="AF100" s="174">
        <v>1.0389999999999999</v>
      </c>
      <c r="AG100" s="174">
        <v>1.0609999999999999</v>
      </c>
      <c r="AH100" s="174">
        <v>1.05</v>
      </c>
      <c r="AI100" s="6">
        <v>381.73599999999999</v>
      </c>
      <c r="AJ100" s="170">
        <v>5</v>
      </c>
      <c r="AK100" s="170">
        <v>1</v>
      </c>
      <c r="AL100" s="170">
        <v>8.5</v>
      </c>
      <c r="AM100" s="170">
        <v>59.5</v>
      </c>
      <c r="AN100" s="170">
        <v>3.41</v>
      </c>
      <c r="AO100" s="6">
        <v>5</v>
      </c>
      <c r="AP100" s="6">
        <v>2</v>
      </c>
      <c r="AQ100" s="6">
        <v>17</v>
      </c>
      <c r="AR100" s="6">
        <v>41.65</v>
      </c>
      <c r="AS100" s="6">
        <v>65.650000000000006</v>
      </c>
      <c r="AT100" s="6">
        <v>85.25</v>
      </c>
      <c r="AU100" s="6">
        <v>150.9</v>
      </c>
      <c r="AV100" s="170">
        <v>125</v>
      </c>
      <c r="AW100" s="170">
        <v>0</v>
      </c>
      <c r="AX100" s="174">
        <v>6.25</v>
      </c>
      <c r="AY100" s="170">
        <v>19.5</v>
      </c>
      <c r="AZ100" s="170">
        <v>4.84</v>
      </c>
      <c r="BA100" s="172">
        <v>0</v>
      </c>
      <c r="BB100" s="172">
        <v>0</v>
      </c>
      <c r="BC100" s="176">
        <v>2.42</v>
      </c>
      <c r="BD100" s="170">
        <v>235</v>
      </c>
      <c r="BE100" s="170">
        <v>147.5</v>
      </c>
      <c r="BF100" s="174">
        <v>8.85</v>
      </c>
      <c r="BG100" s="170">
        <v>1</v>
      </c>
      <c r="BH100" s="6">
        <v>1.5</v>
      </c>
      <c r="BI100" s="175">
        <v>92</v>
      </c>
      <c r="BJ100" s="175">
        <v>116.736</v>
      </c>
      <c r="BK100" s="172">
        <v>299.75</v>
      </c>
      <c r="BL100" s="172">
        <v>299.75</v>
      </c>
      <c r="BM100" s="7">
        <v>208.73599999999999</v>
      </c>
      <c r="BN100" s="7">
        <v>41.593000000000004</v>
      </c>
      <c r="BO100" s="9">
        <v>0</v>
      </c>
      <c r="BP100" s="177">
        <v>1</v>
      </c>
      <c r="BQ100" s="6" t="s">
        <v>234</v>
      </c>
      <c r="BR100" s="170" t="s">
        <v>134</v>
      </c>
      <c r="BS100" s="176">
        <v>17.984999999999999</v>
      </c>
      <c r="BT100" s="176">
        <v>268.31400000000002</v>
      </c>
      <c r="BU100" s="175">
        <v>0.28499999999999998</v>
      </c>
      <c r="BV100" s="6">
        <v>85.429000000000002</v>
      </c>
      <c r="BW100" s="6">
        <v>0</v>
      </c>
      <c r="BX100" s="6">
        <v>0</v>
      </c>
      <c r="BY100" s="176">
        <v>0</v>
      </c>
      <c r="BZ100" s="170">
        <v>0</v>
      </c>
      <c r="CA100" s="7">
        <v>0</v>
      </c>
      <c r="CB100" s="170">
        <v>0</v>
      </c>
      <c r="CC100" s="7">
        <v>0</v>
      </c>
      <c r="CD100" s="170">
        <v>0</v>
      </c>
      <c r="CE100" s="170">
        <v>0</v>
      </c>
      <c r="CF100" s="7">
        <v>0</v>
      </c>
      <c r="CG100" s="6">
        <v>905.399</v>
      </c>
      <c r="CH100" s="7">
        <v>0</v>
      </c>
      <c r="CI100" s="6">
        <v>905.399</v>
      </c>
      <c r="CJ100" s="51">
        <v>4107568.91</v>
      </c>
      <c r="CK100" s="172">
        <v>0</v>
      </c>
      <c r="CL100" s="172">
        <v>0</v>
      </c>
      <c r="CM100" s="174">
        <v>0</v>
      </c>
      <c r="CN100" s="52">
        <v>0</v>
      </c>
      <c r="CO100" s="172">
        <v>0</v>
      </c>
      <c r="CP100" s="172">
        <v>0</v>
      </c>
      <c r="CQ100" s="176">
        <v>0</v>
      </c>
      <c r="CR100" s="53">
        <v>0</v>
      </c>
      <c r="CS100" s="51">
        <v>4107568.91</v>
      </c>
      <c r="CT100" s="52">
        <v>0</v>
      </c>
      <c r="CU100" s="52">
        <v>4107568.91</v>
      </c>
      <c r="CV100" s="146">
        <v>1116.9100000000001</v>
      </c>
      <c r="CW100" s="54">
        <v>12856</v>
      </c>
      <c r="CX100" s="52">
        <v>13972.91</v>
      </c>
      <c r="CY100" s="52">
        <v>10479.68</v>
      </c>
      <c r="CZ100" s="146">
        <v>0</v>
      </c>
      <c r="DA100" s="54">
        <v>0</v>
      </c>
      <c r="DB100" s="52">
        <v>0</v>
      </c>
      <c r="DC100" s="178">
        <v>0.75</v>
      </c>
      <c r="DD100" s="52">
        <v>0</v>
      </c>
      <c r="DE100" s="146">
        <v>0</v>
      </c>
      <c r="DF100" s="146">
        <v>40561.15</v>
      </c>
      <c r="DG100" s="52">
        <v>40561.15</v>
      </c>
      <c r="DH100" s="52">
        <v>30420.86</v>
      </c>
      <c r="DI100" s="52">
        <v>54534.06</v>
      </c>
      <c r="DJ100" s="52">
        <v>40900.54</v>
      </c>
      <c r="DK100" s="146">
        <v>0</v>
      </c>
      <c r="DL100" s="54">
        <v>0</v>
      </c>
      <c r="DM100" s="51">
        <v>4066668.37</v>
      </c>
      <c r="DN100" s="51">
        <v>4066668.37</v>
      </c>
      <c r="DO100" s="52">
        <v>0</v>
      </c>
      <c r="DP100" s="52">
        <v>0</v>
      </c>
      <c r="DQ100" s="52">
        <v>0</v>
      </c>
      <c r="DR100" s="52">
        <v>4066668.37</v>
      </c>
      <c r="DS100" s="179">
        <v>303</v>
      </c>
      <c r="DT100" s="180">
        <v>268</v>
      </c>
      <c r="DU100" s="180">
        <v>810.12699999999995</v>
      </c>
      <c r="DV100" s="181">
        <v>13703</v>
      </c>
    </row>
    <row r="101" spans="1:126" ht="10.199999999999999">
      <c r="A101" s="150" t="s">
        <v>402</v>
      </c>
      <c r="B101" s="150" t="s">
        <v>402</v>
      </c>
      <c r="C101" s="167" t="s">
        <v>403</v>
      </c>
      <c r="D101" s="168" t="s">
        <v>130</v>
      </c>
      <c r="E101" s="169" t="s">
        <v>404</v>
      </c>
      <c r="F101" s="150" t="s">
        <v>132</v>
      </c>
      <c r="G101" s="150" t="s">
        <v>133</v>
      </c>
      <c r="H101" s="170">
        <v>0</v>
      </c>
      <c r="I101" s="170">
        <v>3</v>
      </c>
      <c r="J101" s="171">
        <v>3</v>
      </c>
      <c r="K101" s="170">
        <v>13</v>
      </c>
      <c r="L101" s="170">
        <v>7</v>
      </c>
      <c r="M101" s="170">
        <v>8.5</v>
      </c>
      <c r="N101" s="170">
        <v>10.5</v>
      </c>
      <c r="O101" s="170">
        <v>16</v>
      </c>
      <c r="P101" s="170">
        <v>8</v>
      </c>
      <c r="Q101" s="170">
        <v>12</v>
      </c>
      <c r="R101" s="170">
        <v>11</v>
      </c>
      <c r="S101" s="170">
        <v>18.5</v>
      </c>
      <c r="T101" s="170">
        <v>14</v>
      </c>
      <c r="U101" s="170">
        <v>11</v>
      </c>
      <c r="V101" s="170">
        <v>7</v>
      </c>
      <c r="W101" s="171">
        <v>136.5</v>
      </c>
      <c r="X101" s="171">
        <v>139.5</v>
      </c>
      <c r="Y101" s="174">
        <v>4.32</v>
      </c>
      <c r="Z101" s="174">
        <v>15.6</v>
      </c>
      <c r="AA101" s="174">
        <v>18.29</v>
      </c>
      <c r="AB101" s="174">
        <v>36.052999999999997</v>
      </c>
      <c r="AC101" s="174">
        <v>91.875</v>
      </c>
      <c r="AD101" s="6">
        <v>161.81800000000001</v>
      </c>
      <c r="AE101" s="6">
        <v>166.13800000000001</v>
      </c>
      <c r="AF101" s="174">
        <v>1.119</v>
      </c>
      <c r="AG101" s="174">
        <v>1.0920000000000001</v>
      </c>
      <c r="AH101" s="174">
        <v>1.1060000000000001</v>
      </c>
      <c r="AI101" s="6">
        <v>183.749</v>
      </c>
      <c r="AJ101" s="170">
        <v>0</v>
      </c>
      <c r="AK101" s="170">
        <v>2</v>
      </c>
      <c r="AL101" s="170">
        <v>0</v>
      </c>
      <c r="AM101" s="170">
        <v>11</v>
      </c>
      <c r="AN101" s="170">
        <v>0.94</v>
      </c>
      <c r="AO101" s="6">
        <v>0</v>
      </c>
      <c r="AP101" s="6">
        <v>4</v>
      </c>
      <c r="AQ101" s="6">
        <v>0</v>
      </c>
      <c r="AR101" s="6">
        <v>7.7</v>
      </c>
      <c r="AS101" s="6">
        <v>11.7</v>
      </c>
      <c r="AT101" s="6">
        <v>23.5</v>
      </c>
      <c r="AU101" s="6">
        <v>35.200000000000003</v>
      </c>
      <c r="AV101" s="170">
        <v>66</v>
      </c>
      <c r="AW101" s="170">
        <v>0</v>
      </c>
      <c r="AX101" s="174">
        <v>3.3</v>
      </c>
      <c r="AY101" s="170">
        <v>0</v>
      </c>
      <c r="AZ101" s="170">
        <v>0</v>
      </c>
      <c r="BA101" s="172">
        <v>0</v>
      </c>
      <c r="BB101" s="172">
        <v>0</v>
      </c>
      <c r="BC101" s="176">
        <v>0</v>
      </c>
      <c r="BD101" s="170">
        <v>0</v>
      </c>
      <c r="BE101" s="170">
        <v>0</v>
      </c>
      <c r="BF101" s="174">
        <v>0</v>
      </c>
      <c r="BG101" s="170">
        <v>0</v>
      </c>
      <c r="BH101" s="6">
        <v>0</v>
      </c>
      <c r="BI101" s="175">
        <v>63.015000000000001</v>
      </c>
      <c r="BJ101" s="175">
        <v>75.498000000000005</v>
      </c>
      <c r="BK101" s="172">
        <v>139.5</v>
      </c>
      <c r="BL101" s="172">
        <v>139.5</v>
      </c>
      <c r="BM101" s="7">
        <v>138.51300000000001</v>
      </c>
      <c r="BN101" s="7">
        <v>20.195</v>
      </c>
      <c r="BO101" s="9">
        <v>60.5</v>
      </c>
      <c r="BP101" s="177">
        <v>1</v>
      </c>
      <c r="BQ101" s="6" t="s">
        <v>234</v>
      </c>
      <c r="BR101" s="170" t="s">
        <v>134</v>
      </c>
      <c r="BS101" s="176">
        <v>8.3699999999999992</v>
      </c>
      <c r="BT101" s="176">
        <v>227.578</v>
      </c>
      <c r="BU101" s="175">
        <v>0.105</v>
      </c>
      <c r="BV101" s="6">
        <v>14.648</v>
      </c>
      <c r="BW101" s="6">
        <v>0</v>
      </c>
      <c r="BX101" s="6">
        <v>0</v>
      </c>
      <c r="BY101" s="176">
        <v>0</v>
      </c>
      <c r="BZ101" s="170">
        <v>0</v>
      </c>
      <c r="CA101" s="7">
        <v>0</v>
      </c>
      <c r="CB101" s="170">
        <v>0</v>
      </c>
      <c r="CC101" s="7">
        <v>0</v>
      </c>
      <c r="CD101" s="170">
        <v>0</v>
      </c>
      <c r="CE101" s="170">
        <v>0</v>
      </c>
      <c r="CF101" s="7">
        <v>0</v>
      </c>
      <c r="CG101" s="6">
        <v>464.47500000000002</v>
      </c>
      <c r="CH101" s="7">
        <v>0</v>
      </c>
      <c r="CI101" s="6">
        <v>464.47500000000002</v>
      </c>
      <c r="CJ101" s="51">
        <v>2107206.96</v>
      </c>
      <c r="CK101" s="172">
        <v>0</v>
      </c>
      <c r="CL101" s="172">
        <v>0</v>
      </c>
      <c r="CM101" s="174">
        <v>0</v>
      </c>
      <c r="CN101" s="52">
        <v>0</v>
      </c>
      <c r="CO101" s="172">
        <v>0</v>
      </c>
      <c r="CP101" s="172">
        <v>0</v>
      </c>
      <c r="CQ101" s="176">
        <v>0</v>
      </c>
      <c r="CR101" s="53">
        <v>0</v>
      </c>
      <c r="CS101" s="51">
        <v>2107206.96</v>
      </c>
      <c r="CT101" s="52">
        <v>0</v>
      </c>
      <c r="CU101" s="52">
        <v>2107206.96</v>
      </c>
      <c r="CV101" s="146">
        <v>3876.76</v>
      </c>
      <c r="CW101" s="54">
        <v>10186</v>
      </c>
      <c r="CX101" s="52">
        <v>14062.76</v>
      </c>
      <c r="CY101" s="52">
        <v>10547.07</v>
      </c>
      <c r="CZ101" s="146">
        <v>0</v>
      </c>
      <c r="DA101" s="54">
        <v>0</v>
      </c>
      <c r="DB101" s="52">
        <v>0</v>
      </c>
      <c r="DC101" s="178">
        <v>0.75</v>
      </c>
      <c r="DD101" s="52">
        <v>0</v>
      </c>
      <c r="DE101" s="146">
        <v>0</v>
      </c>
      <c r="DF101" s="146">
        <v>2226.04</v>
      </c>
      <c r="DG101" s="52">
        <v>2226.04</v>
      </c>
      <c r="DH101" s="52">
        <v>1669.53</v>
      </c>
      <c r="DI101" s="52">
        <v>16288.8</v>
      </c>
      <c r="DJ101" s="52">
        <v>12216.6</v>
      </c>
      <c r="DK101" s="146">
        <v>0</v>
      </c>
      <c r="DL101" s="54">
        <v>0</v>
      </c>
      <c r="DM101" s="51">
        <v>2094990.36</v>
      </c>
      <c r="DN101" s="51">
        <v>2094990.36</v>
      </c>
      <c r="DO101" s="52">
        <v>0</v>
      </c>
      <c r="DP101" s="52">
        <v>0</v>
      </c>
      <c r="DQ101" s="52">
        <v>0</v>
      </c>
      <c r="DR101" s="52">
        <v>2094990.36</v>
      </c>
      <c r="DS101" s="179">
        <v>138</v>
      </c>
      <c r="DT101" s="180">
        <v>121</v>
      </c>
      <c r="DU101" s="180">
        <v>450.87900000000002</v>
      </c>
      <c r="DV101" s="181">
        <v>15105</v>
      </c>
    </row>
    <row r="102" spans="1:126" ht="10.199999999999999">
      <c r="A102" s="150" t="s">
        <v>405</v>
      </c>
      <c r="B102" s="150" t="s">
        <v>405</v>
      </c>
      <c r="C102" s="167" t="s">
        <v>406</v>
      </c>
      <c r="D102" s="168" t="s">
        <v>130</v>
      </c>
      <c r="E102" s="169" t="s">
        <v>407</v>
      </c>
      <c r="F102" s="150" t="s">
        <v>132</v>
      </c>
      <c r="G102" s="150" t="s">
        <v>133</v>
      </c>
      <c r="H102" s="170">
        <v>17.5</v>
      </c>
      <c r="I102" s="170">
        <v>15.5</v>
      </c>
      <c r="J102" s="171">
        <v>24.25</v>
      </c>
      <c r="K102" s="170">
        <v>20</v>
      </c>
      <c r="L102" s="170">
        <v>20</v>
      </c>
      <c r="M102" s="170">
        <v>23</v>
      </c>
      <c r="N102" s="170">
        <v>18</v>
      </c>
      <c r="O102" s="170">
        <v>24.5</v>
      </c>
      <c r="P102" s="170">
        <v>29</v>
      </c>
      <c r="Q102" s="170">
        <v>30</v>
      </c>
      <c r="R102" s="170">
        <v>21</v>
      </c>
      <c r="S102" s="170">
        <v>20.5</v>
      </c>
      <c r="T102" s="170">
        <v>16</v>
      </c>
      <c r="U102" s="170">
        <v>17.5</v>
      </c>
      <c r="V102" s="170">
        <v>13</v>
      </c>
      <c r="W102" s="171">
        <v>252.5</v>
      </c>
      <c r="X102" s="171">
        <v>276.75</v>
      </c>
      <c r="Y102" s="174">
        <v>34.92</v>
      </c>
      <c r="Z102" s="174">
        <v>24</v>
      </c>
      <c r="AA102" s="174">
        <v>50.74</v>
      </c>
      <c r="AB102" s="174">
        <v>74.718000000000004</v>
      </c>
      <c r="AC102" s="174">
        <v>147.5</v>
      </c>
      <c r="AD102" s="6">
        <v>296.95800000000003</v>
      </c>
      <c r="AE102" s="6">
        <v>331.87799999999999</v>
      </c>
      <c r="AF102" s="174">
        <v>1.119</v>
      </c>
      <c r="AG102" s="174">
        <v>1.131</v>
      </c>
      <c r="AH102" s="174">
        <v>1.125</v>
      </c>
      <c r="AI102" s="6">
        <v>373.363</v>
      </c>
      <c r="AJ102" s="170">
        <v>1</v>
      </c>
      <c r="AK102" s="170">
        <v>0</v>
      </c>
      <c r="AL102" s="170">
        <v>2.5</v>
      </c>
      <c r="AM102" s="170">
        <v>48.5</v>
      </c>
      <c r="AN102" s="170">
        <v>0.28000000000000003</v>
      </c>
      <c r="AO102" s="6">
        <v>1</v>
      </c>
      <c r="AP102" s="6">
        <v>0</v>
      </c>
      <c r="AQ102" s="6">
        <v>5</v>
      </c>
      <c r="AR102" s="6">
        <v>33.950000000000003</v>
      </c>
      <c r="AS102" s="6">
        <v>39.950000000000003</v>
      </c>
      <c r="AT102" s="6">
        <v>7</v>
      </c>
      <c r="AU102" s="6">
        <v>46.95</v>
      </c>
      <c r="AV102" s="170">
        <v>150</v>
      </c>
      <c r="AW102" s="170">
        <v>0</v>
      </c>
      <c r="AX102" s="174">
        <v>7.5</v>
      </c>
      <c r="AY102" s="170">
        <v>0</v>
      </c>
      <c r="AZ102" s="170">
        <v>0</v>
      </c>
      <c r="BA102" s="172">
        <v>0</v>
      </c>
      <c r="BB102" s="172">
        <v>0</v>
      </c>
      <c r="BC102" s="176">
        <v>0</v>
      </c>
      <c r="BD102" s="170">
        <v>0</v>
      </c>
      <c r="BE102" s="170">
        <v>0</v>
      </c>
      <c r="BF102" s="174">
        <v>0</v>
      </c>
      <c r="BG102" s="170">
        <v>0</v>
      </c>
      <c r="BH102" s="6">
        <v>0</v>
      </c>
      <c r="BI102" s="175">
        <v>75.989999999999995</v>
      </c>
      <c r="BJ102" s="175">
        <v>89.244</v>
      </c>
      <c r="BK102" s="172">
        <v>276.75</v>
      </c>
      <c r="BL102" s="172">
        <v>276.75</v>
      </c>
      <c r="BM102" s="7">
        <v>165.23400000000001</v>
      </c>
      <c r="BN102" s="7">
        <v>38.64</v>
      </c>
      <c r="BO102" s="9">
        <v>0</v>
      </c>
      <c r="BP102" s="177">
        <v>1</v>
      </c>
      <c r="BQ102" s="6" t="s">
        <v>234</v>
      </c>
      <c r="BR102" s="170" t="s">
        <v>134</v>
      </c>
      <c r="BS102" s="176">
        <v>16.605</v>
      </c>
      <c r="BT102" s="176">
        <v>220.47900000000001</v>
      </c>
      <c r="BU102" s="175">
        <v>0.109</v>
      </c>
      <c r="BV102" s="6">
        <v>30.166</v>
      </c>
      <c r="BW102" s="6">
        <v>0</v>
      </c>
      <c r="BX102" s="6">
        <v>0</v>
      </c>
      <c r="BY102" s="176">
        <v>0</v>
      </c>
      <c r="BZ102" s="170">
        <v>0</v>
      </c>
      <c r="CA102" s="7">
        <v>0</v>
      </c>
      <c r="CB102" s="170">
        <v>0</v>
      </c>
      <c r="CC102" s="7">
        <v>0</v>
      </c>
      <c r="CD102" s="170">
        <v>0</v>
      </c>
      <c r="CE102" s="170">
        <v>0</v>
      </c>
      <c r="CF102" s="7">
        <v>0</v>
      </c>
      <c r="CG102" s="6">
        <v>678.45799999999997</v>
      </c>
      <c r="CH102" s="7">
        <v>0</v>
      </c>
      <c r="CI102" s="6">
        <v>678.45799999999997</v>
      </c>
      <c r="CJ102" s="51">
        <v>3077994.33</v>
      </c>
      <c r="CK102" s="172">
        <v>0</v>
      </c>
      <c r="CL102" s="172">
        <v>0</v>
      </c>
      <c r="CM102" s="174">
        <v>0</v>
      </c>
      <c r="CN102" s="52">
        <v>0</v>
      </c>
      <c r="CO102" s="172">
        <v>0</v>
      </c>
      <c r="CP102" s="172">
        <v>0</v>
      </c>
      <c r="CQ102" s="176">
        <v>0</v>
      </c>
      <c r="CR102" s="53">
        <v>0</v>
      </c>
      <c r="CS102" s="51">
        <v>3077994.33</v>
      </c>
      <c r="CT102" s="52">
        <v>0</v>
      </c>
      <c r="CU102" s="52">
        <v>3077994.33</v>
      </c>
      <c r="CV102" s="146">
        <v>4177.74</v>
      </c>
      <c r="CW102" s="54">
        <v>17648</v>
      </c>
      <c r="CX102" s="52">
        <v>21825.74</v>
      </c>
      <c r="CY102" s="52">
        <v>16369.31</v>
      </c>
      <c r="CZ102" s="146">
        <v>0</v>
      </c>
      <c r="DA102" s="54">
        <v>0</v>
      </c>
      <c r="DB102" s="52">
        <v>0</v>
      </c>
      <c r="DC102" s="178">
        <v>0.75</v>
      </c>
      <c r="DD102" s="52">
        <v>0</v>
      </c>
      <c r="DE102" s="146">
        <v>0</v>
      </c>
      <c r="DF102" s="146">
        <v>0</v>
      </c>
      <c r="DG102" s="52">
        <v>0</v>
      </c>
      <c r="DH102" s="52">
        <v>0</v>
      </c>
      <c r="DI102" s="52">
        <v>21825.74</v>
      </c>
      <c r="DJ102" s="52">
        <v>16369.31</v>
      </c>
      <c r="DK102" s="146">
        <v>0</v>
      </c>
      <c r="DL102" s="54">
        <v>0</v>
      </c>
      <c r="DM102" s="51">
        <v>3061625.02</v>
      </c>
      <c r="DN102" s="51">
        <v>3061625.02</v>
      </c>
      <c r="DO102" s="52">
        <v>0</v>
      </c>
      <c r="DP102" s="52">
        <v>0</v>
      </c>
      <c r="DQ102" s="52">
        <v>0</v>
      </c>
      <c r="DR102" s="52">
        <v>3061625.02</v>
      </c>
      <c r="DS102" s="179">
        <v>274.5</v>
      </c>
      <c r="DT102" s="180">
        <v>276.5</v>
      </c>
      <c r="DU102" s="180">
        <v>682.89200000000005</v>
      </c>
      <c r="DV102" s="181">
        <v>11122</v>
      </c>
    </row>
    <row r="103" spans="1:126" ht="10.199999999999999">
      <c r="A103" s="150" t="s">
        <v>408</v>
      </c>
      <c r="B103" s="150" t="s">
        <v>408</v>
      </c>
      <c r="C103" s="167" t="s">
        <v>409</v>
      </c>
      <c r="D103" s="168" t="s">
        <v>130</v>
      </c>
      <c r="E103" s="169" t="s">
        <v>410</v>
      </c>
      <c r="F103" s="150" t="s">
        <v>132</v>
      </c>
      <c r="G103" s="150" t="s">
        <v>133</v>
      </c>
      <c r="H103" s="170">
        <v>0.5</v>
      </c>
      <c r="I103" s="170">
        <v>15.5</v>
      </c>
      <c r="J103" s="171">
        <v>15.75</v>
      </c>
      <c r="K103" s="170">
        <v>18</v>
      </c>
      <c r="L103" s="170">
        <v>20</v>
      </c>
      <c r="M103" s="170">
        <v>12</v>
      </c>
      <c r="N103" s="170">
        <v>17.5</v>
      </c>
      <c r="O103" s="170">
        <v>13</v>
      </c>
      <c r="P103" s="170">
        <v>16</v>
      </c>
      <c r="Q103" s="170">
        <v>25</v>
      </c>
      <c r="R103" s="170">
        <v>23</v>
      </c>
      <c r="S103" s="170">
        <v>20</v>
      </c>
      <c r="T103" s="170">
        <v>22.5</v>
      </c>
      <c r="U103" s="170">
        <v>19.5</v>
      </c>
      <c r="V103" s="170">
        <v>23</v>
      </c>
      <c r="W103" s="171">
        <v>229.5</v>
      </c>
      <c r="X103" s="171">
        <v>245.25</v>
      </c>
      <c r="Y103" s="174">
        <v>22.68</v>
      </c>
      <c r="Z103" s="174">
        <v>21.6</v>
      </c>
      <c r="AA103" s="174">
        <v>37.76</v>
      </c>
      <c r="AB103" s="174">
        <v>48.593000000000004</v>
      </c>
      <c r="AC103" s="174">
        <v>166.25</v>
      </c>
      <c r="AD103" s="6">
        <v>274.20299999999997</v>
      </c>
      <c r="AE103" s="6">
        <v>296.88299999999998</v>
      </c>
      <c r="AF103" s="174">
        <v>1.103</v>
      </c>
      <c r="AG103" s="174">
        <v>1.0980000000000001</v>
      </c>
      <c r="AH103" s="174">
        <v>1.101</v>
      </c>
      <c r="AI103" s="6">
        <v>326.86799999999999</v>
      </c>
      <c r="AJ103" s="170">
        <v>0</v>
      </c>
      <c r="AK103" s="170">
        <v>5.5</v>
      </c>
      <c r="AL103" s="170">
        <v>0.5</v>
      </c>
      <c r="AM103" s="170">
        <v>25</v>
      </c>
      <c r="AN103" s="170">
        <v>0.76</v>
      </c>
      <c r="AO103" s="6">
        <v>0</v>
      </c>
      <c r="AP103" s="6">
        <v>11</v>
      </c>
      <c r="AQ103" s="6">
        <v>1</v>
      </c>
      <c r="AR103" s="6">
        <v>17.5</v>
      </c>
      <c r="AS103" s="6">
        <v>29.5</v>
      </c>
      <c r="AT103" s="6">
        <v>19</v>
      </c>
      <c r="AU103" s="6">
        <v>48.5</v>
      </c>
      <c r="AV103" s="170">
        <v>0</v>
      </c>
      <c r="AW103" s="170">
        <v>109</v>
      </c>
      <c r="AX103" s="174">
        <v>5.45</v>
      </c>
      <c r="AY103" s="170">
        <v>178</v>
      </c>
      <c r="AZ103" s="170">
        <v>34.33</v>
      </c>
      <c r="BA103" s="172">
        <v>0</v>
      </c>
      <c r="BB103" s="172">
        <v>0</v>
      </c>
      <c r="BC103" s="176">
        <v>17.164999999999999</v>
      </c>
      <c r="BD103" s="170">
        <v>0</v>
      </c>
      <c r="BE103" s="170">
        <v>0</v>
      </c>
      <c r="BF103" s="174">
        <v>0</v>
      </c>
      <c r="BG103" s="170">
        <v>0</v>
      </c>
      <c r="BH103" s="6">
        <v>0</v>
      </c>
      <c r="BI103" s="175">
        <v>113.85899999999999</v>
      </c>
      <c r="BJ103" s="175">
        <v>107.1</v>
      </c>
      <c r="BK103" s="172">
        <v>245.25</v>
      </c>
      <c r="BL103" s="172">
        <v>245.25</v>
      </c>
      <c r="BM103" s="7">
        <v>220.959</v>
      </c>
      <c r="BN103" s="7">
        <v>34.531999999999996</v>
      </c>
      <c r="BO103" s="9">
        <v>0</v>
      </c>
      <c r="BP103" s="177">
        <v>1</v>
      </c>
      <c r="BQ103" s="6" t="s">
        <v>234</v>
      </c>
      <c r="BR103" s="170" t="s">
        <v>134</v>
      </c>
      <c r="BS103" s="176">
        <v>14.715</v>
      </c>
      <c r="BT103" s="176">
        <v>270.20600000000002</v>
      </c>
      <c r="BU103" s="175">
        <v>0.28699999999999998</v>
      </c>
      <c r="BV103" s="6">
        <v>70.387</v>
      </c>
      <c r="BW103" s="6">
        <v>0</v>
      </c>
      <c r="BX103" s="6">
        <v>0</v>
      </c>
      <c r="BY103" s="176">
        <v>0</v>
      </c>
      <c r="BZ103" s="170">
        <v>0</v>
      </c>
      <c r="CA103" s="7">
        <v>0</v>
      </c>
      <c r="CB103" s="170">
        <v>0</v>
      </c>
      <c r="CC103" s="7">
        <v>0</v>
      </c>
      <c r="CD103" s="170">
        <v>0</v>
      </c>
      <c r="CE103" s="170">
        <v>0</v>
      </c>
      <c r="CF103" s="7">
        <v>0</v>
      </c>
      <c r="CG103" s="6">
        <v>738.57600000000002</v>
      </c>
      <c r="CH103" s="7">
        <v>0</v>
      </c>
      <c r="CI103" s="6">
        <v>738.57600000000002</v>
      </c>
      <c r="CJ103" s="51">
        <v>3350734.67</v>
      </c>
      <c r="CK103" s="172">
        <v>0</v>
      </c>
      <c r="CL103" s="172">
        <v>0</v>
      </c>
      <c r="CM103" s="174">
        <v>0</v>
      </c>
      <c r="CN103" s="52">
        <v>0</v>
      </c>
      <c r="CO103" s="172">
        <v>0</v>
      </c>
      <c r="CP103" s="172">
        <v>0</v>
      </c>
      <c r="CQ103" s="176">
        <v>0</v>
      </c>
      <c r="CR103" s="53">
        <v>0</v>
      </c>
      <c r="CS103" s="51">
        <v>3350734.67</v>
      </c>
      <c r="CT103" s="52">
        <v>0</v>
      </c>
      <c r="CU103" s="52">
        <v>3350734.67</v>
      </c>
      <c r="CV103" s="146">
        <v>3473.17</v>
      </c>
      <c r="CW103" s="54">
        <v>22790</v>
      </c>
      <c r="CX103" s="52">
        <v>26263.17</v>
      </c>
      <c r="CY103" s="52">
        <v>19697.38</v>
      </c>
      <c r="CZ103" s="146">
        <v>0</v>
      </c>
      <c r="DA103" s="54">
        <v>0</v>
      </c>
      <c r="DB103" s="52">
        <v>0</v>
      </c>
      <c r="DC103" s="178">
        <v>0.75</v>
      </c>
      <c r="DD103" s="52">
        <v>0</v>
      </c>
      <c r="DE103" s="146">
        <v>0</v>
      </c>
      <c r="DF103" s="146">
        <v>14740.68</v>
      </c>
      <c r="DG103" s="52">
        <v>14740.68</v>
      </c>
      <c r="DH103" s="52">
        <v>11055.51</v>
      </c>
      <c r="DI103" s="52">
        <v>41003.85</v>
      </c>
      <c r="DJ103" s="52">
        <v>30752.89</v>
      </c>
      <c r="DK103" s="146">
        <v>0</v>
      </c>
      <c r="DL103" s="54">
        <v>0</v>
      </c>
      <c r="DM103" s="51">
        <v>3319981.78</v>
      </c>
      <c r="DN103" s="51">
        <v>3319981.78</v>
      </c>
      <c r="DO103" s="52">
        <v>0</v>
      </c>
      <c r="DP103" s="52">
        <v>0</v>
      </c>
      <c r="DQ103" s="52">
        <v>0</v>
      </c>
      <c r="DR103" s="52">
        <v>3319981.78</v>
      </c>
      <c r="DS103" s="179">
        <v>240</v>
      </c>
      <c r="DT103" s="180">
        <v>241</v>
      </c>
      <c r="DU103" s="180">
        <v>738.721</v>
      </c>
      <c r="DV103" s="181">
        <v>13663</v>
      </c>
    </row>
    <row r="104" spans="1:126" ht="10.199999999999999">
      <c r="A104" s="150" t="s">
        <v>411</v>
      </c>
      <c r="B104" s="150" t="s">
        <v>411</v>
      </c>
      <c r="C104" s="167" t="s">
        <v>412</v>
      </c>
      <c r="D104" s="168" t="s">
        <v>130</v>
      </c>
      <c r="E104" s="169" t="s">
        <v>413</v>
      </c>
      <c r="F104" s="150" t="s">
        <v>132</v>
      </c>
      <c r="G104" s="150" t="s">
        <v>133</v>
      </c>
      <c r="H104" s="170">
        <v>8.5</v>
      </c>
      <c r="I104" s="170">
        <v>33.5</v>
      </c>
      <c r="J104" s="171">
        <v>37.75</v>
      </c>
      <c r="K104" s="170">
        <v>32.5</v>
      </c>
      <c r="L104" s="170">
        <v>31.5</v>
      </c>
      <c r="M104" s="170">
        <v>34.5</v>
      </c>
      <c r="N104" s="170">
        <v>29</v>
      </c>
      <c r="O104" s="170">
        <v>33.5</v>
      </c>
      <c r="P104" s="170">
        <v>27</v>
      </c>
      <c r="Q104" s="170">
        <v>30.5</v>
      </c>
      <c r="R104" s="170">
        <v>33.5</v>
      </c>
      <c r="S104" s="170">
        <v>40.5</v>
      </c>
      <c r="T104" s="170">
        <v>34.5</v>
      </c>
      <c r="U104" s="170">
        <v>22.5</v>
      </c>
      <c r="V104" s="170">
        <v>26</v>
      </c>
      <c r="W104" s="171">
        <v>375.5</v>
      </c>
      <c r="X104" s="171">
        <v>413.25</v>
      </c>
      <c r="Y104" s="174">
        <v>54.36</v>
      </c>
      <c r="Z104" s="174">
        <v>39</v>
      </c>
      <c r="AA104" s="174">
        <v>77.88</v>
      </c>
      <c r="AB104" s="174">
        <v>93.528000000000006</v>
      </c>
      <c r="AC104" s="174">
        <v>234.375</v>
      </c>
      <c r="AD104" s="6">
        <v>444.78300000000002</v>
      </c>
      <c r="AE104" s="6">
        <v>499.14299999999997</v>
      </c>
      <c r="AF104" s="174">
        <v>1.0629999999999999</v>
      </c>
      <c r="AG104" s="174">
        <v>1.04</v>
      </c>
      <c r="AH104" s="174">
        <v>1.052</v>
      </c>
      <c r="AI104" s="6">
        <v>525.09799999999996</v>
      </c>
      <c r="AJ104" s="170">
        <v>1.5</v>
      </c>
      <c r="AK104" s="170">
        <v>6</v>
      </c>
      <c r="AL104" s="170">
        <v>5</v>
      </c>
      <c r="AM104" s="170">
        <v>56</v>
      </c>
      <c r="AN104" s="170">
        <v>1.84</v>
      </c>
      <c r="AO104" s="6">
        <v>1.5</v>
      </c>
      <c r="AP104" s="6">
        <v>12</v>
      </c>
      <c r="AQ104" s="6">
        <v>10</v>
      </c>
      <c r="AR104" s="6">
        <v>39.200000000000003</v>
      </c>
      <c r="AS104" s="6">
        <v>62.7</v>
      </c>
      <c r="AT104" s="6">
        <v>46</v>
      </c>
      <c r="AU104" s="6">
        <v>108.7</v>
      </c>
      <c r="AV104" s="170">
        <v>221</v>
      </c>
      <c r="AW104" s="170">
        <v>0</v>
      </c>
      <c r="AX104" s="174">
        <v>11.05</v>
      </c>
      <c r="AY104" s="170">
        <v>276.5</v>
      </c>
      <c r="AZ104" s="170">
        <v>49.75</v>
      </c>
      <c r="BA104" s="172">
        <v>0</v>
      </c>
      <c r="BB104" s="172">
        <v>0</v>
      </c>
      <c r="BC104" s="176">
        <v>24.875</v>
      </c>
      <c r="BD104" s="170">
        <v>244</v>
      </c>
      <c r="BE104" s="170">
        <v>221.5</v>
      </c>
      <c r="BF104" s="174">
        <v>13.29</v>
      </c>
      <c r="BG104" s="170">
        <v>0</v>
      </c>
      <c r="BH104" s="6">
        <v>0</v>
      </c>
      <c r="BI104" s="175">
        <v>81.753</v>
      </c>
      <c r="BJ104" s="175">
        <v>135.351</v>
      </c>
      <c r="BK104" s="172">
        <v>413.25</v>
      </c>
      <c r="BL104" s="172">
        <v>413.25</v>
      </c>
      <c r="BM104" s="7">
        <v>217.10400000000001</v>
      </c>
      <c r="BN104" s="7">
        <v>55.582999999999998</v>
      </c>
      <c r="BO104" s="9">
        <v>0</v>
      </c>
      <c r="BP104" s="177">
        <v>1</v>
      </c>
      <c r="BQ104" s="6" t="s">
        <v>234</v>
      </c>
      <c r="BR104" s="170" t="s">
        <v>134</v>
      </c>
      <c r="BS104" s="176">
        <v>24.795000000000002</v>
      </c>
      <c r="BT104" s="176">
        <v>297.48200000000003</v>
      </c>
      <c r="BU104" s="175">
        <v>0.161</v>
      </c>
      <c r="BV104" s="6">
        <v>66.533000000000001</v>
      </c>
      <c r="BW104" s="6">
        <v>0</v>
      </c>
      <c r="BX104" s="6">
        <v>0</v>
      </c>
      <c r="BY104" s="176">
        <v>0</v>
      </c>
      <c r="BZ104" s="170">
        <v>0</v>
      </c>
      <c r="CA104" s="7">
        <v>0</v>
      </c>
      <c r="CB104" s="170">
        <v>0</v>
      </c>
      <c r="CC104" s="7">
        <v>0</v>
      </c>
      <c r="CD104" s="170">
        <v>0</v>
      </c>
      <c r="CE104" s="170">
        <v>0</v>
      </c>
      <c r="CF104" s="7">
        <v>0</v>
      </c>
      <c r="CG104" s="6">
        <v>1047.028</v>
      </c>
      <c r="CH104" s="7">
        <v>0</v>
      </c>
      <c r="CI104" s="6">
        <v>1047.028</v>
      </c>
      <c r="CJ104" s="51">
        <v>4750104.28</v>
      </c>
      <c r="CK104" s="172">
        <v>0</v>
      </c>
      <c r="CL104" s="172">
        <v>0</v>
      </c>
      <c r="CM104" s="174">
        <v>0</v>
      </c>
      <c r="CN104" s="52">
        <v>0</v>
      </c>
      <c r="CO104" s="172">
        <v>0</v>
      </c>
      <c r="CP104" s="172">
        <v>0</v>
      </c>
      <c r="CQ104" s="176">
        <v>0</v>
      </c>
      <c r="CR104" s="53">
        <v>0</v>
      </c>
      <c r="CS104" s="51">
        <v>4750104.28</v>
      </c>
      <c r="CT104" s="52">
        <v>0</v>
      </c>
      <c r="CU104" s="52">
        <v>4750104.28</v>
      </c>
      <c r="CV104" s="146">
        <v>2468.54</v>
      </c>
      <c r="CW104" s="54">
        <v>31324</v>
      </c>
      <c r="CX104" s="52">
        <v>33792.54</v>
      </c>
      <c r="CY104" s="52">
        <v>25344.41</v>
      </c>
      <c r="CZ104" s="146">
        <v>0</v>
      </c>
      <c r="DA104" s="54">
        <v>0</v>
      </c>
      <c r="DB104" s="52">
        <v>0</v>
      </c>
      <c r="DC104" s="178">
        <v>0.75</v>
      </c>
      <c r="DD104" s="52">
        <v>0</v>
      </c>
      <c r="DE104" s="146">
        <v>0</v>
      </c>
      <c r="DF104" s="146">
        <v>31754.87</v>
      </c>
      <c r="DG104" s="52">
        <v>31754.87</v>
      </c>
      <c r="DH104" s="52">
        <v>23816.15</v>
      </c>
      <c r="DI104" s="52">
        <v>65547.41</v>
      </c>
      <c r="DJ104" s="52">
        <v>49160.56</v>
      </c>
      <c r="DK104" s="146">
        <v>0</v>
      </c>
      <c r="DL104" s="54">
        <v>0</v>
      </c>
      <c r="DM104" s="51">
        <v>4700943.72</v>
      </c>
      <c r="DN104" s="51">
        <v>4700943.72</v>
      </c>
      <c r="DO104" s="52">
        <v>0</v>
      </c>
      <c r="DP104" s="52">
        <v>0</v>
      </c>
      <c r="DQ104" s="52">
        <v>0</v>
      </c>
      <c r="DR104" s="52">
        <v>4700943.72</v>
      </c>
      <c r="DS104" s="179">
        <v>413.5</v>
      </c>
      <c r="DT104" s="180">
        <v>403</v>
      </c>
      <c r="DU104" s="180">
        <v>1045.51</v>
      </c>
      <c r="DV104" s="181">
        <v>11495</v>
      </c>
    </row>
    <row r="105" spans="1:126" ht="10.199999999999999">
      <c r="A105" s="150" t="s">
        <v>414</v>
      </c>
      <c r="B105" s="150" t="s">
        <v>414</v>
      </c>
      <c r="C105" s="167" t="s">
        <v>415</v>
      </c>
      <c r="D105" s="168" t="s">
        <v>130</v>
      </c>
      <c r="E105" s="169" t="s">
        <v>416</v>
      </c>
      <c r="F105" s="150" t="s">
        <v>132</v>
      </c>
      <c r="G105" s="150" t="s">
        <v>133</v>
      </c>
      <c r="H105" s="170">
        <v>27.5</v>
      </c>
      <c r="I105" s="170">
        <v>162</v>
      </c>
      <c r="J105" s="171">
        <v>175.75</v>
      </c>
      <c r="K105" s="170">
        <v>168</v>
      </c>
      <c r="L105" s="170">
        <v>159</v>
      </c>
      <c r="M105" s="170">
        <v>160.5</v>
      </c>
      <c r="N105" s="170">
        <v>175.5</v>
      </c>
      <c r="O105" s="170">
        <v>174</v>
      </c>
      <c r="P105" s="170">
        <v>186</v>
      </c>
      <c r="Q105" s="170">
        <v>198.5</v>
      </c>
      <c r="R105" s="170">
        <v>207</v>
      </c>
      <c r="S105" s="170">
        <v>182</v>
      </c>
      <c r="T105" s="170">
        <v>169</v>
      </c>
      <c r="U105" s="170">
        <v>176.5</v>
      </c>
      <c r="V105" s="170">
        <v>158</v>
      </c>
      <c r="W105" s="171">
        <v>2114</v>
      </c>
      <c r="X105" s="171">
        <v>2289.75</v>
      </c>
      <c r="Y105" s="174">
        <v>253.08</v>
      </c>
      <c r="Z105" s="174">
        <v>201.6</v>
      </c>
      <c r="AA105" s="174">
        <v>377.01</v>
      </c>
      <c r="AB105" s="174">
        <v>559.59799999999996</v>
      </c>
      <c r="AC105" s="174">
        <v>1363.75</v>
      </c>
      <c r="AD105" s="6">
        <v>2501.9580000000001</v>
      </c>
      <c r="AE105" s="6">
        <v>2755.038</v>
      </c>
      <c r="AF105" s="174">
        <v>1.073</v>
      </c>
      <c r="AG105" s="174">
        <v>1.0680000000000001</v>
      </c>
      <c r="AH105" s="174">
        <v>1.071</v>
      </c>
      <c r="AI105" s="6">
        <v>2950.6460000000002</v>
      </c>
      <c r="AJ105" s="170">
        <v>22.5</v>
      </c>
      <c r="AK105" s="170">
        <v>32</v>
      </c>
      <c r="AL105" s="170">
        <v>17.5</v>
      </c>
      <c r="AM105" s="170">
        <v>408</v>
      </c>
      <c r="AN105" s="170">
        <v>11.33</v>
      </c>
      <c r="AO105" s="6">
        <v>22.5</v>
      </c>
      <c r="AP105" s="6">
        <v>64</v>
      </c>
      <c r="AQ105" s="6">
        <v>35</v>
      </c>
      <c r="AR105" s="6">
        <v>285.60000000000002</v>
      </c>
      <c r="AS105" s="6">
        <v>407.1</v>
      </c>
      <c r="AT105" s="6">
        <v>283.25</v>
      </c>
      <c r="AU105" s="6">
        <v>690.35</v>
      </c>
      <c r="AV105" s="170">
        <v>999</v>
      </c>
      <c r="AW105" s="170">
        <v>0</v>
      </c>
      <c r="AX105" s="174">
        <v>49.95</v>
      </c>
      <c r="AY105" s="170">
        <v>0</v>
      </c>
      <c r="AZ105" s="170">
        <v>0</v>
      </c>
      <c r="BA105" s="172">
        <v>43</v>
      </c>
      <c r="BB105" s="172">
        <v>14.33</v>
      </c>
      <c r="BC105" s="176">
        <v>7.165</v>
      </c>
      <c r="BD105" s="170">
        <v>0</v>
      </c>
      <c r="BE105" s="170">
        <v>0</v>
      </c>
      <c r="BF105" s="174">
        <v>0</v>
      </c>
      <c r="BG105" s="170">
        <v>14</v>
      </c>
      <c r="BH105" s="6">
        <v>21</v>
      </c>
      <c r="BI105" s="175">
        <v>0</v>
      </c>
      <c r="BJ105" s="175">
        <v>0</v>
      </c>
      <c r="BK105" s="172">
        <v>2289.75</v>
      </c>
      <c r="BL105" s="172">
        <v>2289.75</v>
      </c>
      <c r="BM105" s="7">
        <v>0</v>
      </c>
      <c r="BN105" s="7">
        <v>146.852</v>
      </c>
      <c r="BO105" s="9">
        <v>0</v>
      </c>
      <c r="BP105" s="177">
        <v>0.84799999999999998</v>
      </c>
      <c r="BQ105" s="6" t="s">
        <v>234</v>
      </c>
      <c r="BR105" s="170" t="s">
        <v>134</v>
      </c>
      <c r="BS105" s="176">
        <v>116.502</v>
      </c>
      <c r="BT105" s="176">
        <v>263.35399999999998</v>
      </c>
      <c r="BU105" s="175">
        <v>0.16700000000000001</v>
      </c>
      <c r="BV105" s="6">
        <v>382.38799999999998</v>
      </c>
      <c r="BW105" s="6">
        <v>0</v>
      </c>
      <c r="BX105" s="6">
        <v>0</v>
      </c>
      <c r="BY105" s="176">
        <v>0</v>
      </c>
      <c r="BZ105" s="170">
        <v>29</v>
      </c>
      <c r="CA105" s="7">
        <v>2.9</v>
      </c>
      <c r="CB105" s="170">
        <v>4</v>
      </c>
      <c r="CC105" s="7">
        <v>0.4</v>
      </c>
      <c r="CD105" s="170">
        <v>0</v>
      </c>
      <c r="CE105" s="170">
        <v>0</v>
      </c>
      <c r="CF105" s="7">
        <v>0</v>
      </c>
      <c r="CG105" s="6">
        <v>4368.1530000000002</v>
      </c>
      <c r="CH105" s="7">
        <v>0</v>
      </c>
      <c r="CI105" s="6">
        <v>4368.1530000000002</v>
      </c>
      <c r="CJ105" s="51">
        <v>19817218.120000001</v>
      </c>
      <c r="CK105" s="172">
        <v>0</v>
      </c>
      <c r="CL105" s="172">
        <v>2334</v>
      </c>
      <c r="CM105" s="174">
        <v>256.74</v>
      </c>
      <c r="CN105" s="52">
        <v>1164765.2</v>
      </c>
      <c r="CO105" s="172">
        <v>0</v>
      </c>
      <c r="CP105" s="172">
        <v>0</v>
      </c>
      <c r="CQ105" s="176">
        <v>0</v>
      </c>
      <c r="CR105" s="53">
        <v>0</v>
      </c>
      <c r="CS105" s="51">
        <v>20981983.32</v>
      </c>
      <c r="CT105" s="52">
        <v>0</v>
      </c>
      <c r="CU105" s="52">
        <v>20981983.32</v>
      </c>
      <c r="CV105" s="146">
        <v>37138.559999999998</v>
      </c>
      <c r="CW105" s="54">
        <v>245804</v>
      </c>
      <c r="CX105" s="52">
        <v>282942.56</v>
      </c>
      <c r="CY105" s="52">
        <v>212206.92</v>
      </c>
      <c r="CZ105" s="146">
        <v>0</v>
      </c>
      <c r="DA105" s="54">
        <v>0</v>
      </c>
      <c r="DB105" s="52">
        <v>0</v>
      </c>
      <c r="DC105" s="178">
        <v>0.75</v>
      </c>
      <c r="DD105" s="52">
        <v>0</v>
      </c>
      <c r="DE105" s="146">
        <v>0</v>
      </c>
      <c r="DF105" s="146">
        <v>57560.7</v>
      </c>
      <c r="DG105" s="52">
        <v>57560.7</v>
      </c>
      <c r="DH105" s="52">
        <v>43170.53</v>
      </c>
      <c r="DI105" s="52">
        <v>340503.26</v>
      </c>
      <c r="DJ105" s="52">
        <v>255377.45</v>
      </c>
      <c r="DK105" s="146">
        <v>0</v>
      </c>
      <c r="DL105" s="54">
        <v>0</v>
      </c>
      <c r="DM105" s="51">
        <v>20726605.870000001</v>
      </c>
      <c r="DN105" s="51">
        <v>19576017.350000001</v>
      </c>
      <c r="DO105" s="52">
        <v>1150588.52</v>
      </c>
      <c r="DP105" s="52">
        <v>0</v>
      </c>
      <c r="DQ105" s="52">
        <v>0</v>
      </c>
      <c r="DR105" s="52">
        <v>20726605.870000001</v>
      </c>
      <c r="DS105" s="179">
        <v>2286</v>
      </c>
      <c r="DT105" s="180">
        <v>2135</v>
      </c>
      <c r="DU105" s="180">
        <v>4047.1410000000001</v>
      </c>
      <c r="DV105" s="181">
        <v>8655</v>
      </c>
    </row>
    <row r="106" spans="1:126" ht="10.199999999999999">
      <c r="A106" s="150" t="s">
        <v>417</v>
      </c>
      <c r="B106" s="150" t="s">
        <v>417</v>
      </c>
      <c r="C106" s="167" t="s">
        <v>162</v>
      </c>
      <c r="D106" s="168" t="s">
        <v>130</v>
      </c>
      <c r="E106" s="169" t="s">
        <v>418</v>
      </c>
      <c r="F106" s="150" t="s">
        <v>132</v>
      </c>
      <c r="G106" s="150" t="s">
        <v>133</v>
      </c>
      <c r="H106" s="170">
        <v>2.5</v>
      </c>
      <c r="I106" s="170">
        <v>6</v>
      </c>
      <c r="J106" s="171">
        <v>7.25</v>
      </c>
      <c r="K106" s="170">
        <v>2.5</v>
      </c>
      <c r="L106" s="170">
        <v>6</v>
      </c>
      <c r="M106" s="170">
        <v>3.5</v>
      </c>
      <c r="N106" s="170">
        <v>6.5</v>
      </c>
      <c r="O106" s="170">
        <v>6</v>
      </c>
      <c r="P106" s="170">
        <v>7</v>
      </c>
      <c r="Q106" s="170">
        <v>6</v>
      </c>
      <c r="R106" s="170">
        <v>3</v>
      </c>
      <c r="S106" s="170">
        <v>6</v>
      </c>
      <c r="T106" s="170">
        <v>5.5</v>
      </c>
      <c r="U106" s="170">
        <v>7</v>
      </c>
      <c r="V106" s="170">
        <v>14.5</v>
      </c>
      <c r="W106" s="171">
        <v>73.5</v>
      </c>
      <c r="X106" s="171">
        <v>80.75</v>
      </c>
      <c r="Y106" s="174">
        <v>10.44</v>
      </c>
      <c r="Z106" s="174">
        <v>3</v>
      </c>
      <c r="AA106" s="174">
        <v>11.21</v>
      </c>
      <c r="AB106" s="174">
        <v>20.378</v>
      </c>
      <c r="AC106" s="174">
        <v>52.5</v>
      </c>
      <c r="AD106" s="6">
        <v>87.087999999999994</v>
      </c>
      <c r="AE106" s="6">
        <v>97.528000000000006</v>
      </c>
      <c r="AF106" s="174">
        <v>1.0740000000000001</v>
      </c>
      <c r="AG106" s="174">
        <v>1.0580000000000001</v>
      </c>
      <c r="AH106" s="174">
        <v>1.0660000000000001</v>
      </c>
      <c r="AI106" s="6">
        <v>103.965</v>
      </c>
      <c r="AJ106" s="170">
        <v>0</v>
      </c>
      <c r="AK106" s="170">
        <v>0</v>
      </c>
      <c r="AL106" s="170">
        <v>1</v>
      </c>
      <c r="AM106" s="170">
        <v>10.5</v>
      </c>
      <c r="AN106" s="170">
        <v>0.7</v>
      </c>
      <c r="AO106" s="6">
        <v>0</v>
      </c>
      <c r="AP106" s="6">
        <v>0</v>
      </c>
      <c r="AQ106" s="6">
        <v>2</v>
      </c>
      <c r="AR106" s="6">
        <v>7.35</v>
      </c>
      <c r="AS106" s="6">
        <v>9.35</v>
      </c>
      <c r="AT106" s="6">
        <v>17.5</v>
      </c>
      <c r="AU106" s="6">
        <v>26.85</v>
      </c>
      <c r="AV106" s="170">
        <v>37.5</v>
      </c>
      <c r="AW106" s="170">
        <v>0</v>
      </c>
      <c r="AX106" s="174">
        <v>1.875</v>
      </c>
      <c r="AY106" s="170">
        <v>0</v>
      </c>
      <c r="AZ106" s="170">
        <v>0</v>
      </c>
      <c r="BA106" s="172">
        <v>0</v>
      </c>
      <c r="BB106" s="172">
        <v>0</v>
      </c>
      <c r="BC106" s="176">
        <v>0</v>
      </c>
      <c r="BD106" s="170">
        <v>0</v>
      </c>
      <c r="BE106" s="170">
        <v>0</v>
      </c>
      <c r="BF106" s="174">
        <v>0</v>
      </c>
      <c r="BG106" s="170">
        <v>0</v>
      </c>
      <c r="BH106" s="6">
        <v>0</v>
      </c>
      <c r="BI106" s="175">
        <v>30.469000000000001</v>
      </c>
      <c r="BJ106" s="175">
        <v>66.36</v>
      </c>
      <c r="BK106" s="172">
        <v>80.75</v>
      </c>
      <c r="BL106" s="172">
        <v>80.75</v>
      </c>
      <c r="BM106" s="7">
        <v>96.828999999999994</v>
      </c>
      <c r="BN106" s="7">
        <v>11.868</v>
      </c>
      <c r="BO106" s="9">
        <v>119.25</v>
      </c>
      <c r="BP106" s="177">
        <v>1</v>
      </c>
      <c r="BQ106" s="6" t="s">
        <v>234</v>
      </c>
      <c r="BR106" s="170" t="s">
        <v>134</v>
      </c>
      <c r="BS106" s="176">
        <v>4.8449999999999998</v>
      </c>
      <c r="BT106" s="176">
        <v>232.792</v>
      </c>
      <c r="BU106" s="175">
        <v>8.5999999999999993E-2</v>
      </c>
      <c r="BV106" s="6">
        <v>6.9450000000000003</v>
      </c>
      <c r="BW106" s="6">
        <v>40.47</v>
      </c>
      <c r="BX106" s="6">
        <v>14</v>
      </c>
      <c r="BY106" s="176">
        <v>54.47</v>
      </c>
      <c r="BZ106" s="170">
        <v>0</v>
      </c>
      <c r="CA106" s="7">
        <v>0</v>
      </c>
      <c r="CB106" s="170">
        <v>0</v>
      </c>
      <c r="CC106" s="7">
        <v>0</v>
      </c>
      <c r="CD106" s="170">
        <v>0</v>
      </c>
      <c r="CE106" s="170">
        <v>0</v>
      </c>
      <c r="CF106" s="7">
        <v>0</v>
      </c>
      <c r="CG106" s="6">
        <v>426.89699999999999</v>
      </c>
      <c r="CH106" s="7">
        <v>23.751000000000001</v>
      </c>
      <c r="CI106" s="6">
        <v>450.64800000000002</v>
      </c>
      <c r="CJ106" s="51">
        <v>2044477.31</v>
      </c>
      <c r="CK106" s="172">
        <v>0</v>
      </c>
      <c r="CL106" s="172">
        <v>0</v>
      </c>
      <c r="CM106" s="174">
        <v>0</v>
      </c>
      <c r="CN106" s="52">
        <v>0</v>
      </c>
      <c r="CO106" s="172">
        <v>0</v>
      </c>
      <c r="CP106" s="172">
        <v>0</v>
      </c>
      <c r="CQ106" s="176">
        <v>0</v>
      </c>
      <c r="CR106" s="53">
        <v>0</v>
      </c>
      <c r="CS106" s="51">
        <v>2044477.31</v>
      </c>
      <c r="CT106" s="52">
        <v>0</v>
      </c>
      <c r="CU106" s="52">
        <v>2044477.31</v>
      </c>
      <c r="CV106" s="146">
        <v>8180.74</v>
      </c>
      <c r="CW106" s="54">
        <v>37397</v>
      </c>
      <c r="CX106" s="52">
        <v>45577.74</v>
      </c>
      <c r="CY106" s="52">
        <v>34183.31</v>
      </c>
      <c r="CZ106" s="146">
        <v>0</v>
      </c>
      <c r="DA106" s="54">
        <v>0</v>
      </c>
      <c r="DB106" s="52">
        <v>0</v>
      </c>
      <c r="DC106" s="178">
        <v>0.39989999999999998</v>
      </c>
      <c r="DD106" s="52">
        <v>0</v>
      </c>
      <c r="DE106" s="146">
        <v>0</v>
      </c>
      <c r="DF106" s="146">
        <v>0</v>
      </c>
      <c r="DG106" s="52">
        <v>0</v>
      </c>
      <c r="DH106" s="52">
        <v>0</v>
      </c>
      <c r="DI106" s="52">
        <v>45577.74</v>
      </c>
      <c r="DJ106" s="52">
        <v>34183.31</v>
      </c>
      <c r="DK106" s="146">
        <v>0</v>
      </c>
      <c r="DL106" s="54">
        <v>0</v>
      </c>
      <c r="DM106" s="51">
        <v>2010294</v>
      </c>
      <c r="DN106" s="51">
        <v>2010294</v>
      </c>
      <c r="DO106" s="52">
        <v>0</v>
      </c>
      <c r="DP106" s="52">
        <v>0</v>
      </c>
      <c r="DQ106" s="52">
        <v>0</v>
      </c>
      <c r="DR106" s="52">
        <v>2010294</v>
      </c>
      <c r="DS106" s="179">
        <v>74</v>
      </c>
      <c r="DT106" s="180">
        <v>102</v>
      </c>
      <c r="DU106" s="180">
        <v>450.64800000000002</v>
      </c>
      <c r="DV106" s="181">
        <v>25319</v>
      </c>
    </row>
    <row r="107" spans="1:126" ht="10.199999999999999">
      <c r="A107" s="150" t="s">
        <v>419</v>
      </c>
      <c r="B107" s="150" t="s">
        <v>419</v>
      </c>
      <c r="C107" s="167" t="s">
        <v>420</v>
      </c>
      <c r="D107" s="168" t="s">
        <v>130</v>
      </c>
      <c r="E107" s="169" t="s">
        <v>421</v>
      </c>
      <c r="F107" s="150" t="s">
        <v>132</v>
      </c>
      <c r="G107" s="150" t="s">
        <v>133</v>
      </c>
      <c r="H107" s="170">
        <v>1.5</v>
      </c>
      <c r="I107" s="170">
        <v>16</v>
      </c>
      <c r="J107" s="171">
        <v>16.75</v>
      </c>
      <c r="K107" s="170">
        <v>12.5</v>
      </c>
      <c r="L107" s="170">
        <v>19.5</v>
      </c>
      <c r="M107" s="170">
        <v>13</v>
      </c>
      <c r="N107" s="170">
        <v>12.5</v>
      </c>
      <c r="O107" s="170">
        <v>16.5</v>
      </c>
      <c r="P107" s="170">
        <v>22.5</v>
      </c>
      <c r="Q107" s="170">
        <v>17</v>
      </c>
      <c r="R107" s="170">
        <v>12.5</v>
      </c>
      <c r="S107" s="170">
        <v>21.5</v>
      </c>
      <c r="T107" s="170">
        <v>13.5</v>
      </c>
      <c r="U107" s="170">
        <v>21</v>
      </c>
      <c r="V107" s="170">
        <v>13</v>
      </c>
      <c r="W107" s="171">
        <v>195</v>
      </c>
      <c r="X107" s="171">
        <v>211.75</v>
      </c>
      <c r="Y107" s="174">
        <v>24.12</v>
      </c>
      <c r="Z107" s="174">
        <v>15</v>
      </c>
      <c r="AA107" s="174">
        <v>38.35</v>
      </c>
      <c r="AB107" s="174">
        <v>53.819000000000003</v>
      </c>
      <c r="AC107" s="174">
        <v>123.125</v>
      </c>
      <c r="AD107" s="6">
        <v>230.29400000000001</v>
      </c>
      <c r="AE107" s="6">
        <v>254.41399999999999</v>
      </c>
      <c r="AF107" s="174">
        <v>1.0549999999999999</v>
      </c>
      <c r="AG107" s="174">
        <v>1.0249999999999999</v>
      </c>
      <c r="AH107" s="174">
        <v>1.04</v>
      </c>
      <c r="AI107" s="6">
        <v>264.59100000000001</v>
      </c>
      <c r="AJ107" s="170">
        <v>5</v>
      </c>
      <c r="AK107" s="170">
        <v>2.5</v>
      </c>
      <c r="AL107" s="170">
        <v>1.5</v>
      </c>
      <c r="AM107" s="170">
        <v>36</v>
      </c>
      <c r="AN107" s="170">
        <v>4.1900000000000004</v>
      </c>
      <c r="AO107" s="6">
        <v>5</v>
      </c>
      <c r="AP107" s="6">
        <v>5</v>
      </c>
      <c r="AQ107" s="6">
        <v>3</v>
      </c>
      <c r="AR107" s="6">
        <v>25.2</v>
      </c>
      <c r="AS107" s="6">
        <v>38.200000000000003</v>
      </c>
      <c r="AT107" s="6">
        <v>104.75</v>
      </c>
      <c r="AU107" s="6">
        <v>142.94999999999999</v>
      </c>
      <c r="AV107" s="170">
        <v>90</v>
      </c>
      <c r="AW107" s="170">
        <v>0</v>
      </c>
      <c r="AX107" s="174">
        <v>4.5</v>
      </c>
      <c r="AY107" s="170">
        <v>0</v>
      </c>
      <c r="AZ107" s="170">
        <v>0</v>
      </c>
      <c r="BA107" s="172">
        <v>0</v>
      </c>
      <c r="BB107" s="172">
        <v>0</v>
      </c>
      <c r="BC107" s="176">
        <v>0</v>
      </c>
      <c r="BD107" s="170">
        <v>164</v>
      </c>
      <c r="BE107" s="170">
        <v>112.5</v>
      </c>
      <c r="BF107" s="174">
        <v>6.75</v>
      </c>
      <c r="BG107" s="170">
        <v>0</v>
      </c>
      <c r="BH107" s="6">
        <v>0</v>
      </c>
      <c r="BI107" s="175">
        <v>86.084000000000003</v>
      </c>
      <c r="BJ107" s="175">
        <v>90.304000000000002</v>
      </c>
      <c r="BK107" s="172">
        <v>211.75</v>
      </c>
      <c r="BL107" s="172">
        <v>211.75</v>
      </c>
      <c r="BM107" s="7">
        <v>176.38800000000001</v>
      </c>
      <c r="BN107" s="7">
        <v>30.081</v>
      </c>
      <c r="BO107" s="9">
        <v>0</v>
      </c>
      <c r="BP107" s="177">
        <v>1</v>
      </c>
      <c r="BQ107" s="6" t="s">
        <v>234</v>
      </c>
      <c r="BR107" s="170" t="s">
        <v>134</v>
      </c>
      <c r="BS107" s="176">
        <v>12.705</v>
      </c>
      <c r="BT107" s="176">
        <v>219.17400000000001</v>
      </c>
      <c r="BU107" s="175">
        <v>0.19900000000000001</v>
      </c>
      <c r="BV107" s="6">
        <v>42.137999999999998</v>
      </c>
      <c r="BW107" s="6">
        <v>0</v>
      </c>
      <c r="BX107" s="6">
        <v>0</v>
      </c>
      <c r="BY107" s="176">
        <v>0</v>
      </c>
      <c r="BZ107" s="170">
        <v>0</v>
      </c>
      <c r="CA107" s="7">
        <v>0</v>
      </c>
      <c r="CB107" s="170">
        <v>0.5</v>
      </c>
      <c r="CC107" s="7">
        <v>0.05</v>
      </c>
      <c r="CD107" s="170">
        <v>0</v>
      </c>
      <c r="CE107" s="170">
        <v>0</v>
      </c>
      <c r="CF107" s="7">
        <v>0</v>
      </c>
      <c r="CG107" s="6">
        <v>680.15300000000002</v>
      </c>
      <c r="CH107" s="7">
        <v>0</v>
      </c>
      <c r="CI107" s="6">
        <v>680.15300000000002</v>
      </c>
      <c r="CJ107" s="51">
        <v>3085684.12</v>
      </c>
      <c r="CK107" s="172">
        <v>0</v>
      </c>
      <c r="CL107" s="172">
        <v>0</v>
      </c>
      <c r="CM107" s="174">
        <v>0</v>
      </c>
      <c r="CN107" s="52">
        <v>0</v>
      </c>
      <c r="CO107" s="172">
        <v>0</v>
      </c>
      <c r="CP107" s="172">
        <v>0</v>
      </c>
      <c r="CQ107" s="176">
        <v>0</v>
      </c>
      <c r="CR107" s="53">
        <v>0</v>
      </c>
      <c r="CS107" s="51">
        <v>3085684.12</v>
      </c>
      <c r="CT107" s="52">
        <v>0</v>
      </c>
      <c r="CU107" s="52">
        <v>3085684.12</v>
      </c>
      <c r="CV107" s="146">
        <v>7682.79</v>
      </c>
      <c r="CW107" s="54">
        <v>33973</v>
      </c>
      <c r="CX107" s="52">
        <v>41655.79</v>
      </c>
      <c r="CY107" s="52">
        <v>31241.84</v>
      </c>
      <c r="CZ107" s="146">
        <v>0</v>
      </c>
      <c r="DA107" s="54">
        <v>0</v>
      </c>
      <c r="DB107" s="52">
        <v>0</v>
      </c>
      <c r="DC107" s="178">
        <v>0.75</v>
      </c>
      <c r="DD107" s="52">
        <v>0</v>
      </c>
      <c r="DE107" s="146">
        <v>0</v>
      </c>
      <c r="DF107" s="146">
        <v>5756.08</v>
      </c>
      <c r="DG107" s="52">
        <v>5756.08</v>
      </c>
      <c r="DH107" s="52">
        <v>4317.0600000000004</v>
      </c>
      <c r="DI107" s="52">
        <v>47411.87</v>
      </c>
      <c r="DJ107" s="52">
        <v>35558.9</v>
      </c>
      <c r="DK107" s="146">
        <v>38241</v>
      </c>
      <c r="DL107" s="54">
        <v>34416.9</v>
      </c>
      <c r="DM107" s="51">
        <v>3015708.32</v>
      </c>
      <c r="DN107" s="51">
        <v>3015708.32</v>
      </c>
      <c r="DO107" s="52">
        <v>0</v>
      </c>
      <c r="DP107" s="52">
        <v>0</v>
      </c>
      <c r="DQ107" s="52">
        <v>0</v>
      </c>
      <c r="DR107" s="52">
        <v>3015708.32</v>
      </c>
      <c r="DS107" s="179">
        <v>212.5</v>
      </c>
      <c r="DT107" s="180">
        <v>213.5</v>
      </c>
      <c r="DU107" s="180">
        <v>701.08799999999997</v>
      </c>
      <c r="DV107" s="181">
        <v>14572</v>
      </c>
    </row>
    <row r="108" spans="1:126" ht="10.199999999999999">
      <c r="A108" s="150" t="s">
        <v>422</v>
      </c>
      <c r="B108" s="150" t="s">
        <v>422</v>
      </c>
      <c r="C108" s="167" t="s">
        <v>423</v>
      </c>
      <c r="D108" s="168" t="s">
        <v>130</v>
      </c>
      <c r="E108" s="169" t="s">
        <v>424</v>
      </c>
      <c r="F108" s="150" t="s">
        <v>132</v>
      </c>
      <c r="G108" s="150" t="s">
        <v>133</v>
      </c>
      <c r="H108" s="170">
        <v>1</v>
      </c>
      <c r="I108" s="170">
        <v>39</v>
      </c>
      <c r="J108" s="171">
        <v>39.5</v>
      </c>
      <c r="K108" s="170">
        <v>32.5</v>
      </c>
      <c r="L108" s="170">
        <v>39.5</v>
      </c>
      <c r="M108" s="170">
        <v>43.5</v>
      </c>
      <c r="N108" s="170">
        <v>31</v>
      </c>
      <c r="O108" s="170">
        <v>40</v>
      </c>
      <c r="P108" s="170">
        <v>52.5</v>
      </c>
      <c r="Q108" s="170">
        <v>44.5</v>
      </c>
      <c r="R108" s="170">
        <v>48.5</v>
      </c>
      <c r="S108" s="170">
        <v>57</v>
      </c>
      <c r="T108" s="170">
        <v>40</v>
      </c>
      <c r="U108" s="170">
        <v>36.5</v>
      </c>
      <c r="V108" s="170">
        <v>36.5</v>
      </c>
      <c r="W108" s="171">
        <v>502</v>
      </c>
      <c r="X108" s="171">
        <v>541.5</v>
      </c>
      <c r="Y108" s="174">
        <v>56.88</v>
      </c>
      <c r="Z108" s="174">
        <v>39</v>
      </c>
      <c r="AA108" s="174">
        <v>97.94</v>
      </c>
      <c r="AB108" s="174">
        <v>129.05799999999999</v>
      </c>
      <c r="AC108" s="174">
        <v>328.75</v>
      </c>
      <c r="AD108" s="6">
        <v>594.74800000000005</v>
      </c>
      <c r="AE108" s="6">
        <v>651.62800000000004</v>
      </c>
      <c r="AF108" s="174">
        <v>1.0660000000000001</v>
      </c>
      <c r="AG108" s="174">
        <v>1.0469999999999999</v>
      </c>
      <c r="AH108" s="174">
        <v>1.0569999999999999</v>
      </c>
      <c r="AI108" s="6">
        <v>688.77099999999996</v>
      </c>
      <c r="AJ108" s="170">
        <v>0</v>
      </c>
      <c r="AK108" s="170">
        <v>0</v>
      </c>
      <c r="AL108" s="170">
        <v>0</v>
      </c>
      <c r="AM108" s="170">
        <v>98</v>
      </c>
      <c r="AN108" s="170">
        <v>2.81</v>
      </c>
      <c r="AO108" s="6">
        <v>0</v>
      </c>
      <c r="AP108" s="6">
        <v>0</v>
      </c>
      <c r="AQ108" s="6">
        <v>0</v>
      </c>
      <c r="AR108" s="6">
        <v>68.599999999999994</v>
      </c>
      <c r="AS108" s="6">
        <v>68.599999999999994</v>
      </c>
      <c r="AT108" s="6">
        <v>70.25</v>
      </c>
      <c r="AU108" s="6">
        <v>138.85</v>
      </c>
      <c r="AV108" s="170">
        <v>225.5</v>
      </c>
      <c r="AW108" s="170">
        <v>0</v>
      </c>
      <c r="AX108" s="174">
        <v>11.275</v>
      </c>
      <c r="AY108" s="170">
        <v>459.5</v>
      </c>
      <c r="AZ108" s="170">
        <v>84.67</v>
      </c>
      <c r="BA108" s="172">
        <v>0</v>
      </c>
      <c r="BB108" s="172">
        <v>0</v>
      </c>
      <c r="BC108" s="176">
        <v>42.335000000000001</v>
      </c>
      <c r="BD108" s="170">
        <v>0</v>
      </c>
      <c r="BE108" s="170">
        <v>0</v>
      </c>
      <c r="BF108" s="174">
        <v>0</v>
      </c>
      <c r="BG108" s="170">
        <v>2</v>
      </c>
      <c r="BH108" s="6">
        <v>3</v>
      </c>
      <c r="BI108" s="175">
        <v>39.649000000000001</v>
      </c>
      <c r="BJ108" s="175">
        <v>156.4</v>
      </c>
      <c r="BK108" s="172">
        <v>541.5</v>
      </c>
      <c r="BL108" s="172">
        <v>541.5</v>
      </c>
      <c r="BM108" s="7">
        <v>196.04900000000001</v>
      </c>
      <c r="BN108" s="7">
        <v>70.228999999999999</v>
      </c>
      <c r="BO108" s="9">
        <v>0</v>
      </c>
      <c r="BP108" s="177">
        <v>1</v>
      </c>
      <c r="BQ108" s="6" t="s">
        <v>234</v>
      </c>
      <c r="BR108" s="170" t="s">
        <v>134</v>
      </c>
      <c r="BS108" s="176">
        <v>32.49</v>
      </c>
      <c r="BT108" s="176">
        <v>298.76799999999997</v>
      </c>
      <c r="BU108" s="175">
        <v>0.17899999999999999</v>
      </c>
      <c r="BV108" s="6">
        <v>96.929000000000002</v>
      </c>
      <c r="BW108" s="6">
        <v>0</v>
      </c>
      <c r="BX108" s="6">
        <v>0</v>
      </c>
      <c r="BY108" s="176">
        <v>0</v>
      </c>
      <c r="BZ108" s="170">
        <v>0</v>
      </c>
      <c r="CA108" s="7">
        <v>0</v>
      </c>
      <c r="CB108" s="170">
        <v>0</v>
      </c>
      <c r="CC108" s="7">
        <v>0</v>
      </c>
      <c r="CD108" s="170">
        <v>0</v>
      </c>
      <c r="CE108" s="170">
        <v>0</v>
      </c>
      <c r="CF108" s="7">
        <v>0</v>
      </c>
      <c r="CG108" s="6">
        <v>1279.9280000000001</v>
      </c>
      <c r="CH108" s="7">
        <v>0</v>
      </c>
      <c r="CI108" s="6">
        <v>1279.9280000000001</v>
      </c>
      <c r="CJ108" s="51">
        <v>5806713.3499999996</v>
      </c>
      <c r="CK108" s="172">
        <v>0</v>
      </c>
      <c r="CL108" s="172">
        <v>0</v>
      </c>
      <c r="CM108" s="174">
        <v>0</v>
      </c>
      <c r="CN108" s="52">
        <v>0</v>
      </c>
      <c r="CO108" s="172">
        <v>0</v>
      </c>
      <c r="CP108" s="172">
        <v>0</v>
      </c>
      <c r="CQ108" s="176">
        <v>0</v>
      </c>
      <c r="CR108" s="53">
        <v>0</v>
      </c>
      <c r="CS108" s="51">
        <v>5806713.3499999996</v>
      </c>
      <c r="CT108" s="52">
        <v>0</v>
      </c>
      <c r="CU108" s="52">
        <v>5806713.3499999996</v>
      </c>
      <c r="CV108" s="146">
        <v>2729.69</v>
      </c>
      <c r="CW108" s="54">
        <v>17070</v>
      </c>
      <c r="CX108" s="52">
        <v>19799.689999999999</v>
      </c>
      <c r="CY108" s="52">
        <v>14849.77</v>
      </c>
      <c r="CZ108" s="146">
        <v>0</v>
      </c>
      <c r="DA108" s="54">
        <v>0</v>
      </c>
      <c r="DB108" s="52">
        <v>0</v>
      </c>
      <c r="DC108" s="178">
        <v>0.75</v>
      </c>
      <c r="DD108" s="52">
        <v>0</v>
      </c>
      <c r="DE108" s="146">
        <v>0</v>
      </c>
      <c r="DF108" s="146">
        <v>22941.67</v>
      </c>
      <c r="DG108" s="52">
        <v>22941.67</v>
      </c>
      <c r="DH108" s="52">
        <v>17206.25</v>
      </c>
      <c r="DI108" s="52">
        <v>42741.36</v>
      </c>
      <c r="DJ108" s="52">
        <v>32056.02</v>
      </c>
      <c r="DK108" s="146">
        <v>0</v>
      </c>
      <c r="DL108" s="54">
        <v>0</v>
      </c>
      <c r="DM108" s="51">
        <v>5774657.3300000001</v>
      </c>
      <c r="DN108" s="51">
        <v>5774657.3300000001</v>
      </c>
      <c r="DO108" s="52">
        <v>0</v>
      </c>
      <c r="DP108" s="52">
        <v>0</v>
      </c>
      <c r="DQ108" s="52">
        <v>0</v>
      </c>
      <c r="DR108" s="52">
        <v>5774657.3300000001</v>
      </c>
      <c r="DS108" s="179">
        <v>552.5</v>
      </c>
      <c r="DT108" s="180">
        <v>489</v>
      </c>
      <c r="DU108" s="180">
        <v>1168.0989999999999</v>
      </c>
      <c r="DV108" s="181">
        <v>10723</v>
      </c>
    </row>
    <row r="109" spans="1:126" ht="10.199999999999999">
      <c r="A109" s="150" t="s">
        <v>425</v>
      </c>
      <c r="B109" s="150" t="s">
        <v>425</v>
      </c>
      <c r="C109" s="167" t="s">
        <v>426</v>
      </c>
      <c r="D109" s="168" t="s">
        <v>130</v>
      </c>
      <c r="E109" s="169" t="s">
        <v>427</v>
      </c>
      <c r="F109" s="150" t="s">
        <v>132</v>
      </c>
      <c r="G109" s="150" t="s">
        <v>133</v>
      </c>
      <c r="H109" s="170">
        <v>6</v>
      </c>
      <c r="I109" s="170">
        <v>27</v>
      </c>
      <c r="J109" s="171">
        <v>30</v>
      </c>
      <c r="K109" s="170">
        <v>33</v>
      </c>
      <c r="L109" s="170">
        <v>27</v>
      </c>
      <c r="M109" s="170">
        <v>26</v>
      </c>
      <c r="N109" s="170">
        <v>27.5</v>
      </c>
      <c r="O109" s="170">
        <v>20</v>
      </c>
      <c r="P109" s="170">
        <v>23.5</v>
      </c>
      <c r="Q109" s="170">
        <v>27</v>
      </c>
      <c r="R109" s="170">
        <v>25.5</v>
      </c>
      <c r="S109" s="170">
        <v>25</v>
      </c>
      <c r="T109" s="170">
        <v>31</v>
      </c>
      <c r="U109" s="170">
        <v>24.5</v>
      </c>
      <c r="V109" s="170">
        <v>25</v>
      </c>
      <c r="W109" s="171">
        <v>315</v>
      </c>
      <c r="X109" s="171">
        <v>345</v>
      </c>
      <c r="Y109" s="174">
        <v>43.2</v>
      </c>
      <c r="Z109" s="174">
        <v>39.6</v>
      </c>
      <c r="AA109" s="174">
        <v>62.54</v>
      </c>
      <c r="AB109" s="174">
        <v>74.195999999999998</v>
      </c>
      <c r="AC109" s="174">
        <v>197.5</v>
      </c>
      <c r="AD109" s="6">
        <v>373.83600000000001</v>
      </c>
      <c r="AE109" s="6">
        <v>417.036</v>
      </c>
      <c r="AF109" s="174">
        <v>1.0569999999999999</v>
      </c>
      <c r="AG109" s="174">
        <v>1.0329999999999999</v>
      </c>
      <c r="AH109" s="174">
        <v>1.0449999999999999</v>
      </c>
      <c r="AI109" s="6">
        <v>435.803</v>
      </c>
      <c r="AJ109" s="170">
        <v>2</v>
      </c>
      <c r="AK109" s="170">
        <v>5.5</v>
      </c>
      <c r="AL109" s="170">
        <v>4</v>
      </c>
      <c r="AM109" s="170">
        <v>52.5</v>
      </c>
      <c r="AN109" s="170">
        <v>2.52</v>
      </c>
      <c r="AO109" s="6">
        <v>2</v>
      </c>
      <c r="AP109" s="6">
        <v>11</v>
      </c>
      <c r="AQ109" s="6">
        <v>8</v>
      </c>
      <c r="AR109" s="6">
        <v>36.75</v>
      </c>
      <c r="AS109" s="6">
        <v>57.75</v>
      </c>
      <c r="AT109" s="6">
        <v>63</v>
      </c>
      <c r="AU109" s="6">
        <v>120.75</v>
      </c>
      <c r="AV109" s="170">
        <v>184</v>
      </c>
      <c r="AW109" s="170">
        <v>0</v>
      </c>
      <c r="AX109" s="174">
        <v>9.1999999999999993</v>
      </c>
      <c r="AY109" s="170">
        <v>279</v>
      </c>
      <c r="AZ109" s="170">
        <v>47.66</v>
      </c>
      <c r="BA109" s="172">
        <v>0</v>
      </c>
      <c r="BB109" s="172">
        <v>0</v>
      </c>
      <c r="BC109" s="176">
        <v>23.83</v>
      </c>
      <c r="BD109" s="170">
        <v>278</v>
      </c>
      <c r="BE109" s="170">
        <v>184</v>
      </c>
      <c r="BF109" s="174">
        <v>11.04</v>
      </c>
      <c r="BG109" s="170">
        <v>0</v>
      </c>
      <c r="BH109" s="6">
        <v>0</v>
      </c>
      <c r="BI109" s="175">
        <v>55.19</v>
      </c>
      <c r="BJ109" s="175">
        <v>121.97499999999999</v>
      </c>
      <c r="BK109" s="172">
        <v>345</v>
      </c>
      <c r="BL109" s="172">
        <v>345</v>
      </c>
      <c r="BM109" s="7">
        <v>177.16499999999999</v>
      </c>
      <c r="BN109" s="7">
        <v>47.286999999999999</v>
      </c>
      <c r="BO109" s="9">
        <v>0</v>
      </c>
      <c r="BP109" s="177">
        <v>1</v>
      </c>
      <c r="BQ109" s="6" t="s">
        <v>234</v>
      </c>
      <c r="BR109" s="170" t="s">
        <v>134</v>
      </c>
      <c r="BS109" s="176">
        <v>20.7</v>
      </c>
      <c r="BT109" s="176">
        <v>245.15199999999999</v>
      </c>
      <c r="BU109" s="175">
        <v>0.18</v>
      </c>
      <c r="BV109" s="6">
        <v>62.1</v>
      </c>
      <c r="BW109" s="6">
        <v>0</v>
      </c>
      <c r="BX109" s="6">
        <v>0</v>
      </c>
      <c r="BY109" s="176">
        <v>0</v>
      </c>
      <c r="BZ109" s="170">
        <v>0</v>
      </c>
      <c r="CA109" s="7">
        <v>0</v>
      </c>
      <c r="CB109" s="170">
        <v>2</v>
      </c>
      <c r="CC109" s="7">
        <v>0.2</v>
      </c>
      <c r="CD109" s="170">
        <v>0</v>
      </c>
      <c r="CE109" s="170">
        <v>0</v>
      </c>
      <c r="CF109" s="7">
        <v>0</v>
      </c>
      <c r="CG109" s="6">
        <v>908.07500000000005</v>
      </c>
      <c r="CH109" s="7">
        <v>0</v>
      </c>
      <c r="CI109" s="6">
        <v>908.07500000000005</v>
      </c>
      <c r="CJ109" s="51">
        <v>4119709.26</v>
      </c>
      <c r="CK109" s="172">
        <v>0</v>
      </c>
      <c r="CL109" s="172">
        <v>345</v>
      </c>
      <c r="CM109" s="174">
        <v>37.950000000000003</v>
      </c>
      <c r="CN109" s="52">
        <v>172169.66</v>
      </c>
      <c r="CO109" s="172">
        <v>0</v>
      </c>
      <c r="CP109" s="172">
        <v>0</v>
      </c>
      <c r="CQ109" s="176">
        <v>0</v>
      </c>
      <c r="CR109" s="53">
        <v>0</v>
      </c>
      <c r="CS109" s="51">
        <v>4291878.92</v>
      </c>
      <c r="CT109" s="52">
        <v>0</v>
      </c>
      <c r="CU109" s="52">
        <v>4291878.92</v>
      </c>
      <c r="CV109" s="146">
        <v>2792.19</v>
      </c>
      <c r="CW109" s="54">
        <v>13541</v>
      </c>
      <c r="CX109" s="52">
        <v>16333.19</v>
      </c>
      <c r="CY109" s="52">
        <v>12249.89</v>
      </c>
      <c r="CZ109" s="146">
        <v>0</v>
      </c>
      <c r="DA109" s="54">
        <v>0</v>
      </c>
      <c r="DB109" s="52">
        <v>0</v>
      </c>
      <c r="DC109" s="178">
        <v>0.75</v>
      </c>
      <c r="DD109" s="52">
        <v>0</v>
      </c>
      <c r="DE109" s="146">
        <v>0</v>
      </c>
      <c r="DF109" s="146">
        <v>19297.45</v>
      </c>
      <c r="DG109" s="52">
        <v>19297.45</v>
      </c>
      <c r="DH109" s="52">
        <v>14473.09</v>
      </c>
      <c r="DI109" s="52">
        <v>35630.639999999999</v>
      </c>
      <c r="DJ109" s="52">
        <v>26722.98</v>
      </c>
      <c r="DK109" s="146">
        <v>0</v>
      </c>
      <c r="DL109" s="54">
        <v>0</v>
      </c>
      <c r="DM109" s="51">
        <v>4265155.9400000004</v>
      </c>
      <c r="DN109" s="51">
        <v>4094058.28</v>
      </c>
      <c r="DO109" s="52">
        <v>171097.66</v>
      </c>
      <c r="DP109" s="52">
        <v>0</v>
      </c>
      <c r="DQ109" s="52">
        <v>0</v>
      </c>
      <c r="DR109" s="52">
        <v>4265155.9400000004</v>
      </c>
      <c r="DS109" s="179">
        <v>344.5</v>
      </c>
      <c r="DT109" s="180">
        <v>315.5</v>
      </c>
      <c r="DU109" s="180">
        <v>835.61</v>
      </c>
      <c r="DV109" s="181">
        <v>11941</v>
      </c>
    </row>
    <row r="110" spans="1:126" ht="10.199999999999999">
      <c r="A110" s="150" t="s">
        <v>428</v>
      </c>
      <c r="B110" s="150" t="s">
        <v>428</v>
      </c>
      <c r="C110" s="167" t="s">
        <v>429</v>
      </c>
      <c r="D110" s="168" t="s">
        <v>130</v>
      </c>
      <c r="E110" s="169" t="s">
        <v>430</v>
      </c>
      <c r="F110" s="150" t="s">
        <v>132</v>
      </c>
      <c r="G110" s="150" t="s">
        <v>133</v>
      </c>
      <c r="H110" s="170">
        <v>34.5</v>
      </c>
      <c r="I110" s="170">
        <v>120.5</v>
      </c>
      <c r="J110" s="171">
        <v>137.75</v>
      </c>
      <c r="K110" s="170">
        <v>89</v>
      </c>
      <c r="L110" s="170">
        <v>114</v>
      </c>
      <c r="M110" s="170">
        <v>125.5</v>
      </c>
      <c r="N110" s="170">
        <v>123</v>
      </c>
      <c r="O110" s="170">
        <v>137</v>
      </c>
      <c r="P110" s="170">
        <v>148</v>
      </c>
      <c r="Q110" s="170">
        <v>175</v>
      </c>
      <c r="R110" s="170">
        <v>167</v>
      </c>
      <c r="S110" s="170">
        <v>171</v>
      </c>
      <c r="T110" s="170">
        <v>145.5</v>
      </c>
      <c r="U110" s="170">
        <v>158.5</v>
      </c>
      <c r="V110" s="170">
        <v>137.5</v>
      </c>
      <c r="W110" s="171">
        <v>1691</v>
      </c>
      <c r="X110" s="171">
        <v>1828.75</v>
      </c>
      <c r="Y110" s="174">
        <v>198.36</v>
      </c>
      <c r="Z110" s="174">
        <v>106.8</v>
      </c>
      <c r="AA110" s="174">
        <v>282.61</v>
      </c>
      <c r="AB110" s="174">
        <v>426.36</v>
      </c>
      <c r="AC110" s="174">
        <v>1193.125</v>
      </c>
      <c r="AD110" s="6">
        <v>2008.895</v>
      </c>
      <c r="AE110" s="6">
        <v>2207.2550000000001</v>
      </c>
      <c r="AF110" s="174">
        <v>1.081</v>
      </c>
      <c r="AG110" s="174">
        <v>1.06</v>
      </c>
      <c r="AH110" s="174">
        <v>1.071</v>
      </c>
      <c r="AI110" s="6">
        <v>2363.9699999999998</v>
      </c>
      <c r="AJ110" s="170">
        <v>4</v>
      </c>
      <c r="AK110" s="170">
        <v>22.5</v>
      </c>
      <c r="AL110" s="170">
        <v>24.5</v>
      </c>
      <c r="AM110" s="170">
        <v>230.5</v>
      </c>
      <c r="AN110" s="170">
        <v>8.93</v>
      </c>
      <c r="AO110" s="6">
        <v>4</v>
      </c>
      <c r="AP110" s="6">
        <v>45</v>
      </c>
      <c r="AQ110" s="6">
        <v>49</v>
      </c>
      <c r="AR110" s="6">
        <v>161.35</v>
      </c>
      <c r="AS110" s="6">
        <v>259.35000000000002</v>
      </c>
      <c r="AT110" s="6">
        <v>223.25</v>
      </c>
      <c r="AU110" s="6">
        <v>482.6</v>
      </c>
      <c r="AV110" s="170">
        <v>857</v>
      </c>
      <c r="AW110" s="170">
        <v>0</v>
      </c>
      <c r="AX110" s="174">
        <v>42.85</v>
      </c>
      <c r="AY110" s="170">
        <v>752.5</v>
      </c>
      <c r="AZ110" s="170">
        <v>146.16999999999999</v>
      </c>
      <c r="BA110" s="172">
        <v>0</v>
      </c>
      <c r="BB110" s="172">
        <v>0</v>
      </c>
      <c r="BC110" s="176">
        <v>73.084999999999994</v>
      </c>
      <c r="BD110" s="170">
        <v>0</v>
      </c>
      <c r="BE110" s="170">
        <v>0</v>
      </c>
      <c r="BF110" s="174">
        <v>0</v>
      </c>
      <c r="BG110" s="170">
        <v>2</v>
      </c>
      <c r="BH110" s="6">
        <v>3</v>
      </c>
      <c r="BI110" s="175">
        <v>39.189</v>
      </c>
      <c r="BJ110" s="175">
        <v>0</v>
      </c>
      <c r="BK110" s="172">
        <v>1828.75</v>
      </c>
      <c r="BL110" s="172">
        <v>1828.75</v>
      </c>
      <c r="BM110" s="7">
        <v>39.189</v>
      </c>
      <c r="BN110" s="7">
        <v>148.9</v>
      </c>
      <c r="BO110" s="9">
        <v>0</v>
      </c>
      <c r="BP110" s="177">
        <v>0.439</v>
      </c>
      <c r="BQ110" s="6" t="s">
        <v>234</v>
      </c>
      <c r="BR110" s="170" t="s">
        <v>134</v>
      </c>
      <c r="BS110" s="176">
        <v>48.168999999999997</v>
      </c>
      <c r="BT110" s="176">
        <v>236.25800000000001</v>
      </c>
      <c r="BU110" s="175">
        <v>0.14199999999999999</v>
      </c>
      <c r="BV110" s="6">
        <v>259.68299999999999</v>
      </c>
      <c r="BW110" s="6">
        <v>0</v>
      </c>
      <c r="BX110" s="6">
        <v>0</v>
      </c>
      <c r="BY110" s="176">
        <v>0</v>
      </c>
      <c r="BZ110" s="170">
        <v>0</v>
      </c>
      <c r="CA110" s="7">
        <v>0</v>
      </c>
      <c r="CB110" s="170">
        <v>0</v>
      </c>
      <c r="CC110" s="7">
        <v>0</v>
      </c>
      <c r="CD110" s="170">
        <v>0</v>
      </c>
      <c r="CE110" s="170">
        <v>0</v>
      </c>
      <c r="CF110" s="7">
        <v>0</v>
      </c>
      <c r="CG110" s="6">
        <v>3461.4459999999999</v>
      </c>
      <c r="CH110" s="7">
        <v>0</v>
      </c>
      <c r="CI110" s="6">
        <v>3461.4459999999999</v>
      </c>
      <c r="CJ110" s="51">
        <v>15703715.140000001</v>
      </c>
      <c r="CK110" s="172">
        <v>0</v>
      </c>
      <c r="CL110" s="172">
        <v>1817</v>
      </c>
      <c r="CM110" s="174">
        <v>199.87</v>
      </c>
      <c r="CN110" s="52">
        <v>906760.22</v>
      </c>
      <c r="CO110" s="172">
        <v>0</v>
      </c>
      <c r="CP110" s="172">
        <v>0</v>
      </c>
      <c r="CQ110" s="176">
        <v>0</v>
      </c>
      <c r="CR110" s="53">
        <v>0</v>
      </c>
      <c r="CS110" s="51">
        <v>16610475.359999999</v>
      </c>
      <c r="CT110" s="52">
        <v>0</v>
      </c>
      <c r="CU110" s="52">
        <v>16610475.359999999</v>
      </c>
      <c r="CV110" s="146">
        <v>7178.42</v>
      </c>
      <c r="CW110" s="54">
        <v>48659</v>
      </c>
      <c r="CX110" s="52">
        <v>55837.42</v>
      </c>
      <c r="CY110" s="52">
        <v>41878.07</v>
      </c>
      <c r="CZ110" s="146">
        <v>0</v>
      </c>
      <c r="DA110" s="54">
        <v>0</v>
      </c>
      <c r="DB110" s="52">
        <v>0</v>
      </c>
      <c r="DC110" s="178">
        <v>0.75</v>
      </c>
      <c r="DD110" s="52">
        <v>0</v>
      </c>
      <c r="DE110" s="146">
        <v>0</v>
      </c>
      <c r="DF110" s="146">
        <v>4877.5600000000004</v>
      </c>
      <c r="DG110" s="52">
        <v>4877.5600000000004</v>
      </c>
      <c r="DH110" s="52">
        <v>3658.17</v>
      </c>
      <c r="DI110" s="52">
        <v>60714.98</v>
      </c>
      <c r="DJ110" s="52">
        <v>45536.24</v>
      </c>
      <c r="DK110" s="146">
        <v>0</v>
      </c>
      <c r="DL110" s="54">
        <v>0</v>
      </c>
      <c r="DM110" s="51">
        <v>16564939.119999999</v>
      </c>
      <c r="DN110" s="51">
        <v>15660664.710000001</v>
      </c>
      <c r="DO110" s="52">
        <v>904274.41</v>
      </c>
      <c r="DP110" s="52">
        <v>0</v>
      </c>
      <c r="DQ110" s="52">
        <v>0</v>
      </c>
      <c r="DR110" s="52">
        <v>16564939.119999999</v>
      </c>
      <c r="DS110" s="179">
        <v>1847.5</v>
      </c>
      <c r="DT110" s="180">
        <v>1752</v>
      </c>
      <c r="DU110" s="180">
        <v>3220.915</v>
      </c>
      <c r="DV110" s="181">
        <v>8587</v>
      </c>
    </row>
    <row r="111" spans="1:126" ht="10.199999999999999">
      <c r="A111" s="150" t="s">
        <v>431</v>
      </c>
      <c r="B111" s="150" t="s">
        <v>431</v>
      </c>
      <c r="C111" s="167" t="s">
        <v>432</v>
      </c>
      <c r="D111" s="168" t="s">
        <v>130</v>
      </c>
      <c r="E111" s="169" t="s">
        <v>433</v>
      </c>
      <c r="F111" s="150" t="s">
        <v>132</v>
      </c>
      <c r="G111" s="150" t="s">
        <v>133</v>
      </c>
      <c r="H111" s="170">
        <v>82.5</v>
      </c>
      <c r="I111" s="170">
        <v>187.5</v>
      </c>
      <c r="J111" s="171">
        <v>228.75</v>
      </c>
      <c r="K111" s="170">
        <v>225.5</v>
      </c>
      <c r="L111" s="170">
        <v>188</v>
      </c>
      <c r="M111" s="170">
        <v>173</v>
      </c>
      <c r="N111" s="170">
        <v>185.5</v>
      </c>
      <c r="O111" s="170">
        <v>227.5</v>
      </c>
      <c r="P111" s="170">
        <v>207</v>
      </c>
      <c r="Q111" s="170">
        <v>221</v>
      </c>
      <c r="R111" s="170">
        <v>205.5</v>
      </c>
      <c r="S111" s="170">
        <v>196</v>
      </c>
      <c r="T111" s="170">
        <v>201</v>
      </c>
      <c r="U111" s="170">
        <v>172</v>
      </c>
      <c r="V111" s="170">
        <v>197</v>
      </c>
      <c r="W111" s="171">
        <v>2399</v>
      </c>
      <c r="X111" s="171">
        <v>2627.75</v>
      </c>
      <c r="Y111" s="174">
        <v>329.4</v>
      </c>
      <c r="Z111" s="174">
        <v>270.60000000000002</v>
      </c>
      <c r="AA111" s="174">
        <v>425.98</v>
      </c>
      <c r="AB111" s="174">
        <v>647.90099999999995</v>
      </c>
      <c r="AC111" s="174">
        <v>1490.625</v>
      </c>
      <c r="AD111" s="6">
        <v>2835.1060000000002</v>
      </c>
      <c r="AE111" s="6">
        <v>3164.5059999999999</v>
      </c>
      <c r="AF111" s="174">
        <v>1.08</v>
      </c>
      <c r="AG111" s="174">
        <v>1.079</v>
      </c>
      <c r="AH111" s="174">
        <v>1.08</v>
      </c>
      <c r="AI111" s="6">
        <v>3417.6660000000002</v>
      </c>
      <c r="AJ111" s="170">
        <v>76</v>
      </c>
      <c r="AK111" s="170">
        <v>44.5</v>
      </c>
      <c r="AL111" s="170">
        <v>81</v>
      </c>
      <c r="AM111" s="170">
        <v>343.5</v>
      </c>
      <c r="AN111" s="170">
        <v>15.85</v>
      </c>
      <c r="AO111" s="6">
        <v>76</v>
      </c>
      <c r="AP111" s="6">
        <v>89</v>
      </c>
      <c r="AQ111" s="6">
        <v>162</v>
      </c>
      <c r="AR111" s="6">
        <v>240.45</v>
      </c>
      <c r="AS111" s="6">
        <v>567.45000000000005</v>
      </c>
      <c r="AT111" s="6">
        <v>396.25</v>
      </c>
      <c r="AU111" s="6">
        <v>963.7</v>
      </c>
      <c r="AV111" s="170">
        <v>1394</v>
      </c>
      <c r="AW111" s="170">
        <v>0</v>
      </c>
      <c r="AX111" s="174">
        <v>69.7</v>
      </c>
      <c r="AY111" s="170">
        <v>342</v>
      </c>
      <c r="AZ111" s="170">
        <v>162.91999999999999</v>
      </c>
      <c r="BA111" s="172">
        <v>0</v>
      </c>
      <c r="BB111" s="172">
        <v>0</v>
      </c>
      <c r="BC111" s="176">
        <v>81.459999999999994</v>
      </c>
      <c r="BD111" s="170">
        <v>946</v>
      </c>
      <c r="BE111" s="170">
        <v>946</v>
      </c>
      <c r="BF111" s="174">
        <v>56.76</v>
      </c>
      <c r="BG111" s="170">
        <v>0</v>
      </c>
      <c r="BH111" s="6">
        <v>0</v>
      </c>
      <c r="BI111" s="175">
        <v>15.968999999999999</v>
      </c>
      <c r="BJ111" s="175">
        <v>0</v>
      </c>
      <c r="BK111" s="172">
        <v>2627.75</v>
      </c>
      <c r="BL111" s="172">
        <v>2627.75</v>
      </c>
      <c r="BM111" s="7">
        <v>9.5809999999999995</v>
      </c>
      <c r="BN111" s="7">
        <v>135.22200000000001</v>
      </c>
      <c r="BO111" s="9">
        <v>0</v>
      </c>
      <c r="BP111" s="177">
        <v>0.3</v>
      </c>
      <c r="BQ111" s="6" t="s">
        <v>134</v>
      </c>
      <c r="BR111" s="170" t="s">
        <v>134</v>
      </c>
      <c r="BS111" s="176">
        <v>0</v>
      </c>
      <c r="BT111" s="176">
        <v>144.803</v>
      </c>
      <c r="BU111" s="175">
        <v>0.23899999999999999</v>
      </c>
      <c r="BV111" s="6">
        <v>628.03200000000004</v>
      </c>
      <c r="BW111" s="6">
        <v>0</v>
      </c>
      <c r="BX111" s="6">
        <v>0</v>
      </c>
      <c r="BY111" s="176">
        <v>0</v>
      </c>
      <c r="BZ111" s="170">
        <v>0</v>
      </c>
      <c r="CA111" s="7">
        <v>0</v>
      </c>
      <c r="CB111" s="170">
        <v>2</v>
      </c>
      <c r="CC111" s="7">
        <v>0.2</v>
      </c>
      <c r="CD111" s="170">
        <v>4</v>
      </c>
      <c r="CE111" s="170">
        <v>7.5</v>
      </c>
      <c r="CF111" s="7">
        <v>1.875</v>
      </c>
      <c r="CG111" s="6">
        <v>5364.1959999999999</v>
      </c>
      <c r="CH111" s="7">
        <v>0</v>
      </c>
      <c r="CI111" s="6">
        <v>5364.1959999999999</v>
      </c>
      <c r="CJ111" s="51">
        <v>24336016.199999999</v>
      </c>
      <c r="CK111" s="172">
        <v>0</v>
      </c>
      <c r="CL111" s="172">
        <v>0</v>
      </c>
      <c r="CM111" s="174">
        <v>0</v>
      </c>
      <c r="CN111" s="52">
        <v>0</v>
      </c>
      <c r="CO111" s="172">
        <v>0</v>
      </c>
      <c r="CP111" s="172">
        <v>0</v>
      </c>
      <c r="CQ111" s="176">
        <v>0</v>
      </c>
      <c r="CR111" s="53">
        <v>0</v>
      </c>
      <c r="CS111" s="51">
        <v>24336016.199999999</v>
      </c>
      <c r="CT111" s="52">
        <v>0</v>
      </c>
      <c r="CU111" s="52">
        <v>24336016.199999999</v>
      </c>
      <c r="CV111" s="146">
        <v>30797</v>
      </c>
      <c r="CW111" s="54">
        <v>143196</v>
      </c>
      <c r="CX111" s="52">
        <v>173993</v>
      </c>
      <c r="CY111" s="52">
        <v>130494.75</v>
      </c>
      <c r="CZ111" s="146">
        <v>0</v>
      </c>
      <c r="DA111" s="54">
        <v>0</v>
      </c>
      <c r="DB111" s="52">
        <v>0</v>
      </c>
      <c r="DC111" s="178">
        <v>0.75</v>
      </c>
      <c r="DD111" s="52">
        <v>0</v>
      </c>
      <c r="DE111" s="146">
        <v>0</v>
      </c>
      <c r="DF111" s="146">
        <v>0</v>
      </c>
      <c r="DG111" s="52">
        <v>0</v>
      </c>
      <c r="DH111" s="52">
        <v>0</v>
      </c>
      <c r="DI111" s="52">
        <v>173993</v>
      </c>
      <c r="DJ111" s="52">
        <v>130494.75</v>
      </c>
      <c r="DK111" s="146">
        <v>0</v>
      </c>
      <c r="DL111" s="54">
        <v>0</v>
      </c>
      <c r="DM111" s="51">
        <v>24205521.449999999</v>
      </c>
      <c r="DN111" s="51">
        <v>24205521.449999999</v>
      </c>
      <c r="DO111" s="52">
        <v>0</v>
      </c>
      <c r="DP111" s="52">
        <v>0</v>
      </c>
      <c r="DQ111" s="52">
        <v>0</v>
      </c>
      <c r="DR111" s="52">
        <v>24205521.449999999</v>
      </c>
      <c r="DS111" s="179">
        <v>2636.5</v>
      </c>
      <c r="DT111" s="180">
        <v>2524</v>
      </c>
      <c r="DU111" s="180">
        <v>5196.0519999999997</v>
      </c>
      <c r="DV111" s="181">
        <v>9261</v>
      </c>
    </row>
    <row r="112" spans="1:126" ht="10.199999999999999">
      <c r="A112" s="150" t="s">
        <v>434</v>
      </c>
      <c r="B112" s="150" t="s">
        <v>434</v>
      </c>
      <c r="C112" s="167" t="s">
        <v>281</v>
      </c>
      <c r="D112" s="168" t="s">
        <v>130</v>
      </c>
      <c r="E112" s="169" t="s">
        <v>435</v>
      </c>
      <c r="F112" s="150" t="s">
        <v>132</v>
      </c>
      <c r="G112" s="150" t="s">
        <v>133</v>
      </c>
      <c r="H112" s="170">
        <v>1</v>
      </c>
      <c r="I112" s="170">
        <v>10</v>
      </c>
      <c r="J112" s="171">
        <v>10.5</v>
      </c>
      <c r="K112" s="170">
        <v>7</v>
      </c>
      <c r="L112" s="170">
        <v>13</v>
      </c>
      <c r="M112" s="170">
        <v>14</v>
      </c>
      <c r="N112" s="170">
        <v>11.5</v>
      </c>
      <c r="O112" s="170">
        <v>12</v>
      </c>
      <c r="P112" s="170">
        <v>9</v>
      </c>
      <c r="Q112" s="170">
        <v>15.5</v>
      </c>
      <c r="R112" s="170">
        <v>13</v>
      </c>
      <c r="S112" s="170">
        <v>12.5</v>
      </c>
      <c r="T112" s="170">
        <v>11.5</v>
      </c>
      <c r="U112" s="170">
        <v>17.5</v>
      </c>
      <c r="V112" s="170">
        <v>16</v>
      </c>
      <c r="W112" s="171">
        <v>152.5</v>
      </c>
      <c r="X112" s="171">
        <v>163</v>
      </c>
      <c r="Y112" s="174">
        <v>15.12</v>
      </c>
      <c r="Z112" s="174">
        <v>8.4</v>
      </c>
      <c r="AA112" s="174">
        <v>31.86</v>
      </c>
      <c r="AB112" s="174">
        <v>33.963000000000001</v>
      </c>
      <c r="AC112" s="174">
        <v>107.5</v>
      </c>
      <c r="AD112" s="6">
        <v>181.72300000000001</v>
      </c>
      <c r="AE112" s="6">
        <v>196.84299999999999</v>
      </c>
      <c r="AF112" s="174">
        <v>1.016</v>
      </c>
      <c r="AG112" s="174">
        <v>1</v>
      </c>
      <c r="AH112" s="174">
        <v>1.008</v>
      </c>
      <c r="AI112" s="6">
        <v>198.41800000000001</v>
      </c>
      <c r="AJ112" s="170">
        <v>1</v>
      </c>
      <c r="AK112" s="170">
        <v>0</v>
      </c>
      <c r="AL112" s="170">
        <v>0</v>
      </c>
      <c r="AM112" s="170">
        <v>26.5</v>
      </c>
      <c r="AN112" s="170">
        <v>1.42</v>
      </c>
      <c r="AO112" s="6">
        <v>1</v>
      </c>
      <c r="AP112" s="6">
        <v>0</v>
      </c>
      <c r="AQ112" s="6">
        <v>0</v>
      </c>
      <c r="AR112" s="6">
        <v>18.55</v>
      </c>
      <c r="AS112" s="6">
        <v>19.55</v>
      </c>
      <c r="AT112" s="6">
        <v>35.5</v>
      </c>
      <c r="AU112" s="6">
        <v>55.05</v>
      </c>
      <c r="AV112" s="170">
        <v>76.5</v>
      </c>
      <c r="AW112" s="170">
        <v>0</v>
      </c>
      <c r="AX112" s="174">
        <v>3.8250000000000002</v>
      </c>
      <c r="AY112" s="170">
        <v>0</v>
      </c>
      <c r="AZ112" s="170">
        <v>0</v>
      </c>
      <c r="BA112" s="172">
        <v>0</v>
      </c>
      <c r="BB112" s="172">
        <v>0</v>
      </c>
      <c r="BC112" s="176">
        <v>0</v>
      </c>
      <c r="BD112" s="170">
        <v>94</v>
      </c>
      <c r="BE112" s="170">
        <v>76.5</v>
      </c>
      <c r="BF112" s="174">
        <v>4.59</v>
      </c>
      <c r="BG112" s="170">
        <v>0</v>
      </c>
      <c r="BH112" s="6">
        <v>0</v>
      </c>
      <c r="BI112" s="175">
        <v>57.768999999999998</v>
      </c>
      <c r="BJ112" s="175">
        <v>107.1</v>
      </c>
      <c r="BK112" s="172">
        <v>163</v>
      </c>
      <c r="BL112" s="172">
        <v>163</v>
      </c>
      <c r="BM112" s="7">
        <v>164.869</v>
      </c>
      <c r="BN112" s="7">
        <v>23.454000000000001</v>
      </c>
      <c r="BO112" s="9">
        <v>37</v>
      </c>
      <c r="BP112" s="177">
        <v>1</v>
      </c>
      <c r="BQ112" s="6" t="s">
        <v>234</v>
      </c>
      <c r="BR112" s="170" t="s">
        <v>134</v>
      </c>
      <c r="BS112" s="176">
        <v>9.7799999999999994</v>
      </c>
      <c r="BT112" s="176">
        <v>235.10300000000001</v>
      </c>
      <c r="BU112" s="175">
        <v>0.28699999999999998</v>
      </c>
      <c r="BV112" s="6">
        <v>46.780999999999999</v>
      </c>
      <c r="BW112" s="6">
        <v>0</v>
      </c>
      <c r="BX112" s="6">
        <v>0</v>
      </c>
      <c r="BY112" s="176">
        <v>0</v>
      </c>
      <c r="BZ112" s="170">
        <v>0</v>
      </c>
      <c r="CA112" s="7">
        <v>0</v>
      </c>
      <c r="CB112" s="170">
        <v>0</v>
      </c>
      <c r="CC112" s="7">
        <v>0</v>
      </c>
      <c r="CD112" s="170">
        <v>0</v>
      </c>
      <c r="CE112" s="170">
        <v>0</v>
      </c>
      <c r="CF112" s="7">
        <v>0</v>
      </c>
      <c r="CG112" s="6">
        <v>543.76700000000005</v>
      </c>
      <c r="CH112" s="7">
        <v>0</v>
      </c>
      <c r="CI112" s="6">
        <v>543.76700000000005</v>
      </c>
      <c r="CJ112" s="51">
        <v>2466934.94</v>
      </c>
      <c r="CK112" s="172">
        <v>0</v>
      </c>
      <c r="CL112" s="172">
        <v>0</v>
      </c>
      <c r="CM112" s="174">
        <v>0</v>
      </c>
      <c r="CN112" s="52">
        <v>0</v>
      </c>
      <c r="CO112" s="172">
        <v>0</v>
      </c>
      <c r="CP112" s="172">
        <v>0</v>
      </c>
      <c r="CQ112" s="176">
        <v>0</v>
      </c>
      <c r="CR112" s="53">
        <v>0</v>
      </c>
      <c r="CS112" s="51">
        <v>2466934.94</v>
      </c>
      <c r="CT112" s="52">
        <v>0</v>
      </c>
      <c r="CU112" s="52">
        <v>2466934.94</v>
      </c>
      <c r="CV112" s="146">
        <v>2020.65</v>
      </c>
      <c r="CW112" s="54">
        <v>40438</v>
      </c>
      <c r="CX112" s="52">
        <v>42458.65</v>
      </c>
      <c r="CY112" s="52">
        <v>31843.99</v>
      </c>
      <c r="CZ112" s="146">
        <v>0</v>
      </c>
      <c r="DA112" s="54">
        <v>0</v>
      </c>
      <c r="DB112" s="52">
        <v>0</v>
      </c>
      <c r="DC112" s="178">
        <v>0.51910000000000001</v>
      </c>
      <c r="DD112" s="52">
        <v>0</v>
      </c>
      <c r="DE112" s="146">
        <v>0</v>
      </c>
      <c r="DF112" s="146">
        <v>742112.51</v>
      </c>
      <c r="DG112" s="52">
        <v>742112.51</v>
      </c>
      <c r="DH112" s="52">
        <v>556584.38</v>
      </c>
      <c r="DI112" s="52">
        <v>784571.16</v>
      </c>
      <c r="DJ112" s="52">
        <v>588428.37</v>
      </c>
      <c r="DK112" s="146">
        <v>0</v>
      </c>
      <c r="DL112" s="54">
        <v>0</v>
      </c>
      <c r="DM112" s="51">
        <v>1878506.57</v>
      </c>
      <c r="DN112" s="51">
        <v>1878506.57</v>
      </c>
      <c r="DO112" s="52">
        <v>0</v>
      </c>
      <c r="DP112" s="52">
        <v>0</v>
      </c>
      <c r="DQ112" s="52">
        <v>0</v>
      </c>
      <c r="DR112" s="52">
        <v>1878506.57</v>
      </c>
      <c r="DS112" s="179">
        <v>156.5</v>
      </c>
      <c r="DT112" s="180">
        <v>157</v>
      </c>
      <c r="DU112" s="180">
        <v>534.553</v>
      </c>
      <c r="DV112" s="181">
        <v>15135</v>
      </c>
    </row>
    <row r="113" spans="1:126" ht="10.199999999999999">
      <c r="A113" s="150" t="s">
        <v>436</v>
      </c>
      <c r="B113" s="150" t="s">
        <v>436</v>
      </c>
      <c r="C113" s="167" t="s">
        <v>437</v>
      </c>
      <c r="D113" s="168" t="s">
        <v>130</v>
      </c>
      <c r="E113" s="169" t="s">
        <v>438</v>
      </c>
      <c r="F113" s="150" t="s">
        <v>132</v>
      </c>
      <c r="G113" s="150" t="s">
        <v>133</v>
      </c>
      <c r="H113" s="170">
        <v>1</v>
      </c>
      <c r="I113" s="170">
        <v>19</v>
      </c>
      <c r="J113" s="171">
        <v>19.5</v>
      </c>
      <c r="K113" s="170">
        <v>19</v>
      </c>
      <c r="L113" s="170">
        <v>19</v>
      </c>
      <c r="M113" s="170">
        <v>21</v>
      </c>
      <c r="N113" s="170">
        <v>17.5</v>
      </c>
      <c r="O113" s="170">
        <v>23.5</v>
      </c>
      <c r="P113" s="170">
        <v>24.5</v>
      </c>
      <c r="Q113" s="170">
        <v>21.5</v>
      </c>
      <c r="R113" s="170">
        <v>22</v>
      </c>
      <c r="S113" s="170">
        <v>17</v>
      </c>
      <c r="T113" s="170">
        <v>16.5</v>
      </c>
      <c r="U113" s="170">
        <v>21.5</v>
      </c>
      <c r="V113" s="170">
        <v>26.5</v>
      </c>
      <c r="W113" s="171">
        <v>249.5</v>
      </c>
      <c r="X113" s="171">
        <v>269</v>
      </c>
      <c r="Y113" s="174">
        <v>28.08</v>
      </c>
      <c r="Z113" s="174">
        <v>22.8</v>
      </c>
      <c r="AA113" s="174">
        <v>47.2</v>
      </c>
      <c r="AB113" s="174">
        <v>68.448999999999998</v>
      </c>
      <c r="AC113" s="174">
        <v>156.25</v>
      </c>
      <c r="AD113" s="6">
        <v>294.69900000000001</v>
      </c>
      <c r="AE113" s="6">
        <v>322.779</v>
      </c>
      <c r="AF113" s="174">
        <v>1.1140000000000001</v>
      </c>
      <c r="AG113" s="174">
        <v>1.0649999999999999</v>
      </c>
      <c r="AH113" s="174">
        <v>1.0900000000000001</v>
      </c>
      <c r="AI113" s="6">
        <v>351.82900000000001</v>
      </c>
      <c r="AJ113" s="170">
        <v>1</v>
      </c>
      <c r="AK113" s="170">
        <v>11.5</v>
      </c>
      <c r="AL113" s="170">
        <v>1</v>
      </c>
      <c r="AM113" s="170">
        <v>33.5</v>
      </c>
      <c r="AN113" s="170">
        <v>2.2200000000000002</v>
      </c>
      <c r="AO113" s="6">
        <v>1</v>
      </c>
      <c r="AP113" s="6">
        <v>23</v>
      </c>
      <c r="AQ113" s="6">
        <v>2</v>
      </c>
      <c r="AR113" s="6">
        <v>23.45</v>
      </c>
      <c r="AS113" s="6">
        <v>49.45</v>
      </c>
      <c r="AT113" s="6">
        <v>55.5</v>
      </c>
      <c r="AU113" s="6">
        <v>104.95</v>
      </c>
      <c r="AV113" s="170">
        <v>142</v>
      </c>
      <c r="AW113" s="170">
        <v>0</v>
      </c>
      <c r="AX113" s="174">
        <v>7.1</v>
      </c>
      <c r="AY113" s="170">
        <v>226.5</v>
      </c>
      <c r="AZ113" s="170">
        <v>39.840000000000003</v>
      </c>
      <c r="BA113" s="172">
        <v>0</v>
      </c>
      <c r="BB113" s="172">
        <v>0</v>
      </c>
      <c r="BC113" s="176">
        <v>19.920000000000002</v>
      </c>
      <c r="BD113" s="170">
        <v>200</v>
      </c>
      <c r="BE113" s="170">
        <v>143.5</v>
      </c>
      <c r="BF113" s="174">
        <v>8.61</v>
      </c>
      <c r="BG113" s="170">
        <v>1</v>
      </c>
      <c r="BH113" s="6">
        <v>1.5</v>
      </c>
      <c r="BI113" s="175">
        <v>122.727</v>
      </c>
      <c r="BJ113" s="175">
        <v>101.919</v>
      </c>
      <c r="BK113" s="172">
        <v>269</v>
      </c>
      <c r="BL113" s="172">
        <v>269</v>
      </c>
      <c r="BM113" s="7">
        <v>224.64599999999999</v>
      </c>
      <c r="BN113" s="7">
        <v>37.636000000000003</v>
      </c>
      <c r="BO113" s="9">
        <v>0</v>
      </c>
      <c r="BP113" s="177">
        <v>1</v>
      </c>
      <c r="BQ113" s="6" t="s">
        <v>234</v>
      </c>
      <c r="BR113" s="170" t="s">
        <v>134</v>
      </c>
      <c r="BS113" s="176">
        <v>16.14</v>
      </c>
      <c r="BT113" s="176">
        <v>278.42200000000003</v>
      </c>
      <c r="BU113" s="175">
        <v>0.20599999999999999</v>
      </c>
      <c r="BV113" s="6">
        <v>55.414000000000001</v>
      </c>
      <c r="BW113" s="6">
        <v>1.23</v>
      </c>
      <c r="BX113" s="6">
        <v>1.75</v>
      </c>
      <c r="BY113" s="176">
        <v>2.98</v>
      </c>
      <c r="BZ113" s="170">
        <v>0</v>
      </c>
      <c r="CA113" s="7">
        <v>0</v>
      </c>
      <c r="CB113" s="170">
        <v>0</v>
      </c>
      <c r="CC113" s="7">
        <v>0</v>
      </c>
      <c r="CD113" s="170">
        <v>0</v>
      </c>
      <c r="CE113" s="170">
        <v>0</v>
      </c>
      <c r="CF113" s="7">
        <v>0</v>
      </c>
      <c r="CG113" s="6">
        <v>830.72500000000002</v>
      </c>
      <c r="CH113" s="7">
        <v>0</v>
      </c>
      <c r="CI113" s="6">
        <v>830.72500000000002</v>
      </c>
      <c r="CJ113" s="51">
        <v>3768791.64</v>
      </c>
      <c r="CK113" s="172">
        <v>0</v>
      </c>
      <c r="CL113" s="172">
        <v>0</v>
      </c>
      <c r="CM113" s="174">
        <v>0</v>
      </c>
      <c r="CN113" s="52">
        <v>0</v>
      </c>
      <c r="CO113" s="172">
        <v>0</v>
      </c>
      <c r="CP113" s="172">
        <v>0</v>
      </c>
      <c r="CQ113" s="176">
        <v>0</v>
      </c>
      <c r="CR113" s="53">
        <v>0</v>
      </c>
      <c r="CS113" s="51">
        <v>3768791.64</v>
      </c>
      <c r="CT113" s="52">
        <v>0</v>
      </c>
      <c r="CU113" s="52">
        <v>3768791.64</v>
      </c>
      <c r="CV113" s="146">
        <v>7737.87</v>
      </c>
      <c r="CW113" s="54">
        <v>83107</v>
      </c>
      <c r="CX113" s="52">
        <v>90844.87</v>
      </c>
      <c r="CY113" s="52">
        <v>68133.649999999994</v>
      </c>
      <c r="CZ113" s="146">
        <v>0</v>
      </c>
      <c r="DA113" s="54">
        <v>0</v>
      </c>
      <c r="DB113" s="52">
        <v>0</v>
      </c>
      <c r="DC113" s="178">
        <v>0.6109</v>
      </c>
      <c r="DD113" s="52">
        <v>0</v>
      </c>
      <c r="DE113" s="146">
        <v>0</v>
      </c>
      <c r="DF113" s="146">
        <v>16392.13</v>
      </c>
      <c r="DG113" s="52">
        <v>16392.13</v>
      </c>
      <c r="DH113" s="52">
        <v>12294.1</v>
      </c>
      <c r="DI113" s="52">
        <v>107237</v>
      </c>
      <c r="DJ113" s="52">
        <v>80427.75</v>
      </c>
      <c r="DK113" s="146">
        <v>0</v>
      </c>
      <c r="DL113" s="54">
        <v>0</v>
      </c>
      <c r="DM113" s="51">
        <v>3688363.89</v>
      </c>
      <c r="DN113" s="51">
        <v>3688363.89</v>
      </c>
      <c r="DO113" s="52">
        <v>0</v>
      </c>
      <c r="DP113" s="52">
        <v>0</v>
      </c>
      <c r="DQ113" s="52">
        <v>0</v>
      </c>
      <c r="DR113" s="52">
        <v>3688363.89</v>
      </c>
      <c r="DS113" s="179">
        <v>264.5</v>
      </c>
      <c r="DT113" s="180">
        <v>268</v>
      </c>
      <c r="DU113" s="180">
        <v>817.75800000000004</v>
      </c>
      <c r="DV113" s="181">
        <v>14010</v>
      </c>
    </row>
    <row r="114" spans="1:126" ht="10.199999999999999">
      <c r="A114" s="150" t="s">
        <v>439</v>
      </c>
      <c r="B114" s="150" t="s">
        <v>439</v>
      </c>
      <c r="C114" s="167" t="s">
        <v>440</v>
      </c>
      <c r="D114" s="168" t="s">
        <v>130</v>
      </c>
      <c r="E114" s="169" t="s">
        <v>441</v>
      </c>
      <c r="F114" s="150" t="s">
        <v>132</v>
      </c>
      <c r="G114" s="150" t="s">
        <v>133</v>
      </c>
      <c r="H114" s="170">
        <v>21</v>
      </c>
      <c r="I114" s="170">
        <v>76.5</v>
      </c>
      <c r="J114" s="171">
        <v>87</v>
      </c>
      <c r="K114" s="170">
        <v>57.5</v>
      </c>
      <c r="L114" s="170">
        <v>60.5</v>
      </c>
      <c r="M114" s="170">
        <v>61</v>
      </c>
      <c r="N114" s="170">
        <v>70.5</v>
      </c>
      <c r="O114" s="170">
        <v>77</v>
      </c>
      <c r="P114" s="170">
        <v>82</v>
      </c>
      <c r="Q114" s="170">
        <v>59.5</v>
      </c>
      <c r="R114" s="170">
        <v>63</v>
      </c>
      <c r="S114" s="170">
        <v>72</v>
      </c>
      <c r="T114" s="170">
        <v>71.5</v>
      </c>
      <c r="U114" s="170">
        <v>55.5</v>
      </c>
      <c r="V114" s="170">
        <v>63.5</v>
      </c>
      <c r="W114" s="171">
        <v>793.5</v>
      </c>
      <c r="X114" s="171">
        <v>880.5</v>
      </c>
      <c r="Y114" s="174">
        <v>125.28</v>
      </c>
      <c r="Z114" s="174">
        <v>69</v>
      </c>
      <c r="AA114" s="174">
        <v>143.37</v>
      </c>
      <c r="AB114" s="174">
        <v>239.828</v>
      </c>
      <c r="AC114" s="174">
        <v>481.25</v>
      </c>
      <c r="AD114" s="6">
        <v>933.44799999999998</v>
      </c>
      <c r="AE114" s="6">
        <v>1058.7280000000001</v>
      </c>
      <c r="AF114" s="174">
        <v>1.089</v>
      </c>
      <c r="AG114" s="174">
        <v>1.1000000000000001</v>
      </c>
      <c r="AH114" s="174">
        <v>1.095</v>
      </c>
      <c r="AI114" s="6">
        <v>1159.307</v>
      </c>
      <c r="AJ114" s="170">
        <v>25</v>
      </c>
      <c r="AK114" s="170">
        <v>11.5</v>
      </c>
      <c r="AL114" s="170">
        <v>21</v>
      </c>
      <c r="AM114" s="170">
        <v>111</v>
      </c>
      <c r="AN114" s="170">
        <v>6.74</v>
      </c>
      <c r="AO114" s="6">
        <v>25</v>
      </c>
      <c r="AP114" s="6">
        <v>23</v>
      </c>
      <c r="AQ114" s="6">
        <v>42</v>
      </c>
      <c r="AR114" s="6">
        <v>77.7</v>
      </c>
      <c r="AS114" s="6">
        <v>167.7</v>
      </c>
      <c r="AT114" s="6">
        <v>168.5</v>
      </c>
      <c r="AU114" s="6">
        <v>336.2</v>
      </c>
      <c r="AV114" s="170">
        <v>485</v>
      </c>
      <c r="AW114" s="170">
        <v>0</v>
      </c>
      <c r="AX114" s="174">
        <v>24.25</v>
      </c>
      <c r="AY114" s="170">
        <v>0</v>
      </c>
      <c r="AZ114" s="170">
        <v>0</v>
      </c>
      <c r="BA114" s="172">
        <v>0</v>
      </c>
      <c r="BB114" s="172">
        <v>0</v>
      </c>
      <c r="BC114" s="176">
        <v>0</v>
      </c>
      <c r="BD114" s="170">
        <v>0</v>
      </c>
      <c r="BE114" s="170">
        <v>0</v>
      </c>
      <c r="BF114" s="174">
        <v>0</v>
      </c>
      <c r="BG114" s="170">
        <v>0</v>
      </c>
      <c r="BH114" s="6">
        <v>0</v>
      </c>
      <c r="BI114" s="175">
        <v>11.718999999999999</v>
      </c>
      <c r="BJ114" s="175">
        <v>35.390999999999998</v>
      </c>
      <c r="BK114" s="172">
        <v>880.5</v>
      </c>
      <c r="BL114" s="172">
        <v>880.5</v>
      </c>
      <c r="BM114" s="7">
        <v>47.11</v>
      </c>
      <c r="BN114" s="7">
        <v>103.002</v>
      </c>
      <c r="BO114" s="9">
        <v>0</v>
      </c>
      <c r="BP114" s="177">
        <v>0.17899999999999999</v>
      </c>
      <c r="BQ114" s="6" t="s">
        <v>134</v>
      </c>
      <c r="BR114" s="170" t="s">
        <v>134</v>
      </c>
      <c r="BS114" s="176">
        <v>0</v>
      </c>
      <c r="BT114" s="176">
        <v>150.11199999999999</v>
      </c>
      <c r="BU114" s="175">
        <v>0.154</v>
      </c>
      <c r="BV114" s="6">
        <v>135.59700000000001</v>
      </c>
      <c r="BW114" s="6">
        <v>0</v>
      </c>
      <c r="BX114" s="6">
        <v>0</v>
      </c>
      <c r="BY114" s="176">
        <v>0</v>
      </c>
      <c r="BZ114" s="170">
        <v>0</v>
      </c>
      <c r="CA114" s="7">
        <v>0</v>
      </c>
      <c r="CB114" s="170">
        <v>0</v>
      </c>
      <c r="CC114" s="7">
        <v>0</v>
      </c>
      <c r="CD114" s="170">
        <v>0</v>
      </c>
      <c r="CE114" s="170">
        <v>0</v>
      </c>
      <c r="CF114" s="7">
        <v>0</v>
      </c>
      <c r="CG114" s="6">
        <v>1805.4659999999999</v>
      </c>
      <c r="CH114" s="7">
        <v>0</v>
      </c>
      <c r="CI114" s="6">
        <v>1805.4659999999999</v>
      </c>
      <c r="CJ114" s="51">
        <v>8190947.8799999999</v>
      </c>
      <c r="CK114" s="172">
        <v>0</v>
      </c>
      <c r="CL114" s="172">
        <v>870</v>
      </c>
      <c r="CM114" s="174">
        <v>95.7</v>
      </c>
      <c r="CN114" s="52">
        <v>434166.98</v>
      </c>
      <c r="CO114" s="172">
        <v>0</v>
      </c>
      <c r="CP114" s="172">
        <v>0</v>
      </c>
      <c r="CQ114" s="176">
        <v>0</v>
      </c>
      <c r="CR114" s="53">
        <v>0</v>
      </c>
      <c r="CS114" s="51">
        <v>8625114.8599999994</v>
      </c>
      <c r="CT114" s="52">
        <v>0</v>
      </c>
      <c r="CU114" s="52">
        <v>8625114.8599999994</v>
      </c>
      <c r="CV114" s="146">
        <v>9968.7099999999991</v>
      </c>
      <c r="CW114" s="54">
        <v>64287</v>
      </c>
      <c r="CX114" s="52">
        <v>74255.710000000006</v>
      </c>
      <c r="CY114" s="52">
        <v>55691.78</v>
      </c>
      <c r="CZ114" s="146">
        <v>0</v>
      </c>
      <c r="DA114" s="54">
        <v>0</v>
      </c>
      <c r="DB114" s="52">
        <v>0</v>
      </c>
      <c r="DC114" s="178">
        <v>0.75</v>
      </c>
      <c r="DD114" s="52">
        <v>0</v>
      </c>
      <c r="DE114" s="146">
        <v>0</v>
      </c>
      <c r="DF114" s="146">
        <v>15205.07</v>
      </c>
      <c r="DG114" s="52">
        <v>15205.07</v>
      </c>
      <c r="DH114" s="52">
        <v>11403.8</v>
      </c>
      <c r="DI114" s="52">
        <v>89460.78</v>
      </c>
      <c r="DJ114" s="52">
        <v>67095.58</v>
      </c>
      <c r="DK114" s="146">
        <v>0</v>
      </c>
      <c r="DL114" s="54">
        <v>0</v>
      </c>
      <c r="DM114" s="51">
        <v>8558019.2799999993</v>
      </c>
      <c r="DN114" s="51">
        <v>8127229.7300000004</v>
      </c>
      <c r="DO114" s="52">
        <v>430789.55</v>
      </c>
      <c r="DP114" s="52">
        <v>0</v>
      </c>
      <c r="DQ114" s="52">
        <v>0</v>
      </c>
      <c r="DR114" s="52">
        <v>8558019.2799999993</v>
      </c>
      <c r="DS114" s="179">
        <v>897</v>
      </c>
      <c r="DT114" s="180">
        <v>826.5</v>
      </c>
      <c r="DU114" s="180">
        <v>1710.3979999999999</v>
      </c>
      <c r="DV114" s="181">
        <v>9303</v>
      </c>
    </row>
    <row r="115" spans="1:126" ht="10.199999999999999">
      <c r="A115" s="150" t="s">
        <v>442</v>
      </c>
      <c r="B115" s="150" t="s">
        <v>442</v>
      </c>
      <c r="C115" s="167" t="s">
        <v>443</v>
      </c>
      <c r="D115" s="168" t="s">
        <v>130</v>
      </c>
      <c r="E115" s="169" t="s">
        <v>444</v>
      </c>
      <c r="F115" s="150" t="s">
        <v>132</v>
      </c>
      <c r="G115" s="150" t="s">
        <v>133</v>
      </c>
      <c r="H115" s="170">
        <v>5.5</v>
      </c>
      <c r="I115" s="170">
        <v>11.5</v>
      </c>
      <c r="J115" s="171">
        <v>14.25</v>
      </c>
      <c r="K115" s="170">
        <v>11</v>
      </c>
      <c r="L115" s="170">
        <v>7</v>
      </c>
      <c r="M115" s="170">
        <v>5</v>
      </c>
      <c r="N115" s="170">
        <v>5</v>
      </c>
      <c r="O115" s="170">
        <v>5</v>
      </c>
      <c r="P115" s="170">
        <v>9</v>
      </c>
      <c r="Q115" s="170">
        <v>9</v>
      </c>
      <c r="R115" s="170">
        <v>10</v>
      </c>
      <c r="S115" s="170">
        <v>10</v>
      </c>
      <c r="T115" s="170">
        <v>11</v>
      </c>
      <c r="U115" s="170">
        <v>6</v>
      </c>
      <c r="V115" s="170">
        <v>10.5</v>
      </c>
      <c r="W115" s="171">
        <v>98.5</v>
      </c>
      <c r="X115" s="171">
        <v>112.75</v>
      </c>
      <c r="Y115" s="174">
        <v>20.52</v>
      </c>
      <c r="Z115" s="174">
        <v>13.2</v>
      </c>
      <c r="AA115" s="174">
        <v>14.16</v>
      </c>
      <c r="AB115" s="174">
        <v>19.855</v>
      </c>
      <c r="AC115" s="174">
        <v>70.625</v>
      </c>
      <c r="AD115" s="6">
        <v>117.84</v>
      </c>
      <c r="AE115" s="6">
        <v>138.36000000000001</v>
      </c>
      <c r="AF115" s="174">
        <v>1.0880000000000001</v>
      </c>
      <c r="AG115" s="174">
        <v>1.0449999999999999</v>
      </c>
      <c r="AH115" s="174">
        <v>1.0669999999999999</v>
      </c>
      <c r="AI115" s="6">
        <v>147.63</v>
      </c>
      <c r="AJ115" s="170">
        <v>7</v>
      </c>
      <c r="AK115" s="170">
        <v>4</v>
      </c>
      <c r="AL115" s="170">
        <v>5.5</v>
      </c>
      <c r="AM115" s="170">
        <v>23.5</v>
      </c>
      <c r="AN115" s="170">
        <v>0.98</v>
      </c>
      <c r="AO115" s="6">
        <v>7</v>
      </c>
      <c r="AP115" s="6">
        <v>8</v>
      </c>
      <c r="AQ115" s="6">
        <v>11</v>
      </c>
      <c r="AR115" s="6">
        <v>16.45</v>
      </c>
      <c r="AS115" s="6">
        <v>42.45</v>
      </c>
      <c r="AT115" s="6">
        <v>24.5</v>
      </c>
      <c r="AU115" s="6">
        <v>66.95</v>
      </c>
      <c r="AV115" s="170">
        <v>53.5</v>
      </c>
      <c r="AW115" s="170">
        <v>0</v>
      </c>
      <c r="AX115" s="174">
        <v>2.6749999999999998</v>
      </c>
      <c r="AY115" s="170">
        <v>0</v>
      </c>
      <c r="AZ115" s="170">
        <v>0</v>
      </c>
      <c r="BA115" s="172">
        <v>0</v>
      </c>
      <c r="BB115" s="172">
        <v>0</v>
      </c>
      <c r="BC115" s="176">
        <v>0</v>
      </c>
      <c r="BD115" s="170">
        <v>80</v>
      </c>
      <c r="BE115" s="170">
        <v>53.5</v>
      </c>
      <c r="BF115" s="174">
        <v>3.21</v>
      </c>
      <c r="BG115" s="170">
        <v>0</v>
      </c>
      <c r="BH115" s="6">
        <v>0</v>
      </c>
      <c r="BI115" s="175">
        <v>38.238999999999997</v>
      </c>
      <c r="BJ115" s="175">
        <v>72.438000000000002</v>
      </c>
      <c r="BK115" s="172">
        <v>112.75</v>
      </c>
      <c r="BL115" s="172">
        <v>112.75</v>
      </c>
      <c r="BM115" s="7">
        <v>110.67700000000001</v>
      </c>
      <c r="BN115" s="7">
        <v>16.436</v>
      </c>
      <c r="BO115" s="9">
        <v>87.25</v>
      </c>
      <c r="BP115" s="177">
        <v>1</v>
      </c>
      <c r="BQ115" s="6" t="s">
        <v>234</v>
      </c>
      <c r="BR115" s="170" t="s">
        <v>134</v>
      </c>
      <c r="BS115" s="176">
        <v>6.7649999999999997</v>
      </c>
      <c r="BT115" s="176">
        <v>221.12799999999999</v>
      </c>
      <c r="BU115" s="175">
        <v>0.17299999999999999</v>
      </c>
      <c r="BV115" s="6">
        <v>19.506</v>
      </c>
      <c r="BW115" s="6">
        <v>0</v>
      </c>
      <c r="BX115" s="6">
        <v>0</v>
      </c>
      <c r="BY115" s="176">
        <v>0</v>
      </c>
      <c r="BZ115" s="170">
        <v>0</v>
      </c>
      <c r="CA115" s="7">
        <v>0</v>
      </c>
      <c r="CB115" s="170">
        <v>0</v>
      </c>
      <c r="CC115" s="7">
        <v>0</v>
      </c>
      <c r="CD115" s="170">
        <v>0</v>
      </c>
      <c r="CE115" s="170">
        <v>0</v>
      </c>
      <c r="CF115" s="7">
        <v>0</v>
      </c>
      <c r="CG115" s="6">
        <v>461.09899999999999</v>
      </c>
      <c r="CH115" s="7">
        <v>0</v>
      </c>
      <c r="CI115" s="6">
        <v>461.09899999999999</v>
      </c>
      <c r="CJ115" s="51">
        <v>2091890.89</v>
      </c>
      <c r="CK115" s="172">
        <v>0</v>
      </c>
      <c r="CL115" s="172">
        <v>0</v>
      </c>
      <c r="CM115" s="174">
        <v>0</v>
      </c>
      <c r="CN115" s="52">
        <v>0</v>
      </c>
      <c r="CO115" s="172">
        <v>0</v>
      </c>
      <c r="CP115" s="172">
        <v>0</v>
      </c>
      <c r="CQ115" s="176">
        <v>0</v>
      </c>
      <c r="CR115" s="53">
        <v>0</v>
      </c>
      <c r="CS115" s="51">
        <v>2091890.89</v>
      </c>
      <c r="CT115" s="52">
        <v>0</v>
      </c>
      <c r="CU115" s="52">
        <v>2091890.89</v>
      </c>
      <c r="CV115" s="146">
        <v>1178.54</v>
      </c>
      <c r="CW115" s="54">
        <v>21513</v>
      </c>
      <c r="CX115" s="52">
        <v>22691.54</v>
      </c>
      <c r="CY115" s="52">
        <v>17018.66</v>
      </c>
      <c r="CZ115" s="146">
        <v>0</v>
      </c>
      <c r="DA115" s="54">
        <v>0</v>
      </c>
      <c r="DB115" s="52">
        <v>0</v>
      </c>
      <c r="DC115" s="178">
        <v>0.75</v>
      </c>
      <c r="DD115" s="52">
        <v>0</v>
      </c>
      <c r="DE115" s="146">
        <v>0</v>
      </c>
      <c r="DF115" s="146">
        <v>458502.64</v>
      </c>
      <c r="DG115" s="52">
        <v>458502.64</v>
      </c>
      <c r="DH115" s="52">
        <v>343876.98</v>
      </c>
      <c r="DI115" s="52">
        <v>481194.18</v>
      </c>
      <c r="DJ115" s="52">
        <v>360895.64</v>
      </c>
      <c r="DK115" s="146">
        <v>0</v>
      </c>
      <c r="DL115" s="54">
        <v>0</v>
      </c>
      <c r="DM115" s="51">
        <v>1730995.25</v>
      </c>
      <c r="DN115" s="51">
        <v>1730995.25</v>
      </c>
      <c r="DO115" s="52">
        <v>0</v>
      </c>
      <c r="DP115" s="52">
        <v>0</v>
      </c>
      <c r="DQ115" s="52">
        <v>0</v>
      </c>
      <c r="DR115" s="52">
        <v>1730995.25</v>
      </c>
      <c r="DS115" s="179">
        <v>110.5</v>
      </c>
      <c r="DT115" s="180">
        <v>97</v>
      </c>
      <c r="DU115" s="180">
        <v>429.55200000000002</v>
      </c>
      <c r="DV115" s="181">
        <v>18553</v>
      </c>
    </row>
    <row r="116" spans="1:126" ht="10.199999999999999">
      <c r="A116" s="150" t="s">
        <v>445</v>
      </c>
      <c r="B116" s="150" t="s">
        <v>445</v>
      </c>
      <c r="C116" s="167" t="s">
        <v>446</v>
      </c>
      <c r="D116" s="168" t="s">
        <v>130</v>
      </c>
      <c r="E116" s="169" t="s">
        <v>447</v>
      </c>
      <c r="F116" s="150" t="s">
        <v>132</v>
      </c>
      <c r="G116" s="150" t="s">
        <v>133</v>
      </c>
      <c r="H116" s="170">
        <v>309.5</v>
      </c>
      <c r="I116" s="170">
        <v>1181</v>
      </c>
      <c r="J116" s="171">
        <v>1335.75</v>
      </c>
      <c r="K116" s="170">
        <v>1118.5</v>
      </c>
      <c r="L116" s="170">
        <v>1224</v>
      </c>
      <c r="M116" s="170">
        <v>1279</v>
      </c>
      <c r="N116" s="170">
        <v>1344</v>
      </c>
      <c r="O116" s="170">
        <v>1367</v>
      </c>
      <c r="P116" s="170">
        <v>1372.5</v>
      </c>
      <c r="Q116" s="170">
        <v>1368</v>
      </c>
      <c r="R116" s="170">
        <v>1364.5</v>
      </c>
      <c r="S116" s="170">
        <v>1385</v>
      </c>
      <c r="T116" s="170">
        <v>1336</v>
      </c>
      <c r="U116" s="170">
        <v>1277</v>
      </c>
      <c r="V116" s="170">
        <v>1249</v>
      </c>
      <c r="W116" s="171">
        <v>15684.5</v>
      </c>
      <c r="X116" s="171">
        <v>17020.25</v>
      </c>
      <c r="Y116" s="174">
        <v>1923.48</v>
      </c>
      <c r="Z116" s="174">
        <v>1342.2</v>
      </c>
      <c r="AA116" s="174">
        <v>2953.54</v>
      </c>
      <c r="AB116" s="174">
        <v>4267.2579999999998</v>
      </c>
      <c r="AC116" s="174">
        <v>9974.375</v>
      </c>
      <c r="AD116" s="6">
        <v>18537.373</v>
      </c>
      <c r="AE116" s="6">
        <v>20460.852999999999</v>
      </c>
      <c r="AF116" s="174">
        <v>1.0940000000000001</v>
      </c>
      <c r="AG116" s="174">
        <v>1.0960000000000001</v>
      </c>
      <c r="AH116" s="174">
        <v>1.095</v>
      </c>
      <c r="AI116" s="6">
        <v>22404.633999999998</v>
      </c>
      <c r="AJ116" s="170">
        <v>866.5</v>
      </c>
      <c r="AK116" s="170">
        <v>452.5</v>
      </c>
      <c r="AL116" s="170">
        <v>277</v>
      </c>
      <c r="AM116" s="170">
        <v>2530</v>
      </c>
      <c r="AN116" s="170">
        <v>125.4</v>
      </c>
      <c r="AO116" s="6">
        <v>866.5</v>
      </c>
      <c r="AP116" s="6">
        <v>905</v>
      </c>
      <c r="AQ116" s="6">
        <v>554</v>
      </c>
      <c r="AR116" s="6">
        <v>1771</v>
      </c>
      <c r="AS116" s="6">
        <v>4096.5</v>
      </c>
      <c r="AT116" s="6">
        <v>3135</v>
      </c>
      <c r="AU116" s="6">
        <v>7231.5</v>
      </c>
      <c r="AV116" s="170">
        <v>8885.5</v>
      </c>
      <c r="AW116" s="170">
        <v>385</v>
      </c>
      <c r="AX116" s="174">
        <v>463.52499999999998</v>
      </c>
      <c r="AY116" s="170">
        <v>1095</v>
      </c>
      <c r="AZ116" s="170">
        <v>239.5</v>
      </c>
      <c r="BA116" s="172">
        <v>0</v>
      </c>
      <c r="BB116" s="172">
        <v>0</v>
      </c>
      <c r="BC116" s="176">
        <v>119.75</v>
      </c>
      <c r="BD116" s="170">
        <v>0</v>
      </c>
      <c r="BE116" s="170">
        <v>0</v>
      </c>
      <c r="BF116" s="174">
        <v>0</v>
      </c>
      <c r="BG116" s="170">
        <v>32</v>
      </c>
      <c r="BH116" s="6">
        <v>48</v>
      </c>
      <c r="BI116" s="175">
        <v>0</v>
      </c>
      <c r="BJ116" s="175">
        <v>0</v>
      </c>
      <c r="BK116" s="172">
        <v>17020.25</v>
      </c>
      <c r="BL116" s="172">
        <v>17020.25</v>
      </c>
      <c r="BM116" s="7">
        <v>0</v>
      </c>
      <c r="BN116" s="7">
        <v>0</v>
      </c>
      <c r="BO116" s="9">
        <v>0</v>
      </c>
      <c r="BP116" s="177">
        <v>1.7999999999999999E-2</v>
      </c>
      <c r="BQ116" s="6" t="s">
        <v>134</v>
      </c>
      <c r="BR116" s="170" t="s">
        <v>134</v>
      </c>
      <c r="BS116" s="176">
        <v>0</v>
      </c>
      <c r="BT116" s="176">
        <v>0</v>
      </c>
      <c r="BU116" s="175">
        <v>0.111</v>
      </c>
      <c r="BV116" s="6">
        <v>1889.248</v>
      </c>
      <c r="BW116" s="6">
        <v>0</v>
      </c>
      <c r="BX116" s="6">
        <v>0</v>
      </c>
      <c r="BY116" s="176">
        <v>0</v>
      </c>
      <c r="BZ116" s="170">
        <v>21</v>
      </c>
      <c r="CA116" s="7">
        <v>2.1</v>
      </c>
      <c r="CB116" s="170">
        <v>17.5</v>
      </c>
      <c r="CC116" s="7">
        <v>1.75</v>
      </c>
      <c r="CD116" s="170">
        <v>12</v>
      </c>
      <c r="CE116" s="170">
        <v>36</v>
      </c>
      <c r="CF116" s="7">
        <v>9</v>
      </c>
      <c r="CG116" s="6">
        <v>32169.507000000001</v>
      </c>
      <c r="CH116" s="7">
        <v>0</v>
      </c>
      <c r="CI116" s="6">
        <v>32169.507000000001</v>
      </c>
      <c r="CJ116" s="51">
        <v>145945010.88</v>
      </c>
      <c r="CK116" s="172">
        <v>0</v>
      </c>
      <c r="CL116" s="172">
        <v>16865.5</v>
      </c>
      <c r="CM116" s="174">
        <v>1855.2049999999999</v>
      </c>
      <c r="CN116" s="52">
        <v>8416601.2799999993</v>
      </c>
      <c r="CO116" s="172">
        <v>0</v>
      </c>
      <c r="CP116" s="172">
        <v>0</v>
      </c>
      <c r="CQ116" s="176">
        <v>0</v>
      </c>
      <c r="CR116" s="53">
        <v>0</v>
      </c>
      <c r="CS116" s="51">
        <v>154361612.16</v>
      </c>
      <c r="CT116" s="52">
        <v>0</v>
      </c>
      <c r="CU116" s="52">
        <v>154361612.16</v>
      </c>
      <c r="CV116" s="146">
        <v>219216.96</v>
      </c>
      <c r="CW116" s="54">
        <v>761071</v>
      </c>
      <c r="CX116" s="52">
        <v>980287.96</v>
      </c>
      <c r="CY116" s="52">
        <v>735215.97</v>
      </c>
      <c r="CZ116" s="146">
        <v>0</v>
      </c>
      <c r="DA116" s="54">
        <v>0</v>
      </c>
      <c r="DB116" s="52">
        <v>0</v>
      </c>
      <c r="DC116" s="178">
        <v>0.75</v>
      </c>
      <c r="DD116" s="52">
        <v>0</v>
      </c>
      <c r="DE116" s="146">
        <v>0</v>
      </c>
      <c r="DF116" s="146">
        <v>98419.79</v>
      </c>
      <c r="DG116" s="52">
        <v>98419.79</v>
      </c>
      <c r="DH116" s="52">
        <v>73814.84</v>
      </c>
      <c r="DI116" s="52">
        <v>1078707.75</v>
      </c>
      <c r="DJ116" s="52">
        <v>809030.81</v>
      </c>
      <c r="DK116" s="146">
        <v>0</v>
      </c>
      <c r="DL116" s="54">
        <v>0</v>
      </c>
      <c r="DM116" s="51">
        <v>153552581.34999999</v>
      </c>
      <c r="DN116" s="51">
        <v>145180092.66</v>
      </c>
      <c r="DO116" s="52">
        <v>8372488.6900000004</v>
      </c>
      <c r="DP116" s="52">
        <v>0</v>
      </c>
      <c r="DQ116" s="52">
        <v>0</v>
      </c>
      <c r="DR116" s="52">
        <v>153552581.34999999</v>
      </c>
      <c r="DS116" s="179">
        <v>17043</v>
      </c>
      <c r="DT116" s="180">
        <v>16353.5</v>
      </c>
      <c r="DU116" s="180">
        <v>31063.256000000001</v>
      </c>
      <c r="DV116" s="181">
        <v>8575</v>
      </c>
    </row>
    <row r="117" spans="1:126" ht="10.199999999999999">
      <c r="A117" s="150" t="s">
        <v>448</v>
      </c>
      <c r="B117" s="150" t="s">
        <v>448</v>
      </c>
      <c r="C117" s="167" t="s">
        <v>372</v>
      </c>
      <c r="D117" s="168" t="s">
        <v>130</v>
      </c>
      <c r="E117" s="169" t="s">
        <v>449</v>
      </c>
      <c r="F117" s="150" t="s">
        <v>132</v>
      </c>
      <c r="G117" s="150" t="s">
        <v>133</v>
      </c>
      <c r="H117" s="170">
        <v>314</v>
      </c>
      <c r="I117" s="170">
        <v>715</v>
      </c>
      <c r="J117" s="171">
        <v>872</v>
      </c>
      <c r="K117" s="170">
        <v>784.5</v>
      </c>
      <c r="L117" s="170">
        <v>748</v>
      </c>
      <c r="M117" s="170">
        <v>809</v>
      </c>
      <c r="N117" s="170">
        <v>802.5</v>
      </c>
      <c r="O117" s="170">
        <v>877.5</v>
      </c>
      <c r="P117" s="170">
        <v>836.5</v>
      </c>
      <c r="Q117" s="170">
        <v>836.5</v>
      </c>
      <c r="R117" s="170">
        <v>756.5</v>
      </c>
      <c r="S117" s="170">
        <v>900.5</v>
      </c>
      <c r="T117" s="170">
        <v>773.5</v>
      </c>
      <c r="U117" s="170">
        <v>577</v>
      </c>
      <c r="V117" s="170">
        <v>545</v>
      </c>
      <c r="W117" s="171">
        <v>9247</v>
      </c>
      <c r="X117" s="171">
        <v>10119</v>
      </c>
      <c r="Y117" s="174">
        <v>1255.68</v>
      </c>
      <c r="Z117" s="174">
        <v>941.4</v>
      </c>
      <c r="AA117" s="174">
        <v>1837.26</v>
      </c>
      <c r="AB117" s="174">
        <v>2629.7440000000001</v>
      </c>
      <c r="AC117" s="174">
        <v>5486.25</v>
      </c>
      <c r="AD117" s="6">
        <v>10894.654</v>
      </c>
      <c r="AE117" s="6">
        <v>12150.334000000001</v>
      </c>
      <c r="AF117" s="174">
        <v>1.048</v>
      </c>
      <c r="AG117" s="174">
        <v>1.04</v>
      </c>
      <c r="AH117" s="174">
        <v>1.044</v>
      </c>
      <c r="AI117" s="6">
        <v>12684.949000000001</v>
      </c>
      <c r="AJ117" s="170">
        <v>27.5</v>
      </c>
      <c r="AK117" s="170">
        <v>117.5</v>
      </c>
      <c r="AL117" s="170">
        <v>288.5</v>
      </c>
      <c r="AM117" s="170">
        <v>1993</v>
      </c>
      <c r="AN117" s="170">
        <v>51.47</v>
      </c>
      <c r="AO117" s="6">
        <v>27.5</v>
      </c>
      <c r="AP117" s="6">
        <v>235</v>
      </c>
      <c r="AQ117" s="6">
        <v>577</v>
      </c>
      <c r="AR117" s="6">
        <v>1395.1</v>
      </c>
      <c r="AS117" s="6">
        <v>2234.6</v>
      </c>
      <c r="AT117" s="6">
        <v>1286.75</v>
      </c>
      <c r="AU117" s="6">
        <v>3521.35</v>
      </c>
      <c r="AV117" s="170">
        <v>5571.5</v>
      </c>
      <c r="AW117" s="170">
        <v>0</v>
      </c>
      <c r="AX117" s="174">
        <v>278.57499999999999</v>
      </c>
      <c r="AY117" s="170">
        <v>183.5</v>
      </c>
      <c r="AZ117" s="170">
        <v>62</v>
      </c>
      <c r="BA117" s="172">
        <v>0</v>
      </c>
      <c r="BB117" s="172">
        <v>0</v>
      </c>
      <c r="BC117" s="176">
        <v>31</v>
      </c>
      <c r="BD117" s="170">
        <v>2947</v>
      </c>
      <c r="BE117" s="170">
        <v>2947</v>
      </c>
      <c r="BF117" s="174">
        <v>176.82</v>
      </c>
      <c r="BG117" s="170">
        <v>1</v>
      </c>
      <c r="BH117" s="6">
        <v>1.5</v>
      </c>
      <c r="BI117" s="175">
        <v>0</v>
      </c>
      <c r="BJ117" s="175">
        <v>155.77500000000001</v>
      </c>
      <c r="BK117" s="172">
        <v>10119</v>
      </c>
      <c r="BL117" s="172">
        <v>10186</v>
      </c>
      <c r="BM117" s="7">
        <v>93.465000000000003</v>
      </c>
      <c r="BN117" s="7">
        <v>0</v>
      </c>
      <c r="BO117" s="9">
        <v>0</v>
      </c>
      <c r="BP117" s="177">
        <v>0.151</v>
      </c>
      <c r="BQ117" s="6" t="s">
        <v>134</v>
      </c>
      <c r="BR117" s="170" t="s">
        <v>134</v>
      </c>
      <c r="BS117" s="176">
        <v>0</v>
      </c>
      <c r="BT117" s="176">
        <v>93.465000000000003</v>
      </c>
      <c r="BU117" s="175">
        <v>0.187</v>
      </c>
      <c r="BV117" s="6">
        <v>1892.2529999999999</v>
      </c>
      <c r="BW117" s="6">
        <v>0</v>
      </c>
      <c r="BX117" s="6">
        <v>0</v>
      </c>
      <c r="BY117" s="176">
        <v>0</v>
      </c>
      <c r="BZ117" s="170">
        <v>0.5</v>
      </c>
      <c r="CA117" s="7">
        <v>0.05</v>
      </c>
      <c r="CB117" s="170">
        <v>0.5</v>
      </c>
      <c r="CC117" s="7">
        <v>0.05</v>
      </c>
      <c r="CD117" s="170">
        <v>0</v>
      </c>
      <c r="CE117" s="170">
        <v>0</v>
      </c>
      <c r="CF117" s="7">
        <v>0</v>
      </c>
      <c r="CG117" s="6">
        <v>18680.011999999999</v>
      </c>
      <c r="CH117" s="7">
        <v>0</v>
      </c>
      <c r="CI117" s="6">
        <v>18680.011999999999</v>
      </c>
      <c r="CJ117" s="51">
        <v>84746544.439999998</v>
      </c>
      <c r="CK117" s="172">
        <v>0</v>
      </c>
      <c r="CL117" s="172">
        <v>9962</v>
      </c>
      <c r="CM117" s="174">
        <v>1095.82</v>
      </c>
      <c r="CN117" s="52">
        <v>4971461.3899999997</v>
      </c>
      <c r="CO117" s="172">
        <v>0</v>
      </c>
      <c r="CP117" s="172">
        <v>4288</v>
      </c>
      <c r="CQ117" s="176">
        <v>1286.4000000000001</v>
      </c>
      <c r="CR117" s="53">
        <v>5836075.2000000002</v>
      </c>
      <c r="CS117" s="51">
        <v>95554081.030000001</v>
      </c>
      <c r="CT117" s="52">
        <v>0</v>
      </c>
      <c r="CU117" s="52">
        <v>95554081.030000001</v>
      </c>
      <c r="CV117" s="146">
        <v>60980.86</v>
      </c>
      <c r="CW117" s="54">
        <v>395060</v>
      </c>
      <c r="CX117" s="52">
        <v>456040.86</v>
      </c>
      <c r="CY117" s="52">
        <v>342030.65</v>
      </c>
      <c r="CZ117" s="146">
        <v>0</v>
      </c>
      <c r="DA117" s="54">
        <v>0</v>
      </c>
      <c r="DB117" s="52">
        <v>0</v>
      </c>
      <c r="DC117" s="178">
        <v>0.75</v>
      </c>
      <c r="DD117" s="52">
        <v>0</v>
      </c>
      <c r="DE117" s="146">
        <v>0</v>
      </c>
      <c r="DF117" s="146">
        <v>13520.88</v>
      </c>
      <c r="DG117" s="52">
        <v>13520.88</v>
      </c>
      <c r="DH117" s="52">
        <v>10140.66</v>
      </c>
      <c r="DI117" s="52">
        <v>469561.74</v>
      </c>
      <c r="DJ117" s="52">
        <v>352171.31</v>
      </c>
      <c r="DK117" s="146">
        <v>0</v>
      </c>
      <c r="DL117" s="54">
        <v>0</v>
      </c>
      <c r="DM117" s="51">
        <v>95201909.719999999</v>
      </c>
      <c r="DN117" s="51">
        <v>84434205.069999993</v>
      </c>
      <c r="DO117" s="52">
        <v>4953138.72</v>
      </c>
      <c r="DP117" s="52">
        <v>5814565.9299999997</v>
      </c>
      <c r="DQ117" s="52">
        <v>0</v>
      </c>
      <c r="DR117" s="52">
        <v>95201909.719999999</v>
      </c>
      <c r="DS117" s="179">
        <v>10230.5</v>
      </c>
      <c r="DT117" s="180">
        <v>9379</v>
      </c>
      <c r="DU117" s="180">
        <v>17399.373</v>
      </c>
      <c r="DV117" s="181">
        <v>8375</v>
      </c>
    </row>
    <row r="118" spans="1:126" ht="10.199999999999999">
      <c r="A118" s="182" t="s">
        <v>450</v>
      </c>
      <c r="B118" s="150" t="s">
        <v>448</v>
      </c>
      <c r="C118" s="167" t="s">
        <v>372</v>
      </c>
      <c r="D118" s="168" t="s">
        <v>440</v>
      </c>
      <c r="E118" s="169" t="s">
        <v>451</v>
      </c>
      <c r="F118" s="150" t="s">
        <v>142</v>
      </c>
      <c r="G118" s="150" t="s">
        <v>133</v>
      </c>
      <c r="H118" s="170">
        <v>0</v>
      </c>
      <c r="I118" s="170">
        <v>0</v>
      </c>
      <c r="J118" s="171">
        <v>0</v>
      </c>
      <c r="K118" s="170">
        <v>0</v>
      </c>
      <c r="L118" s="170">
        <v>0</v>
      </c>
      <c r="M118" s="170">
        <v>0</v>
      </c>
      <c r="N118" s="170">
        <v>0</v>
      </c>
      <c r="O118" s="170">
        <v>0</v>
      </c>
      <c r="P118" s="170">
        <v>24</v>
      </c>
      <c r="Q118" s="170">
        <v>20</v>
      </c>
      <c r="R118" s="170">
        <v>23</v>
      </c>
      <c r="S118" s="170">
        <v>0</v>
      </c>
      <c r="T118" s="170">
        <v>0</v>
      </c>
      <c r="U118" s="170">
        <v>0</v>
      </c>
      <c r="V118" s="170">
        <v>0</v>
      </c>
      <c r="W118" s="171">
        <v>67</v>
      </c>
      <c r="X118" s="171">
        <v>67</v>
      </c>
      <c r="Y118" s="174">
        <v>0</v>
      </c>
      <c r="Z118" s="174">
        <v>0</v>
      </c>
      <c r="AA118" s="174">
        <v>0</v>
      </c>
      <c r="AB118" s="174">
        <v>25.08</v>
      </c>
      <c r="AC118" s="174">
        <v>53.75</v>
      </c>
      <c r="AD118" s="6">
        <v>78.83</v>
      </c>
      <c r="AE118" s="6">
        <v>78.83</v>
      </c>
      <c r="AF118" s="174">
        <v>1.2</v>
      </c>
      <c r="AG118" s="174">
        <v>1.1970000000000001</v>
      </c>
      <c r="AH118" s="174">
        <v>1.1990000000000001</v>
      </c>
      <c r="AI118" s="6">
        <v>94.516999999999996</v>
      </c>
      <c r="AJ118" s="170">
        <v>0</v>
      </c>
      <c r="AK118" s="170">
        <v>0</v>
      </c>
      <c r="AL118" s="170">
        <v>0</v>
      </c>
      <c r="AM118" s="170">
        <v>26</v>
      </c>
      <c r="AN118" s="170">
        <v>0</v>
      </c>
      <c r="AO118" s="6">
        <v>0</v>
      </c>
      <c r="AP118" s="6">
        <v>0</v>
      </c>
      <c r="AQ118" s="6">
        <v>0</v>
      </c>
      <c r="AR118" s="6">
        <v>18.2</v>
      </c>
      <c r="AS118" s="6">
        <v>18.2</v>
      </c>
      <c r="AT118" s="6">
        <v>0</v>
      </c>
      <c r="AU118" s="6">
        <v>18.2</v>
      </c>
      <c r="AV118" s="170">
        <v>0</v>
      </c>
      <c r="AW118" s="170">
        <v>0</v>
      </c>
      <c r="AX118" s="174">
        <v>0</v>
      </c>
      <c r="AY118" s="170">
        <v>0</v>
      </c>
      <c r="AZ118" s="170">
        <v>0</v>
      </c>
      <c r="BA118" s="172">
        <v>0</v>
      </c>
      <c r="BB118" s="172">
        <v>0</v>
      </c>
      <c r="BC118" s="176">
        <v>0</v>
      </c>
      <c r="BD118" s="170">
        <v>0</v>
      </c>
      <c r="BE118" s="170">
        <v>0</v>
      </c>
      <c r="BF118" s="174">
        <v>0</v>
      </c>
      <c r="BG118" s="170">
        <v>0</v>
      </c>
      <c r="BH118" s="6">
        <v>0</v>
      </c>
      <c r="BI118" s="175">
        <v>44.555</v>
      </c>
      <c r="BJ118" s="175">
        <v>0</v>
      </c>
      <c r="BK118" s="172">
        <v>10119</v>
      </c>
      <c r="BL118" s="172">
        <v>10186</v>
      </c>
      <c r="BM118" s="7">
        <v>26.733000000000001</v>
      </c>
      <c r="BN118" s="7">
        <v>0</v>
      </c>
      <c r="BO118" s="9">
        <v>0</v>
      </c>
      <c r="BP118" s="177">
        <v>0.151</v>
      </c>
      <c r="BQ118" s="6" t="s">
        <v>134</v>
      </c>
      <c r="BR118" s="170" t="s">
        <v>134</v>
      </c>
      <c r="BS118" s="176">
        <v>0</v>
      </c>
      <c r="BT118" s="176">
        <v>26.733000000000001</v>
      </c>
      <c r="BU118" s="175">
        <v>0.187</v>
      </c>
      <c r="BV118" s="6">
        <v>12.529</v>
      </c>
      <c r="BW118" s="6">
        <v>190.56</v>
      </c>
      <c r="BX118" s="6">
        <v>64.5</v>
      </c>
      <c r="BY118" s="176">
        <v>255.06</v>
      </c>
      <c r="BZ118" s="170">
        <v>0</v>
      </c>
      <c r="CA118" s="7">
        <v>0</v>
      </c>
      <c r="CB118" s="170">
        <v>0</v>
      </c>
      <c r="CC118" s="7">
        <v>0</v>
      </c>
      <c r="CD118" s="170">
        <v>0</v>
      </c>
      <c r="CE118" s="170">
        <v>0</v>
      </c>
      <c r="CF118" s="7">
        <v>0</v>
      </c>
      <c r="CG118" s="6">
        <v>407.03899999999999</v>
      </c>
      <c r="CH118" s="7">
        <v>202.91300000000001</v>
      </c>
      <c r="CI118" s="6">
        <v>609.952</v>
      </c>
      <c r="CJ118" s="51">
        <v>2767199.74</v>
      </c>
      <c r="CK118" s="172">
        <v>0</v>
      </c>
      <c r="CL118" s="172">
        <v>0</v>
      </c>
      <c r="CM118" s="174">
        <v>0</v>
      </c>
      <c r="CN118" s="52">
        <v>0</v>
      </c>
      <c r="CO118" s="172">
        <v>0</v>
      </c>
      <c r="CP118" s="172">
        <v>0</v>
      </c>
      <c r="CQ118" s="176">
        <v>0</v>
      </c>
      <c r="CR118" s="53">
        <v>0</v>
      </c>
      <c r="CS118" s="51">
        <v>2767199.74</v>
      </c>
      <c r="CT118" s="52">
        <v>0</v>
      </c>
      <c r="CU118" s="52">
        <v>2767199.74</v>
      </c>
      <c r="CV118" s="146">
        <v>0</v>
      </c>
      <c r="CW118" s="54">
        <v>0</v>
      </c>
      <c r="CX118" s="52">
        <v>0</v>
      </c>
      <c r="CY118" s="52">
        <v>0</v>
      </c>
      <c r="CZ118" s="146">
        <v>0</v>
      </c>
      <c r="DA118" s="54">
        <v>0</v>
      </c>
      <c r="DB118" s="52">
        <v>0</v>
      </c>
      <c r="DC118" s="178">
        <v>0.75</v>
      </c>
      <c r="DD118" s="52">
        <v>0</v>
      </c>
      <c r="DE118" s="146">
        <v>0</v>
      </c>
      <c r="DF118" s="146">
        <v>0</v>
      </c>
      <c r="DG118" s="52">
        <v>0</v>
      </c>
      <c r="DH118" s="52">
        <v>0</v>
      </c>
      <c r="DI118" s="52">
        <v>0</v>
      </c>
      <c r="DJ118" s="52">
        <v>0</v>
      </c>
      <c r="DK118" s="146">
        <v>0</v>
      </c>
      <c r="DL118" s="54">
        <v>0</v>
      </c>
      <c r="DM118" s="51">
        <v>2767199.74</v>
      </c>
      <c r="DN118" s="51">
        <v>2767199.74</v>
      </c>
      <c r="DO118" s="52">
        <v>0</v>
      </c>
      <c r="DP118" s="52">
        <v>0</v>
      </c>
      <c r="DQ118" s="52">
        <v>55343.99</v>
      </c>
      <c r="DR118" s="52">
        <v>2711855.75</v>
      </c>
      <c r="DS118" s="179">
        <v>67</v>
      </c>
      <c r="DT118" s="180">
        <v>196</v>
      </c>
      <c r="DU118" s="180">
        <v>609.952</v>
      </c>
      <c r="DV118" s="181">
        <v>41301</v>
      </c>
    </row>
    <row r="119" spans="1:126" s="199" customFormat="1" ht="10.199999999999999">
      <c r="A119" s="183" t="s">
        <v>452</v>
      </c>
      <c r="B119" s="183" t="s">
        <v>448</v>
      </c>
      <c r="C119" s="184"/>
      <c r="D119" s="183"/>
      <c r="E119" s="183" t="s">
        <v>231</v>
      </c>
      <c r="F119" s="183"/>
      <c r="G119" s="183" t="s">
        <v>133</v>
      </c>
      <c r="H119" s="185">
        <v>314</v>
      </c>
      <c r="I119" s="185">
        <v>715</v>
      </c>
      <c r="J119" s="185">
        <v>872</v>
      </c>
      <c r="K119" s="185">
        <v>784.5</v>
      </c>
      <c r="L119" s="185">
        <v>748</v>
      </c>
      <c r="M119" s="185">
        <v>809</v>
      </c>
      <c r="N119" s="185">
        <v>802.5</v>
      </c>
      <c r="O119" s="185">
        <v>877.5</v>
      </c>
      <c r="P119" s="185">
        <v>860.5</v>
      </c>
      <c r="Q119" s="185">
        <v>856.5</v>
      </c>
      <c r="R119" s="185">
        <v>779.5</v>
      </c>
      <c r="S119" s="185">
        <v>900.5</v>
      </c>
      <c r="T119" s="185">
        <v>773.5</v>
      </c>
      <c r="U119" s="185">
        <v>577</v>
      </c>
      <c r="V119" s="185">
        <v>545</v>
      </c>
      <c r="W119" s="185">
        <v>9314</v>
      </c>
      <c r="X119" s="185">
        <v>10186</v>
      </c>
      <c r="Y119" s="186">
        <v>1255.68</v>
      </c>
      <c r="Z119" s="186">
        <v>941.4</v>
      </c>
      <c r="AA119" s="186">
        <v>1837.26</v>
      </c>
      <c r="AB119" s="186">
        <v>2654.8240000000001</v>
      </c>
      <c r="AC119" s="186">
        <v>5540</v>
      </c>
      <c r="AD119" s="186">
        <v>10973.484</v>
      </c>
      <c r="AE119" s="186">
        <v>12229.164000000001</v>
      </c>
      <c r="AF119" s="174"/>
      <c r="AG119" s="174"/>
      <c r="AH119" s="187">
        <v>1.0449999999999999</v>
      </c>
      <c r="AI119" s="188">
        <v>12779.466</v>
      </c>
      <c r="AJ119" s="189">
        <v>27.5</v>
      </c>
      <c r="AK119" s="189">
        <v>117.5</v>
      </c>
      <c r="AL119" s="189">
        <v>288.5</v>
      </c>
      <c r="AM119" s="189">
        <v>2019</v>
      </c>
      <c r="AN119" s="189">
        <v>51.47</v>
      </c>
      <c r="AO119" s="186">
        <v>27.5</v>
      </c>
      <c r="AP119" s="186">
        <v>235</v>
      </c>
      <c r="AQ119" s="186">
        <v>577</v>
      </c>
      <c r="AR119" s="186">
        <v>1413.3</v>
      </c>
      <c r="AS119" s="186">
        <v>2252.8000000000002</v>
      </c>
      <c r="AT119" s="186">
        <v>1286.75</v>
      </c>
      <c r="AU119" s="186">
        <v>3539.55</v>
      </c>
      <c r="AV119" s="185">
        <v>5571.5</v>
      </c>
      <c r="AW119" s="185">
        <v>0</v>
      </c>
      <c r="AX119" s="186">
        <v>278.57499999999999</v>
      </c>
      <c r="AY119" s="185">
        <v>183.5</v>
      </c>
      <c r="AZ119" s="185">
        <v>62</v>
      </c>
      <c r="BA119" s="190">
        <v>0</v>
      </c>
      <c r="BB119" s="190">
        <v>0</v>
      </c>
      <c r="BC119" s="191">
        <v>31</v>
      </c>
      <c r="BD119" s="185">
        <v>2947</v>
      </c>
      <c r="BE119" s="185">
        <v>2947</v>
      </c>
      <c r="BF119" s="186">
        <v>176.82</v>
      </c>
      <c r="BG119" s="185">
        <v>1</v>
      </c>
      <c r="BH119" s="186">
        <v>1.5</v>
      </c>
      <c r="BI119" s="186">
        <v>44.555</v>
      </c>
      <c r="BJ119" s="186">
        <v>155.77500000000001</v>
      </c>
      <c r="BK119" s="192"/>
      <c r="BL119" s="190"/>
      <c r="BM119" s="186">
        <v>120.19799999999999</v>
      </c>
      <c r="BN119" s="193">
        <v>0</v>
      </c>
      <c r="BO119" s="193">
        <v>0</v>
      </c>
      <c r="BP119" s="194"/>
      <c r="BQ119" s="183"/>
      <c r="BR119" s="183"/>
      <c r="BS119" s="191">
        <v>0</v>
      </c>
      <c r="BT119" s="191">
        <v>120.19799999999999</v>
      </c>
      <c r="BU119" s="183"/>
      <c r="BV119" s="191">
        <v>1904.7819999999999</v>
      </c>
      <c r="BW119" s="191">
        <v>190.56</v>
      </c>
      <c r="BX119" s="191">
        <v>64.5</v>
      </c>
      <c r="BY119" s="191">
        <v>255.06</v>
      </c>
      <c r="BZ119" s="195">
        <v>0.5</v>
      </c>
      <c r="CA119" s="193">
        <v>0.05</v>
      </c>
      <c r="CB119" s="195">
        <v>0.5</v>
      </c>
      <c r="CC119" s="193">
        <v>0.05</v>
      </c>
      <c r="CD119" s="195">
        <v>0</v>
      </c>
      <c r="CE119" s="195">
        <v>0</v>
      </c>
      <c r="CF119" s="193">
        <v>0</v>
      </c>
      <c r="CG119" s="186">
        <v>19087.050999999999</v>
      </c>
      <c r="CH119" s="193">
        <v>202.91300000000001</v>
      </c>
      <c r="CI119" s="186">
        <v>19289.964</v>
      </c>
      <c r="CJ119" s="147">
        <v>87513744.180000007</v>
      </c>
      <c r="CK119" s="190">
        <v>0</v>
      </c>
      <c r="CL119" s="190">
        <v>9962</v>
      </c>
      <c r="CM119" s="193">
        <v>1095.82</v>
      </c>
      <c r="CN119" s="196">
        <v>4971461.3899999997</v>
      </c>
      <c r="CO119" s="190">
        <v>0</v>
      </c>
      <c r="CP119" s="190">
        <v>4288</v>
      </c>
      <c r="CQ119" s="190">
        <v>1286.4000000000001</v>
      </c>
      <c r="CR119" s="196">
        <v>5836075.2000000002</v>
      </c>
      <c r="CS119" s="196">
        <v>98321280.769999996</v>
      </c>
      <c r="CT119" s="202">
        <v>0</v>
      </c>
      <c r="CU119" s="202">
        <v>98321280.769999996</v>
      </c>
      <c r="CV119" s="147">
        <v>60980.86</v>
      </c>
      <c r="CW119" s="147">
        <v>395060</v>
      </c>
      <c r="CX119" s="147">
        <v>456040.86</v>
      </c>
      <c r="CY119" s="147">
        <v>342030.65</v>
      </c>
      <c r="CZ119" s="147">
        <v>0</v>
      </c>
      <c r="DA119" s="147">
        <v>0</v>
      </c>
      <c r="DB119" s="147">
        <v>0</v>
      </c>
      <c r="DC119" s="203">
        <v>0.75</v>
      </c>
      <c r="DD119" s="147">
        <v>0</v>
      </c>
      <c r="DE119" s="147">
        <v>0</v>
      </c>
      <c r="DF119" s="147">
        <v>13520.88</v>
      </c>
      <c r="DG119" s="147">
        <v>13520.88</v>
      </c>
      <c r="DH119" s="147">
        <v>10140.66</v>
      </c>
      <c r="DI119" s="147">
        <v>469561.74</v>
      </c>
      <c r="DJ119" s="147">
        <v>352171.31</v>
      </c>
      <c r="DK119" s="147">
        <v>0</v>
      </c>
      <c r="DL119" s="147">
        <v>0</v>
      </c>
      <c r="DM119" s="147">
        <v>97969109.459999993</v>
      </c>
      <c r="DN119" s="147">
        <v>87201404.810000002</v>
      </c>
      <c r="DO119" s="147">
        <v>4953138.72</v>
      </c>
      <c r="DP119" s="147">
        <v>5814565.9299999997</v>
      </c>
      <c r="DQ119" s="147">
        <v>55343.99</v>
      </c>
      <c r="DR119" s="147">
        <v>97913765.469999999</v>
      </c>
      <c r="DS119" s="190">
        <v>10297.5</v>
      </c>
      <c r="DT119" s="193">
        <v>9575</v>
      </c>
      <c r="DU119" s="193">
        <v>18009.325000000001</v>
      </c>
      <c r="DV119" s="198">
        <v>49676</v>
      </c>
    </row>
    <row r="120" spans="1:126" ht="10.199999999999999">
      <c r="A120" s="150" t="s">
        <v>453</v>
      </c>
      <c r="B120" s="150" t="s">
        <v>453</v>
      </c>
      <c r="C120" s="167" t="s">
        <v>454</v>
      </c>
      <c r="D120" s="168" t="s">
        <v>130</v>
      </c>
      <c r="E120" s="169" t="s">
        <v>455</v>
      </c>
      <c r="F120" s="150" t="s">
        <v>132</v>
      </c>
      <c r="G120" s="150" t="s">
        <v>133</v>
      </c>
      <c r="H120" s="170">
        <v>1</v>
      </c>
      <c r="I120" s="170">
        <v>9</v>
      </c>
      <c r="J120" s="171">
        <v>9.5</v>
      </c>
      <c r="K120" s="170">
        <v>8</v>
      </c>
      <c r="L120" s="170">
        <v>4</v>
      </c>
      <c r="M120" s="170">
        <v>5</v>
      </c>
      <c r="N120" s="170">
        <v>5</v>
      </c>
      <c r="O120" s="170">
        <v>6.5</v>
      </c>
      <c r="P120" s="170">
        <v>3</v>
      </c>
      <c r="Q120" s="170">
        <v>6</v>
      </c>
      <c r="R120" s="170">
        <v>5</v>
      </c>
      <c r="S120" s="170">
        <v>2</v>
      </c>
      <c r="T120" s="170">
        <v>1</v>
      </c>
      <c r="U120" s="170">
        <v>3</v>
      </c>
      <c r="V120" s="170">
        <v>0</v>
      </c>
      <c r="W120" s="171">
        <v>48.5</v>
      </c>
      <c r="X120" s="171">
        <v>58</v>
      </c>
      <c r="Y120" s="174">
        <v>13.68</v>
      </c>
      <c r="Z120" s="174">
        <v>9.6</v>
      </c>
      <c r="AA120" s="174">
        <v>10.62</v>
      </c>
      <c r="AB120" s="174">
        <v>15.153</v>
      </c>
      <c r="AC120" s="174">
        <v>21.25</v>
      </c>
      <c r="AD120" s="6">
        <v>56.622999999999998</v>
      </c>
      <c r="AE120" s="6">
        <v>70.302999999999997</v>
      </c>
      <c r="AF120" s="174">
        <v>1.105</v>
      </c>
      <c r="AG120" s="174">
        <v>1.085</v>
      </c>
      <c r="AH120" s="174">
        <v>1.095</v>
      </c>
      <c r="AI120" s="6">
        <v>76.981999999999999</v>
      </c>
      <c r="AJ120" s="170">
        <v>0</v>
      </c>
      <c r="AK120" s="170">
        <v>0</v>
      </c>
      <c r="AL120" s="170">
        <v>0</v>
      </c>
      <c r="AM120" s="170">
        <v>12.5</v>
      </c>
      <c r="AN120" s="170">
        <v>0.28999999999999998</v>
      </c>
      <c r="AO120" s="6">
        <v>0</v>
      </c>
      <c r="AP120" s="6">
        <v>0</v>
      </c>
      <c r="AQ120" s="6">
        <v>0</v>
      </c>
      <c r="AR120" s="6">
        <v>8.75</v>
      </c>
      <c r="AS120" s="6">
        <v>8.75</v>
      </c>
      <c r="AT120" s="6">
        <v>7.25</v>
      </c>
      <c r="AU120" s="6">
        <v>16</v>
      </c>
      <c r="AV120" s="170">
        <v>40.5</v>
      </c>
      <c r="AW120" s="170">
        <v>0</v>
      </c>
      <c r="AX120" s="174">
        <v>2.0249999999999999</v>
      </c>
      <c r="AY120" s="170">
        <v>0</v>
      </c>
      <c r="AZ120" s="170">
        <v>0</v>
      </c>
      <c r="BA120" s="172">
        <v>0</v>
      </c>
      <c r="BB120" s="172">
        <v>0</v>
      </c>
      <c r="BC120" s="176">
        <v>0</v>
      </c>
      <c r="BD120" s="170">
        <v>0</v>
      </c>
      <c r="BE120" s="170">
        <v>0</v>
      </c>
      <c r="BF120" s="174">
        <v>0</v>
      </c>
      <c r="BG120" s="170">
        <v>1</v>
      </c>
      <c r="BH120" s="6">
        <v>1.5</v>
      </c>
      <c r="BI120" s="175">
        <v>32.298999999999999</v>
      </c>
      <c r="BJ120" s="175">
        <v>31.11</v>
      </c>
      <c r="BK120" s="172">
        <v>58</v>
      </c>
      <c r="BL120" s="172">
        <v>58</v>
      </c>
      <c r="BM120" s="7">
        <v>63.408999999999999</v>
      </c>
      <c r="BN120" s="7">
        <v>8.5739999999999998</v>
      </c>
      <c r="BO120" s="9">
        <v>142</v>
      </c>
      <c r="BP120" s="177">
        <v>1</v>
      </c>
      <c r="BQ120" s="6" t="s">
        <v>234</v>
      </c>
      <c r="BR120" s="170" t="s">
        <v>134</v>
      </c>
      <c r="BS120" s="176">
        <v>3.48</v>
      </c>
      <c r="BT120" s="176">
        <v>217.46299999999999</v>
      </c>
      <c r="BU120" s="175">
        <v>7.1999999999999995E-2</v>
      </c>
      <c r="BV120" s="6">
        <v>4.1760000000000002</v>
      </c>
      <c r="BW120" s="6">
        <v>0</v>
      </c>
      <c r="BX120" s="6">
        <v>0</v>
      </c>
      <c r="BY120" s="176">
        <v>0</v>
      </c>
      <c r="BZ120" s="170">
        <v>0</v>
      </c>
      <c r="CA120" s="7">
        <v>0</v>
      </c>
      <c r="CB120" s="170">
        <v>0</v>
      </c>
      <c r="CC120" s="7">
        <v>0</v>
      </c>
      <c r="CD120" s="170">
        <v>0</v>
      </c>
      <c r="CE120" s="170">
        <v>0</v>
      </c>
      <c r="CF120" s="7">
        <v>0</v>
      </c>
      <c r="CG120" s="6">
        <v>318.14600000000002</v>
      </c>
      <c r="CH120" s="7">
        <v>0</v>
      </c>
      <c r="CI120" s="6">
        <v>318.14600000000002</v>
      </c>
      <c r="CJ120" s="51">
        <v>1443348.87</v>
      </c>
      <c r="CK120" s="172">
        <v>0</v>
      </c>
      <c r="CL120" s="172">
        <v>0</v>
      </c>
      <c r="CM120" s="174">
        <v>0</v>
      </c>
      <c r="CN120" s="52">
        <v>0</v>
      </c>
      <c r="CO120" s="172">
        <v>0</v>
      </c>
      <c r="CP120" s="172">
        <v>0</v>
      </c>
      <c r="CQ120" s="176">
        <v>0</v>
      </c>
      <c r="CR120" s="53">
        <v>0</v>
      </c>
      <c r="CS120" s="51">
        <v>1443348.87</v>
      </c>
      <c r="CT120" s="52">
        <v>0</v>
      </c>
      <c r="CU120" s="52">
        <v>1443348.87</v>
      </c>
      <c r="CV120" s="146">
        <v>12.38</v>
      </c>
      <c r="CW120" s="54">
        <v>3603</v>
      </c>
      <c r="CX120" s="52">
        <v>3615.38</v>
      </c>
      <c r="CY120" s="52">
        <v>2711.54</v>
      </c>
      <c r="CZ120" s="146">
        <v>0</v>
      </c>
      <c r="DA120" s="54">
        <v>0</v>
      </c>
      <c r="DB120" s="52">
        <v>0</v>
      </c>
      <c r="DC120" s="178">
        <v>0.75</v>
      </c>
      <c r="DD120" s="52">
        <v>0</v>
      </c>
      <c r="DE120" s="146">
        <v>0</v>
      </c>
      <c r="DF120" s="146">
        <v>0</v>
      </c>
      <c r="DG120" s="52">
        <v>0</v>
      </c>
      <c r="DH120" s="52">
        <v>0</v>
      </c>
      <c r="DI120" s="52">
        <v>3615.38</v>
      </c>
      <c r="DJ120" s="52">
        <v>2711.54</v>
      </c>
      <c r="DK120" s="146">
        <v>0</v>
      </c>
      <c r="DL120" s="54">
        <v>0</v>
      </c>
      <c r="DM120" s="51">
        <v>1440637.33</v>
      </c>
      <c r="DN120" s="51">
        <v>1440637.33</v>
      </c>
      <c r="DO120" s="52">
        <v>0</v>
      </c>
      <c r="DP120" s="52">
        <v>0</v>
      </c>
      <c r="DQ120" s="52">
        <v>0</v>
      </c>
      <c r="DR120" s="52">
        <v>1440637.33</v>
      </c>
      <c r="DS120" s="179">
        <v>61.5</v>
      </c>
      <c r="DT120" s="180">
        <v>52</v>
      </c>
      <c r="DU120" s="180">
        <v>306.065</v>
      </c>
      <c r="DV120" s="181">
        <v>24885</v>
      </c>
    </row>
    <row r="121" spans="1:126" ht="10.199999999999999">
      <c r="A121" s="150" t="s">
        <v>456</v>
      </c>
      <c r="B121" s="150" t="s">
        <v>456</v>
      </c>
      <c r="C121" s="167" t="s">
        <v>457</v>
      </c>
      <c r="D121" s="168" t="s">
        <v>130</v>
      </c>
      <c r="E121" s="169" t="s">
        <v>458</v>
      </c>
      <c r="F121" s="150" t="s">
        <v>132</v>
      </c>
      <c r="G121" s="150" t="s">
        <v>133</v>
      </c>
      <c r="H121" s="170">
        <v>31</v>
      </c>
      <c r="I121" s="170">
        <v>154.5</v>
      </c>
      <c r="J121" s="171">
        <v>170</v>
      </c>
      <c r="K121" s="170">
        <v>139</v>
      </c>
      <c r="L121" s="170">
        <v>148.5</v>
      </c>
      <c r="M121" s="170">
        <v>141.5</v>
      </c>
      <c r="N121" s="170">
        <v>160.5</v>
      </c>
      <c r="O121" s="170">
        <v>158</v>
      </c>
      <c r="P121" s="170">
        <v>171</v>
      </c>
      <c r="Q121" s="170">
        <v>163</v>
      </c>
      <c r="R121" s="170">
        <v>135.5</v>
      </c>
      <c r="S121" s="170">
        <v>154</v>
      </c>
      <c r="T121" s="170">
        <v>163.5</v>
      </c>
      <c r="U121" s="170">
        <v>139.5</v>
      </c>
      <c r="V121" s="170">
        <v>117.5</v>
      </c>
      <c r="W121" s="171">
        <v>1791.5</v>
      </c>
      <c r="X121" s="171">
        <v>1961.5</v>
      </c>
      <c r="Y121" s="174">
        <v>244.8</v>
      </c>
      <c r="Z121" s="174">
        <v>166.8</v>
      </c>
      <c r="AA121" s="174">
        <v>342.2</v>
      </c>
      <c r="AB121" s="174">
        <v>511.52800000000002</v>
      </c>
      <c r="AC121" s="174">
        <v>1091.25</v>
      </c>
      <c r="AD121" s="6">
        <v>2111.7779999999998</v>
      </c>
      <c r="AE121" s="6">
        <v>2356.578</v>
      </c>
      <c r="AF121" s="174">
        <v>1.111</v>
      </c>
      <c r="AG121" s="174">
        <v>1.099</v>
      </c>
      <c r="AH121" s="174">
        <v>1.105</v>
      </c>
      <c r="AI121" s="6">
        <v>2604.0189999999998</v>
      </c>
      <c r="AJ121" s="170">
        <v>12</v>
      </c>
      <c r="AK121" s="170">
        <v>25.5</v>
      </c>
      <c r="AL121" s="170">
        <v>25.5</v>
      </c>
      <c r="AM121" s="170">
        <v>304</v>
      </c>
      <c r="AN121" s="170">
        <v>7.65</v>
      </c>
      <c r="AO121" s="6">
        <v>12</v>
      </c>
      <c r="AP121" s="6">
        <v>51</v>
      </c>
      <c r="AQ121" s="6">
        <v>51</v>
      </c>
      <c r="AR121" s="6">
        <v>212.8</v>
      </c>
      <c r="AS121" s="6">
        <v>326.8</v>
      </c>
      <c r="AT121" s="6">
        <v>191.25</v>
      </c>
      <c r="AU121" s="6">
        <v>518.04999999999995</v>
      </c>
      <c r="AV121" s="170">
        <v>1072</v>
      </c>
      <c r="AW121" s="170">
        <v>0</v>
      </c>
      <c r="AX121" s="174">
        <v>53.6</v>
      </c>
      <c r="AY121" s="170">
        <v>223.5</v>
      </c>
      <c r="AZ121" s="170">
        <v>102.91</v>
      </c>
      <c r="BA121" s="172">
        <v>0</v>
      </c>
      <c r="BB121" s="172">
        <v>0</v>
      </c>
      <c r="BC121" s="176">
        <v>51.454999999999998</v>
      </c>
      <c r="BD121" s="170">
        <v>0</v>
      </c>
      <c r="BE121" s="170">
        <v>0</v>
      </c>
      <c r="BF121" s="174">
        <v>0</v>
      </c>
      <c r="BG121" s="170">
        <v>1</v>
      </c>
      <c r="BH121" s="6">
        <v>1.5</v>
      </c>
      <c r="BI121" s="175">
        <v>0</v>
      </c>
      <c r="BJ121" s="175">
        <v>0</v>
      </c>
      <c r="BK121" s="172">
        <v>1961.5</v>
      </c>
      <c r="BL121" s="172">
        <v>1961.5</v>
      </c>
      <c r="BM121" s="7">
        <v>0</v>
      </c>
      <c r="BN121" s="7">
        <v>149.94399999999999</v>
      </c>
      <c r="BO121" s="9">
        <v>0</v>
      </c>
      <c r="BP121" s="177">
        <v>0.28599999999999998</v>
      </c>
      <c r="BQ121" s="6" t="s">
        <v>134</v>
      </c>
      <c r="BR121" s="170" t="s">
        <v>134</v>
      </c>
      <c r="BS121" s="176">
        <v>0</v>
      </c>
      <c r="BT121" s="176">
        <v>149.94399999999999</v>
      </c>
      <c r="BU121" s="175">
        <v>0.17299999999999999</v>
      </c>
      <c r="BV121" s="6">
        <v>339.34</v>
      </c>
      <c r="BW121" s="6">
        <v>0</v>
      </c>
      <c r="BX121" s="6">
        <v>0</v>
      </c>
      <c r="BY121" s="176">
        <v>0</v>
      </c>
      <c r="BZ121" s="170">
        <v>0</v>
      </c>
      <c r="CA121" s="7">
        <v>0</v>
      </c>
      <c r="CB121" s="170">
        <v>1</v>
      </c>
      <c r="CC121" s="7">
        <v>0.1</v>
      </c>
      <c r="CD121" s="170">
        <v>0</v>
      </c>
      <c r="CE121" s="170">
        <v>0</v>
      </c>
      <c r="CF121" s="7">
        <v>0</v>
      </c>
      <c r="CG121" s="6">
        <v>3718.0079999999998</v>
      </c>
      <c r="CH121" s="7">
        <v>0</v>
      </c>
      <c r="CI121" s="6">
        <v>3718.0079999999998</v>
      </c>
      <c r="CJ121" s="51">
        <v>16867672.789999999</v>
      </c>
      <c r="CK121" s="172">
        <v>0</v>
      </c>
      <c r="CL121" s="172">
        <v>250</v>
      </c>
      <c r="CM121" s="174">
        <v>27.5</v>
      </c>
      <c r="CN121" s="52">
        <v>124760.63</v>
      </c>
      <c r="CO121" s="172">
        <v>0</v>
      </c>
      <c r="CP121" s="172">
        <v>0</v>
      </c>
      <c r="CQ121" s="176">
        <v>0</v>
      </c>
      <c r="CR121" s="53">
        <v>0</v>
      </c>
      <c r="CS121" s="51">
        <v>16992433.420000002</v>
      </c>
      <c r="CT121" s="52">
        <v>0</v>
      </c>
      <c r="CU121" s="52">
        <v>16992433.420000002</v>
      </c>
      <c r="CV121" s="146">
        <v>30294.14</v>
      </c>
      <c r="CW121" s="54">
        <v>264550</v>
      </c>
      <c r="CX121" s="52">
        <v>294844.14</v>
      </c>
      <c r="CY121" s="52">
        <v>221133.11</v>
      </c>
      <c r="CZ121" s="146">
        <v>0</v>
      </c>
      <c r="DA121" s="54">
        <v>0</v>
      </c>
      <c r="DB121" s="52">
        <v>0</v>
      </c>
      <c r="DC121" s="178">
        <v>0.4758</v>
      </c>
      <c r="DD121" s="52">
        <v>0</v>
      </c>
      <c r="DE121" s="146">
        <v>0</v>
      </c>
      <c r="DF121" s="146">
        <v>84853.63</v>
      </c>
      <c r="DG121" s="52">
        <v>84853.63</v>
      </c>
      <c r="DH121" s="52">
        <v>63640.22</v>
      </c>
      <c r="DI121" s="52">
        <v>379697.77</v>
      </c>
      <c r="DJ121" s="52">
        <v>284773.33</v>
      </c>
      <c r="DK121" s="146">
        <v>0</v>
      </c>
      <c r="DL121" s="54">
        <v>0</v>
      </c>
      <c r="DM121" s="51">
        <v>16707660.09</v>
      </c>
      <c r="DN121" s="51">
        <v>16584990.300000001</v>
      </c>
      <c r="DO121" s="52">
        <v>122669.79</v>
      </c>
      <c r="DP121" s="52">
        <v>0</v>
      </c>
      <c r="DQ121" s="52">
        <v>0</v>
      </c>
      <c r="DR121" s="52">
        <v>16707660.09</v>
      </c>
      <c r="DS121" s="179">
        <v>1987</v>
      </c>
      <c r="DT121" s="180">
        <v>1760.5</v>
      </c>
      <c r="DU121" s="180">
        <v>3314.0320000000002</v>
      </c>
      <c r="DV121" s="181">
        <v>8599</v>
      </c>
    </row>
    <row r="122" spans="1:126" ht="10.199999999999999">
      <c r="A122" s="150" t="s">
        <v>459</v>
      </c>
      <c r="B122" s="150" t="s">
        <v>459</v>
      </c>
      <c r="C122" s="167" t="s">
        <v>460</v>
      </c>
      <c r="D122" s="168" t="s">
        <v>130</v>
      </c>
      <c r="E122" s="169" t="s">
        <v>461</v>
      </c>
      <c r="F122" s="150" t="s">
        <v>132</v>
      </c>
      <c r="G122" s="150" t="s">
        <v>133</v>
      </c>
      <c r="H122" s="170">
        <v>7</v>
      </c>
      <c r="I122" s="170">
        <v>7</v>
      </c>
      <c r="J122" s="171">
        <v>10.5</v>
      </c>
      <c r="K122" s="170">
        <v>8</v>
      </c>
      <c r="L122" s="170">
        <v>12.5</v>
      </c>
      <c r="M122" s="170">
        <v>11.5</v>
      </c>
      <c r="N122" s="170">
        <v>11</v>
      </c>
      <c r="O122" s="170">
        <v>9.5</v>
      </c>
      <c r="P122" s="170">
        <v>12.5</v>
      </c>
      <c r="Q122" s="170">
        <v>6</v>
      </c>
      <c r="R122" s="170">
        <v>9.5</v>
      </c>
      <c r="S122" s="170">
        <v>5</v>
      </c>
      <c r="T122" s="170">
        <v>7</v>
      </c>
      <c r="U122" s="170">
        <v>10</v>
      </c>
      <c r="V122" s="170">
        <v>3</v>
      </c>
      <c r="W122" s="171">
        <v>105.5</v>
      </c>
      <c r="X122" s="171">
        <v>116</v>
      </c>
      <c r="Y122" s="174">
        <v>15.12</v>
      </c>
      <c r="Z122" s="174">
        <v>9.6</v>
      </c>
      <c r="AA122" s="174">
        <v>28.32</v>
      </c>
      <c r="AB122" s="174">
        <v>34.485999999999997</v>
      </c>
      <c r="AC122" s="174">
        <v>50.625</v>
      </c>
      <c r="AD122" s="6">
        <v>123.03100000000001</v>
      </c>
      <c r="AE122" s="6">
        <v>138.15100000000001</v>
      </c>
      <c r="AF122" s="174">
        <v>1.226</v>
      </c>
      <c r="AG122" s="174">
        <v>1.1559999999999999</v>
      </c>
      <c r="AH122" s="174">
        <v>1.1910000000000001</v>
      </c>
      <c r="AI122" s="6">
        <v>164.53800000000001</v>
      </c>
      <c r="AJ122" s="170">
        <v>0</v>
      </c>
      <c r="AK122" s="170">
        <v>0.5</v>
      </c>
      <c r="AL122" s="170">
        <v>1</v>
      </c>
      <c r="AM122" s="170">
        <v>26</v>
      </c>
      <c r="AN122" s="170">
        <v>0.79</v>
      </c>
      <c r="AO122" s="6">
        <v>0</v>
      </c>
      <c r="AP122" s="6">
        <v>1</v>
      </c>
      <c r="AQ122" s="6">
        <v>2</v>
      </c>
      <c r="AR122" s="6">
        <v>18.2</v>
      </c>
      <c r="AS122" s="6">
        <v>21.2</v>
      </c>
      <c r="AT122" s="6">
        <v>19.75</v>
      </c>
      <c r="AU122" s="6">
        <v>40.950000000000003</v>
      </c>
      <c r="AV122" s="170">
        <v>59.5</v>
      </c>
      <c r="AW122" s="170">
        <v>0</v>
      </c>
      <c r="AX122" s="174">
        <v>2.9750000000000001</v>
      </c>
      <c r="AY122" s="170">
        <v>0</v>
      </c>
      <c r="AZ122" s="170">
        <v>0</v>
      </c>
      <c r="BA122" s="172">
        <v>0</v>
      </c>
      <c r="BB122" s="172">
        <v>0</v>
      </c>
      <c r="BC122" s="176">
        <v>0</v>
      </c>
      <c r="BD122" s="170">
        <v>0</v>
      </c>
      <c r="BE122" s="170">
        <v>0</v>
      </c>
      <c r="BF122" s="174">
        <v>0</v>
      </c>
      <c r="BG122" s="170">
        <v>0</v>
      </c>
      <c r="BH122" s="6">
        <v>0</v>
      </c>
      <c r="BI122" s="175">
        <v>65.879000000000005</v>
      </c>
      <c r="BJ122" s="175">
        <v>42.997999999999998</v>
      </c>
      <c r="BK122" s="172">
        <v>116</v>
      </c>
      <c r="BL122" s="172">
        <v>116</v>
      </c>
      <c r="BM122" s="7">
        <v>108.877</v>
      </c>
      <c r="BN122" s="7">
        <v>16.895</v>
      </c>
      <c r="BO122" s="9">
        <v>84</v>
      </c>
      <c r="BP122" s="177">
        <v>1</v>
      </c>
      <c r="BQ122" s="6" t="s">
        <v>234</v>
      </c>
      <c r="BR122" s="170" t="s">
        <v>134</v>
      </c>
      <c r="BS122" s="176">
        <v>6.96</v>
      </c>
      <c r="BT122" s="176">
        <v>216.732</v>
      </c>
      <c r="BU122" s="175">
        <v>0.13200000000000001</v>
      </c>
      <c r="BV122" s="6">
        <v>15.311999999999999</v>
      </c>
      <c r="BW122" s="6">
        <v>0</v>
      </c>
      <c r="BX122" s="6">
        <v>0</v>
      </c>
      <c r="BY122" s="176">
        <v>0</v>
      </c>
      <c r="BZ122" s="170">
        <v>0</v>
      </c>
      <c r="CA122" s="7">
        <v>0</v>
      </c>
      <c r="CB122" s="170">
        <v>0</v>
      </c>
      <c r="CC122" s="7">
        <v>0</v>
      </c>
      <c r="CD122" s="170">
        <v>0</v>
      </c>
      <c r="CE122" s="170">
        <v>0</v>
      </c>
      <c r="CF122" s="7">
        <v>0</v>
      </c>
      <c r="CG122" s="6">
        <v>440.50700000000001</v>
      </c>
      <c r="CH122" s="7">
        <v>0</v>
      </c>
      <c r="CI122" s="6">
        <v>440.50700000000001</v>
      </c>
      <c r="CJ122" s="51">
        <v>1998470.13</v>
      </c>
      <c r="CK122" s="172">
        <v>0</v>
      </c>
      <c r="CL122" s="172">
        <v>0</v>
      </c>
      <c r="CM122" s="174">
        <v>0</v>
      </c>
      <c r="CN122" s="52">
        <v>0</v>
      </c>
      <c r="CO122" s="172">
        <v>0</v>
      </c>
      <c r="CP122" s="172">
        <v>0</v>
      </c>
      <c r="CQ122" s="176">
        <v>0</v>
      </c>
      <c r="CR122" s="53">
        <v>0</v>
      </c>
      <c r="CS122" s="51">
        <v>1998470.13</v>
      </c>
      <c r="CT122" s="52">
        <v>0</v>
      </c>
      <c r="CU122" s="52">
        <v>1998470.13</v>
      </c>
      <c r="CV122" s="146">
        <v>1581.83</v>
      </c>
      <c r="CW122" s="54">
        <v>7560</v>
      </c>
      <c r="CX122" s="52">
        <v>9141.83</v>
      </c>
      <c r="CY122" s="52">
        <v>6856.37</v>
      </c>
      <c r="CZ122" s="146">
        <v>0</v>
      </c>
      <c r="DA122" s="54">
        <v>0</v>
      </c>
      <c r="DB122" s="52">
        <v>0</v>
      </c>
      <c r="DC122" s="178">
        <v>0.75</v>
      </c>
      <c r="DD122" s="52">
        <v>0</v>
      </c>
      <c r="DE122" s="146">
        <v>0</v>
      </c>
      <c r="DF122" s="146">
        <v>0</v>
      </c>
      <c r="DG122" s="52">
        <v>0</v>
      </c>
      <c r="DH122" s="52">
        <v>0</v>
      </c>
      <c r="DI122" s="52">
        <v>9141.83</v>
      </c>
      <c r="DJ122" s="52">
        <v>6856.37</v>
      </c>
      <c r="DK122" s="146">
        <v>0</v>
      </c>
      <c r="DL122" s="54">
        <v>0</v>
      </c>
      <c r="DM122" s="51">
        <v>1991613.76</v>
      </c>
      <c r="DN122" s="51">
        <v>1991613.76</v>
      </c>
      <c r="DO122" s="52">
        <v>0</v>
      </c>
      <c r="DP122" s="52">
        <v>0</v>
      </c>
      <c r="DQ122" s="52">
        <v>0</v>
      </c>
      <c r="DR122" s="52">
        <v>1991613.76</v>
      </c>
      <c r="DS122" s="179">
        <v>120</v>
      </c>
      <c r="DT122" s="180">
        <v>105.5</v>
      </c>
      <c r="DU122" s="180">
        <v>415.21499999999997</v>
      </c>
      <c r="DV122" s="181">
        <v>17228</v>
      </c>
    </row>
    <row r="123" spans="1:126" ht="10.199999999999999">
      <c r="A123" s="150" t="s">
        <v>462</v>
      </c>
      <c r="B123" s="150" t="s">
        <v>462</v>
      </c>
      <c r="C123" s="167" t="s">
        <v>463</v>
      </c>
      <c r="D123" s="168" t="s">
        <v>130</v>
      </c>
      <c r="E123" s="169" t="s">
        <v>464</v>
      </c>
      <c r="F123" s="150" t="s">
        <v>132</v>
      </c>
      <c r="G123" s="150" t="s">
        <v>133</v>
      </c>
      <c r="H123" s="170">
        <v>174.5</v>
      </c>
      <c r="I123" s="170">
        <v>932.5</v>
      </c>
      <c r="J123" s="171">
        <v>1019.75</v>
      </c>
      <c r="K123" s="170">
        <v>908</v>
      </c>
      <c r="L123" s="170">
        <v>995.5</v>
      </c>
      <c r="M123" s="170">
        <v>989.5</v>
      </c>
      <c r="N123" s="170">
        <v>988</v>
      </c>
      <c r="O123" s="170">
        <v>1095</v>
      </c>
      <c r="P123" s="170">
        <v>1095</v>
      </c>
      <c r="Q123" s="170">
        <v>884.5</v>
      </c>
      <c r="R123" s="170">
        <v>888</v>
      </c>
      <c r="S123" s="170">
        <v>980.5</v>
      </c>
      <c r="T123" s="170">
        <v>851</v>
      </c>
      <c r="U123" s="170">
        <v>778</v>
      </c>
      <c r="V123" s="170">
        <v>733</v>
      </c>
      <c r="W123" s="171">
        <v>11186</v>
      </c>
      <c r="X123" s="171">
        <v>12205.75</v>
      </c>
      <c r="Y123" s="174">
        <v>1468.44</v>
      </c>
      <c r="Z123" s="174">
        <v>1089.5999999999999</v>
      </c>
      <c r="AA123" s="174">
        <v>2342.3000000000002</v>
      </c>
      <c r="AB123" s="174">
        <v>3321.01</v>
      </c>
      <c r="AC123" s="174">
        <v>6393.75</v>
      </c>
      <c r="AD123" s="6">
        <v>13146.66</v>
      </c>
      <c r="AE123" s="6">
        <v>14615.1</v>
      </c>
      <c r="AF123" s="174">
        <v>1.0649999999999999</v>
      </c>
      <c r="AG123" s="174">
        <v>1.073</v>
      </c>
      <c r="AH123" s="174">
        <v>1.069</v>
      </c>
      <c r="AI123" s="6">
        <v>15623.541999999999</v>
      </c>
      <c r="AJ123" s="170">
        <v>327.5</v>
      </c>
      <c r="AK123" s="170">
        <v>286.5</v>
      </c>
      <c r="AL123" s="170">
        <v>141.5</v>
      </c>
      <c r="AM123" s="170">
        <v>1973</v>
      </c>
      <c r="AN123" s="170">
        <v>68.58</v>
      </c>
      <c r="AO123" s="6">
        <v>327.5</v>
      </c>
      <c r="AP123" s="6">
        <v>573</v>
      </c>
      <c r="AQ123" s="6">
        <v>283</v>
      </c>
      <c r="AR123" s="6">
        <v>1381.1</v>
      </c>
      <c r="AS123" s="6">
        <v>2564.6</v>
      </c>
      <c r="AT123" s="6">
        <v>1714.5</v>
      </c>
      <c r="AU123" s="6">
        <v>4279.1000000000004</v>
      </c>
      <c r="AV123" s="170">
        <v>6819.5</v>
      </c>
      <c r="AW123" s="170">
        <v>0</v>
      </c>
      <c r="AX123" s="174">
        <v>340.97500000000002</v>
      </c>
      <c r="AY123" s="170">
        <v>2663</v>
      </c>
      <c r="AZ123" s="170">
        <v>1155.1600000000001</v>
      </c>
      <c r="BA123" s="172">
        <v>0</v>
      </c>
      <c r="BB123" s="172">
        <v>0</v>
      </c>
      <c r="BC123" s="176">
        <v>577.58000000000004</v>
      </c>
      <c r="BD123" s="170">
        <v>3893</v>
      </c>
      <c r="BE123" s="170">
        <v>3893</v>
      </c>
      <c r="BF123" s="174">
        <v>233.58</v>
      </c>
      <c r="BG123" s="170">
        <v>47</v>
      </c>
      <c r="BH123" s="6">
        <v>70.5</v>
      </c>
      <c r="BI123" s="175">
        <v>98.634</v>
      </c>
      <c r="BJ123" s="175">
        <v>311.58499999999998</v>
      </c>
      <c r="BK123" s="172">
        <v>12205.75</v>
      </c>
      <c r="BL123" s="172">
        <v>12580.25</v>
      </c>
      <c r="BM123" s="7">
        <v>246.131</v>
      </c>
      <c r="BN123" s="7">
        <v>0</v>
      </c>
      <c r="BO123" s="9">
        <v>0</v>
      </c>
      <c r="BP123" s="177">
        <v>0.20699999999999999</v>
      </c>
      <c r="BQ123" s="6" t="s">
        <v>134</v>
      </c>
      <c r="BR123" s="170" t="s">
        <v>134</v>
      </c>
      <c r="BS123" s="176">
        <v>0</v>
      </c>
      <c r="BT123" s="176">
        <v>246.131</v>
      </c>
      <c r="BU123" s="175">
        <v>0.17899999999999999</v>
      </c>
      <c r="BV123" s="6">
        <v>2184.8290000000002</v>
      </c>
      <c r="BW123" s="6">
        <v>0</v>
      </c>
      <c r="BX123" s="6">
        <v>0</v>
      </c>
      <c r="BY123" s="176">
        <v>0</v>
      </c>
      <c r="BZ123" s="170">
        <v>0.5</v>
      </c>
      <c r="CA123" s="7">
        <v>0.05</v>
      </c>
      <c r="CB123" s="170">
        <v>0</v>
      </c>
      <c r="CC123" s="7">
        <v>0</v>
      </c>
      <c r="CD123" s="170">
        <v>11</v>
      </c>
      <c r="CE123" s="170">
        <v>11</v>
      </c>
      <c r="CF123" s="7">
        <v>2.75</v>
      </c>
      <c r="CG123" s="6">
        <v>23559.037</v>
      </c>
      <c r="CH123" s="7">
        <v>0</v>
      </c>
      <c r="CI123" s="6">
        <v>23559.037</v>
      </c>
      <c r="CJ123" s="51">
        <v>106881461.11</v>
      </c>
      <c r="CK123" s="172">
        <v>0</v>
      </c>
      <c r="CL123" s="172">
        <v>1426</v>
      </c>
      <c r="CM123" s="174">
        <v>156.86000000000001</v>
      </c>
      <c r="CN123" s="52">
        <v>711634.61</v>
      </c>
      <c r="CO123" s="172">
        <v>0</v>
      </c>
      <c r="CP123" s="172">
        <v>0</v>
      </c>
      <c r="CQ123" s="176">
        <v>0</v>
      </c>
      <c r="CR123" s="53">
        <v>0</v>
      </c>
      <c r="CS123" s="51">
        <v>107593095.72</v>
      </c>
      <c r="CT123" s="52">
        <v>0</v>
      </c>
      <c r="CU123" s="52">
        <v>107593095.72</v>
      </c>
      <c r="CV123" s="146">
        <v>225444.28</v>
      </c>
      <c r="CW123" s="54">
        <v>1559467</v>
      </c>
      <c r="CX123" s="52">
        <v>1784911.28</v>
      </c>
      <c r="CY123" s="52">
        <v>1338683.46</v>
      </c>
      <c r="CZ123" s="146">
        <v>0</v>
      </c>
      <c r="DA123" s="54">
        <v>0</v>
      </c>
      <c r="DB123" s="52">
        <v>0</v>
      </c>
      <c r="DC123" s="178">
        <v>0.46579999999999999</v>
      </c>
      <c r="DD123" s="52">
        <v>0</v>
      </c>
      <c r="DE123" s="146">
        <v>0</v>
      </c>
      <c r="DF123" s="146">
        <v>33620.89</v>
      </c>
      <c r="DG123" s="52">
        <v>33620.89</v>
      </c>
      <c r="DH123" s="52">
        <v>25215.67</v>
      </c>
      <c r="DI123" s="52">
        <v>1818532.17</v>
      </c>
      <c r="DJ123" s="52">
        <v>1363899.13</v>
      </c>
      <c r="DK123" s="146">
        <v>257176.3</v>
      </c>
      <c r="DL123" s="54">
        <v>231458.67</v>
      </c>
      <c r="DM123" s="51">
        <v>105997737.92</v>
      </c>
      <c r="DN123" s="51">
        <v>105296655.20999999</v>
      </c>
      <c r="DO123" s="52">
        <v>701082.71</v>
      </c>
      <c r="DP123" s="52">
        <v>0</v>
      </c>
      <c r="DQ123" s="52">
        <v>0</v>
      </c>
      <c r="DR123" s="52">
        <v>105997737.92</v>
      </c>
      <c r="DS123" s="179">
        <v>12269.5</v>
      </c>
      <c r="DT123" s="180">
        <v>11697.5</v>
      </c>
      <c r="DU123" s="180">
        <v>22572.400000000001</v>
      </c>
      <c r="DV123" s="181">
        <v>8757</v>
      </c>
    </row>
    <row r="124" spans="1:126" ht="10.199999999999999">
      <c r="A124" s="182" t="s">
        <v>465</v>
      </c>
      <c r="B124" s="150" t="s">
        <v>462</v>
      </c>
      <c r="C124" s="167" t="s">
        <v>463</v>
      </c>
      <c r="D124" s="168" t="s">
        <v>171</v>
      </c>
      <c r="E124" s="169" t="s">
        <v>466</v>
      </c>
      <c r="F124" s="150" t="s">
        <v>142</v>
      </c>
      <c r="G124" s="150" t="s">
        <v>133</v>
      </c>
      <c r="H124" s="170">
        <v>0</v>
      </c>
      <c r="I124" s="170">
        <v>0</v>
      </c>
      <c r="J124" s="171">
        <v>0</v>
      </c>
      <c r="K124" s="170">
        <v>0</v>
      </c>
      <c r="L124" s="170">
        <v>0</v>
      </c>
      <c r="M124" s="170">
        <v>0</v>
      </c>
      <c r="N124" s="170">
        <v>0</v>
      </c>
      <c r="O124" s="170">
        <v>0</v>
      </c>
      <c r="P124" s="170">
        <v>0</v>
      </c>
      <c r="Q124" s="170">
        <v>74</v>
      </c>
      <c r="R124" s="170">
        <v>75</v>
      </c>
      <c r="S124" s="170">
        <v>64.5</v>
      </c>
      <c r="T124" s="170">
        <v>55</v>
      </c>
      <c r="U124" s="170">
        <v>49.5</v>
      </c>
      <c r="V124" s="170">
        <v>56.5</v>
      </c>
      <c r="W124" s="171">
        <v>374.5</v>
      </c>
      <c r="X124" s="171">
        <v>374.5</v>
      </c>
      <c r="Y124" s="174">
        <v>0</v>
      </c>
      <c r="Z124" s="174">
        <v>0</v>
      </c>
      <c r="AA124" s="174">
        <v>0</v>
      </c>
      <c r="AB124" s="174">
        <v>0</v>
      </c>
      <c r="AC124" s="174">
        <v>468.125</v>
      </c>
      <c r="AD124" s="6">
        <v>468.125</v>
      </c>
      <c r="AE124" s="6">
        <v>468.125</v>
      </c>
      <c r="AF124" s="174">
        <v>1.0389999999999999</v>
      </c>
      <c r="AG124" s="174">
        <v>1.0369999999999999</v>
      </c>
      <c r="AH124" s="174">
        <v>1.038</v>
      </c>
      <c r="AI124" s="6">
        <v>485.91399999999999</v>
      </c>
      <c r="AJ124" s="170">
        <v>0</v>
      </c>
      <c r="AK124" s="170">
        <v>0</v>
      </c>
      <c r="AL124" s="170">
        <v>0</v>
      </c>
      <c r="AM124" s="170">
        <v>110</v>
      </c>
      <c r="AN124" s="170">
        <v>0.04</v>
      </c>
      <c r="AO124" s="6">
        <v>0</v>
      </c>
      <c r="AP124" s="6">
        <v>0</v>
      </c>
      <c r="AQ124" s="6">
        <v>0</v>
      </c>
      <c r="AR124" s="6">
        <v>77</v>
      </c>
      <c r="AS124" s="6">
        <v>77</v>
      </c>
      <c r="AT124" s="6">
        <v>1</v>
      </c>
      <c r="AU124" s="6">
        <v>78</v>
      </c>
      <c r="AV124" s="170">
        <v>0</v>
      </c>
      <c r="AW124" s="170">
        <v>0</v>
      </c>
      <c r="AX124" s="174">
        <v>0</v>
      </c>
      <c r="AY124" s="170">
        <v>0</v>
      </c>
      <c r="AZ124" s="170">
        <v>0</v>
      </c>
      <c r="BA124" s="172">
        <v>0</v>
      </c>
      <c r="BB124" s="172">
        <v>0</v>
      </c>
      <c r="BC124" s="176">
        <v>0</v>
      </c>
      <c r="BD124" s="170">
        <v>0</v>
      </c>
      <c r="BE124" s="170">
        <v>0</v>
      </c>
      <c r="BF124" s="174">
        <v>0</v>
      </c>
      <c r="BG124" s="170">
        <v>2</v>
      </c>
      <c r="BH124" s="6">
        <v>3</v>
      </c>
      <c r="BI124" s="175">
        <v>0</v>
      </c>
      <c r="BJ124" s="175">
        <v>38.198999999999998</v>
      </c>
      <c r="BK124" s="172">
        <v>12205.75</v>
      </c>
      <c r="BL124" s="172">
        <v>12580.25</v>
      </c>
      <c r="BM124" s="7">
        <v>22.919</v>
      </c>
      <c r="BN124" s="7">
        <v>0</v>
      </c>
      <c r="BO124" s="9">
        <v>0</v>
      </c>
      <c r="BP124" s="177">
        <v>0.20699999999999999</v>
      </c>
      <c r="BQ124" s="6" t="s">
        <v>134</v>
      </c>
      <c r="BR124" s="170" t="s">
        <v>134</v>
      </c>
      <c r="BS124" s="176">
        <v>0</v>
      </c>
      <c r="BT124" s="176">
        <v>22.919</v>
      </c>
      <c r="BU124" s="175">
        <v>0.17899999999999999</v>
      </c>
      <c r="BV124" s="6">
        <v>67.036000000000001</v>
      </c>
      <c r="BW124" s="6">
        <v>0</v>
      </c>
      <c r="BX124" s="6">
        <v>0</v>
      </c>
      <c r="BY124" s="176">
        <v>0</v>
      </c>
      <c r="BZ124" s="170">
        <v>0</v>
      </c>
      <c r="CA124" s="7">
        <v>0</v>
      </c>
      <c r="CB124" s="170">
        <v>0</v>
      </c>
      <c r="CC124" s="7">
        <v>0</v>
      </c>
      <c r="CD124" s="170">
        <v>0</v>
      </c>
      <c r="CE124" s="170">
        <v>0</v>
      </c>
      <c r="CF124" s="7">
        <v>0</v>
      </c>
      <c r="CG124" s="6">
        <v>656.86900000000003</v>
      </c>
      <c r="CH124" s="7">
        <v>0</v>
      </c>
      <c r="CI124" s="6">
        <v>656.86900000000003</v>
      </c>
      <c r="CJ124" s="51">
        <v>2980050.44</v>
      </c>
      <c r="CK124" s="172">
        <v>0</v>
      </c>
      <c r="CL124" s="172">
        <v>397</v>
      </c>
      <c r="CM124" s="174">
        <v>43.67</v>
      </c>
      <c r="CN124" s="52">
        <v>198119.87</v>
      </c>
      <c r="CO124" s="172">
        <v>0</v>
      </c>
      <c r="CP124" s="172">
        <v>0</v>
      </c>
      <c r="CQ124" s="176">
        <v>0</v>
      </c>
      <c r="CR124" s="53">
        <v>0</v>
      </c>
      <c r="CS124" s="51">
        <v>3178170.31</v>
      </c>
      <c r="CT124" s="52">
        <v>0</v>
      </c>
      <c r="CU124" s="52">
        <v>3178170.31</v>
      </c>
      <c r="CV124" s="146">
        <v>0</v>
      </c>
      <c r="CW124" s="54">
        <v>0</v>
      </c>
      <c r="CX124" s="52">
        <v>0</v>
      </c>
      <c r="CY124" s="52">
        <v>0</v>
      </c>
      <c r="CZ124" s="146">
        <v>0</v>
      </c>
      <c r="DA124" s="54">
        <v>0</v>
      </c>
      <c r="DB124" s="52">
        <v>0</v>
      </c>
      <c r="DC124" s="178">
        <v>0.46579999999999999</v>
      </c>
      <c r="DD124" s="52">
        <v>0</v>
      </c>
      <c r="DE124" s="146">
        <v>0</v>
      </c>
      <c r="DF124" s="146">
        <v>0</v>
      </c>
      <c r="DG124" s="52">
        <v>0</v>
      </c>
      <c r="DH124" s="52">
        <v>0</v>
      </c>
      <c r="DI124" s="52">
        <v>0</v>
      </c>
      <c r="DJ124" s="52">
        <v>0</v>
      </c>
      <c r="DK124" s="146">
        <v>0</v>
      </c>
      <c r="DL124" s="54">
        <v>0</v>
      </c>
      <c r="DM124" s="51">
        <v>3178170.31</v>
      </c>
      <c r="DN124" s="51">
        <v>2980050.44</v>
      </c>
      <c r="DO124" s="52">
        <v>198119.87</v>
      </c>
      <c r="DP124" s="52">
        <v>0</v>
      </c>
      <c r="DQ124" s="52">
        <v>63563.41</v>
      </c>
      <c r="DR124" s="52">
        <v>3114606.9</v>
      </c>
      <c r="DS124" s="179">
        <v>380</v>
      </c>
      <c r="DT124" s="180">
        <v>379</v>
      </c>
      <c r="DU124" s="180">
        <v>657.75199999999995</v>
      </c>
      <c r="DV124" s="181">
        <v>7957</v>
      </c>
    </row>
    <row r="125" spans="1:126" s="199" customFormat="1" ht="10.199999999999999">
      <c r="A125" s="183" t="s">
        <v>467</v>
      </c>
      <c r="B125" s="183" t="s">
        <v>462</v>
      </c>
      <c r="C125" s="184"/>
      <c r="D125" s="183"/>
      <c r="E125" s="183" t="s">
        <v>231</v>
      </c>
      <c r="F125" s="183"/>
      <c r="G125" s="183" t="s">
        <v>133</v>
      </c>
      <c r="H125" s="185">
        <v>174.5</v>
      </c>
      <c r="I125" s="185">
        <v>932.5</v>
      </c>
      <c r="J125" s="185">
        <v>1019.75</v>
      </c>
      <c r="K125" s="185">
        <v>908</v>
      </c>
      <c r="L125" s="185">
        <v>995.5</v>
      </c>
      <c r="M125" s="185">
        <v>989.5</v>
      </c>
      <c r="N125" s="185">
        <v>988</v>
      </c>
      <c r="O125" s="185">
        <v>1095</v>
      </c>
      <c r="P125" s="185">
        <v>1095</v>
      </c>
      <c r="Q125" s="185">
        <v>958.5</v>
      </c>
      <c r="R125" s="185">
        <v>963</v>
      </c>
      <c r="S125" s="185">
        <v>1045</v>
      </c>
      <c r="T125" s="185">
        <v>906</v>
      </c>
      <c r="U125" s="185">
        <v>827.5</v>
      </c>
      <c r="V125" s="185">
        <v>789.5</v>
      </c>
      <c r="W125" s="185">
        <v>11560.5</v>
      </c>
      <c r="X125" s="185">
        <v>12580.25</v>
      </c>
      <c r="Y125" s="186">
        <v>1468.44</v>
      </c>
      <c r="Z125" s="186">
        <v>1089.5999999999999</v>
      </c>
      <c r="AA125" s="186">
        <v>2342.3000000000002</v>
      </c>
      <c r="AB125" s="186">
        <v>3321.01</v>
      </c>
      <c r="AC125" s="186">
        <v>6861.875</v>
      </c>
      <c r="AD125" s="186">
        <v>13614.785</v>
      </c>
      <c r="AE125" s="186">
        <v>15083.225</v>
      </c>
      <c r="AF125" s="174"/>
      <c r="AG125" s="174"/>
      <c r="AH125" s="187">
        <v>1.0680000000000001</v>
      </c>
      <c r="AI125" s="188">
        <v>16109.456</v>
      </c>
      <c r="AJ125" s="189">
        <v>327.5</v>
      </c>
      <c r="AK125" s="189">
        <v>286.5</v>
      </c>
      <c r="AL125" s="189">
        <v>141.5</v>
      </c>
      <c r="AM125" s="189">
        <v>2083</v>
      </c>
      <c r="AN125" s="189">
        <v>68.62</v>
      </c>
      <c r="AO125" s="186">
        <v>327.5</v>
      </c>
      <c r="AP125" s="186">
        <v>573</v>
      </c>
      <c r="AQ125" s="186">
        <v>283</v>
      </c>
      <c r="AR125" s="186">
        <v>1458.1</v>
      </c>
      <c r="AS125" s="186">
        <v>2641.6</v>
      </c>
      <c r="AT125" s="186">
        <v>1715.5</v>
      </c>
      <c r="AU125" s="186">
        <v>4357.1000000000004</v>
      </c>
      <c r="AV125" s="185">
        <v>6819.5</v>
      </c>
      <c r="AW125" s="185">
        <v>0</v>
      </c>
      <c r="AX125" s="186">
        <v>340.97500000000002</v>
      </c>
      <c r="AY125" s="185">
        <v>2663</v>
      </c>
      <c r="AZ125" s="185">
        <v>1155.1600000000001</v>
      </c>
      <c r="BA125" s="190">
        <v>0</v>
      </c>
      <c r="BB125" s="190">
        <v>0</v>
      </c>
      <c r="BC125" s="191">
        <v>577.58000000000004</v>
      </c>
      <c r="BD125" s="200">
        <v>3893</v>
      </c>
      <c r="BE125" s="200">
        <v>3893</v>
      </c>
      <c r="BF125" s="201">
        <v>233.58</v>
      </c>
      <c r="BG125" s="200">
        <v>49</v>
      </c>
      <c r="BH125" s="186">
        <v>73.5</v>
      </c>
      <c r="BI125" s="186">
        <v>98.634</v>
      </c>
      <c r="BJ125" s="186">
        <v>349.78399999999999</v>
      </c>
      <c r="BK125" s="192"/>
      <c r="BL125" s="190"/>
      <c r="BM125" s="186">
        <v>269.05</v>
      </c>
      <c r="BN125" s="193">
        <v>0</v>
      </c>
      <c r="BO125" s="193">
        <v>0</v>
      </c>
      <c r="BP125" s="194"/>
      <c r="BQ125" s="183"/>
      <c r="BR125" s="183"/>
      <c r="BS125" s="191">
        <v>0</v>
      </c>
      <c r="BT125" s="191">
        <v>269.05</v>
      </c>
      <c r="BU125" s="183"/>
      <c r="BV125" s="191">
        <v>2251.8649999999998</v>
      </c>
      <c r="BW125" s="191">
        <v>0</v>
      </c>
      <c r="BX125" s="191">
        <v>0</v>
      </c>
      <c r="BY125" s="191">
        <v>0</v>
      </c>
      <c r="BZ125" s="195">
        <v>0.5</v>
      </c>
      <c r="CA125" s="193">
        <v>0.05</v>
      </c>
      <c r="CB125" s="195">
        <v>0</v>
      </c>
      <c r="CC125" s="193">
        <v>0</v>
      </c>
      <c r="CD125" s="195">
        <v>11</v>
      </c>
      <c r="CE125" s="195">
        <v>11</v>
      </c>
      <c r="CF125" s="193">
        <v>2.75</v>
      </c>
      <c r="CG125" s="186">
        <v>24215.905999999999</v>
      </c>
      <c r="CH125" s="193">
        <v>0</v>
      </c>
      <c r="CI125" s="186">
        <v>24215.905999999999</v>
      </c>
      <c r="CJ125" s="147">
        <v>109861511.55</v>
      </c>
      <c r="CK125" s="190">
        <v>0</v>
      </c>
      <c r="CL125" s="190">
        <v>1823</v>
      </c>
      <c r="CM125" s="193">
        <v>200.53</v>
      </c>
      <c r="CN125" s="196">
        <v>909754.48</v>
      </c>
      <c r="CO125" s="190">
        <v>0</v>
      </c>
      <c r="CP125" s="190">
        <v>0</v>
      </c>
      <c r="CQ125" s="190">
        <v>0</v>
      </c>
      <c r="CR125" s="196">
        <v>0</v>
      </c>
      <c r="CS125" s="196">
        <v>110771266.03</v>
      </c>
      <c r="CT125" s="202">
        <v>0</v>
      </c>
      <c r="CU125" s="202">
        <v>110771266.03</v>
      </c>
      <c r="CV125" s="147">
        <v>225444.28</v>
      </c>
      <c r="CW125" s="147">
        <v>1559467</v>
      </c>
      <c r="CX125" s="147">
        <v>1784911.28</v>
      </c>
      <c r="CY125" s="147">
        <v>1338683.46</v>
      </c>
      <c r="CZ125" s="147">
        <v>0</v>
      </c>
      <c r="DA125" s="147">
        <v>0</v>
      </c>
      <c r="DB125" s="147">
        <v>0</v>
      </c>
      <c r="DC125" s="203">
        <v>0.46579999999999999</v>
      </c>
      <c r="DD125" s="147">
        <v>0</v>
      </c>
      <c r="DE125" s="147">
        <v>0</v>
      </c>
      <c r="DF125" s="147">
        <v>33620.89</v>
      </c>
      <c r="DG125" s="147">
        <v>33620.89</v>
      </c>
      <c r="DH125" s="147">
        <v>25215.67</v>
      </c>
      <c r="DI125" s="147">
        <v>1818532.17</v>
      </c>
      <c r="DJ125" s="147">
        <v>1363899.13</v>
      </c>
      <c r="DK125" s="147">
        <v>257176.3</v>
      </c>
      <c r="DL125" s="147">
        <v>231458.67</v>
      </c>
      <c r="DM125" s="147">
        <v>109175908.23</v>
      </c>
      <c r="DN125" s="147">
        <v>108276705.65000001</v>
      </c>
      <c r="DO125" s="147">
        <v>899202.58</v>
      </c>
      <c r="DP125" s="147">
        <v>0</v>
      </c>
      <c r="DQ125" s="147">
        <v>63563.41</v>
      </c>
      <c r="DR125" s="147">
        <v>109112344.81999999</v>
      </c>
      <c r="DS125" s="190">
        <v>12649.5</v>
      </c>
      <c r="DT125" s="193">
        <v>12076.5</v>
      </c>
      <c r="DU125" s="193">
        <v>23230.151999999998</v>
      </c>
      <c r="DV125" s="198">
        <v>16714</v>
      </c>
    </row>
    <row r="126" spans="1:126" ht="10.199999999999999">
      <c r="A126" s="150" t="s">
        <v>468</v>
      </c>
      <c r="B126" s="150" t="s">
        <v>468</v>
      </c>
      <c r="C126" s="167" t="s">
        <v>222</v>
      </c>
      <c r="D126" s="168" t="s">
        <v>130</v>
      </c>
      <c r="E126" s="169" t="s">
        <v>469</v>
      </c>
      <c r="F126" s="150" t="s">
        <v>132</v>
      </c>
      <c r="G126" s="150" t="s">
        <v>133</v>
      </c>
      <c r="H126" s="170">
        <v>11.5</v>
      </c>
      <c r="I126" s="170">
        <v>27</v>
      </c>
      <c r="J126" s="171">
        <v>32.75</v>
      </c>
      <c r="K126" s="170">
        <v>53.5</v>
      </c>
      <c r="L126" s="170">
        <v>37.5</v>
      </c>
      <c r="M126" s="170">
        <v>50</v>
      </c>
      <c r="N126" s="170">
        <v>53</v>
      </c>
      <c r="O126" s="170">
        <v>49.5</v>
      </c>
      <c r="P126" s="170">
        <v>58</v>
      </c>
      <c r="Q126" s="170">
        <v>53.5</v>
      </c>
      <c r="R126" s="170">
        <v>51</v>
      </c>
      <c r="S126" s="170">
        <v>49.5</v>
      </c>
      <c r="T126" s="170">
        <v>44.5</v>
      </c>
      <c r="U126" s="170">
        <v>36</v>
      </c>
      <c r="V126" s="170">
        <v>44.5</v>
      </c>
      <c r="W126" s="171">
        <v>580.5</v>
      </c>
      <c r="X126" s="171">
        <v>613.25</v>
      </c>
      <c r="Y126" s="174">
        <v>47.16</v>
      </c>
      <c r="Z126" s="174">
        <v>64.2</v>
      </c>
      <c r="AA126" s="174">
        <v>103.25</v>
      </c>
      <c r="AB126" s="174">
        <v>167.72300000000001</v>
      </c>
      <c r="AC126" s="174">
        <v>348.75</v>
      </c>
      <c r="AD126" s="6">
        <v>683.923</v>
      </c>
      <c r="AE126" s="6">
        <v>731.08299999999997</v>
      </c>
      <c r="AF126" s="174">
        <v>1.0329999999999999</v>
      </c>
      <c r="AG126" s="174">
        <v>1.0409999999999999</v>
      </c>
      <c r="AH126" s="174">
        <v>1.0369999999999999</v>
      </c>
      <c r="AI126" s="6">
        <v>758.13300000000004</v>
      </c>
      <c r="AJ126" s="170">
        <v>27.5</v>
      </c>
      <c r="AK126" s="170">
        <v>6</v>
      </c>
      <c r="AL126" s="170">
        <v>7.5</v>
      </c>
      <c r="AM126" s="170">
        <v>59.5</v>
      </c>
      <c r="AN126" s="170">
        <v>4.1500000000000004</v>
      </c>
      <c r="AO126" s="6">
        <v>27.5</v>
      </c>
      <c r="AP126" s="6">
        <v>12</v>
      </c>
      <c r="AQ126" s="6">
        <v>15</v>
      </c>
      <c r="AR126" s="6">
        <v>41.65</v>
      </c>
      <c r="AS126" s="6">
        <v>96.15</v>
      </c>
      <c r="AT126" s="6">
        <v>103.75</v>
      </c>
      <c r="AU126" s="6">
        <v>199.9</v>
      </c>
      <c r="AV126" s="170">
        <v>256</v>
      </c>
      <c r="AW126" s="170">
        <v>0</v>
      </c>
      <c r="AX126" s="174">
        <v>12.8</v>
      </c>
      <c r="AY126" s="170">
        <v>488.5</v>
      </c>
      <c r="AZ126" s="170">
        <v>86.92</v>
      </c>
      <c r="BA126" s="172">
        <v>0</v>
      </c>
      <c r="BB126" s="172">
        <v>0</v>
      </c>
      <c r="BC126" s="176">
        <v>43.46</v>
      </c>
      <c r="BD126" s="170">
        <v>299</v>
      </c>
      <c r="BE126" s="170">
        <v>299</v>
      </c>
      <c r="BF126" s="174">
        <v>17.940000000000001</v>
      </c>
      <c r="BG126" s="170">
        <v>2</v>
      </c>
      <c r="BH126" s="6">
        <v>3</v>
      </c>
      <c r="BI126" s="175">
        <v>116.283</v>
      </c>
      <c r="BJ126" s="175">
        <v>152.77500000000001</v>
      </c>
      <c r="BK126" s="172">
        <v>613.25</v>
      </c>
      <c r="BL126" s="172">
        <v>613.25</v>
      </c>
      <c r="BM126" s="7">
        <v>269.05799999999999</v>
      </c>
      <c r="BN126" s="7">
        <v>77.885000000000005</v>
      </c>
      <c r="BO126" s="9">
        <v>0</v>
      </c>
      <c r="BP126" s="177">
        <v>0.41199999999999998</v>
      </c>
      <c r="BQ126" s="6" t="s">
        <v>234</v>
      </c>
      <c r="BR126" s="170" t="s">
        <v>134</v>
      </c>
      <c r="BS126" s="176">
        <v>15.16</v>
      </c>
      <c r="BT126" s="176">
        <v>362.10300000000001</v>
      </c>
      <c r="BU126" s="175">
        <v>0.14699999999999999</v>
      </c>
      <c r="BV126" s="6">
        <v>90.147999999999996</v>
      </c>
      <c r="BW126" s="6">
        <v>0</v>
      </c>
      <c r="BX126" s="6">
        <v>0</v>
      </c>
      <c r="BY126" s="176">
        <v>0</v>
      </c>
      <c r="BZ126" s="170">
        <v>0</v>
      </c>
      <c r="CA126" s="7">
        <v>0</v>
      </c>
      <c r="CB126" s="170">
        <v>0</v>
      </c>
      <c r="CC126" s="7">
        <v>0</v>
      </c>
      <c r="CD126" s="170">
        <v>0</v>
      </c>
      <c r="CE126" s="170">
        <v>0</v>
      </c>
      <c r="CF126" s="7">
        <v>0</v>
      </c>
      <c r="CG126" s="6">
        <v>1487.4839999999999</v>
      </c>
      <c r="CH126" s="7">
        <v>0</v>
      </c>
      <c r="CI126" s="6">
        <v>1487.4839999999999</v>
      </c>
      <c r="CJ126" s="51">
        <v>6748343.04</v>
      </c>
      <c r="CK126" s="172">
        <v>0</v>
      </c>
      <c r="CL126" s="172">
        <v>607.5</v>
      </c>
      <c r="CM126" s="174">
        <v>66.825000000000003</v>
      </c>
      <c r="CN126" s="52">
        <v>303168.32</v>
      </c>
      <c r="CO126" s="172">
        <v>0</v>
      </c>
      <c r="CP126" s="172">
        <v>0</v>
      </c>
      <c r="CQ126" s="176">
        <v>0</v>
      </c>
      <c r="CR126" s="53">
        <v>0</v>
      </c>
      <c r="CS126" s="51">
        <v>7051511.3600000003</v>
      </c>
      <c r="CT126" s="52">
        <v>0</v>
      </c>
      <c r="CU126" s="52">
        <v>7051511.3600000003</v>
      </c>
      <c r="CV126" s="146">
        <v>10928.57</v>
      </c>
      <c r="CW126" s="54">
        <v>57599</v>
      </c>
      <c r="CX126" s="52">
        <v>68527.570000000007</v>
      </c>
      <c r="CY126" s="52">
        <v>51395.68</v>
      </c>
      <c r="CZ126" s="146">
        <v>0</v>
      </c>
      <c r="DA126" s="54">
        <v>0</v>
      </c>
      <c r="DB126" s="52">
        <v>0</v>
      </c>
      <c r="DC126" s="178">
        <v>0.75</v>
      </c>
      <c r="DD126" s="52">
        <v>0</v>
      </c>
      <c r="DE126" s="146">
        <v>0</v>
      </c>
      <c r="DF126" s="146">
        <v>0</v>
      </c>
      <c r="DG126" s="52">
        <v>0</v>
      </c>
      <c r="DH126" s="52">
        <v>0</v>
      </c>
      <c r="DI126" s="52">
        <v>68527.570000000007</v>
      </c>
      <c r="DJ126" s="52">
        <v>51395.68</v>
      </c>
      <c r="DK126" s="146">
        <v>0</v>
      </c>
      <c r="DL126" s="54">
        <v>0</v>
      </c>
      <c r="DM126" s="51">
        <v>7000115.6799999997</v>
      </c>
      <c r="DN126" s="51">
        <v>6699157.0300000003</v>
      </c>
      <c r="DO126" s="52">
        <v>300958.65000000002</v>
      </c>
      <c r="DP126" s="52">
        <v>0</v>
      </c>
      <c r="DQ126" s="52">
        <v>0</v>
      </c>
      <c r="DR126" s="52">
        <v>7000115.6799999997</v>
      </c>
      <c r="DS126" s="179">
        <v>617.5</v>
      </c>
      <c r="DT126" s="180">
        <v>586.5</v>
      </c>
      <c r="DU126" s="180">
        <v>1473.441</v>
      </c>
      <c r="DV126" s="181">
        <v>11004</v>
      </c>
    </row>
    <row r="127" spans="1:126" ht="10.199999999999999">
      <c r="A127" s="150" t="s">
        <v>470</v>
      </c>
      <c r="B127" s="150" t="s">
        <v>470</v>
      </c>
      <c r="C127" s="167" t="s">
        <v>471</v>
      </c>
      <c r="D127" s="168" t="s">
        <v>130</v>
      </c>
      <c r="E127" s="169" t="s">
        <v>472</v>
      </c>
      <c r="F127" s="150" t="s">
        <v>132</v>
      </c>
      <c r="G127" s="150" t="s">
        <v>133</v>
      </c>
      <c r="H127" s="170">
        <v>37.5</v>
      </c>
      <c r="I127" s="170">
        <v>169</v>
      </c>
      <c r="J127" s="171">
        <v>187.75</v>
      </c>
      <c r="K127" s="170">
        <v>184.5</v>
      </c>
      <c r="L127" s="170">
        <v>184</v>
      </c>
      <c r="M127" s="170">
        <v>198</v>
      </c>
      <c r="N127" s="170">
        <v>208</v>
      </c>
      <c r="O127" s="170">
        <v>238</v>
      </c>
      <c r="P127" s="170">
        <v>200.5</v>
      </c>
      <c r="Q127" s="170">
        <v>211</v>
      </c>
      <c r="R127" s="170">
        <v>177</v>
      </c>
      <c r="S127" s="170">
        <v>167.5</v>
      </c>
      <c r="T127" s="170">
        <v>178</v>
      </c>
      <c r="U127" s="170">
        <v>151</v>
      </c>
      <c r="V127" s="170">
        <v>183</v>
      </c>
      <c r="W127" s="171">
        <v>2280.5</v>
      </c>
      <c r="X127" s="171">
        <v>2468.25</v>
      </c>
      <c r="Y127" s="174">
        <v>270.36</v>
      </c>
      <c r="Z127" s="174">
        <v>221.4</v>
      </c>
      <c r="AA127" s="174">
        <v>450.76</v>
      </c>
      <c r="AB127" s="174">
        <v>675.59299999999996</v>
      </c>
      <c r="AC127" s="174">
        <v>1334.375</v>
      </c>
      <c r="AD127" s="6">
        <v>2682.1280000000002</v>
      </c>
      <c r="AE127" s="6">
        <v>2952.4879999999998</v>
      </c>
      <c r="AF127" s="174">
        <v>1.123</v>
      </c>
      <c r="AG127" s="174">
        <v>1.085</v>
      </c>
      <c r="AH127" s="174">
        <v>1.1040000000000001</v>
      </c>
      <c r="AI127" s="6">
        <v>3259.547</v>
      </c>
      <c r="AJ127" s="170">
        <v>87.5</v>
      </c>
      <c r="AK127" s="170">
        <v>35.5</v>
      </c>
      <c r="AL127" s="170">
        <v>37</v>
      </c>
      <c r="AM127" s="170">
        <v>279</v>
      </c>
      <c r="AN127" s="170">
        <v>16.8</v>
      </c>
      <c r="AO127" s="6">
        <v>87.5</v>
      </c>
      <c r="AP127" s="6">
        <v>71</v>
      </c>
      <c r="AQ127" s="6">
        <v>74</v>
      </c>
      <c r="AR127" s="6">
        <v>195.3</v>
      </c>
      <c r="AS127" s="6">
        <v>427.8</v>
      </c>
      <c r="AT127" s="6">
        <v>420</v>
      </c>
      <c r="AU127" s="6">
        <v>847.8</v>
      </c>
      <c r="AV127" s="170">
        <v>1380.5</v>
      </c>
      <c r="AW127" s="170">
        <v>0</v>
      </c>
      <c r="AX127" s="174">
        <v>69.025000000000006</v>
      </c>
      <c r="AY127" s="170">
        <v>0</v>
      </c>
      <c r="AZ127" s="170">
        <v>0</v>
      </c>
      <c r="BA127" s="172">
        <v>0</v>
      </c>
      <c r="BB127" s="172">
        <v>0</v>
      </c>
      <c r="BC127" s="176">
        <v>0</v>
      </c>
      <c r="BD127" s="170">
        <v>159</v>
      </c>
      <c r="BE127" s="170">
        <v>159</v>
      </c>
      <c r="BF127" s="174">
        <v>9.5399999999999991</v>
      </c>
      <c r="BG127" s="170">
        <v>0</v>
      </c>
      <c r="BH127" s="6">
        <v>0</v>
      </c>
      <c r="BI127" s="175">
        <v>87.007999999999996</v>
      </c>
      <c r="BJ127" s="175">
        <v>119.599</v>
      </c>
      <c r="BK127" s="172">
        <v>2468.25</v>
      </c>
      <c r="BL127" s="172">
        <v>2468.25</v>
      </c>
      <c r="BM127" s="7">
        <v>123.964</v>
      </c>
      <c r="BN127" s="7">
        <v>141.77799999999999</v>
      </c>
      <c r="BO127" s="9">
        <v>0</v>
      </c>
      <c r="BP127" s="177">
        <v>0.40600000000000003</v>
      </c>
      <c r="BQ127" s="6" t="s">
        <v>234</v>
      </c>
      <c r="BR127" s="170" t="s">
        <v>134</v>
      </c>
      <c r="BS127" s="176">
        <v>60.127000000000002</v>
      </c>
      <c r="BT127" s="176">
        <v>325.86900000000003</v>
      </c>
      <c r="BU127" s="175">
        <v>0.16700000000000001</v>
      </c>
      <c r="BV127" s="6">
        <v>412.19799999999998</v>
      </c>
      <c r="BW127" s="6">
        <v>0</v>
      </c>
      <c r="BX127" s="6">
        <v>0</v>
      </c>
      <c r="BY127" s="176">
        <v>0</v>
      </c>
      <c r="BZ127" s="170">
        <v>13</v>
      </c>
      <c r="CA127" s="7">
        <v>1.3</v>
      </c>
      <c r="CB127" s="170">
        <v>4</v>
      </c>
      <c r="CC127" s="7">
        <v>0.4</v>
      </c>
      <c r="CD127" s="170">
        <v>0</v>
      </c>
      <c r="CE127" s="170">
        <v>0</v>
      </c>
      <c r="CF127" s="7">
        <v>0</v>
      </c>
      <c r="CG127" s="6">
        <v>4925.6790000000001</v>
      </c>
      <c r="CH127" s="7">
        <v>0</v>
      </c>
      <c r="CI127" s="6">
        <v>4925.6790000000001</v>
      </c>
      <c r="CJ127" s="51">
        <v>22346574.199999999</v>
      </c>
      <c r="CK127" s="172">
        <v>0</v>
      </c>
      <c r="CL127" s="172">
        <v>0</v>
      </c>
      <c r="CM127" s="174">
        <v>0</v>
      </c>
      <c r="CN127" s="52">
        <v>0</v>
      </c>
      <c r="CO127" s="172">
        <v>0</v>
      </c>
      <c r="CP127" s="172">
        <v>0</v>
      </c>
      <c r="CQ127" s="176">
        <v>0</v>
      </c>
      <c r="CR127" s="53">
        <v>0</v>
      </c>
      <c r="CS127" s="51">
        <v>22346574.199999999</v>
      </c>
      <c r="CT127" s="52">
        <v>0</v>
      </c>
      <c r="CU127" s="52">
        <v>22346574.199999999</v>
      </c>
      <c r="CV127" s="146">
        <v>37736.239999999998</v>
      </c>
      <c r="CW127" s="54">
        <v>198045</v>
      </c>
      <c r="CX127" s="52">
        <v>235781.24</v>
      </c>
      <c r="CY127" s="52">
        <v>176835.93</v>
      </c>
      <c r="CZ127" s="146">
        <v>0</v>
      </c>
      <c r="DA127" s="54">
        <v>0</v>
      </c>
      <c r="DB127" s="52">
        <v>0</v>
      </c>
      <c r="DC127" s="178">
        <v>0.75</v>
      </c>
      <c r="DD127" s="52">
        <v>0</v>
      </c>
      <c r="DE127" s="146">
        <v>0</v>
      </c>
      <c r="DF127" s="146">
        <v>179930.25</v>
      </c>
      <c r="DG127" s="52">
        <v>179930.25</v>
      </c>
      <c r="DH127" s="52">
        <v>134947.69</v>
      </c>
      <c r="DI127" s="52">
        <v>415711.49</v>
      </c>
      <c r="DJ127" s="52">
        <v>311783.62</v>
      </c>
      <c r="DK127" s="146">
        <v>0</v>
      </c>
      <c r="DL127" s="54">
        <v>0</v>
      </c>
      <c r="DM127" s="51">
        <v>22034790.579999998</v>
      </c>
      <c r="DN127" s="51">
        <v>22034790.579999998</v>
      </c>
      <c r="DO127" s="52">
        <v>0</v>
      </c>
      <c r="DP127" s="52">
        <v>0</v>
      </c>
      <c r="DQ127" s="52">
        <v>0</v>
      </c>
      <c r="DR127" s="52">
        <v>22034790.579999998</v>
      </c>
      <c r="DS127" s="179">
        <v>2467</v>
      </c>
      <c r="DT127" s="180">
        <v>2278.5</v>
      </c>
      <c r="DU127" s="180">
        <v>4710.5870000000004</v>
      </c>
      <c r="DV127" s="181">
        <v>9054</v>
      </c>
    </row>
    <row r="128" spans="1:126" ht="10.199999999999999">
      <c r="A128" s="150" t="s">
        <v>473</v>
      </c>
      <c r="B128" s="150" t="s">
        <v>473</v>
      </c>
      <c r="C128" s="167" t="s">
        <v>474</v>
      </c>
      <c r="D128" s="168" t="s">
        <v>130</v>
      </c>
      <c r="E128" s="169" t="s">
        <v>475</v>
      </c>
      <c r="F128" s="150" t="s">
        <v>132</v>
      </c>
      <c r="G128" s="150" t="s">
        <v>133</v>
      </c>
      <c r="H128" s="170">
        <v>27.5</v>
      </c>
      <c r="I128" s="170">
        <v>78</v>
      </c>
      <c r="J128" s="171">
        <v>91.75</v>
      </c>
      <c r="K128" s="170">
        <v>98.5</v>
      </c>
      <c r="L128" s="170">
        <v>88.5</v>
      </c>
      <c r="M128" s="170">
        <v>108.5</v>
      </c>
      <c r="N128" s="170">
        <v>109.5</v>
      </c>
      <c r="O128" s="170">
        <v>103</v>
      </c>
      <c r="P128" s="170">
        <v>99</v>
      </c>
      <c r="Q128" s="170">
        <v>115</v>
      </c>
      <c r="R128" s="170">
        <v>118.5</v>
      </c>
      <c r="S128" s="170">
        <v>139</v>
      </c>
      <c r="T128" s="170">
        <v>131.5</v>
      </c>
      <c r="U128" s="170">
        <v>109</v>
      </c>
      <c r="V128" s="170">
        <v>93.5</v>
      </c>
      <c r="W128" s="171">
        <v>1313.5</v>
      </c>
      <c r="X128" s="171">
        <v>1405.25</v>
      </c>
      <c r="Y128" s="174">
        <v>132.12</v>
      </c>
      <c r="Z128" s="174">
        <v>118.2</v>
      </c>
      <c r="AA128" s="174">
        <v>232.46</v>
      </c>
      <c r="AB128" s="174">
        <v>325.51799999999997</v>
      </c>
      <c r="AC128" s="174">
        <v>883.125</v>
      </c>
      <c r="AD128" s="6">
        <v>1559.3030000000001</v>
      </c>
      <c r="AE128" s="6">
        <v>1691.423</v>
      </c>
      <c r="AF128" s="174">
        <v>1.0609999999999999</v>
      </c>
      <c r="AG128" s="174">
        <v>1.0549999999999999</v>
      </c>
      <c r="AH128" s="174">
        <v>1.0580000000000001</v>
      </c>
      <c r="AI128" s="6">
        <v>1789.5260000000001</v>
      </c>
      <c r="AJ128" s="170">
        <v>11</v>
      </c>
      <c r="AK128" s="170">
        <v>8</v>
      </c>
      <c r="AL128" s="170">
        <v>26.5</v>
      </c>
      <c r="AM128" s="170">
        <v>259</v>
      </c>
      <c r="AN128" s="170">
        <v>11.69</v>
      </c>
      <c r="AO128" s="6">
        <v>11</v>
      </c>
      <c r="AP128" s="6">
        <v>16</v>
      </c>
      <c r="AQ128" s="6">
        <v>53</v>
      </c>
      <c r="AR128" s="6">
        <v>181.3</v>
      </c>
      <c r="AS128" s="6">
        <v>261.3</v>
      </c>
      <c r="AT128" s="6">
        <v>292.25</v>
      </c>
      <c r="AU128" s="6">
        <v>553.54999999999995</v>
      </c>
      <c r="AV128" s="170">
        <v>684</v>
      </c>
      <c r="AW128" s="170">
        <v>0</v>
      </c>
      <c r="AX128" s="174">
        <v>34.200000000000003</v>
      </c>
      <c r="AY128" s="170">
        <v>0</v>
      </c>
      <c r="AZ128" s="170">
        <v>0</v>
      </c>
      <c r="BA128" s="172">
        <v>0</v>
      </c>
      <c r="BB128" s="172">
        <v>0</v>
      </c>
      <c r="BC128" s="176">
        <v>0</v>
      </c>
      <c r="BD128" s="170">
        <v>704</v>
      </c>
      <c r="BE128" s="170">
        <v>685</v>
      </c>
      <c r="BF128" s="174">
        <v>41.1</v>
      </c>
      <c r="BG128" s="170">
        <v>1</v>
      </c>
      <c r="BH128" s="6">
        <v>1.5</v>
      </c>
      <c r="BI128" s="175">
        <v>97.98</v>
      </c>
      <c r="BJ128" s="175">
        <v>0</v>
      </c>
      <c r="BK128" s="172">
        <v>1405.25</v>
      </c>
      <c r="BL128" s="172">
        <v>1575.25</v>
      </c>
      <c r="BM128" s="7">
        <v>97.98</v>
      </c>
      <c r="BN128" s="7">
        <v>143.23500000000001</v>
      </c>
      <c r="BO128" s="9">
        <v>0</v>
      </c>
      <c r="BP128" s="177">
        <v>0.27300000000000002</v>
      </c>
      <c r="BQ128" s="6" t="s">
        <v>134</v>
      </c>
      <c r="BR128" s="170" t="s">
        <v>134</v>
      </c>
      <c r="BS128" s="176">
        <v>0</v>
      </c>
      <c r="BT128" s="176">
        <v>241.215</v>
      </c>
      <c r="BU128" s="175">
        <v>0.20499999999999999</v>
      </c>
      <c r="BV128" s="6">
        <v>288.07600000000002</v>
      </c>
      <c r="BW128" s="6">
        <v>0</v>
      </c>
      <c r="BX128" s="6">
        <v>0</v>
      </c>
      <c r="BY128" s="176">
        <v>0</v>
      </c>
      <c r="BZ128" s="170">
        <v>0</v>
      </c>
      <c r="CA128" s="7">
        <v>0</v>
      </c>
      <c r="CB128" s="170">
        <v>0</v>
      </c>
      <c r="CC128" s="7">
        <v>0</v>
      </c>
      <c r="CD128" s="170">
        <v>0</v>
      </c>
      <c r="CE128" s="170">
        <v>0</v>
      </c>
      <c r="CF128" s="7">
        <v>0</v>
      </c>
      <c r="CG128" s="6">
        <v>2949.1669999999999</v>
      </c>
      <c r="CH128" s="7">
        <v>0</v>
      </c>
      <c r="CI128" s="6">
        <v>2949.1669999999999</v>
      </c>
      <c r="CJ128" s="51">
        <v>13379633.390000001</v>
      </c>
      <c r="CK128" s="172">
        <v>0</v>
      </c>
      <c r="CL128" s="172">
        <v>1396</v>
      </c>
      <c r="CM128" s="174">
        <v>153.56</v>
      </c>
      <c r="CN128" s="52">
        <v>696663.33</v>
      </c>
      <c r="CO128" s="172">
        <v>0</v>
      </c>
      <c r="CP128" s="172">
        <v>0</v>
      </c>
      <c r="CQ128" s="176">
        <v>0</v>
      </c>
      <c r="CR128" s="53">
        <v>0</v>
      </c>
      <c r="CS128" s="51">
        <v>14076296.720000001</v>
      </c>
      <c r="CT128" s="52">
        <v>0</v>
      </c>
      <c r="CU128" s="52">
        <v>14076296.720000001</v>
      </c>
      <c r="CV128" s="146">
        <v>17315.41</v>
      </c>
      <c r="CW128" s="54">
        <v>73825</v>
      </c>
      <c r="CX128" s="52">
        <v>91140.41</v>
      </c>
      <c r="CY128" s="52">
        <v>68355.31</v>
      </c>
      <c r="CZ128" s="146">
        <v>0</v>
      </c>
      <c r="DA128" s="54">
        <v>0</v>
      </c>
      <c r="DB128" s="52">
        <v>0</v>
      </c>
      <c r="DC128" s="178">
        <v>0.75</v>
      </c>
      <c r="DD128" s="52">
        <v>0</v>
      </c>
      <c r="DE128" s="146">
        <v>0</v>
      </c>
      <c r="DF128" s="146">
        <v>228761.83</v>
      </c>
      <c r="DG128" s="52">
        <v>228761.83</v>
      </c>
      <c r="DH128" s="52">
        <v>171571.37</v>
      </c>
      <c r="DI128" s="52">
        <v>319902.24</v>
      </c>
      <c r="DJ128" s="52">
        <v>239926.68</v>
      </c>
      <c r="DK128" s="146">
        <v>39697</v>
      </c>
      <c r="DL128" s="54">
        <v>35727.300000000003</v>
      </c>
      <c r="DM128" s="51">
        <v>13800642.74</v>
      </c>
      <c r="DN128" s="51">
        <v>13117622.060000001</v>
      </c>
      <c r="DO128" s="52">
        <v>683020.68</v>
      </c>
      <c r="DP128" s="52">
        <v>0</v>
      </c>
      <c r="DQ128" s="52">
        <v>0</v>
      </c>
      <c r="DR128" s="52">
        <v>13800642.74</v>
      </c>
      <c r="DS128" s="179">
        <v>1411</v>
      </c>
      <c r="DT128" s="180">
        <v>1341.5</v>
      </c>
      <c r="DU128" s="180">
        <v>2826.8409999999999</v>
      </c>
      <c r="DV128" s="181">
        <v>9521</v>
      </c>
    </row>
    <row r="129" spans="1:126" ht="10.199999999999999">
      <c r="A129" s="182" t="s">
        <v>476</v>
      </c>
      <c r="B129" s="150" t="s">
        <v>473</v>
      </c>
      <c r="C129" s="167" t="s">
        <v>474</v>
      </c>
      <c r="D129" s="168" t="s">
        <v>281</v>
      </c>
      <c r="E129" s="169" t="s">
        <v>477</v>
      </c>
      <c r="F129" s="150" t="s">
        <v>142</v>
      </c>
      <c r="G129" s="150" t="s">
        <v>133</v>
      </c>
      <c r="H129" s="170">
        <v>0</v>
      </c>
      <c r="I129" s="170">
        <v>20</v>
      </c>
      <c r="J129" s="171">
        <v>20</v>
      </c>
      <c r="K129" s="170">
        <v>19</v>
      </c>
      <c r="L129" s="170">
        <v>19</v>
      </c>
      <c r="M129" s="170">
        <v>20</v>
      </c>
      <c r="N129" s="170">
        <v>19</v>
      </c>
      <c r="O129" s="170">
        <v>19</v>
      </c>
      <c r="P129" s="170">
        <v>19</v>
      </c>
      <c r="Q129" s="170">
        <v>18.5</v>
      </c>
      <c r="R129" s="170">
        <v>16.5</v>
      </c>
      <c r="S129" s="170">
        <v>0</v>
      </c>
      <c r="T129" s="170">
        <v>0</v>
      </c>
      <c r="U129" s="170">
        <v>0</v>
      </c>
      <c r="V129" s="170">
        <v>0</v>
      </c>
      <c r="W129" s="171">
        <v>150</v>
      </c>
      <c r="X129" s="171">
        <v>170</v>
      </c>
      <c r="Y129" s="174">
        <v>28.8</v>
      </c>
      <c r="Z129" s="174">
        <v>22.8</v>
      </c>
      <c r="AA129" s="174">
        <v>46.02</v>
      </c>
      <c r="AB129" s="174">
        <v>59.564999999999998</v>
      </c>
      <c r="AC129" s="174">
        <v>43.75</v>
      </c>
      <c r="AD129" s="6">
        <v>172.13499999999999</v>
      </c>
      <c r="AE129" s="6">
        <v>200.935</v>
      </c>
      <c r="AF129" s="174">
        <v>1.0489999999999999</v>
      </c>
      <c r="AG129" s="174">
        <v>1</v>
      </c>
      <c r="AH129" s="174">
        <v>1.0249999999999999</v>
      </c>
      <c r="AI129" s="6">
        <v>205.958</v>
      </c>
      <c r="AJ129" s="170">
        <v>1</v>
      </c>
      <c r="AK129" s="170">
        <v>1.5</v>
      </c>
      <c r="AL129" s="170">
        <v>0</v>
      </c>
      <c r="AM129" s="170">
        <v>36.5</v>
      </c>
      <c r="AN129" s="170">
        <v>0.73</v>
      </c>
      <c r="AO129" s="6">
        <v>1</v>
      </c>
      <c r="AP129" s="6">
        <v>3</v>
      </c>
      <c r="AQ129" s="6">
        <v>0</v>
      </c>
      <c r="AR129" s="6">
        <v>25.55</v>
      </c>
      <c r="AS129" s="6">
        <v>29.55</v>
      </c>
      <c r="AT129" s="6">
        <v>18.25</v>
      </c>
      <c r="AU129" s="6">
        <v>47.8</v>
      </c>
      <c r="AV129" s="170">
        <v>135</v>
      </c>
      <c r="AW129" s="170">
        <v>0</v>
      </c>
      <c r="AX129" s="174">
        <v>6.75</v>
      </c>
      <c r="AY129" s="170">
        <v>110</v>
      </c>
      <c r="AZ129" s="170">
        <v>19.670000000000002</v>
      </c>
      <c r="BA129" s="172">
        <v>0</v>
      </c>
      <c r="BB129" s="172">
        <v>0</v>
      </c>
      <c r="BC129" s="176">
        <v>9.8350000000000009</v>
      </c>
      <c r="BD129" s="170">
        <v>0</v>
      </c>
      <c r="BE129" s="170">
        <v>0</v>
      </c>
      <c r="BF129" s="174">
        <v>0</v>
      </c>
      <c r="BG129" s="170">
        <v>0</v>
      </c>
      <c r="BH129" s="6">
        <v>0</v>
      </c>
      <c r="BI129" s="175">
        <v>27.219000000000001</v>
      </c>
      <c r="BJ129" s="175">
        <v>0</v>
      </c>
      <c r="BK129" s="172">
        <v>1405.25</v>
      </c>
      <c r="BL129" s="172">
        <v>1575.25</v>
      </c>
      <c r="BM129" s="7">
        <v>27.219000000000001</v>
      </c>
      <c r="BN129" s="7">
        <v>0</v>
      </c>
      <c r="BO129" s="9">
        <v>0</v>
      </c>
      <c r="BP129" s="177">
        <v>0.27300000000000002</v>
      </c>
      <c r="BQ129" s="6" t="s">
        <v>134</v>
      </c>
      <c r="BR129" s="170" t="s">
        <v>134</v>
      </c>
      <c r="BS129" s="176">
        <v>0</v>
      </c>
      <c r="BT129" s="176">
        <v>27.219000000000001</v>
      </c>
      <c r="BU129" s="175">
        <v>0.20499999999999999</v>
      </c>
      <c r="BV129" s="6">
        <v>34.85</v>
      </c>
      <c r="BW129" s="6">
        <v>0</v>
      </c>
      <c r="BX129" s="6">
        <v>0</v>
      </c>
      <c r="BY129" s="176">
        <v>0</v>
      </c>
      <c r="BZ129" s="170">
        <v>0</v>
      </c>
      <c r="CA129" s="7">
        <v>0</v>
      </c>
      <c r="CB129" s="170">
        <v>0</v>
      </c>
      <c r="CC129" s="7">
        <v>0</v>
      </c>
      <c r="CD129" s="170">
        <v>0</v>
      </c>
      <c r="CE129" s="170">
        <v>0</v>
      </c>
      <c r="CF129" s="7">
        <v>0</v>
      </c>
      <c r="CG129" s="6">
        <v>332.41199999999998</v>
      </c>
      <c r="CH129" s="7">
        <v>5.0750000000000002</v>
      </c>
      <c r="CI129" s="6">
        <v>337.48700000000002</v>
      </c>
      <c r="CJ129" s="51">
        <v>1531094.15</v>
      </c>
      <c r="CK129" s="172">
        <v>0</v>
      </c>
      <c r="CL129" s="172">
        <v>170</v>
      </c>
      <c r="CM129" s="174">
        <v>18.7</v>
      </c>
      <c r="CN129" s="52">
        <v>84837.23</v>
      </c>
      <c r="CO129" s="172">
        <v>0</v>
      </c>
      <c r="CP129" s="172">
        <v>0</v>
      </c>
      <c r="CQ129" s="176">
        <v>0</v>
      </c>
      <c r="CR129" s="53">
        <v>0</v>
      </c>
      <c r="CS129" s="51">
        <v>1615931.38</v>
      </c>
      <c r="CT129" s="52">
        <v>0</v>
      </c>
      <c r="CU129" s="52">
        <v>1615931.38</v>
      </c>
      <c r="CV129" s="146">
        <v>0</v>
      </c>
      <c r="CW129" s="54">
        <v>0</v>
      </c>
      <c r="CX129" s="52">
        <v>0</v>
      </c>
      <c r="CY129" s="52">
        <v>0</v>
      </c>
      <c r="CZ129" s="146">
        <v>0</v>
      </c>
      <c r="DA129" s="54">
        <v>0</v>
      </c>
      <c r="DB129" s="52">
        <v>0</v>
      </c>
      <c r="DC129" s="178">
        <v>0.75</v>
      </c>
      <c r="DD129" s="52">
        <v>0</v>
      </c>
      <c r="DE129" s="146">
        <v>0</v>
      </c>
      <c r="DF129" s="146">
        <v>0</v>
      </c>
      <c r="DG129" s="52">
        <v>0</v>
      </c>
      <c r="DH129" s="52">
        <v>0</v>
      </c>
      <c r="DI129" s="52">
        <v>0</v>
      </c>
      <c r="DJ129" s="52">
        <v>0</v>
      </c>
      <c r="DK129" s="146">
        <v>0</v>
      </c>
      <c r="DL129" s="54">
        <v>0</v>
      </c>
      <c r="DM129" s="51">
        <v>1615931.38</v>
      </c>
      <c r="DN129" s="51">
        <v>1531094.15</v>
      </c>
      <c r="DO129" s="52">
        <v>84837.23</v>
      </c>
      <c r="DP129" s="52">
        <v>0</v>
      </c>
      <c r="DQ129" s="52">
        <v>32318.63</v>
      </c>
      <c r="DR129" s="52">
        <v>1583612.75</v>
      </c>
      <c r="DS129" s="179">
        <v>170</v>
      </c>
      <c r="DT129" s="180">
        <v>170</v>
      </c>
      <c r="DU129" s="180">
        <v>337.48700000000002</v>
      </c>
      <c r="DV129" s="181">
        <v>9006</v>
      </c>
    </row>
    <row r="130" spans="1:126" s="199" customFormat="1" ht="10.199999999999999">
      <c r="A130" s="183" t="s">
        <v>478</v>
      </c>
      <c r="B130" s="183" t="s">
        <v>473</v>
      </c>
      <c r="C130" s="184"/>
      <c r="D130" s="183"/>
      <c r="E130" s="183" t="s">
        <v>231</v>
      </c>
      <c r="F130" s="183"/>
      <c r="G130" s="183" t="s">
        <v>133</v>
      </c>
      <c r="H130" s="185">
        <v>27.5</v>
      </c>
      <c r="I130" s="185">
        <v>98</v>
      </c>
      <c r="J130" s="185">
        <v>111.75</v>
      </c>
      <c r="K130" s="185">
        <v>117.5</v>
      </c>
      <c r="L130" s="185">
        <v>107.5</v>
      </c>
      <c r="M130" s="185">
        <v>128.5</v>
      </c>
      <c r="N130" s="185">
        <v>128.5</v>
      </c>
      <c r="O130" s="185">
        <v>122</v>
      </c>
      <c r="P130" s="185">
        <v>118</v>
      </c>
      <c r="Q130" s="185">
        <v>133.5</v>
      </c>
      <c r="R130" s="185">
        <v>135</v>
      </c>
      <c r="S130" s="185">
        <v>139</v>
      </c>
      <c r="T130" s="185">
        <v>131.5</v>
      </c>
      <c r="U130" s="185">
        <v>109</v>
      </c>
      <c r="V130" s="185">
        <v>93.5</v>
      </c>
      <c r="W130" s="185">
        <v>1463.5</v>
      </c>
      <c r="X130" s="185">
        <v>1575.25</v>
      </c>
      <c r="Y130" s="186">
        <v>160.91999999999999</v>
      </c>
      <c r="Z130" s="186">
        <v>141</v>
      </c>
      <c r="AA130" s="186">
        <v>278.48</v>
      </c>
      <c r="AB130" s="186">
        <v>385.08300000000003</v>
      </c>
      <c r="AC130" s="186">
        <v>926.875</v>
      </c>
      <c r="AD130" s="186">
        <v>1731.4380000000001</v>
      </c>
      <c r="AE130" s="186">
        <v>1892.3579999999999</v>
      </c>
      <c r="AF130" s="174"/>
      <c r="AG130" s="174"/>
      <c r="AH130" s="187">
        <v>1.054</v>
      </c>
      <c r="AI130" s="188">
        <v>1995.4839999999999</v>
      </c>
      <c r="AJ130" s="189">
        <v>12</v>
      </c>
      <c r="AK130" s="189">
        <v>9.5</v>
      </c>
      <c r="AL130" s="189">
        <v>26.5</v>
      </c>
      <c r="AM130" s="189">
        <v>295.5</v>
      </c>
      <c r="AN130" s="189">
        <v>12.42</v>
      </c>
      <c r="AO130" s="186">
        <v>12</v>
      </c>
      <c r="AP130" s="186">
        <v>19</v>
      </c>
      <c r="AQ130" s="186">
        <v>53</v>
      </c>
      <c r="AR130" s="186">
        <v>206.85</v>
      </c>
      <c r="AS130" s="186">
        <v>290.85000000000002</v>
      </c>
      <c r="AT130" s="186">
        <v>310.5</v>
      </c>
      <c r="AU130" s="186">
        <v>601.35</v>
      </c>
      <c r="AV130" s="185">
        <v>819</v>
      </c>
      <c r="AW130" s="185">
        <v>0</v>
      </c>
      <c r="AX130" s="186">
        <v>40.950000000000003</v>
      </c>
      <c r="AY130" s="185">
        <v>110</v>
      </c>
      <c r="AZ130" s="185">
        <v>19.670000000000002</v>
      </c>
      <c r="BA130" s="190">
        <v>0</v>
      </c>
      <c r="BB130" s="190">
        <v>0</v>
      </c>
      <c r="BC130" s="191">
        <v>9.8350000000000009</v>
      </c>
      <c r="BD130" s="185">
        <v>704</v>
      </c>
      <c r="BE130" s="185">
        <v>685</v>
      </c>
      <c r="BF130" s="186">
        <v>41.1</v>
      </c>
      <c r="BG130" s="185">
        <v>1</v>
      </c>
      <c r="BH130" s="186">
        <v>1.5</v>
      </c>
      <c r="BI130" s="186">
        <v>125.199</v>
      </c>
      <c r="BJ130" s="186">
        <v>0</v>
      </c>
      <c r="BK130" s="192"/>
      <c r="BL130" s="190"/>
      <c r="BM130" s="186">
        <v>125.199</v>
      </c>
      <c r="BN130" s="193">
        <v>143.23500000000001</v>
      </c>
      <c r="BO130" s="193">
        <v>0</v>
      </c>
      <c r="BP130" s="194"/>
      <c r="BQ130" s="183"/>
      <c r="BR130" s="183"/>
      <c r="BS130" s="191">
        <v>0</v>
      </c>
      <c r="BT130" s="191">
        <v>268.43400000000003</v>
      </c>
      <c r="BU130" s="183"/>
      <c r="BV130" s="191">
        <v>322.92599999999999</v>
      </c>
      <c r="BW130" s="191">
        <v>0</v>
      </c>
      <c r="BX130" s="191">
        <v>0</v>
      </c>
      <c r="BY130" s="191">
        <v>0</v>
      </c>
      <c r="BZ130" s="195">
        <v>0</v>
      </c>
      <c r="CA130" s="193">
        <v>0</v>
      </c>
      <c r="CB130" s="195">
        <v>0</v>
      </c>
      <c r="CC130" s="193">
        <v>0</v>
      </c>
      <c r="CD130" s="195">
        <v>0</v>
      </c>
      <c r="CE130" s="195">
        <v>0</v>
      </c>
      <c r="CF130" s="193">
        <v>0</v>
      </c>
      <c r="CG130" s="186">
        <v>3281.5790000000002</v>
      </c>
      <c r="CH130" s="193">
        <v>5.0750000000000002</v>
      </c>
      <c r="CI130" s="186">
        <v>3286.654</v>
      </c>
      <c r="CJ130" s="147">
        <v>14910727.539999999</v>
      </c>
      <c r="CK130" s="190">
        <v>0</v>
      </c>
      <c r="CL130" s="190">
        <v>1566</v>
      </c>
      <c r="CM130" s="193">
        <v>172.26</v>
      </c>
      <c r="CN130" s="196">
        <v>781500.56</v>
      </c>
      <c r="CO130" s="190">
        <v>0</v>
      </c>
      <c r="CP130" s="190">
        <v>0</v>
      </c>
      <c r="CQ130" s="190">
        <v>0</v>
      </c>
      <c r="CR130" s="196">
        <v>0</v>
      </c>
      <c r="CS130" s="196">
        <v>15692228.1</v>
      </c>
      <c r="CT130" s="202">
        <v>0</v>
      </c>
      <c r="CU130" s="202">
        <v>15692228.1</v>
      </c>
      <c r="CV130" s="147">
        <v>17315.41</v>
      </c>
      <c r="CW130" s="147">
        <v>73825</v>
      </c>
      <c r="CX130" s="147">
        <v>91140.41</v>
      </c>
      <c r="CY130" s="147">
        <v>68355.31</v>
      </c>
      <c r="CZ130" s="147">
        <v>0</v>
      </c>
      <c r="DA130" s="147">
        <v>0</v>
      </c>
      <c r="DB130" s="147">
        <v>0</v>
      </c>
      <c r="DC130" s="203">
        <v>0.75</v>
      </c>
      <c r="DD130" s="147">
        <v>0</v>
      </c>
      <c r="DE130" s="147">
        <v>0</v>
      </c>
      <c r="DF130" s="147">
        <v>228761.83</v>
      </c>
      <c r="DG130" s="147">
        <v>228761.83</v>
      </c>
      <c r="DH130" s="147">
        <v>171571.37</v>
      </c>
      <c r="DI130" s="147">
        <v>319902.24</v>
      </c>
      <c r="DJ130" s="147">
        <v>239926.68</v>
      </c>
      <c r="DK130" s="147">
        <v>39697</v>
      </c>
      <c r="DL130" s="147">
        <v>35727.300000000003</v>
      </c>
      <c r="DM130" s="147">
        <v>15416574.119999999</v>
      </c>
      <c r="DN130" s="147">
        <v>14648716.210000001</v>
      </c>
      <c r="DO130" s="147">
        <v>767857.91</v>
      </c>
      <c r="DP130" s="147">
        <v>0</v>
      </c>
      <c r="DQ130" s="147">
        <v>32318.63</v>
      </c>
      <c r="DR130" s="147">
        <v>15384255.49</v>
      </c>
      <c r="DS130" s="190">
        <v>1581</v>
      </c>
      <c r="DT130" s="193">
        <v>1511.5</v>
      </c>
      <c r="DU130" s="193">
        <v>3164.328</v>
      </c>
      <c r="DV130" s="198">
        <v>18527</v>
      </c>
    </row>
    <row r="131" spans="1:126" ht="10.199999999999999">
      <c r="A131" s="150" t="s">
        <v>479</v>
      </c>
      <c r="B131" s="150" t="s">
        <v>479</v>
      </c>
      <c r="C131" s="167" t="s">
        <v>480</v>
      </c>
      <c r="D131" s="168" t="s">
        <v>130</v>
      </c>
      <c r="E131" s="169" t="s">
        <v>481</v>
      </c>
      <c r="F131" s="150" t="s">
        <v>132</v>
      </c>
      <c r="G131" s="150" t="s">
        <v>133</v>
      </c>
      <c r="H131" s="170">
        <v>4</v>
      </c>
      <c r="I131" s="170">
        <v>14</v>
      </c>
      <c r="J131" s="171">
        <v>16</v>
      </c>
      <c r="K131" s="170">
        <v>6.5</v>
      </c>
      <c r="L131" s="170">
        <v>9.5</v>
      </c>
      <c r="M131" s="170">
        <v>10.5</v>
      </c>
      <c r="N131" s="170">
        <v>15</v>
      </c>
      <c r="O131" s="170">
        <v>9.5</v>
      </c>
      <c r="P131" s="170">
        <v>13</v>
      </c>
      <c r="Q131" s="170">
        <v>8.5</v>
      </c>
      <c r="R131" s="170">
        <v>8.5</v>
      </c>
      <c r="S131" s="170">
        <v>2.5</v>
      </c>
      <c r="T131" s="170">
        <v>16</v>
      </c>
      <c r="U131" s="170">
        <v>12</v>
      </c>
      <c r="V131" s="170">
        <v>9</v>
      </c>
      <c r="W131" s="171">
        <v>120.5</v>
      </c>
      <c r="X131" s="171">
        <v>136.5</v>
      </c>
      <c r="Y131" s="174">
        <v>23.04</v>
      </c>
      <c r="Z131" s="174">
        <v>7.8</v>
      </c>
      <c r="AA131" s="174">
        <v>23.6</v>
      </c>
      <c r="AB131" s="174">
        <v>39.188000000000002</v>
      </c>
      <c r="AC131" s="174">
        <v>70.625</v>
      </c>
      <c r="AD131" s="6">
        <v>141.21299999999999</v>
      </c>
      <c r="AE131" s="6">
        <v>164.25299999999999</v>
      </c>
      <c r="AF131" s="174">
        <v>1.0469999999999999</v>
      </c>
      <c r="AG131" s="174">
        <v>1.0549999999999999</v>
      </c>
      <c r="AH131" s="174">
        <v>1.0509999999999999</v>
      </c>
      <c r="AI131" s="6">
        <v>172.63</v>
      </c>
      <c r="AJ131" s="170">
        <v>1.5</v>
      </c>
      <c r="AK131" s="170">
        <v>2.5</v>
      </c>
      <c r="AL131" s="170">
        <v>2</v>
      </c>
      <c r="AM131" s="170">
        <v>17.5</v>
      </c>
      <c r="AN131" s="170">
        <v>1.46</v>
      </c>
      <c r="AO131" s="6">
        <v>1.5</v>
      </c>
      <c r="AP131" s="6">
        <v>5</v>
      </c>
      <c r="AQ131" s="6">
        <v>4</v>
      </c>
      <c r="AR131" s="6">
        <v>12.25</v>
      </c>
      <c r="AS131" s="6">
        <v>22.75</v>
      </c>
      <c r="AT131" s="6">
        <v>36.5</v>
      </c>
      <c r="AU131" s="6">
        <v>59.25</v>
      </c>
      <c r="AV131" s="170">
        <v>78</v>
      </c>
      <c r="AW131" s="170">
        <v>0</v>
      </c>
      <c r="AX131" s="174">
        <v>3.9</v>
      </c>
      <c r="AY131" s="170">
        <v>0</v>
      </c>
      <c r="AZ131" s="170">
        <v>0</v>
      </c>
      <c r="BA131" s="172">
        <v>0</v>
      </c>
      <c r="BB131" s="172">
        <v>0</v>
      </c>
      <c r="BC131" s="176">
        <v>0</v>
      </c>
      <c r="BD131" s="170">
        <v>101</v>
      </c>
      <c r="BE131" s="170">
        <v>78</v>
      </c>
      <c r="BF131" s="174">
        <v>4.68</v>
      </c>
      <c r="BG131" s="170">
        <v>0</v>
      </c>
      <c r="BH131" s="6">
        <v>0</v>
      </c>
      <c r="BI131" s="175">
        <v>60.128</v>
      </c>
      <c r="BJ131" s="175">
        <v>79.75</v>
      </c>
      <c r="BK131" s="172">
        <v>136.5</v>
      </c>
      <c r="BL131" s="172">
        <v>136.5</v>
      </c>
      <c r="BM131" s="7">
        <v>139.87799999999999</v>
      </c>
      <c r="BN131" s="7">
        <v>19.776</v>
      </c>
      <c r="BO131" s="9">
        <v>63.5</v>
      </c>
      <c r="BP131" s="177">
        <v>1</v>
      </c>
      <c r="BQ131" s="6" t="s">
        <v>234</v>
      </c>
      <c r="BR131" s="170" t="s">
        <v>134</v>
      </c>
      <c r="BS131" s="176">
        <v>8.19</v>
      </c>
      <c r="BT131" s="176">
        <v>231.34399999999999</v>
      </c>
      <c r="BU131" s="175">
        <v>0.186</v>
      </c>
      <c r="BV131" s="6">
        <v>25.388999999999999</v>
      </c>
      <c r="BW131" s="6">
        <v>0</v>
      </c>
      <c r="BX131" s="6">
        <v>0</v>
      </c>
      <c r="BY131" s="176">
        <v>0</v>
      </c>
      <c r="BZ131" s="170">
        <v>0</v>
      </c>
      <c r="CA131" s="7">
        <v>0</v>
      </c>
      <c r="CB131" s="170">
        <v>0</v>
      </c>
      <c r="CC131" s="7">
        <v>0</v>
      </c>
      <c r="CD131" s="170">
        <v>0</v>
      </c>
      <c r="CE131" s="170">
        <v>0</v>
      </c>
      <c r="CF131" s="7">
        <v>0</v>
      </c>
      <c r="CG131" s="6">
        <v>497.19299999999998</v>
      </c>
      <c r="CH131" s="7">
        <v>0</v>
      </c>
      <c r="CI131" s="6">
        <v>497.19299999999998</v>
      </c>
      <c r="CJ131" s="51">
        <v>2255640.34</v>
      </c>
      <c r="CK131" s="172">
        <v>0</v>
      </c>
      <c r="CL131" s="172">
        <v>132</v>
      </c>
      <c r="CM131" s="174">
        <v>14.52</v>
      </c>
      <c r="CN131" s="52">
        <v>65873.61</v>
      </c>
      <c r="CO131" s="172">
        <v>0</v>
      </c>
      <c r="CP131" s="172">
        <v>0</v>
      </c>
      <c r="CQ131" s="176">
        <v>0</v>
      </c>
      <c r="CR131" s="53">
        <v>0</v>
      </c>
      <c r="CS131" s="51">
        <v>2321513.9500000002</v>
      </c>
      <c r="CT131" s="52">
        <v>0</v>
      </c>
      <c r="CU131" s="52">
        <v>2321513.9500000002</v>
      </c>
      <c r="CV131" s="146">
        <v>4706.3100000000004</v>
      </c>
      <c r="CW131" s="54">
        <v>16512</v>
      </c>
      <c r="CX131" s="52">
        <v>21218.31</v>
      </c>
      <c r="CY131" s="52">
        <v>15913.73</v>
      </c>
      <c r="CZ131" s="146">
        <v>0</v>
      </c>
      <c r="DA131" s="54">
        <v>0</v>
      </c>
      <c r="DB131" s="52">
        <v>0</v>
      </c>
      <c r="DC131" s="178">
        <v>0.75</v>
      </c>
      <c r="DD131" s="52">
        <v>0</v>
      </c>
      <c r="DE131" s="146">
        <v>0</v>
      </c>
      <c r="DF131" s="146">
        <v>2511.1799999999998</v>
      </c>
      <c r="DG131" s="52">
        <v>2511.1799999999998</v>
      </c>
      <c r="DH131" s="52">
        <v>1883.39</v>
      </c>
      <c r="DI131" s="52">
        <v>23729.49</v>
      </c>
      <c r="DJ131" s="52">
        <v>17797.12</v>
      </c>
      <c r="DK131" s="146">
        <v>0</v>
      </c>
      <c r="DL131" s="54">
        <v>0</v>
      </c>
      <c r="DM131" s="51">
        <v>2303716.83</v>
      </c>
      <c r="DN131" s="51">
        <v>2238348.2200000002</v>
      </c>
      <c r="DO131" s="52">
        <v>65368.61</v>
      </c>
      <c r="DP131" s="52">
        <v>0</v>
      </c>
      <c r="DQ131" s="52">
        <v>0</v>
      </c>
      <c r="DR131" s="52">
        <v>2303716.83</v>
      </c>
      <c r="DS131" s="179">
        <v>136</v>
      </c>
      <c r="DT131" s="180">
        <v>136.5</v>
      </c>
      <c r="DU131" s="180">
        <v>493.18799999999999</v>
      </c>
      <c r="DV131" s="181">
        <v>16525</v>
      </c>
    </row>
    <row r="132" spans="1:126" ht="10.199999999999999">
      <c r="A132" s="150" t="s">
        <v>482</v>
      </c>
      <c r="B132" s="150" t="s">
        <v>482</v>
      </c>
      <c r="C132" s="167" t="s">
        <v>483</v>
      </c>
      <c r="D132" s="168" t="s">
        <v>130</v>
      </c>
      <c r="E132" s="169" t="s">
        <v>484</v>
      </c>
      <c r="F132" s="150" t="s">
        <v>132</v>
      </c>
      <c r="G132" s="150" t="s">
        <v>133</v>
      </c>
      <c r="H132" s="170">
        <v>32.5</v>
      </c>
      <c r="I132" s="170">
        <v>134</v>
      </c>
      <c r="J132" s="171">
        <v>150.25</v>
      </c>
      <c r="K132" s="170">
        <v>124.5</v>
      </c>
      <c r="L132" s="170">
        <v>132.5</v>
      </c>
      <c r="M132" s="170">
        <v>145</v>
      </c>
      <c r="N132" s="170">
        <v>133.5</v>
      </c>
      <c r="O132" s="170">
        <v>135</v>
      </c>
      <c r="P132" s="170">
        <v>161</v>
      </c>
      <c r="Q132" s="170">
        <v>159</v>
      </c>
      <c r="R132" s="170">
        <v>158.5</v>
      </c>
      <c r="S132" s="170">
        <v>220.5</v>
      </c>
      <c r="T132" s="170">
        <v>212</v>
      </c>
      <c r="U132" s="170">
        <v>171.5</v>
      </c>
      <c r="V132" s="170">
        <v>168.5</v>
      </c>
      <c r="W132" s="171">
        <v>1921.5</v>
      </c>
      <c r="X132" s="171">
        <v>2071.75</v>
      </c>
      <c r="Y132" s="174">
        <v>216.36</v>
      </c>
      <c r="Z132" s="174">
        <v>149.4</v>
      </c>
      <c r="AA132" s="174">
        <v>327.45</v>
      </c>
      <c r="AB132" s="174">
        <v>448.82799999999997</v>
      </c>
      <c r="AC132" s="174">
        <v>1362.5</v>
      </c>
      <c r="AD132" s="6">
        <v>2288.1779999999999</v>
      </c>
      <c r="AE132" s="6">
        <v>2504.538</v>
      </c>
      <c r="AF132" s="174">
        <v>1.0820000000000001</v>
      </c>
      <c r="AG132" s="174">
        <v>1.087</v>
      </c>
      <c r="AH132" s="174">
        <v>1.085</v>
      </c>
      <c r="AI132" s="6">
        <v>2717.424</v>
      </c>
      <c r="AJ132" s="170">
        <v>54.5</v>
      </c>
      <c r="AK132" s="170">
        <v>46</v>
      </c>
      <c r="AL132" s="170">
        <v>20.5</v>
      </c>
      <c r="AM132" s="170">
        <v>370</v>
      </c>
      <c r="AN132" s="170">
        <v>10.4</v>
      </c>
      <c r="AO132" s="6">
        <v>54.5</v>
      </c>
      <c r="AP132" s="6">
        <v>92</v>
      </c>
      <c r="AQ132" s="6">
        <v>41</v>
      </c>
      <c r="AR132" s="6">
        <v>259</v>
      </c>
      <c r="AS132" s="6">
        <v>446.5</v>
      </c>
      <c r="AT132" s="6">
        <v>260</v>
      </c>
      <c r="AU132" s="6">
        <v>706.5</v>
      </c>
      <c r="AV132" s="170">
        <v>804.5</v>
      </c>
      <c r="AW132" s="170">
        <v>0</v>
      </c>
      <c r="AX132" s="174">
        <v>40.225000000000001</v>
      </c>
      <c r="AY132" s="170">
        <v>784.5</v>
      </c>
      <c r="AZ132" s="170">
        <v>197.92</v>
      </c>
      <c r="BA132" s="172">
        <v>0</v>
      </c>
      <c r="BB132" s="172">
        <v>0</v>
      </c>
      <c r="BC132" s="176">
        <v>98.96</v>
      </c>
      <c r="BD132" s="170">
        <v>0</v>
      </c>
      <c r="BE132" s="170">
        <v>0</v>
      </c>
      <c r="BF132" s="174">
        <v>0</v>
      </c>
      <c r="BG132" s="170">
        <v>14</v>
      </c>
      <c r="BH132" s="6">
        <v>21</v>
      </c>
      <c r="BI132" s="175">
        <v>46.488999999999997</v>
      </c>
      <c r="BJ132" s="175">
        <v>0</v>
      </c>
      <c r="BK132" s="172">
        <v>2071.75</v>
      </c>
      <c r="BL132" s="172">
        <v>2566.25</v>
      </c>
      <c r="BM132" s="7">
        <v>27.893000000000001</v>
      </c>
      <c r="BN132" s="7">
        <v>137.976</v>
      </c>
      <c r="BO132" s="9">
        <v>0</v>
      </c>
      <c r="BP132" s="177">
        <v>0.45500000000000002</v>
      </c>
      <c r="BQ132" s="6" t="s">
        <v>234</v>
      </c>
      <c r="BR132" s="170" t="s">
        <v>134</v>
      </c>
      <c r="BS132" s="176">
        <v>56.558999999999997</v>
      </c>
      <c r="BT132" s="176">
        <v>222.428</v>
      </c>
      <c r="BU132" s="175">
        <v>0.19600000000000001</v>
      </c>
      <c r="BV132" s="6">
        <v>406.06299999999999</v>
      </c>
      <c r="BW132" s="6">
        <v>0</v>
      </c>
      <c r="BX132" s="6">
        <v>0</v>
      </c>
      <c r="BY132" s="176">
        <v>0</v>
      </c>
      <c r="BZ132" s="170">
        <v>29</v>
      </c>
      <c r="CA132" s="7">
        <v>2.9</v>
      </c>
      <c r="CB132" s="170">
        <v>0</v>
      </c>
      <c r="CC132" s="7">
        <v>0</v>
      </c>
      <c r="CD132" s="170">
        <v>0</v>
      </c>
      <c r="CE132" s="170">
        <v>0</v>
      </c>
      <c r="CF132" s="7">
        <v>0</v>
      </c>
      <c r="CG132" s="6">
        <v>4215.5</v>
      </c>
      <c r="CH132" s="7">
        <v>0</v>
      </c>
      <c r="CI132" s="6">
        <v>4215.5</v>
      </c>
      <c r="CJ132" s="51">
        <v>19124669.629999999</v>
      </c>
      <c r="CK132" s="172">
        <v>0</v>
      </c>
      <c r="CL132" s="172">
        <v>2055.5</v>
      </c>
      <c r="CM132" s="174">
        <v>226.10499999999999</v>
      </c>
      <c r="CN132" s="52">
        <v>1025781.86</v>
      </c>
      <c r="CO132" s="172">
        <v>0</v>
      </c>
      <c r="CP132" s="172">
        <v>0</v>
      </c>
      <c r="CQ132" s="176">
        <v>0</v>
      </c>
      <c r="CR132" s="53">
        <v>0</v>
      </c>
      <c r="CS132" s="51">
        <v>20150451.489999998</v>
      </c>
      <c r="CT132" s="52">
        <v>0</v>
      </c>
      <c r="CU132" s="52">
        <v>20150451.489999998</v>
      </c>
      <c r="CV132" s="146">
        <v>28015.37</v>
      </c>
      <c r="CW132" s="54">
        <v>230451</v>
      </c>
      <c r="CX132" s="52">
        <v>258466.37</v>
      </c>
      <c r="CY132" s="52">
        <v>193849.78</v>
      </c>
      <c r="CZ132" s="146">
        <v>0</v>
      </c>
      <c r="DA132" s="54">
        <v>0</v>
      </c>
      <c r="DB132" s="52">
        <v>0</v>
      </c>
      <c r="DC132" s="178">
        <v>0.4289</v>
      </c>
      <c r="DD132" s="52">
        <v>0</v>
      </c>
      <c r="DE132" s="146">
        <v>0</v>
      </c>
      <c r="DF132" s="146">
        <v>153523.26999999999</v>
      </c>
      <c r="DG132" s="52">
        <v>153523.26999999999</v>
      </c>
      <c r="DH132" s="52">
        <v>115142.45</v>
      </c>
      <c r="DI132" s="52">
        <v>411989.64</v>
      </c>
      <c r="DJ132" s="52">
        <v>308992.23</v>
      </c>
      <c r="DK132" s="146">
        <v>0</v>
      </c>
      <c r="DL132" s="54">
        <v>0</v>
      </c>
      <c r="DM132" s="51">
        <v>19841459.260000002</v>
      </c>
      <c r="DN132" s="51">
        <v>18831407</v>
      </c>
      <c r="DO132" s="52">
        <v>1010052.26</v>
      </c>
      <c r="DP132" s="52">
        <v>0</v>
      </c>
      <c r="DQ132" s="52">
        <v>0</v>
      </c>
      <c r="DR132" s="52">
        <v>19841459.260000002</v>
      </c>
      <c r="DS132" s="179">
        <v>2089.5</v>
      </c>
      <c r="DT132" s="180">
        <v>2028</v>
      </c>
      <c r="DU132" s="180">
        <v>4198.4139999999998</v>
      </c>
      <c r="DV132" s="181">
        <v>9231</v>
      </c>
    </row>
    <row r="133" spans="1:126" ht="10.199999999999999">
      <c r="A133" s="182" t="s">
        <v>485</v>
      </c>
      <c r="B133" s="150" t="s">
        <v>482</v>
      </c>
      <c r="C133" s="167" t="s">
        <v>483</v>
      </c>
      <c r="D133" s="168" t="s">
        <v>201</v>
      </c>
      <c r="E133" s="169" t="s">
        <v>486</v>
      </c>
      <c r="F133" s="150" t="s">
        <v>142</v>
      </c>
      <c r="G133" s="150" t="s">
        <v>133</v>
      </c>
      <c r="H133" s="170">
        <v>0</v>
      </c>
      <c r="I133" s="170">
        <v>20</v>
      </c>
      <c r="J133" s="171">
        <v>20</v>
      </c>
      <c r="K133" s="170">
        <v>22</v>
      </c>
      <c r="L133" s="170">
        <v>22</v>
      </c>
      <c r="M133" s="170">
        <v>22</v>
      </c>
      <c r="N133" s="170">
        <v>23</v>
      </c>
      <c r="O133" s="170">
        <v>23</v>
      </c>
      <c r="P133" s="170">
        <v>22</v>
      </c>
      <c r="Q133" s="170">
        <v>20</v>
      </c>
      <c r="R133" s="170">
        <v>22</v>
      </c>
      <c r="S133" s="170">
        <v>0</v>
      </c>
      <c r="T133" s="170">
        <v>0</v>
      </c>
      <c r="U133" s="170">
        <v>0</v>
      </c>
      <c r="V133" s="170">
        <v>0</v>
      </c>
      <c r="W133" s="171">
        <v>176</v>
      </c>
      <c r="X133" s="171">
        <v>196</v>
      </c>
      <c r="Y133" s="174">
        <v>28.8</v>
      </c>
      <c r="Z133" s="174">
        <v>26.4</v>
      </c>
      <c r="AA133" s="174">
        <v>51.92</v>
      </c>
      <c r="AB133" s="174">
        <v>71.06</v>
      </c>
      <c r="AC133" s="174">
        <v>52.5</v>
      </c>
      <c r="AD133" s="6">
        <v>201.88</v>
      </c>
      <c r="AE133" s="6">
        <v>230.68</v>
      </c>
      <c r="AF133" s="174">
        <v>1.073</v>
      </c>
      <c r="AG133" s="174">
        <v>1.1080000000000001</v>
      </c>
      <c r="AH133" s="174">
        <v>1.091</v>
      </c>
      <c r="AI133" s="6">
        <v>251.672</v>
      </c>
      <c r="AJ133" s="170">
        <v>3</v>
      </c>
      <c r="AK133" s="170">
        <v>1</v>
      </c>
      <c r="AL133" s="170">
        <v>0</v>
      </c>
      <c r="AM133" s="170">
        <v>53</v>
      </c>
      <c r="AN133" s="170">
        <v>0.9</v>
      </c>
      <c r="AO133" s="6">
        <v>3</v>
      </c>
      <c r="AP133" s="6">
        <v>2</v>
      </c>
      <c r="AQ133" s="6">
        <v>0</v>
      </c>
      <c r="AR133" s="6">
        <v>37.1</v>
      </c>
      <c r="AS133" s="6">
        <v>42.1</v>
      </c>
      <c r="AT133" s="6">
        <v>22.5</v>
      </c>
      <c r="AU133" s="6">
        <v>64.599999999999994</v>
      </c>
      <c r="AV133" s="170">
        <v>154</v>
      </c>
      <c r="AW133" s="170">
        <v>0</v>
      </c>
      <c r="AX133" s="174">
        <v>7.7</v>
      </c>
      <c r="AY133" s="170">
        <v>195.5</v>
      </c>
      <c r="AZ133" s="170">
        <v>33.08</v>
      </c>
      <c r="BA133" s="172">
        <v>0</v>
      </c>
      <c r="BB133" s="172">
        <v>0</v>
      </c>
      <c r="BC133" s="176">
        <v>16.54</v>
      </c>
      <c r="BD133" s="170">
        <v>0</v>
      </c>
      <c r="BE133" s="170">
        <v>0</v>
      </c>
      <c r="BF133" s="174">
        <v>0</v>
      </c>
      <c r="BG133" s="170">
        <v>0</v>
      </c>
      <c r="BH133" s="6">
        <v>0</v>
      </c>
      <c r="BI133" s="175">
        <v>7.68</v>
      </c>
      <c r="BJ133" s="175">
        <v>0</v>
      </c>
      <c r="BK133" s="172">
        <v>2071.75</v>
      </c>
      <c r="BL133" s="172">
        <v>2566.25</v>
      </c>
      <c r="BM133" s="7">
        <v>4.6079999999999997</v>
      </c>
      <c r="BN133" s="7">
        <v>0</v>
      </c>
      <c r="BO133" s="9">
        <v>0</v>
      </c>
      <c r="BP133" s="177">
        <v>0.45500000000000002</v>
      </c>
      <c r="BQ133" s="6" t="s">
        <v>234</v>
      </c>
      <c r="BR133" s="170" t="s">
        <v>134</v>
      </c>
      <c r="BS133" s="176">
        <v>5.351</v>
      </c>
      <c r="BT133" s="176">
        <v>9.9589999999999996</v>
      </c>
      <c r="BU133" s="175">
        <v>0.19600000000000001</v>
      </c>
      <c r="BV133" s="6">
        <v>38.415999999999997</v>
      </c>
      <c r="BW133" s="6">
        <v>0</v>
      </c>
      <c r="BX133" s="6">
        <v>0</v>
      </c>
      <c r="BY133" s="176">
        <v>0</v>
      </c>
      <c r="BZ133" s="170">
        <v>0</v>
      </c>
      <c r="CA133" s="7">
        <v>0</v>
      </c>
      <c r="CB133" s="170">
        <v>0</v>
      </c>
      <c r="CC133" s="7">
        <v>0</v>
      </c>
      <c r="CD133" s="170">
        <v>0</v>
      </c>
      <c r="CE133" s="170">
        <v>0</v>
      </c>
      <c r="CF133" s="7">
        <v>0</v>
      </c>
      <c r="CG133" s="6">
        <v>388.887</v>
      </c>
      <c r="CH133" s="7">
        <v>0</v>
      </c>
      <c r="CI133" s="6">
        <v>388.887</v>
      </c>
      <c r="CJ133" s="51">
        <v>1764283.1</v>
      </c>
      <c r="CK133" s="172">
        <v>0</v>
      </c>
      <c r="CL133" s="172">
        <v>195</v>
      </c>
      <c r="CM133" s="174">
        <v>21.45</v>
      </c>
      <c r="CN133" s="52">
        <v>97313.29</v>
      </c>
      <c r="CO133" s="172">
        <v>0</v>
      </c>
      <c r="CP133" s="172">
        <v>0</v>
      </c>
      <c r="CQ133" s="176">
        <v>0</v>
      </c>
      <c r="CR133" s="53">
        <v>0</v>
      </c>
      <c r="CS133" s="51">
        <v>1861596.39</v>
      </c>
      <c r="CT133" s="52">
        <v>0</v>
      </c>
      <c r="CU133" s="52">
        <v>1861596.39</v>
      </c>
      <c r="CV133" s="146">
        <v>0</v>
      </c>
      <c r="CW133" s="54">
        <v>0</v>
      </c>
      <c r="CX133" s="52">
        <v>0</v>
      </c>
      <c r="CY133" s="52">
        <v>0</v>
      </c>
      <c r="CZ133" s="146">
        <v>0</v>
      </c>
      <c r="DA133" s="54">
        <v>0</v>
      </c>
      <c r="DB133" s="52">
        <v>0</v>
      </c>
      <c r="DC133" s="178">
        <v>0.4289</v>
      </c>
      <c r="DD133" s="52">
        <v>0</v>
      </c>
      <c r="DE133" s="146">
        <v>0</v>
      </c>
      <c r="DF133" s="146">
        <v>0</v>
      </c>
      <c r="DG133" s="52">
        <v>0</v>
      </c>
      <c r="DH133" s="52">
        <v>0</v>
      </c>
      <c r="DI133" s="52">
        <v>0</v>
      </c>
      <c r="DJ133" s="52">
        <v>0</v>
      </c>
      <c r="DK133" s="146">
        <v>0</v>
      </c>
      <c r="DL133" s="54">
        <v>0</v>
      </c>
      <c r="DM133" s="51">
        <v>1861596.39</v>
      </c>
      <c r="DN133" s="51">
        <v>1764283.1</v>
      </c>
      <c r="DO133" s="52">
        <v>97313.29</v>
      </c>
      <c r="DP133" s="52">
        <v>0</v>
      </c>
      <c r="DQ133" s="52">
        <v>37231.93</v>
      </c>
      <c r="DR133" s="52">
        <v>1824364.46</v>
      </c>
      <c r="DS133" s="179">
        <v>196</v>
      </c>
      <c r="DT133" s="180">
        <v>190</v>
      </c>
      <c r="DU133" s="180">
        <v>371.61700000000002</v>
      </c>
      <c r="DV133" s="181">
        <v>9001</v>
      </c>
    </row>
    <row r="134" spans="1:126" ht="10.199999999999999">
      <c r="A134" s="182" t="s">
        <v>487</v>
      </c>
      <c r="B134" s="150" t="s">
        <v>482</v>
      </c>
      <c r="C134" s="167" t="s">
        <v>483</v>
      </c>
      <c r="D134" s="168" t="s">
        <v>261</v>
      </c>
      <c r="E134" s="169" t="s">
        <v>488</v>
      </c>
      <c r="F134" s="150" t="s">
        <v>142</v>
      </c>
      <c r="G134" s="150" t="s">
        <v>133</v>
      </c>
      <c r="H134" s="170">
        <v>0</v>
      </c>
      <c r="I134" s="170">
        <v>15</v>
      </c>
      <c r="J134" s="171">
        <v>15</v>
      </c>
      <c r="K134" s="170">
        <v>20</v>
      </c>
      <c r="L134" s="170">
        <v>24</v>
      </c>
      <c r="M134" s="170">
        <v>24</v>
      </c>
      <c r="N134" s="170">
        <v>26</v>
      </c>
      <c r="O134" s="170">
        <v>25.5</v>
      </c>
      <c r="P134" s="170">
        <v>26</v>
      </c>
      <c r="Q134" s="170">
        <v>25</v>
      </c>
      <c r="R134" s="170">
        <v>26</v>
      </c>
      <c r="S134" s="170">
        <v>0</v>
      </c>
      <c r="T134" s="170">
        <v>0</v>
      </c>
      <c r="U134" s="170">
        <v>0</v>
      </c>
      <c r="V134" s="170">
        <v>0</v>
      </c>
      <c r="W134" s="171">
        <v>196.5</v>
      </c>
      <c r="X134" s="171">
        <v>211.5</v>
      </c>
      <c r="Y134" s="174">
        <v>21.6</v>
      </c>
      <c r="Z134" s="174">
        <v>24</v>
      </c>
      <c r="AA134" s="174">
        <v>56.64</v>
      </c>
      <c r="AB134" s="174">
        <v>80.988</v>
      </c>
      <c r="AC134" s="174">
        <v>63.75</v>
      </c>
      <c r="AD134" s="6">
        <v>225.37799999999999</v>
      </c>
      <c r="AE134" s="6">
        <v>246.97800000000001</v>
      </c>
      <c r="AF134" s="174">
        <v>1.135</v>
      </c>
      <c r="AG134" s="174">
        <v>1.145</v>
      </c>
      <c r="AH134" s="174">
        <v>1.1399999999999999</v>
      </c>
      <c r="AI134" s="6">
        <v>281.55500000000001</v>
      </c>
      <c r="AJ134" s="170">
        <v>1</v>
      </c>
      <c r="AK134" s="170">
        <v>3</v>
      </c>
      <c r="AL134" s="170">
        <v>0</v>
      </c>
      <c r="AM134" s="170">
        <v>48</v>
      </c>
      <c r="AN134" s="170">
        <v>0.9</v>
      </c>
      <c r="AO134" s="6">
        <v>1</v>
      </c>
      <c r="AP134" s="6">
        <v>6</v>
      </c>
      <c r="AQ134" s="6">
        <v>0</v>
      </c>
      <c r="AR134" s="6">
        <v>33.6</v>
      </c>
      <c r="AS134" s="6">
        <v>40.6</v>
      </c>
      <c r="AT134" s="6">
        <v>22.5</v>
      </c>
      <c r="AU134" s="6">
        <v>63.1</v>
      </c>
      <c r="AV134" s="170">
        <v>160.5</v>
      </c>
      <c r="AW134" s="170">
        <v>0</v>
      </c>
      <c r="AX134" s="174">
        <v>8.0250000000000004</v>
      </c>
      <c r="AY134" s="170">
        <v>211</v>
      </c>
      <c r="AZ134" s="170">
        <v>35.75</v>
      </c>
      <c r="BA134" s="172">
        <v>0</v>
      </c>
      <c r="BB134" s="172">
        <v>0</v>
      </c>
      <c r="BC134" s="176">
        <v>17.875</v>
      </c>
      <c r="BD134" s="170">
        <v>0</v>
      </c>
      <c r="BE134" s="170">
        <v>0</v>
      </c>
      <c r="BF134" s="174">
        <v>0</v>
      </c>
      <c r="BG134" s="170">
        <v>1</v>
      </c>
      <c r="BH134" s="6">
        <v>1.5</v>
      </c>
      <c r="BI134" s="175">
        <v>0</v>
      </c>
      <c r="BJ134" s="175">
        <v>0</v>
      </c>
      <c r="BK134" s="172">
        <v>2071.75</v>
      </c>
      <c r="BL134" s="172">
        <v>2566.25</v>
      </c>
      <c r="BM134" s="7">
        <v>0</v>
      </c>
      <c r="BN134" s="7">
        <v>0</v>
      </c>
      <c r="BO134" s="9">
        <v>0</v>
      </c>
      <c r="BP134" s="177">
        <v>0.45500000000000002</v>
      </c>
      <c r="BQ134" s="6" t="s">
        <v>234</v>
      </c>
      <c r="BR134" s="170" t="s">
        <v>134</v>
      </c>
      <c r="BS134" s="176">
        <v>5.774</v>
      </c>
      <c r="BT134" s="176">
        <v>5.774</v>
      </c>
      <c r="BU134" s="175">
        <v>0.19600000000000001</v>
      </c>
      <c r="BV134" s="6">
        <v>41.454000000000001</v>
      </c>
      <c r="BW134" s="6">
        <v>2.76</v>
      </c>
      <c r="BX134" s="6">
        <v>2</v>
      </c>
      <c r="BY134" s="176">
        <v>4.76</v>
      </c>
      <c r="BZ134" s="170">
        <v>0</v>
      </c>
      <c r="CA134" s="7">
        <v>0</v>
      </c>
      <c r="CB134" s="170">
        <v>0</v>
      </c>
      <c r="CC134" s="7">
        <v>0</v>
      </c>
      <c r="CD134" s="170">
        <v>0</v>
      </c>
      <c r="CE134" s="170">
        <v>0</v>
      </c>
      <c r="CF134" s="7">
        <v>0</v>
      </c>
      <c r="CG134" s="6">
        <v>424.04300000000001</v>
      </c>
      <c r="CH134" s="7">
        <v>0</v>
      </c>
      <c r="CI134" s="6">
        <v>424.04300000000001</v>
      </c>
      <c r="CJ134" s="51">
        <v>1923777.08</v>
      </c>
      <c r="CK134" s="172">
        <v>0</v>
      </c>
      <c r="CL134" s="172">
        <v>213</v>
      </c>
      <c r="CM134" s="174">
        <v>23.43</v>
      </c>
      <c r="CN134" s="52">
        <v>106296.05</v>
      </c>
      <c r="CO134" s="172">
        <v>0</v>
      </c>
      <c r="CP134" s="172">
        <v>0</v>
      </c>
      <c r="CQ134" s="176">
        <v>0</v>
      </c>
      <c r="CR134" s="53">
        <v>0</v>
      </c>
      <c r="CS134" s="51">
        <v>2030073.13</v>
      </c>
      <c r="CT134" s="52">
        <v>0</v>
      </c>
      <c r="CU134" s="52">
        <v>2030073.13</v>
      </c>
      <c r="CV134" s="146">
        <v>0</v>
      </c>
      <c r="CW134" s="54">
        <v>0</v>
      </c>
      <c r="CX134" s="52">
        <v>0</v>
      </c>
      <c r="CY134" s="52">
        <v>0</v>
      </c>
      <c r="CZ134" s="146">
        <v>0</v>
      </c>
      <c r="DA134" s="54">
        <v>0</v>
      </c>
      <c r="DB134" s="52">
        <v>0</v>
      </c>
      <c r="DC134" s="178">
        <v>0.4289</v>
      </c>
      <c r="DD134" s="52">
        <v>0</v>
      </c>
      <c r="DE134" s="146">
        <v>0</v>
      </c>
      <c r="DF134" s="146">
        <v>0</v>
      </c>
      <c r="DG134" s="52">
        <v>0</v>
      </c>
      <c r="DH134" s="52">
        <v>0</v>
      </c>
      <c r="DI134" s="52">
        <v>0</v>
      </c>
      <c r="DJ134" s="52">
        <v>0</v>
      </c>
      <c r="DK134" s="146">
        <v>0</v>
      </c>
      <c r="DL134" s="54">
        <v>0</v>
      </c>
      <c r="DM134" s="51">
        <v>2030073.13</v>
      </c>
      <c r="DN134" s="51">
        <v>1923777.08</v>
      </c>
      <c r="DO134" s="52">
        <v>106296.05</v>
      </c>
      <c r="DP134" s="52">
        <v>0</v>
      </c>
      <c r="DQ134" s="52">
        <v>40601.46</v>
      </c>
      <c r="DR134" s="52">
        <v>1989471.67</v>
      </c>
      <c r="DS134" s="179">
        <v>212</v>
      </c>
      <c r="DT134" s="180">
        <v>216</v>
      </c>
      <c r="DU134" s="180">
        <v>437.21100000000001</v>
      </c>
      <c r="DV134" s="181">
        <v>9096</v>
      </c>
    </row>
    <row r="135" spans="1:126" ht="10.199999999999999">
      <c r="A135" s="182" t="s">
        <v>489</v>
      </c>
      <c r="B135" s="150" t="s">
        <v>482</v>
      </c>
      <c r="C135" s="167" t="s">
        <v>483</v>
      </c>
      <c r="D135" s="168" t="s">
        <v>291</v>
      </c>
      <c r="E135" s="169" t="s">
        <v>490</v>
      </c>
      <c r="F135" s="150" t="s">
        <v>142</v>
      </c>
      <c r="G135" s="150" t="s">
        <v>133</v>
      </c>
      <c r="H135" s="170">
        <v>0</v>
      </c>
      <c r="I135" s="170">
        <v>0</v>
      </c>
      <c r="J135" s="171">
        <v>0</v>
      </c>
      <c r="K135" s="170">
        <v>0</v>
      </c>
      <c r="L135" s="170">
        <v>0</v>
      </c>
      <c r="M135" s="170">
        <v>0</v>
      </c>
      <c r="N135" s="170">
        <v>0</v>
      </c>
      <c r="O135" s="170">
        <v>0</v>
      </c>
      <c r="P135" s="170">
        <v>0</v>
      </c>
      <c r="Q135" s="170">
        <v>0</v>
      </c>
      <c r="R135" s="170">
        <v>0</v>
      </c>
      <c r="S135" s="170">
        <v>17.5</v>
      </c>
      <c r="T135" s="170">
        <v>26</v>
      </c>
      <c r="U135" s="170">
        <v>22.5</v>
      </c>
      <c r="V135" s="170">
        <v>21</v>
      </c>
      <c r="W135" s="171">
        <v>87</v>
      </c>
      <c r="X135" s="171">
        <v>87</v>
      </c>
      <c r="Y135" s="174">
        <v>0</v>
      </c>
      <c r="Z135" s="174">
        <v>0</v>
      </c>
      <c r="AA135" s="174">
        <v>0</v>
      </c>
      <c r="AB135" s="174">
        <v>0</v>
      </c>
      <c r="AC135" s="174">
        <v>108.75</v>
      </c>
      <c r="AD135" s="6">
        <v>108.75</v>
      </c>
      <c r="AE135" s="6">
        <v>108.75</v>
      </c>
      <c r="AF135" s="174">
        <v>1</v>
      </c>
      <c r="AG135" s="174">
        <v>1</v>
      </c>
      <c r="AH135" s="174">
        <v>1</v>
      </c>
      <c r="AI135" s="6">
        <v>108.75</v>
      </c>
      <c r="AJ135" s="170">
        <v>2</v>
      </c>
      <c r="AK135" s="170">
        <v>2</v>
      </c>
      <c r="AL135" s="170">
        <v>0</v>
      </c>
      <c r="AM135" s="170">
        <v>18</v>
      </c>
      <c r="AN135" s="170">
        <v>0.27</v>
      </c>
      <c r="AO135" s="6">
        <v>2</v>
      </c>
      <c r="AP135" s="6">
        <v>4</v>
      </c>
      <c r="AQ135" s="6">
        <v>0</v>
      </c>
      <c r="AR135" s="6">
        <v>12.6</v>
      </c>
      <c r="AS135" s="6">
        <v>18.600000000000001</v>
      </c>
      <c r="AT135" s="6">
        <v>6.75</v>
      </c>
      <c r="AU135" s="6">
        <v>25.35</v>
      </c>
      <c r="AV135" s="170">
        <v>0</v>
      </c>
      <c r="AW135" s="170">
        <v>0</v>
      </c>
      <c r="AX135" s="174">
        <v>0</v>
      </c>
      <c r="AY135" s="170">
        <v>0</v>
      </c>
      <c r="AZ135" s="170">
        <v>0</v>
      </c>
      <c r="BA135" s="172">
        <v>0</v>
      </c>
      <c r="BB135" s="172">
        <v>0</v>
      </c>
      <c r="BC135" s="176">
        <v>0</v>
      </c>
      <c r="BD135" s="170">
        <v>0</v>
      </c>
      <c r="BE135" s="170">
        <v>0</v>
      </c>
      <c r="BF135" s="174">
        <v>0</v>
      </c>
      <c r="BG135" s="170">
        <v>0</v>
      </c>
      <c r="BH135" s="6">
        <v>0</v>
      </c>
      <c r="BI135" s="175">
        <v>0</v>
      </c>
      <c r="BJ135" s="175">
        <v>105.244</v>
      </c>
      <c r="BK135" s="172">
        <v>2071.75</v>
      </c>
      <c r="BL135" s="172">
        <v>2566.25</v>
      </c>
      <c r="BM135" s="7">
        <v>63.146000000000001</v>
      </c>
      <c r="BN135" s="7">
        <v>0</v>
      </c>
      <c r="BO135" s="9">
        <v>0</v>
      </c>
      <c r="BP135" s="177">
        <v>0.45500000000000002</v>
      </c>
      <c r="BQ135" s="6" t="s">
        <v>234</v>
      </c>
      <c r="BR135" s="170" t="s">
        <v>134</v>
      </c>
      <c r="BS135" s="176">
        <v>2.375</v>
      </c>
      <c r="BT135" s="176">
        <v>65.521000000000001</v>
      </c>
      <c r="BU135" s="175">
        <v>0.19600000000000001</v>
      </c>
      <c r="BV135" s="6">
        <v>17.052</v>
      </c>
      <c r="BW135" s="6">
        <v>0</v>
      </c>
      <c r="BX135" s="6">
        <v>0</v>
      </c>
      <c r="BY135" s="176">
        <v>0</v>
      </c>
      <c r="BZ135" s="170">
        <v>0</v>
      </c>
      <c r="CA135" s="7">
        <v>0</v>
      </c>
      <c r="CB135" s="170">
        <v>0</v>
      </c>
      <c r="CC135" s="7">
        <v>0</v>
      </c>
      <c r="CD135" s="170">
        <v>0</v>
      </c>
      <c r="CE135" s="170">
        <v>0</v>
      </c>
      <c r="CF135" s="7">
        <v>0</v>
      </c>
      <c r="CG135" s="6">
        <v>216.673</v>
      </c>
      <c r="CH135" s="7">
        <v>0</v>
      </c>
      <c r="CI135" s="6">
        <v>216.673</v>
      </c>
      <c r="CJ135" s="51">
        <v>982991.23</v>
      </c>
      <c r="CK135" s="172">
        <v>0</v>
      </c>
      <c r="CL135" s="172">
        <v>24</v>
      </c>
      <c r="CM135" s="174">
        <v>2.64</v>
      </c>
      <c r="CN135" s="52">
        <v>11977.02</v>
      </c>
      <c r="CO135" s="172">
        <v>0</v>
      </c>
      <c r="CP135" s="172">
        <v>0</v>
      </c>
      <c r="CQ135" s="176">
        <v>0</v>
      </c>
      <c r="CR135" s="53">
        <v>0</v>
      </c>
      <c r="CS135" s="51">
        <v>994968.25</v>
      </c>
      <c r="CT135" s="52">
        <v>0</v>
      </c>
      <c r="CU135" s="52">
        <v>994968.25</v>
      </c>
      <c r="CV135" s="146">
        <v>0</v>
      </c>
      <c r="CW135" s="54">
        <v>0</v>
      </c>
      <c r="CX135" s="52">
        <v>0</v>
      </c>
      <c r="CY135" s="52">
        <v>0</v>
      </c>
      <c r="CZ135" s="146">
        <v>0</v>
      </c>
      <c r="DA135" s="54">
        <v>0</v>
      </c>
      <c r="DB135" s="52">
        <v>0</v>
      </c>
      <c r="DC135" s="178">
        <v>0.4289</v>
      </c>
      <c r="DD135" s="52">
        <v>0</v>
      </c>
      <c r="DE135" s="146">
        <v>0</v>
      </c>
      <c r="DF135" s="146">
        <v>0</v>
      </c>
      <c r="DG135" s="52">
        <v>0</v>
      </c>
      <c r="DH135" s="52">
        <v>0</v>
      </c>
      <c r="DI135" s="52">
        <v>0</v>
      </c>
      <c r="DJ135" s="52">
        <v>0</v>
      </c>
      <c r="DK135" s="146">
        <v>0</v>
      </c>
      <c r="DL135" s="54">
        <v>0</v>
      </c>
      <c r="DM135" s="51">
        <v>994968.25</v>
      </c>
      <c r="DN135" s="51">
        <v>982991.23</v>
      </c>
      <c r="DO135" s="52">
        <v>11977.02</v>
      </c>
      <c r="DP135" s="52">
        <v>0</v>
      </c>
      <c r="DQ135" s="52">
        <v>19899.37</v>
      </c>
      <c r="DR135" s="52">
        <v>975068.88</v>
      </c>
      <c r="DS135" s="179">
        <v>90</v>
      </c>
      <c r="DT135" s="180">
        <v>76</v>
      </c>
      <c r="DU135" s="180">
        <v>187.19900000000001</v>
      </c>
      <c r="DV135" s="181">
        <v>11299</v>
      </c>
    </row>
    <row r="136" spans="1:126" s="199" customFormat="1" ht="10.199999999999999">
      <c r="A136" s="183" t="s">
        <v>491</v>
      </c>
      <c r="B136" s="183" t="s">
        <v>482</v>
      </c>
      <c r="C136" s="184"/>
      <c r="D136" s="183"/>
      <c r="E136" s="183" t="s">
        <v>231</v>
      </c>
      <c r="F136" s="183"/>
      <c r="G136" s="183" t="s">
        <v>133</v>
      </c>
      <c r="H136" s="185">
        <v>32.5</v>
      </c>
      <c r="I136" s="185">
        <v>169</v>
      </c>
      <c r="J136" s="185">
        <v>185.25</v>
      </c>
      <c r="K136" s="185">
        <v>166.5</v>
      </c>
      <c r="L136" s="185">
        <v>178.5</v>
      </c>
      <c r="M136" s="185">
        <v>191</v>
      </c>
      <c r="N136" s="185">
        <v>182.5</v>
      </c>
      <c r="O136" s="185">
        <v>183.5</v>
      </c>
      <c r="P136" s="185">
        <v>209</v>
      </c>
      <c r="Q136" s="185">
        <v>204</v>
      </c>
      <c r="R136" s="185">
        <v>206.5</v>
      </c>
      <c r="S136" s="185">
        <v>238</v>
      </c>
      <c r="T136" s="185">
        <v>238</v>
      </c>
      <c r="U136" s="185">
        <v>194</v>
      </c>
      <c r="V136" s="185">
        <v>189.5</v>
      </c>
      <c r="W136" s="185">
        <v>2381</v>
      </c>
      <c r="X136" s="185">
        <v>2566.25</v>
      </c>
      <c r="Y136" s="186">
        <v>266.76</v>
      </c>
      <c r="Z136" s="186">
        <v>199.8</v>
      </c>
      <c r="AA136" s="186">
        <v>436.01</v>
      </c>
      <c r="AB136" s="186">
        <v>600.87599999999998</v>
      </c>
      <c r="AC136" s="186">
        <v>1587.5</v>
      </c>
      <c r="AD136" s="186">
        <v>2824.1860000000001</v>
      </c>
      <c r="AE136" s="186">
        <v>3090.9459999999999</v>
      </c>
      <c r="AF136" s="186"/>
      <c r="AG136" s="186"/>
      <c r="AH136" s="187">
        <v>1.087</v>
      </c>
      <c r="AI136" s="188">
        <v>3359.4009999999998</v>
      </c>
      <c r="AJ136" s="189">
        <v>60.5</v>
      </c>
      <c r="AK136" s="189">
        <v>52</v>
      </c>
      <c r="AL136" s="189">
        <v>20.5</v>
      </c>
      <c r="AM136" s="189">
        <v>489</v>
      </c>
      <c r="AN136" s="189">
        <v>12.47</v>
      </c>
      <c r="AO136" s="186">
        <v>60.5</v>
      </c>
      <c r="AP136" s="186">
        <v>104</v>
      </c>
      <c r="AQ136" s="186">
        <v>41</v>
      </c>
      <c r="AR136" s="186">
        <v>342.3</v>
      </c>
      <c r="AS136" s="186">
        <v>547.79999999999995</v>
      </c>
      <c r="AT136" s="186">
        <v>311.75</v>
      </c>
      <c r="AU136" s="186">
        <v>859.55</v>
      </c>
      <c r="AV136" s="185">
        <v>1119</v>
      </c>
      <c r="AW136" s="185">
        <v>0</v>
      </c>
      <c r="AX136" s="186">
        <v>55.95</v>
      </c>
      <c r="AY136" s="185">
        <v>1191</v>
      </c>
      <c r="AZ136" s="185">
        <v>266.75</v>
      </c>
      <c r="BA136" s="190">
        <v>0</v>
      </c>
      <c r="BB136" s="190">
        <v>0</v>
      </c>
      <c r="BC136" s="191">
        <v>133.375</v>
      </c>
      <c r="BD136" s="200">
        <v>0</v>
      </c>
      <c r="BE136" s="200">
        <v>0</v>
      </c>
      <c r="BF136" s="201">
        <v>0</v>
      </c>
      <c r="BG136" s="200">
        <v>15</v>
      </c>
      <c r="BH136" s="186">
        <v>22.5</v>
      </c>
      <c r="BI136" s="186">
        <v>54.168999999999997</v>
      </c>
      <c r="BJ136" s="186">
        <v>105.244</v>
      </c>
      <c r="BK136" s="192"/>
      <c r="BL136" s="190"/>
      <c r="BM136" s="186">
        <v>95.647000000000006</v>
      </c>
      <c r="BN136" s="193">
        <v>137.976</v>
      </c>
      <c r="BO136" s="193">
        <v>0</v>
      </c>
      <c r="BP136" s="194"/>
      <c r="BQ136" s="183"/>
      <c r="BR136" s="183"/>
      <c r="BS136" s="191">
        <v>70.058999999999997</v>
      </c>
      <c r="BT136" s="191">
        <v>303.68200000000002</v>
      </c>
      <c r="BU136" s="183"/>
      <c r="BV136" s="191">
        <v>502.98500000000001</v>
      </c>
      <c r="BW136" s="191">
        <v>2.76</v>
      </c>
      <c r="BX136" s="191">
        <v>2</v>
      </c>
      <c r="BY136" s="191">
        <v>4.76</v>
      </c>
      <c r="BZ136" s="195">
        <v>29</v>
      </c>
      <c r="CA136" s="193">
        <v>2.9</v>
      </c>
      <c r="CB136" s="195">
        <v>0</v>
      </c>
      <c r="CC136" s="193">
        <v>0</v>
      </c>
      <c r="CD136" s="195">
        <v>0</v>
      </c>
      <c r="CE136" s="195">
        <v>0</v>
      </c>
      <c r="CF136" s="193">
        <v>0</v>
      </c>
      <c r="CG136" s="186">
        <v>5245.1030000000001</v>
      </c>
      <c r="CH136" s="193">
        <v>0</v>
      </c>
      <c r="CI136" s="186">
        <v>5245.1030000000001</v>
      </c>
      <c r="CJ136" s="147">
        <v>23795721.039999999</v>
      </c>
      <c r="CK136" s="190">
        <v>0</v>
      </c>
      <c r="CL136" s="190">
        <v>2487.5</v>
      </c>
      <c r="CM136" s="193">
        <v>273.625</v>
      </c>
      <c r="CN136" s="196">
        <v>1241368.22</v>
      </c>
      <c r="CO136" s="190">
        <v>0</v>
      </c>
      <c r="CP136" s="190">
        <v>0</v>
      </c>
      <c r="CQ136" s="190">
        <v>0</v>
      </c>
      <c r="CR136" s="196">
        <v>0</v>
      </c>
      <c r="CS136" s="196">
        <v>25037089.260000002</v>
      </c>
      <c r="CT136" s="202">
        <v>0</v>
      </c>
      <c r="CU136" s="202">
        <v>25037089.260000002</v>
      </c>
      <c r="CV136" s="147">
        <v>28015.37</v>
      </c>
      <c r="CW136" s="147">
        <v>230451</v>
      </c>
      <c r="CX136" s="147">
        <v>258466.37</v>
      </c>
      <c r="CY136" s="147">
        <v>193849.78</v>
      </c>
      <c r="CZ136" s="147">
        <v>0</v>
      </c>
      <c r="DA136" s="147">
        <v>0</v>
      </c>
      <c r="DB136" s="147">
        <v>0</v>
      </c>
      <c r="DC136" s="203">
        <v>0.4289</v>
      </c>
      <c r="DD136" s="147">
        <v>0</v>
      </c>
      <c r="DE136" s="147">
        <v>0</v>
      </c>
      <c r="DF136" s="147">
        <v>153523.26999999999</v>
      </c>
      <c r="DG136" s="147">
        <v>153523.26999999999</v>
      </c>
      <c r="DH136" s="147">
        <v>115142.45</v>
      </c>
      <c r="DI136" s="147">
        <v>411989.64</v>
      </c>
      <c r="DJ136" s="147">
        <v>308992.23</v>
      </c>
      <c r="DK136" s="147">
        <v>0</v>
      </c>
      <c r="DL136" s="147">
        <v>0</v>
      </c>
      <c r="DM136" s="147">
        <v>24728097.030000001</v>
      </c>
      <c r="DN136" s="147">
        <v>23502458.41</v>
      </c>
      <c r="DO136" s="147">
        <v>1225638.6200000001</v>
      </c>
      <c r="DP136" s="147">
        <v>0</v>
      </c>
      <c r="DQ136" s="147">
        <v>97732.76</v>
      </c>
      <c r="DR136" s="147">
        <v>24630364.27</v>
      </c>
      <c r="DS136" s="190">
        <v>2587.5</v>
      </c>
      <c r="DT136" s="193">
        <v>2510</v>
      </c>
      <c r="DU136" s="193">
        <v>5194.4409999999998</v>
      </c>
      <c r="DV136" s="198">
        <v>20395</v>
      </c>
    </row>
    <row r="137" spans="1:126" ht="10.199999999999999">
      <c r="A137" s="150" t="s">
        <v>492</v>
      </c>
      <c r="B137" s="150" t="s">
        <v>492</v>
      </c>
      <c r="C137" s="167" t="s">
        <v>493</v>
      </c>
      <c r="D137" s="168" t="s">
        <v>130</v>
      </c>
      <c r="E137" s="169" t="s">
        <v>494</v>
      </c>
      <c r="F137" s="150" t="s">
        <v>132</v>
      </c>
      <c r="G137" s="150" t="s">
        <v>133</v>
      </c>
      <c r="H137" s="170">
        <v>7</v>
      </c>
      <c r="I137" s="170">
        <v>21</v>
      </c>
      <c r="J137" s="171">
        <v>24.5</v>
      </c>
      <c r="K137" s="170">
        <v>21.5</v>
      </c>
      <c r="L137" s="170">
        <v>25</v>
      </c>
      <c r="M137" s="170">
        <v>28</v>
      </c>
      <c r="N137" s="170">
        <v>26</v>
      </c>
      <c r="O137" s="170">
        <v>23</v>
      </c>
      <c r="P137" s="170">
        <v>24</v>
      </c>
      <c r="Q137" s="170">
        <v>39.5</v>
      </c>
      <c r="R137" s="170">
        <v>18</v>
      </c>
      <c r="S137" s="170">
        <v>31.5</v>
      </c>
      <c r="T137" s="170">
        <v>31</v>
      </c>
      <c r="U137" s="170">
        <v>37.5</v>
      </c>
      <c r="V137" s="170">
        <v>29</v>
      </c>
      <c r="W137" s="171">
        <v>334</v>
      </c>
      <c r="X137" s="171">
        <v>358.5</v>
      </c>
      <c r="Y137" s="174">
        <v>35.28</v>
      </c>
      <c r="Z137" s="174">
        <v>25.8</v>
      </c>
      <c r="AA137" s="174">
        <v>62.54</v>
      </c>
      <c r="AB137" s="174">
        <v>76.284999999999997</v>
      </c>
      <c r="AC137" s="174">
        <v>233.125</v>
      </c>
      <c r="AD137" s="6">
        <v>397.75</v>
      </c>
      <c r="AE137" s="6">
        <v>433.03</v>
      </c>
      <c r="AF137" s="175">
        <v>1.212</v>
      </c>
      <c r="AG137" s="175">
        <v>1.1519999999999999</v>
      </c>
      <c r="AH137" s="174">
        <v>1.1819999999999999</v>
      </c>
      <c r="AI137" s="6">
        <v>511.84100000000001</v>
      </c>
      <c r="AJ137" s="170">
        <v>3</v>
      </c>
      <c r="AK137" s="170">
        <v>0</v>
      </c>
      <c r="AL137" s="170">
        <v>5</v>
      </c>
      <c r="AM137" s="170">
        <v>57</v>
      </c>
      <c r="AN137" s="170">
        <v>1.31</v>
      </c>
      <c r="AO137" s="6">
        <v>3</v>
      </c>
      <c r="AP137" s="6">
        <v>0</v>
      </c>
      <c r="AQ137" s="6">
        <v>10</v>
      </c>
      <c r="AR137" s="6">
        <v>39.9</v>
      </c>
      <c r="AS137" s="6">
        <v>52.9</v>
      </c>
      <c r="AT137" s="6">
        <v>32.75</v>
      </c>
      <c r="AU137" s="6">
        <v>85.65</v>
      </c>
      <c r="AV137" s="170">
        <v>168.5</v>
      </c>
      <c r="AW137" s="170">
        <v>0</v>
      </c>
      <c r="AX137" s="174">
        <v>8.4250000000000007</v>
      </c>
      <c r="AY137" s="170">
        <v>0</v>
      </c>
      <c r="AZ137" s="170">
        <v>0</v>
      </c>
      <c r="BA137" s="172">
        <v>0</v>
      </c>
      <c r="BB137" s="172">
        <v>0</v>
      </c>
      <c r="BC137" s="176">
        <v>0</v>
      </c>
      <c r="BD137" s="170">
        <v>0</v>
      </c>
      <c r="BE137" s="170">
        <v>0</v>
      </c>
      <c r="BF137" s="174">
        <v>0</v>
      </c>
      <c r="BG137" s="170">
        <v>0</v>
      </c>
      <c r="BH137" s="6">
        <v>0</v>
      </c>
      <c r="BI137" s="175">
        <v>66.978999999999999</v>
      </c>
      <c r="BJ137" s="175">
        <v>139.55099999999999</v>
      </c>
      <c r="BK137" s="172">
        <v>358.5</v>
      </c>
      <c r="BL137" s="172">
        <v>358.5</v>
      </c>
      <c r="BM137" s="7">
        <v>206.53</v>
      </c>
      <c r="BN137" s="7">
        <v>48.954999999999998</v>
      </c>
      <c r="BO137" s="9">
        <v>0</v>
      </c>
      <c r="BP137" s="177">
        <v>1</v>
      </c>
      <c r="BQ137" s="6" t="s">
        <v>234</v>
      </c>
      <c r="BR137" s="170" t="s">
        <v>134</v>
      </c>
      <c r="BS137" s="176">
        <v>21.51</v>
      </c>
      <c r="BT137" s="176">
        <v>276.995</v>
      </c>
      <c r="BU137" s="175">
        <v>0.152</v>
      </c>
      <c r="BV137" s="6">
        <v>54.491999999999997</v>
      </c>
      <c r="BW137" s="6">
        <v>0</v>
      </c>
      <c r="BX137" s="6">
        <v>0</v>
      </c>
      <c r="BY137" s="176">
        <v>0</v>
      </c>
      <c r="BZ137" s="170">
        <v>0</v>
      </c>
      <c r="CA137" s="7">
        <v>0</v>
      </c>
      <c r="CB137" s="170">
        <v>1</v>
      </c>
      <c r="CC137" s="7">
        <v>0.1</v>
      </c>
      <c r="CD137" s="170">
        <v>0</v>
      </c>
      <c r="CE137" s="170">
        <v>0</v>
      </c>
      <c r="CF137" s="7">
        <v>0</v>
      </c>
      <c r="CG137" s="6">
        <v>937.50300000000004</v>
      </c>
      <c r="CH137" s="7">
        <v>0</v>
      </c>
      <c r="CI137" s="6">
        <v>937.50300000000004</v>
      </c>
      <c r="CJ137" s="51">
        <v>4253216.74</v>
      </c>
      <c r="CK137" s="172">
        <v>0</v>
      </c>
      <c r="CL137" s="172">
        <v>337</v>
      </c>
      <c r="CM137" s="174">
        <v>37.07</v>
      </c>
      <c r="CN137" s="52">
        <v>168177.32</v>
      </c>
      <c r="CO137" s="172">
        <v>0</v>
      </c>
      <c r="CP137" s="172">
        <v>0</v>
      </c>
      <c r="CQ137" s="176">
        <v>0</v>
      </c>
      <c r="CR137" s="53">
        <v>0</v>
      </c>
      <c r="CS137" s="51">
        <v>4421394.0599999996</v>
      </c>
      <c r="CT137" s="52">
        <v>0</v>
      </c>
      <c r="CU137" s="52">
        <v>4421394.0599999996</v>
      </c>
      <c r="CV137" s="146">
        <v>3424.87</v>
      </c>
      <c r="CW137" s="54">
        <v>97453</v>
      </c>
      <c r="CX137" s="52">
        <v>100877.87</v>
      </c>
      <c r="CY137" s="52">
        <v>75658.399999999994</v>
      </c>
      <c r="CZ137" s="146">
        <v>0</v>
      </c>
      <c r="DA137" s="54">
        <v>0</v>
      </c>
      <c r="DB137" s="52">
        <v>0</v>
      </c>
      <c r="DC137" s="178">
        <v>0.56079999999999997</v>
      </c>
      <c r="DD137" s="52">
        <v>0</v>
      </c>
      <c r="DE137" s="146">
        <v>0</v>
      </c>
      <c r="DF137" s="146">
        <v>0</v>
      </c>
      <c r="DG137" s="52">
        <v>0</v>
      </c>
      <c r="DH137" s="52">
        <v>0</v>
      </c>
      <c r="DI137" s="52">
        <v>100877.87</v>
      </c>
      <c r="DJ137" s="52">
        <v>75658.399999999994</v>
      </c>
      <c r="DK137" s="146">
        <v>0</v>
      </c>
      <c r="DL137" s="54">
        <v>0</v>
      </c>
      <c r="DM137" s="51">
        <v>4345735.66</v>
      </c>
      <c r="DN137" s="51">
        <v>4180436.17</v>
      </c>
      <c r="DO137" s="52">
        <v>165299.49</v>
      </c>
      <c r="DP137" s="52">
        <v>0</v>
      </c>
      <c r="DQ137" s="52">
        <v>0</v>
      </c>
      <c r="DR137" s="52">
        <v>4345735.66</v>
      </c>
      <c r="DS137" s="179">
        <v>347.5</v>
      </c>
      <c r="DT137" s="180">
        <v>325.5</v>
      </c>
      <c r="DU137" s="180">
        <v>871.93499999999995</v>
      </c>
      <c r="DV137" s="181">
        <v>11864</v>
      </c>
    </row>
    <row r="138" spans="1:126" ht="10.199999999999999">
      <c r="A138" s="150" t="s">
        <v>495</v>
      </c>
      <c r="B138" s="150" t="s">
        <v>495</v>
      </c>
      <c r="C138" s="167" t="s">
        <v>496</v>
      </c>
      <c r="D138" s="168" t="s">
        <v>130</v>
      </c>
      <c r="E138" s="169" t="s">
        <v>497</v>
      </c>
      <c r="F138" s="150" t="s">
        <v>132</v>
      </c>
      <c r="G138" s="150" t="s">
        <v>133</v>
      </c>
      <c r="H138" s="170">
        <v>0</v>
      </c>
      <c r="I138" s="170">
        <v>40.5</v>
      </c>
      <c r="J138" s="171">
        <v>40.5</v>
      </c>
      <c r="K138" s="170">
        <v>39.5</v>
      </c>
      <c r="L138" s="170">
        <v>39</v>
      </c>
      <c r="M138" s="170">
        <v>41</v>
      </c>
      <c r="N138" s="170">
        <v>38.5</v>
      </c>
      <c r="O138" s="170">
        <v>41</v>
      </c>
      <c r="P138" s="170">
        <v>51</v>
      </c>
      <c r="Q138" s="170">
        <v>45</v>
      </c>
      <c r="R138" s="170">
        <v>51.5</v>
      </c>
      <c r="S138" s="170">
        <v>35</v>
      </c>
      <c r="T138" s="170">
        <v>45</v>
      </c>
      <c r="U138" s="170">
        <v>40.5</v>
      </c>
      <c r="V138" s="170">
        <v>41.5</v>
      </c>
      <c r="W138" s="171">
        <v>508.5</v>
      </c>
      <c r="X138" s="171">
        <v>549</v>
      </c>
      <c r="Y138" s="174">
        <v>58.32</v>
      </c>
      <c r="Z138" s="174">
        <v>47.4</v>
      </c>
      <c r="AA138" s="174">
        <v>94.4</v>
      </c>
      <c r="AB138" s="174">
        <v>136.37299999999999</v>
      </c>
      <c r="AC138" s="174">
        <v>323.125</v>
      </c>
      <c r="AD138" s="6">
        <v>601.298</v>
      </c>
      <c r="AE138" s="6">
        <v>659.61800000000005</v>
      </c>
      <c r="AF138" s="175">
        <v>1.2030000000000001</v>
      </c>
      <c r="AG138" s="175">
        <v>1.1859999999999999</v>
      </c>
      <c r="AH138" s="174">
        <v>1.1950000000000001</v>
      </c>
      <c r="AI138" s="6">
        <v>788.24400000000003</v>
      </c>
      <c r="AJ138" s="170">
        <v>0</v>
      </c>
      <c r="AK138" s="170">
        <v>1</v>
      </c>
      <c r="AL138" s="170">
        <v>0</v>
      </c>
      <c r="AM138" s="170">
        <v>64</v>
      </c>
      <c r="AN138" s="170">
        <v>1.18</v>
      </c>
      <c r="AO138" s="6">
        <v>0</v>
      </c>
      <c r="AP138" s="6">
        <v>2</v>
      </c>
      <c r="AQ138" s="6">
        <v>0</v>
      </c>
      <c r="AR138" s="6">
        <v>44.8</v>
      </c>
      <c r="AS138" s="6">
        <v>46.8</v>
      </c>
      <c r="AT138" s="6">
        <v>29.5</v>
      </c>
      <c r="AU138" s="6">
        <v>76.3</v>
      </c>
      <c r="AV138" s="170">
        <v>239.5</v>
      </c>
      <c r="AW138" s="170">
        <v>0</v>
      </c>
      <c r="AX138" s="174">
        <v>11.975</v>
      </c>
      <c r="AY138" s="170">
        <v>0</v>
      </c>
      <c r="AZ138" s="170">
        <v>0</v>
      </c>
      <c r="BA138" s="172">
        <v>0</v>
      </c>
      <c r="BB138" s="172">
        <v>0</v>
      </c>
      <c r="BC138" s="176">
        <v>0</v>
      </c>
      <c r="BD138" s="170">
        <v>0</v>
      </c>
      <c r="BE138" s="170">
        <v>0</v>
      </c>
      <c r="BF138" s="174">
        <v>0</v>
      </c>
      <c r="BG138" s="170">
        <v>0</v>
      </c>
      <c r="BH138" s="6">
        <v>0</v>
      </c>
      <c r="BI138" s="175">
        <v>39.189</v>
      </c>
      <c r="BJ138" s="175">
        <v>154.22399999999999</v>
      </c>
      <c r="BK138" s="172">
        <v>549</v>
      </c>
      <c r="BL138" s="172">
        <v>549</v>
      </c>
      <c r="BM138" s="7">
        <v>193.41300000000001</v>
      </c>
      <c r="BN138" s="7">
        <v>71.046999999999997</v>
      </c>
      <c r="BO138" s="9">
        <v>0</v>
      </c>
      <c r="BP138" s="177">
        <v>1</v>
      </c>
      <c r="BQ138" s="6" t="s">
        <v>234</v>
      </c>
      <c r="BR138" s="170" t="s">
        <v>134</v>
      </c>
      <c r="BS138" s="176">
        <v>32.94</v>
      </c>
      <c r="BT138" s="176">
        <v>297.39999999999998</v>
      </c>
      <c r="BU138" s="175">
        <v>0.14000000000000001</v>
      </c>
      <c r="BV138" s="6">
        <v>76.86</v>
      </c>
      <c r="BW138" s="6">
        <v>0</v>
      </c>
      <c r="BX138" s="6">
        <v>0</v>
      </c>
      <c r="BY138" s="176">
        <v>0</v>
      </c>
      <c r="BZ138" s="170">
        <v>0</v>
      </c>
      <c r="CA138" s="7">
        <v>0</v>
      </c>
      <c r="CB138" s="170">
        <v>0</v>
      </c>
      <c r="CC138" s="7">
        <v>0</v>
      </c>
      <c r="CD138" s="170">
        <v>0</v>
      </c>
      <c r="CE138" s="170">
        <v>0</v>
      </c>
      <c r="CF138" s="7">
        <v>0</v>
      </c>
      <c r="CG138" s="6">
        <v>1250.779</v>
      </c>
      <c r="CH138" s="7">
        <v>0</v>
      </c>
      <c r="CI138" s="6">
        <v>1250.779</v>
      </c>
      <c r="CJ138" s="51">
        <v>5674471.6299999999</v>
      </c>
      <c r="CK138" s="172">
        <v>0</v>
      </c>
      <c r="CL138" s="172">
        <v>0</v>
      </c>
      <c r="CM138" s="174">
        <v>0</v>
      </c>
      <c r="CN138" s="52">
        <v>0</v>
      </c>
      <c r="CO138" s="172">
        <v>0</v>
      </c>
      <c r="CP138" s="172">
        <v>0</v>
      </c>
      <c r="CQ138" s="176">
        <v>0</v>
      </c>
      <c r="CR138" s="53">
        <v>0</v>
      </c>
      <c r="CS138" s="51">
        <v>5674471.6299999999</v>
      </c>
      <c r="CT138" s="52">
        <v>0</v>
      </c>
      <c r="CU138" s="52">
        <v>5674471.6299999999</v>
      </c>
      <c r="CV138" s="146">
        <v>8279.82</v>
      </c>
      <c r="CW138" s="54">
        <v>42149</v>
      </c>
      <c r="CX138" s="52">
        <v>50428.82</v>
      </c>
      <c r="CY138" s="52">
        <v>37821.620000000003</v>
      </c>
      <c r="CZ138" s="146">
        <v>0</v>
      </c>
      <c r="DA138" s="54">
        <v>0</v>
      </c>
      <c r="DB138" s="52">
        <v>0</v>
      </c>
      <c r="DC138" s="178">
        <v>0.75</v>
      </c>
      <c r="DD138" s="52">
        <v>0</v>
      </c>
      <c r="DE138" s="146">
        <v>0</v>
      </c>
      <c r="DF138" s="146">
        <v>0</v>
      </c>
      <c r="DG138" s="52">
        <v>0</v>
      </c>
      <c r="DH138" s="52">
        <v>0</v>
      </c>
      <c r="DI138" s="52">
        <v>50428.82</v>
      </c>
      <c r="DJ138" s="52">
        <v>37821.620000000003</v>
      </c>
      <c r="DK138" s="146">
        <v>26198</v>
      </c>
      <c r="DL138" s="54">
        <v>23578.2</v>
      </c>
      <c r="DM138" s="51">
        <v>5613071.8099999996</v>
      </c>
      <c r="DN138" s="51">
        <v>5613071.8099999996</v>
      </c>
      <c r="DO138" s="52">
        <v>0</v>
      </c>
      <c r="DP138" s="52">
        <v>0</v>
      </c>
      <c r="DQ138" s="52">
        <v>0</v>
      </c>
      <c r="DR138" s="52">
        <v>5613071.8099999996</v>
      </c>
      <c r="DS138" s="179">
        <v>560</v>
      </c>
      <c r="DT138" s="180">
        <v>526</v>
      </c>
      <c r="DU138" s="180">
        <v>1211.0160000000001</v>
      </c>
      <c r="DV138" s="181">
        <v>10336</v>
      </c>
    </row>
    <row r="139" spans="1:126" ht="10.199999999999999">
      <c r="A139" s="150" t="s">
        <v>498</v>
      </c>
      <c r="B139" s="150" t="s">
        <v>498</v>
      </c>
      <c r="C139" s="167" t="s">
        <v>499</v>
      </c>
      <c r="D139" s="168" t="s">
        <v>130</v>
      </c>
      <c r="E139" s="169" t="s">
        <v>500</v>
      </c>
      <c r="F139" s="150" t="s">
        <v>132</v>
      </c>
      <c r="G139" s="150" t="s">
        <v>133</v>
      </c>
      <c r="H139" s="170">
        <v>35.5</v>
      </c>
      <c r="I139" s="170">
        <v>88.5</v>
      </c>
      <c r="J139" s="171">
        <v>106.25</v>
      </c>
      <c r="K139" s="170">
        <v>87</v>
      </c>
      <c r="L139" s="170">
        <v>75</v>
      </c>
      <c r="M139" s="170">
        <v>80</v>
      </c>
      <c r="N139" s="170">
        <v>103</v>
      </c>
      <c r="O139" s="170">
        <v>116</v>
      </c>
      <c r="P139" s="170">
        <v>82.5</v>
      </c>
      <c r="Q139" s="170">
        <v>106</v>
      </c>
      <c r="R139" s="170">
        <v>85</v>
      </c>
      <c r="S139" s="170">
        <v>108.5</v>
      </c>
      <c r="T139" s="170">
        <v>93.5</v>
      </c>
      <c r="U139" s="170">
        <v>76.5</v>
      </c>
      <c r="V139" s="170">
        <v>78</v>
      </c>
      <c r="W139" s="171">
        <v>1091</v>
      </c>
      <c r="X139" s="171">
        <v>1197.25</v>
      </c>
      <c r="Y139" s="174">
        <v>153</v>
      </c>
      <c r="Z139" s="174">
        <v>104.4</v>
      </c>
      <c r="AA139" s="174">
        <v>182.9</v>
      </c>
      <c r="AB139" s="174">
        <v>315.06799999999998</v>
      </c>
      <c r="AC139" s="174">
        <v>684.375</v>
      </c>
      <c r="AD139" s="6">
        <v>1286.7429999999999</v>
      </c>
      <c r="AE139" s="6">
        <v>1439.7429999999999</v>
      </c>
      <c r="AF139" s="175">
        <v>1.06</v>
      </c>
      <c r="AG139" s="175">
        <v>1.071</v>
      </c>
      <c r="AH139" s="174">
        <v>1.0660000000000001</v>
      </c>
      <c r="AI139" s="6">
        <v>1534.7660000000001</v>
      </c>
      <c r="AJ139" s="170">
        <v>42.5</v>
      </c>
      <c r="AK139" s="170">
        <v>14.5</v>
      </c>
      <c r="AL139" s="170">
        <v>33.5</v>
      </c>
      <c r="AM139" s="170">
        <v>172.5</v>
      </c>
      <c r="AN139" s="170">
        <v>5.91</v>
      </c>
      <c r="AO139" s="6">
        <v>42.5</v>
      </c>
      <c r="AP139" s="6">
        <v>29</v>
      </c>
      <c r="AQ139" s="6">
        <v>67</v>
      </c>
      <c r="AR139" s="6">
        <v>120.75</v>
      </c>
      <c r="AS139" s="6">
        <v>259.25</v>
      </c>
      <c r="AT139" s="6">
        <v>147.75</v>
      </c>
      <c r="AU139" s="6">
        <v>407</v>
      </c>
      <c r="AV139" s="170">
        <v>631.5</v>
      </c>
      <c r="AW139" s="170">
        <v>0</v>
      </c>
      <c r="AX139" s="174">
        <v>31.574999999999999</v>
      </c>
      <c r="AY139" s="170">
        <v>114</v>
      </c>
      <c r="AZ139" s="170">
        <v>32.340000000000003</v>
      </c>
      <c r="BA139" s="172">
        <v>0</v>
      </c>
      <c r="BB139" s="172">
        <v>0</v>
      </c>
      <c r="BC139" s="176">
        <v>16.170000000000002</v>
      </c>
      <c r="BD139" s="170">
        <v>698</v>
      </c>
      <c r="BE139" s="170">
        <v>632</v>
      </c>
      <c r="BF139" s="174">
        <v>37.92</v>
      </c>
      <c r="BG139" s="170">
        <v>0</v>
      </c>
      <c r="BH139" s="6">
        <v>0</v>
      </c>
      <c r="BI139" s="175">
        <v>73.787999999999997</v>
      </c>
      <c r="BJ139" s="175">
        <v>91.879000000000005</v>
      </c>
      <c r="BK139" s="172">
        <v>1197.25</v>
      </c>
      <c r="BL139" s="172">
        <v>1197.25</v>
      </c>
      <c r="BM139" s="7">
        <v>165.667</v>
      </c>
      <c r="BN139" s="7">
        <v>125.83499999999999</v>
      </c>
      <c r="BO139" s="9">
        <v>0</v>
      </c>
      <c r="BP139" s="177">
        <v>0.34</v>
      </c>
      <c r="BQ139" s="6" t="s">
        <v>134</v>
      </c>
      <c r="BR139" s="170" t="s">
        <v>134</v>
      </c>
      <c r="BS139" s="176">
        <v>0</v>
      </c>
      <c r="BT139" s="176">
        <v>291.50200000000001</v>
      </c>
      <c r="BU139" s="175">
        <v>0.222</v>
      </c>
      <c r="BV139" s="6">
        <v>265.79000000000002</v>
      </c>
      <c r="BW139" s="6">
        <v>0</v>
      </c>
      <c r="BX139" s="6">
        <v>0</v>
      </c>
      <c r="BY139" s="176">
        <v>0</v>
      </c>
      <c r="BZ139" s="170">
        <v>0</v>
      </c>
      <c r="CA139" s="7">
        <v>0</v>
      </c>
      <c r="CB139" s="170">
        <v>0</v>
      </c>
      <c r="CC139" s="7">
        <v>0</v>
      </c>
      <c r="CD139" s="170">
        <v>2</v>
      </c>
      <c r="CE139" s="170">
        <v>4</v>
      </c>
      <c r="CF139" s="7">
        <v>1</v>
      </c>
      <c r="CG139" s="6">
        <v>2585.723</v>
      </c>
      <c r="CH139" s="7">
        <v>0</v>
      </c>
      <c r="CI139" s="6">
        <v>2585.723</v>
      </c>
      <c r="CJ139" s="51">
        <v>11730778.82</v>
      </c>
      <c r="CK139" s="172">
        <v>0</v>
      </c>
      <c r="CL139" s="172">
        <v>1179.5</v>
      </c>
      <c r="CM139" s="174">
        <v>129.745</v>
      </c>
      <c r="CN139" s="52">
        <v>588620.63</v>
      </c>
      <c r="CO139" s="172">
        <v>0</v>
      </c>
      <c r="CP139" s="172">
        <v>0</v>
      </c>
      <c r="CQ139" s="176">
        <v>0</v>
      </c>
      <c r="CR139" s="53">
        <v>0</v>
      </c>
      <c r="CS139" s="51">
        <v>12319399.449999999</v>
      </c>
      <c r="CT139" s="52">
        <v>0</v>
      </c>
      <c r="CU139" s="52">
        <v>12319399.449999999</v>
      </c>
      <c r="CV139" s="146">
        <v>27200.01</v>
      </c>
      <c r="CW139" s="54">
        <v>158755</v>
      </c>
      <c r="CX139" s="52">
        <v>185955.01</v>
      </c>
      <c r="CY139" s="52">
        <v>139466.26</v>
      </c>
      <c r="CZ139" s="146">
        <v>0</v>
      </c>
      <c r="DA139" s="54">
        <v>0</v>
      </c>
      <c r="DB139" s="52">
        <v>0</v>
      </c>
      <c r="DC139" s="178">
        <v>0.15160000000000001</v>
      </c>
      <c r="DD139" s="52">
        <v>0</v>
      </c>
      <c r="DE139" s="146">
        <v>0</v>
      </c>
      <c r="DF139" s="146">
        <v>117929.1</v>
      </c>
      <c r="DG139" s="52">
        <v>117929.1</v>
      </c>
      <c r="DH139" s="52">
        <v>88446.83</v>
      </c>
      <c r="DI139" s="52">
        <v>303884.11</v>
      </c>
      <c r="DJ139" s="52">
        <v>227913.09</v>
      </c>
      <c r="DK139" s="146">
        <v>0</v>
      </c>
      <c r="DL139" s="54">
        <v>0</v>
      </c>
      <c r="DM139" s="51">
        <v>12091486.359999999</v>
      </c>
      <c r="DN139" s="51">
        <v>11513755.41</v>
      </c>
      <c r="DO139" s="52">
        <v>577730.94999999995</v>
      </c>
      <c r="DP139" s="52">
        <v>0</v>
      </c>
      <c r="DQ139" s="52">
        <v>0</v>
      </c>
      <c r="DR139" s="52">
        <v>12091486.359999999</v>
      </c>
      <c r="DS139" s="179">
        <v>1216.5</v>
      </c>
      <c r="DT139" s="180">
        <v>1151</v>
      </c>
      <c r="DU139" s="180">
        <v>2532.672</v>
      </c>
      <c r="DV139" s="181">
        <v>9798</v>
      </c>
    </row>
    <row r="140" spans="1:126" ht="10.199999999999999">
      <c r="A140" s="150" t="s">
        <v>501</v>
      </c>
      <c r="B140" s="150" t="s">
        <v>501</v>
      </c>
      <c r="C140" s="167" t="s">
        <v>502</v>
      </c>
      <c r="D140" s="168" t="s">
        <v>130</v>
      </c>
      <c r="E140" s="169" t="s">
        <v>503</v>
      </c>
      <c r="F140" s="150" t="s">
        <v>132</v>
      </c>
      <c r="G140" s="150" t="s">
        <v>133</v>
      </c>
      <c r="H140" s="170">
        <v>15.5</v>
      </c>
      <c r="I140" s="170">
        <v>74</v>
      </c>
      <c r="J140" s="171">
        <v>81.75</v>
      </c>
      <c r="K140" s="170">
        <v>71</v>
      </c>
      <c r="L140" s="170">
        <v>74.5</v>
      </c>
      <c r="M140" s="170">
        <v>78.5</v>
      </c>
      <c r="N140" s="170">
        <v>73</v>
      </c>
      <c r="O140" s="170">
        <v>67.5</v>
      </c>
      <c r="P140" s="170">
        <v>72</v>
      </c>
      <c r="Q140" s="170">
        <v>85</v>
      </c>
      <c r="R140" s="170">
        <v>66</v>
      </c>
      <c r="S140" s="170">
        <v>72</v>
      </c>
      <c r="T140" s="170">
        <v>74.5</v>
      </c>
      <c r="U140" s="170">
        <v>46</v>
      </c>
      <c r="V140" s="170">
        <v>58</v>
      </c>
      <c r="W140" s="171">
        <v>838</v>
      </c>
      <c r="X140" s="171">
        <v>919.75</v>
      </c>
      <c r="Y140" s="174">
        <v>117.72</v>
      </c>
      <c r="Z140" s="174">
        <v>85.2</v>
      </c>
      <c r="AA140" s="174">
        <v>180.54</v>
      </c>
      <c r="AB140" s="174">
        <v>222.06299999999999</v>
      </c>
      <c r="AC140" s="174">
        <v>501.875</v>
      </c>
      <c r="AD140" s="6">
        <v>989.678</v>
      </c>
      <c r="AE140" s="6">
        <v>1107.3979999999999</v>
      </c>
      <c r="AF140" s="175">
        <v>1.1080000000000001</v>
      </c>
      <c r="AG140" s="175">
        <v>1.0980000000000001</v>
      </c>
      <c r="AH140" s="174">
        <v>1.103</v>
      </c>
      <c r="AI140" s="6">
        <v>1221.46</v>
      </c>
      <c r="AJ140" s="170">
        <v>43.5</v>
      </c>
      <c r="AK140" s="170">
        <v>3</v>
      </c>
      <c r="AL140" s="170">
        <v>15.5</v>
      </c>
      <c r="AM140" s="170">
        <v>100.5</v>
      </c>
      <c r="AN140" s="170">
        <v>4.93</v>
      </c>
      <c r="AO140" s="6">
        <v>43.5</v>
      </c>
      <c r="AP140" s="6">
        <v>6</v>
      </c>
      <c r="AQ140" s="6">
        <v>31</v>
      </c>
      <c r="AR140" s="6">
        <v>70.349999999999994</v>
      </c>
      <c r="AS140" s="6">
        <v>150.85</v>
      </c>
      <c r="AT140" s="6">
        <v>123.25</v>
      </c>
      <c r="AU140" s="6">
        <v>274.10000000000002</v>
      </c>
      <c r="AV140" s="170">
        <v>438.5</v>
      </c>
      <c r="AW140" s="170">
        <v>0</v>
      </c>
      <c r="AX140" s="174">
        <v>21.925000000000001</v>
      </c>
      <c r="AY140" s="170">
        <v>0</v>
      </c>
      <c r="AZ140" s="170">
        <v>0</v>
      </c>
      <c r="BA140" s="172">
        <v>0</v>
      </c>
      <c r="BB140" s="172">
        <v>0</v>
      </c>
      <c r="BC140" s="176">
        <v>0</v>
      </c>
      <c r="BD140" s="170">
        <v>503</v>
      </c>
      <c r="BE140" s="170">
        <v>503</v>
      </c>
      <c r="BF140" s="174">
        <v>30.18</v>
      </c>
      <c r="BG140" s="170">
        <v>0</v>
      </c>
      <c r="BH140" s="6">
        <v>0</v>
      </c>
      <c r="BI140" s="175">
        <v>0</v>
      </c>
      <c r="BJ140" s="175">
        <v>158.06399999999999</v>
      </c>
      <c r="BK140" s="172">
        <v>919.75</v>
      </c>
      <c r="BL140" s="172">
        <v>919.75</v>
      </c>
      <c r="BM140" s="7">
        <v>158.06399999999999</v>
      </c>
      <c r="BN140" s="7">
        <v>106.24</v>
      </c>
      <c r="BO140" s="9">
        <v>0</v>
      </c>
      <c r="BP140" s="177">
        <v>0.24</v>
      </c>
      <c r="BQ140" s="6" t="s">
        <v>134</v>
      </c>
      <c r="BR140" s="170" t="s">
        <v>134</v>
      </c>
      <c r="BS140" s="176">
        <v>0</v>
      </c>
      <c r="BT140" s="176">
        <v>264.30399999999997</v>
      </c>
      <c r="BU140" s="175">
        <v>0.20699999999999999</v>
      </c>
      <c r="BV140" s="6">
        <v>190.38800000000001</v>
      </c>
      <c r="BW140" s="6">
        <v>0</v>
      </c>
      <c r="BX140" s="6">
        <v>0</v>
      </c>
      <c r="BY140" s="176">
        <v>0</v>
      </c>
      <c r="BZ140" s="170">
        <v>0</v>
      </c>
      <c r="CA140" s="7">
        <v>0</v>
      </c>
      <c r="CB140" s="170">
        <v>0</v>
      </c>
      <c r="CC140" s="7">
        <v>0</v>
      </c>
      <c r="CD140" s="170">
        <v>0</v>
      </c>
      <c r="CE140" s="170">
        <v>0</v>
      </c>
      <c r="CF140" s="7">
        <v>0</v>
      </c>
      <c r="CG140" s="6">
        <v>2002.357</v>
      </c>
      <c r="CH140" s="7">
        <v>0</v>
      </c>
      <c r="CI140" s="6">
        <v>2002.357</v>
      </c>
      <c r="CJ140" s="51">
        <v>9084193.1199999992</v>
      </c>
      <c r="CK140" s="172">
        <v>0</v>
      </c>
      <c r="CL140" s="172">
        <v>833</v>
      </c>
      <c r="CM140" s="174">
        <v>91.63</v>
      </c>
      <c r="CN140" s="52">
        <v>415702.4</v>
      </c>
      <c r="CO140" s="172">
        <v>0</v>
      </c>
      <c r="CP140" s="172">
        <v>0</v>
      </c>
      <c r="CQ140" s="176">
        <v>0</v>
      </c>
      <c r="CR140" s="53">
        <v>0</v>
      </c>
      <c r="CS140" s="51">
        <v>9499895.5199999996</v>
      </c>
      <c r="CT140" s="52">
        <v>0</v>
      </c>
      <c r="CU140" s="52">
        <v>9499895.5199999996</v>
      </c>
      <c r="CV140" s="146">
        <v>6707.76</v>
      </c>
      <c r="CW140" s="54">
        <v>53056</v>
      </c>
      <c r="CX140" s="52">
        <v>59763.76</v>
      </c>
      <c r="CY140" s="52">
        <v>44822.82</v>
      </c>
      <c r="CZ140" s="146">
        <v>0</v>
      </c>
      <c r="DA140" s="54">
        <v>0</v>
      </c>
      <c r="DB140" s="52">
        <v>0</v>
      </c>
      <c r="DC140" s="178">
        <v>0.75</v>
      </c>
      <c r="DD140" s="52">
        <v>0</v>
      </c>
      <c r="DE140" s="146">
        <v>0</v>
      </c>
      <c r="DF140" s="146">
        <v>0</v>
      </c>
      <c r="DG140" s="52">
        <v>0</v>
      </c>
      <c r="DH140" s="52">
        <v>0</v>
      </c>
      <c r="DI140" s="52">
        <v>59763.76</v>
      </c>
      <c r="DJ140" s="52">
        <v>44822.82</v>
      </c>
      <c r="DK140" s="146">
        <v>0</v>
      </c>
      <c r="DL140" s="54">
        <v>0</v>
      </c>
      <c r="DM140" s="51">
        <v>9455072.6999999993</v>
      </c>
      <c r="DN140" s="51">
        <v>9041331.6899999995</v>
      </c>
      <c r="DO140" s="52">
        <v>413741.01</v>
      </c>
      <c r="DP140" s="52">
        <v>0</v>
      </c>
      <c r="DQ140" s="52">
        <v>0</v>
      </c>
      <c r="DR140" s="52">
        <v>9455072.6999999993</v>
      </c>
      <c r="DS140" s="179">
        <v>925</v>
      </c>
      <c r="DT140" s="180">
        <v>857</v>
      </c>
      <c r="DU140" s="180">
        <v>1906.7739999999999</v>
      </c>
      <c r="DV140" s="181">
        <v>9877</v>
      </c>
    </row>
    <row r="141" spans="1:126" ht="10.199999999999999">
      <c r="A141" s="150" t="s">
        <v>504</v>
      </c>
      <c r="B141" s="150" t="s">
        <v>504</v>
      </c>
      <c r="C141" s="167" t="s">
        <v>213</v>
      </c>
      <c r="D141" s="168" t="s">
        <v>130</v>
      </c>
      <c r="E141" s="169" t="s">
        <v>505</v>
      </c>
      <c r="F141" s="150" t="s">
        <v>132</v>
      </c>
      <c r="G141" s="150" t="s">
        <v>133</v>
      </c>
      <c r="H141" s="170">
        <v>24</v>
      </c>
      <c r="I141" s="170">
        <v>80</v>
      </c>
      <c r="J141" s="171">
        <v>92</v>
      </c>
      <c r="K141" s="170">
        <v>65</v>
      </c>
      <c r="L141" s="170">
        <v>68.5</v>
      </c>
      <c r="M141" s="170">
        <v>58</v>
      </c>
      <c r="N141" s="170">
        <v>73.5</v>
      </c>
      <c r="O141" s="170">
        <v>67.5</v>
      </c>
      <c r="P141" s="170">
        <v>69.5</v>
      </c>
      <c r="Q141" s="170">
        <v>73</v>
      </c>
      <c r="R141" s="170">
        <v>75.5</v>
      </c>
      <c r="S141" s="170">
        <v>56.5</v>
      </c>
      <c r="T141" s="170">
        <v>47</v>
      </c>
      <c r="U141" s="170">
        <v>54.5</v>
      </c>
      <c r="V141" s="170">
        <v>56.5</v>
      </c>
      <c r="W141" s="171">
        <v>765</v>
      </c>
      <c r="X141" s="171">
        <v>857</v>
      </c>
      <c r="Y141" s="174">
        <v>132.47999999999999</v>
      </c>
      <c r="Z141" s="174">
        <v>78</v>
      </c>
      <c r="AA141" s="174">
        <v>149.27000000000001</v>
      </c>
      <c r="AB141" s="174">
        <v>219.97399999999999</v>
      </c>
      <c r="AC141" s="174">
        <v>453.75</v>
      </c>
      <c r="AD141" s="6">
        <v>900.99400000000003</v>
      </c>
      <c r="AE141" s="6">
        <v>1033.4739999999999</v>
      </c>
      <c r="AF141" s="175">
        <v>1.1419999999999999</v>
      </c>
      <c r="AG141" s="175">
        <v>1.1379999999999999</v>
      </c>
      <c r="AH141" s="174">
        <v>1.1399999999999999</v>
      </c>
      <c r="AI141" s="6">
        <v>1178.1600000000001</v>
      </c>
      <c r="AJ141" s="170">
        <v>11.5</v>
      </c>
      <c r="AK141" s="170">
        <v>6.5</v>
      </c>
      <c r="AL141" s="170">
        <v>20</v>
      </c>
      <c r="AM141" s="170">
        <v>126.5</v>
      </c>
      <c r="AN141" s="170">
        <v>5.0199999999999996</v>
      </c>
      <c r="AO141" s="6">
        <v>11.5</v>
      </c>
      <c r="AP141" s="6">
        <v>13</v>
      </c>
      <c r="AQ141" s="6">
        <v>40</v>
      </c>
      <c r="AR141" s="6">
        <v>88.55</v>
      </c>
      <c r="AS141" s="6">
        <v>153.05000000000001</v>
      </c>
      <c r="AT141" s="6">
        <v>125.5</v>
      </c>
      <c r="AU141" s="6">
        <v>278.55</v>
      </c>
      <c r="AV141" s="170">
        <v>482</v>
      </c>
      <c r="AW141" s="170">
        <v>0</v>
      </c>
      <c r="AX141" s="174">
        <v>24.1</v>
      </c>
      <c r="AY141" s="170">
        <v>0</v>
      </c>
      <c r="AZ141" s="170">
        <v>0</v>
      </c>
      <c r="BA141" s="172">
        <v>0</v>
      </c>
      <c r="BB141" s="172">
        <v>0</v>
      </c>
      <c r="BC141" s="176">
        <v>0</v>
      </c>
      <c r="BD141" s="170">
        <v>515</v>
      </c>
      <c r="BE141" s="170">
        <v>482</v>
      </c>
      <c r="BF141" s="174">
        <v>28.92</v>
      </c>
      <c r="BG141" s="170">
        <v>0</v>
      </c>
      <c r="BH141" s="6">
        <v>0</v>
      </c>
      <c r="BI141" s="175">
        <v>38.719000000000001</v>
      </c>
      <c r="BJ141" s="175">
        <v>159.67599999999999</v>
      </c>
      <c r="BK141" s="172">
        <v>857</v>
      </c>
      <c r="BL141" s="172">
        <v>857</v>
      </c>
      <c r="BM141" s="7">
        <v>198.39500000000001</v>
      </c>
      <c r="BN141" s="7">
        <v>101.008</v>
      </c>
      <c r="BO141" s="9">
        <v>0</v>
      </c>
      <c r="BP141" s="177">
        <v>0.68700000000000006</v>
      </c>
      <c r="BQ141" s="6" t="s">
        <v>234</v>
      </c>
      <c r="BR141" s="170" t="s">
        <v>134</v>
      </c>
      <c r="BS141" s="176">
        <v>35.326000000000001</v>
      </c>
      <c r="BT141" s="176">
        <v>334.72899999999998</v>
      </c>
      <c r="BU141" s="175">
        <v>0.254</v>
      </c>
      <c r="BV141" s="6">
        <v>217.678</v>
      </c>
      <c r="BW141" s="6">
        <v>0</v>
      </c>
      <c r="BX141" s="6">
        <v>0</v>
      </c>
      <c r="BY141" s="176">
        <v>0</v>
      </c>
      <c r="BZ141" s="170">
        <v>0</v>
      </c>
      <c r="CA141" s="7">
        <v>0</v>
      </c>
      <c r="CB141" s="170">
        <v>0</v>
      </c>
      <c r="CC141" s="7">
        <v>0</v>
      </c>
      <c r="CD141" s="170">
        <v>0</v>
      </c>
      <c r="CE141" s="170">
        <v>0</v>
      </c>
      <c r="CF141" s="7">
        <v>0</v>
      </c>
      <c r="CG141" s="6">
        <v>2062.1370000000002</v>
      </c>
      <c r="CH141" s="7">
        <v>0</v>
      </c>
      <c r="CI141" s="6">
        <v>2062.1370000000002</v>
      </c>
      <c r="CJ141" s="51">
        <v>9355400.0299999993</v>
      </c>
      <c r="CK141" s="172">
        <v>0</v>
      </c>
      <c r="CL141" s="172">
        <v>0</v>
      </c>
      <c r="CM141" s="174">
        <v>0</v>
      </c>
      <c r="CN141" s="52">
        <v>0</v>
      </c>
      <c r="CO141" s="172">
        <v>0</v>
      </c>
      <c r="CP141" s="172">
        <v>0</v>
      </c>
      <c r="CQ141" s="176">
        <v>0</v>
      </c>
      <c r="CR141" s="53">
        <v>0</v>
      </c>
      <c r="CS141" s="51">
        <v>9355400.0299999993</v>
      </c>
      <c r="CT141" s="52">
        <v>0</v>
      </c>
      <c r="CU141" s="52">
        <v>9355400.0299999993</v>
      </c>
      <c r="CV141" s="146">
        <v>5475.13</v>
      </c>
      <c r="CW141" s="54">
        <v>41808</v>
      </c>
      <c r="CX141" s="52">
        <v>47283.13</v>
      </c>
      <c r="CY141" s="52">
        <v>35462.35</v>
      </c>
      <c r="CZ141" s="146">
        <v>0</v>
      </c>
      <c r="DA141" s="54">
        <v>0</v>
      </c>
      <c r="DB141" s="52">
        <v>0</v>
      </c>
      <c r="DC141" s="178">
        <v>0.75</v>
      </c>
      <c r="DD141" s="52">
        <v>0</v>
      </c>
      <c r="DE141" s="146">
        <v>0</v>
      </c>
      <c r="DF141" s="146">
        <v>29929.59</v>
      </c>
      <c r="DG141" s="52">
        <v>29929.59</v>
      </c>
      <c r="DH141" s="52">
        <v>22447.19</v>
      </c>
      <c r="DI141" s="52">
        <v>77212.72</v>
      </c>
      <c r="DJ141" s="52">
        <v>57909.54</v>
      </c>
      <c r="DK141" s="146">
        <v>0</v>
      </c>
      <c r="DL141" s="54">
        <v>0</v>
      </c>
      <c r="DM141" s="51">
        <v>9297490.4900000002</v>
      </c>
      <c r="DN141" s="51">
        <v>9297490.4900000002</v>
      </c>
      <c r="DO141" s="52">
        <v>0</v>
      </c>
      <c r="DP141" s="52">
        <v>0</v>
      </c>
      <c r="DQ141" s="52">
        <v>0</v>
      </c>
      <c r="DR141" s="52">
        <v>9297490.4900000002</v>
      </c>
      <c r="DS141" s="179">
        <v>858</v>
      </c>
      <c r="DT141" s="180">
        <v>806</v>
      </c>
      <c r="DU141" s="180">
        <v>2004.309</v>
      </c>
      <c r="DV141" s="181">
        <v>10916</v>
      </c>
    </row>
    <row r="142" spans="1:126" ht="10.199999999999999">
      <c r="A142" s="150" t="s">
        <v>506</v>
      </c>
      <c r="B142" s="150" t="s">
        <v>506</v>
      </c>
      <c r="C142" s="167" t="s">
        <v>507</v>
      </c>
      <c r="D142" s="168" t="s">
        <v>130</v>
      </c>
      <c r="E142" s="169" t="s">
        <v>508</v>
      </c>
      <c r="F142" s="150" t="s">
        <v>132</v>
      </c>
      <c r="G142" s="150" t="s">
        <v>133</v>
      </c>
      <c r="H142" s="170">
        <v>3</v>
      </c>
      <c r="I142" s="170">
        <v>6</v>
      </c>
      <c r="J142" s="171">
        <v>7.5</v>
      </c>
      <c r="K142" s="170">
        <v>0.5</v>
      </c>
      <c r="L142" s="170">
        <v>6</v>
      </c>
      <c r="M142" s="170">
        <v>7.5</v>
      </c>
      <c r="N142" s="170">
        <v>1</v>
      </c>
      <c r="O142" s="170">
        <v>3</v>
      </c>
      <c r="P142" s="170">
        <v>2</v>
      </c>
      <c r="Q142" s="170">
        <v>4</v>
      </c>
      <c r="R142" s="170">
        <v>3.5</v>
      </c>
      <c r="S142" s="170">
        <v>3</v>
      </c>
      <c r="T142" s="170">
        <v>6.5</v>
      </c>
      <c r="U142" s="170">
        <v>1</v>
      </c>
      <c r="V142" s="170">
        <v>8</v>
      </c>
      <c r="W142" s="171">
        <v>46</v>
      </c>
      <c r="X142" s="171">
        <v>53.5</v>
      </c>
      <c r="Y142" s="174">
        <v>10.8</v>
      </c>
      <c r="Z142" s="174">
        <v>0.6</v>
      </c>
      <c r="AA142" s="174">
        <v>15.93</v>
      </c>
      <c r="AB142" s="174">
        <v>6.27</v>
      </c>
      <c r="AC142" s="174">
        <v>32.5</v>
      </c>
      <c r="AD142" s="6">
        <v>55.3</v>
      </c>
      <c r="AE142" s="6">
        <v>66.099999999999994</v>
      </c>
      <c r="AF142" s="175">
        <v>1.02</v>
      </c>
      <c r="AG142" s="175">
        <v>1</v>
      </c>
      <c r="AH142" s="174">
        <v>1.01</v>
      </c>
      <c r="AI142" s="6">
        <v>66.760999999999996</v>
      </c>
      <c r="AJ142" s="170">
        <v>0</v>
      </c>
      <c r="AK142" s="170">
        <v>0</v>
      </c>
      <c r="AL142" s="170">
        <v>2.5</v>
      </c>
      <c r="AM142" s="170">
        <v>11</v>
      </c>
      <c r="AN142" s="170">
        <v>1.0900000000000001</v>
      </c>
      <c r="AO142" s="6">
        <v>0</v>
      </c>
      <c r="AP142" s="6">
        <v>0</v>
      </c>
      <c r="AQ142" s="6">
        <v>5</v>
      </c>
      <c r="AR142" s="6">
        <v>7.7</v>
      </c>
      <c r="AS142" s="6">
        <v>12.7</v>
      </c>
      <c r="AT142" s="6">
        <v>27.25</v>
      </c>
      <c r="AU142" s="6">
        <v>39.950000000000003</v>
      </c>
      <c r="AV142" s="170">
        <v>26</v>
      </c>
      <c r="AW142" s="170">
        <v>0</v>
      </c>
      <c r="AX142" s="174">
        <v>1.3</v>
      </c>
      <c r="AY142" s="170">
        <v>0</v>
      </c>
      <c r="AZ142" s="170">
        <v>0</v>
      </c>
      <c r="BA142" s="172">
        <v>0</v>
      </c>
      <c r="BB142" s="172">
        <v>0</v>
      </c>
      <c r="BC142" s="176">
        <v>0</v>
      </c>
      <c r="BD142" s="170">
        <v>59</v>
      </c>
      <c r="BE142" s="170">
        <v>26</v>
      </c>
      <c r="BF142" s="174">
        <v>1.56</v>
      </c>
      <c r="BG142" s="170">
        <v>0</v>
      </c>
      <c r="BH142" s="6">
        <v>0</v>
      </c>
      <c r="BI142" s="175">
        <v>22.62</v>
      </c>
      <c r="BJ142" s="175">
        <v>45.24</v>
      </c>
      <c r="BK142" s="172">
        <v>53.5</v>
      </c>
      <c r="BL142" s="172">
        <v>53.5</v>
      </c>
      <c r="BM142" s="7">
        <v>67.86</v>
      </c>
      <c r="BN142" s="7">
        <v>7.9180000000000001</v>
      </c>
      <c r="BO142" s="9">
        <v>146.5</v>
      </c>
      <c r="BP142" s="177">
        <v>1</v>
      </c>
      <c r="BQ142" s="6" t="s">
        <v>234</v>
      </c>
      <c r="BR142" s="170" t="s">
        <v>134</v>
      </c>
      <c r="BS142" s="176">
        <v>3.21</v>
      </c>
      <c r="BT142" s="176">
        <v>225.488</v>
      </c>
      <c r="BU142" s="175">
        <v>0.253</v>
      </c>
      <c r="BV142" s="6">
        <v>13.536</v>
      </c>
      <c r="BW142" s="6">
        <v>0</v>
      </c>
      <c r="BX142" s="6">
        <v>0</v>
      </c>
      <c r="BY142" s="176">
        <v>0</v>
      </c>
      <c r="BZ142" s="170">
        <v>0</v>
      </c>
      <c r="CA142" s="7">
        <v>0</v>
      </c>
      <c r="CB142" s="170">
        <v>0</v>
      </c>
      <c r="CC142" s="7">
        <v>0</v>
      </c>
      <c r="CD142" s="170">
        <v>0</v>
      </c>
      <c r="CE142" s="170">
        <v>0</v>
      </c>
      <c r="CF142" s="7">
        <v>0</v>
      </c>
      <c r="CG142" s="6">
        <v>348.59500000000003</v>
      </c>
      <c r="CH142" s="7">
        <v>0</v>
      </c>
      <c r="CI142" s="6">
        <v>348.59500000000003</v>
      </c>
      <c r="CJ142" s="51">
        <v>1581488.37</v>
      </c>
      <c r="CK142" s="172">
        <v>0</v>
      </c>
      <c r="CL142" s="172">
        <v>52</v>
      </c>
      <c r="CM142" s="174">
        <v>5.72</v>
      </c>
      <c r="CN142" s="52">
        <v>25950.21</v>
      </c>
      <c r="CO142" s="172">
        <v>0</v>
      </c>
      <c r="CP142" s="172">
        <v>0</v>
      </c>
      <c r="CQ142" s="176">
        <v>0</v>
      </c>
      <c r="CR142" s="53">
        <v>0</v>
      </c>
      <c r="CS142" s="51">
        <v>1607438.58</v>
      </c>
      <c r="CT142" s="52">
        <v>0</v>
      </c>
      <c r="CU142" s="52">
        <v>1607438.58</v>
      </c>
      <c r="CV142" s="146">
        <v>9337.02</v>
      </c>
      <c r="CW142" s="54">
        <v>49308</v>
      </c>
      <c r="CX142" s="52">
        <v>58645.02</v>
      </c>
      <c r="CY142" s="52">
        <v>43983.77</v>
      </c>
      <c r="CZ142" s="146">
        <v>0</v>
      </c>
      <c r="DA142" s="54">
        <v>0</v>
      </c>
      <c r="DB142" s="52">
        <v>0</v>
      </c>
      <c r="DC142" s="178">
        <v>0.41049999999999998</v>
      </c>
      <c r="DD142" s="52">
        <v>0</v>
      </c>
      <c r="DE142" s="146">
        <v>0</v>
      </c>
      <c r="DF142" s="146">
        <v>0</v>
      </c>
      <c r="DG142" s="52">
        <v>0</v>
      </c>
      <c r="DH142" s="52">
        <v>0</v>
      </c>
      <c r="DI142" s="52">
        <v>58645.02</v>
      </c>
      <c r="DJ142" s="52">
        <v>43983.77</v>
      </c>
      <c r="DK142" s="146">
        <v>0</v>
      </c>
      <c r="DL142" s="54">
        <v>0</v>
      </c>
      <c r="DM142" s="51">
        <v>1563454.81</v>
      </c>
      <c r="DN142" s="51">
        <v>1538214.67</v>
      </c>
      <c r="DO142" s="52">
        <v>25240.14</v>
      </c>
      <c r="DP142" s="52">
        <v>0</v>
      </c>
      <c r="DQ142" s="52">
        <v>0</v>
      </c>
      <c r="DR142" s="52">
        <v>1563454.81</v>
      </c>
      <c r="DS142" s="179">
        <v>54.5</v>
      </c>
      <c r="DT142" s="180">
        <v>49.5</v>
      </c>
      <c r="DU142" s="180">
        <v>332.99599999999998</v>
      </c>
      <c r="DV142" s="181">
        <v>29561</v>
      </c>
    </row>
    <row r="143" spans="1:126" ht="10.199999999999999">
      <c r="A143" s="150" t="s">
        <v>509</v>
      </c>
      <c r="B143" s="150" t="s">
        <v>509</v>
      </c>
      <c r="C143" s="167" t="s">
        <v>510</v>
      </c>
      <c r="D143" s="168" t="s">
        <v>130</v>
      </c>
      <c r="E143" s="169" t="s">
        <v>511</v>
      </c>
      <c r="F143" s="150" t="s">
        <v>132</v>
      </c>
      <c r="G143" s="150" t="s">
        <v>133</v>
      </c>
      <c r="H143" s="170">
        <v>0</v>
      </c>
      <c r="I143" s="170">
        <v>8.5</v>
      </c>
      <c r="J143" s="171">
        <v>8.5</v>
      </c>
      <c r="K143" s="170">
        <v>4.5</v>
      </c>
      <c r="L143" s="170">
        <v>2</v>
      </c>
      <c r="M143" s="170">
        <v>6</v>
      </c>
      <c r="N143" s="170">
        <v>5.5</v>
      </c>
      <c r="O143" s="170">
        <v>8</v>
      </c>
      <c r="P143" s="170">
        <v>9</v>
      </c>
      <c r="Q143" s="170">
        <v>5</v>
      </c>
      <c r="R143" s="170">
        <v>3</v>
      </c>
      <c r="S143" s="170">
        <v>8</v>
      </c>
      <c r="T143" s="170">
        <v>3</v>
      </c>
      <c r="U143" s="170">
        <v>1</v>
      </c>
      <c r="V143" s="170">
        <v>3</v>
      </c>
      <c r="W143" s="171">
        <v>58</v>
      </c>
      <c r="X143" s="171">
        <v>66.5</v>
      </c>
      <c r="Y143" s="174">
        <v>12.24</v>
      </c>
      <c r="Z143" s="174">
        <v>5.4</v>
      </c>
      <c r="AA143" s="174">
        <v>9.44</v>
      </c>
      <c r="AB143" s="174">
        <v>23.513000000000002</v>
      </c>
      <c r="AC143" s="174">
        <v>28.75</v>
      </c>
      <c r="AD143" s="6">
        <v>67.102999999999994</v>
      </c>
      <c r="AE143" s="6">
        <v>79.343000000000004</v>
      </c>
      <c r="AF143" s="175">
        <v>1.1200000000000001</v>
      </c>
      <c r="AG143" s="175">
        <v>1.1000000000000001</v>
      </c>
      <c r="AH143" s="174">
        <v>1.1100000000000001</v>
      </c>
      <c r="AI143" s="6">
        <v>88.070999999999998</v>
      </c>
      <c r="AJ143" s="170">
        <v>1</v>
      </c>
      <c r="AK143" s="170">
        <v>1</v>
      </c>
      <c r="AL143" s="170">
        <v>0</v>
      </c>
      <c r="AM143" s="170">
        <v>6.5</v>
      </c>
      <c r="AN143" s="170">
        <v>0.4</v>
      </c>
      <c r="AO143" s="6">
        <v>1</v>
      </c>
      <c r="AP143" s="6">
        <v>2</v>
      </c>
      <c r="AQ143" s="6">
        <v>0</v>
      </c>
      <c r="AR143" s="6">
        <v>4.55</v>
      </c>
      <c r="AS143" s="6">
        <v>7.55</v>
      </c>
      <c r="AT143" s="6">
        <v>10</v>
      </c>
      <c r="AU143" s="6">
        <v>17.55</v>
      </c>
      <c r="AV143" s="170">
        <v>43.5</v>
      </c>
      <c r="AW143" s="170">
        <v>0</v>
      </c>
      <c r="AX143" s="174">
        <v>2.1749999999999998</v>
      </c>
      <c r="AY143" s="170">
        <v>43.5</v>
      </c>
      <c r="AZ143" s="170">
        <v>8.25</v>
      </c>
      <c r="BA143" s="172">
        <v>0</v>
      </c>
      <c r="BB143" s="172">
        <v>0</v>
      </c>
      <c r="BC143" s="176">
        <v>4.125</v>
      </c>
      <c r="BD143" s="170">
        <v>43</v>
      </c>
      <c r="BE143" s="170">
        <v>43</v>
      </c>
      <c r="BF143" s="174">
        <v>2.58</v>
      </c>
      <c r="BG143" s="170">
        <v>0</v>
      </c>
      <c r="BH143" s="6">
        <v>0</v>
      </c>
      <c r="BI143" s="175">
        <v>33.469000000000001</v>
      </c>
      <c r="BJ143" s="175">
        <v>39.159999999999997</v>
      </c>
      <c r="BK143" s="172">
        <v>66.5</v>
      </c>
      <c r="BL143" s="172">
        <v>66.5</v>
      </c>
      <c r="BM143" s="7">
        <v>72.629000000000005</v>
      </c>
      <c r="BN143" s="7">
        <v>9.8089999999999993</v>
      </c>
      <c r="BO143" s="9">
        <v>133.5</v>
      </c>
      <c r="BP143" s="177">
        <v>1</v>
      </c>
      <c r="BQ143" s="6" t="s">
        <v>234</v>
      </c>
      <c r="BR143" s="170" t="s">
        <v>134</v>
      </c>
      <c r="BS143" s="176">
        <v>3.99</v>
      </c>
      <c r="BT143" s="176">
        <v>219.928</v>
      </c>
      <c r="BU143" s="175">
        <v>0.432</v>
      </c>
      <c r="BV143" s="6">
        <v>28.728000000000002</v>
      </c>
      <c r="BW143" s="6">
        <v>16.875</v>
      </c>
      <c r="BX143" s="6">
        <v>6</v>
      </c>
      <c r="BY143" s="176">
        <v>22.875</v>
      </c>
      <c r="BZ143" s="170">
        <v>0</v>
      </c>
      <c r="CA143" s="7">
        <v>0</v>
      </c>
      <c r="CB143" s="170">
        <v>0</v>
      </c>
      <c r="CC143" s="7">
        <v>0</v>
      </c>
      <c r="CD143" s="170">
        <v>0</v>
      </c>
      <c r="CE143" s="170">
        <v>0</v>
      </c>
      <c r="CF143" s="7">
        <v>0</v>
      </c>
      <c r="CG143" s="6">
        <v>386.03199999999998</v>
      </c>
      <c r="CH143" s="7">
        <v>25.443999999999999</v>
      </c>
      <c r="CI143" s="6">
        <v>411.476</v>
      </c>
      <c r="CJ143" s="51">
        <v>1866763.74</v>
      </c>
      <c r="CK143" s="172">
        <v>0</v>
      </c>
      <c r="CL143" s="172">
        <v>75</v>
      </c>
      <c r="CM143" s="174">
        <v>8.25</v>
      </c>
      <c r="CN143" s="52">
        <v>37428.19</v>
      </c>
      <c r="CO143" s="172">
        <v>0</v>
      </c>
      <c r="CP143" s="172">
        <v>0</v>
      </c>
      <c r="CQ143" s="176">
        <v>0</v>
      </c>
      <c r="CR143" s="53">
        <v>0</v>
      </c>
      <c r="CS143" s="51">
        <v>1904191.93</v>
      </c>
      <c r="CT143" s="52">
        <v>0</v>
      </c>
      <c r="CU143" s="52">
        <v>1904191.93</v>
      </c>
      <c r="CV143" s="146">
        <v>3796.67</v>
      </c>
      <c r="CW143" s="54">
        <v>15269</v>
      </c>
      <c r="CX143" s="52">
        <v>19065.669999999998</v>
      </c>
      <c r="CY143" s="52">
        <v>14299.25</v>
      </c>
      <c r="CZ143" s="146">
        <v>0</v>
      </c>
      <c r="DA143" s="54">
        <v>0</v>
      </c>
      <c r="DB143" s="52">
        <v>0</v>
      </c>
      <c r="DC143" s="178">
        <v>0.75</v>
      </c>
      <c r="DD143" s="52">
        <v>0</v>
      </c>
      <c r="DE143" s="146">
        <v>0</v>
      </c>
      <c r="DF143" s="146">
        <v>5909.72</v>
      </c>
      <c r="DG143" s="52">
        <v>5909.72</v>
      </c>
      <c r="DH143" s="52">
        <v>4432.29</v>
      </c>
      <c r="DI143" s="52">
        <v>24975.39</v>
      </c>
      <c r="DJ143" s="52">
        <v>18731.54</v>
      </c>
      <c r="DK143" s="146">
        <v>0</v>
      </c>
      <c r="DL143" s="54">
        <v>0</v>
      </c>
      <c r="DM143" s="51">
        <v>1885460.39</v>
      </c>
      <c r="DN143" s="51">
        <v>1848400.38</v>
      </c>
      <c r="DO143" s="52">
        <v>37060.01</v>
      </c>
      <c r="DP143" s="52">
        <v>0</v>
      </c>
      <c r="DQ143" s="52">
        <v>0</v>
      </c>
      <c r="DR143" s="52">
        <v>1885460.39</v>
      </c>
      <c r="DS143" s="179">
        <v>63</v>
      </c>
      <c r="DT143" s="180">
        <v>75</v>
      </c>
      <c r="DU143" s="180">
        <v>411.476</v>
      </c>
      <c r="DV143" s="181">
        <v>28072</v>
      </c>
    </row>
    <row r="144" spans="1:126" ht="10.199999999999999">
      <c r="A144" s="150" t="s">
        <v>512</v>
      </c>
      <c r="B144" s="150" t="s">
        <v>512</v>
      </c>
      <c r="C144" s="167" t="s">
        <v>513</v>
      </c>
      <c r="D144" s="168" t="s">
        <v>130</v>
      </c>
      <c r="E144" s="169" t="s">
        <v>514</v>
      </c>
      <c r="F144" s="150" t="s">
        <v>132</v>
      </c>
      <c r="G144" s="150" t="s">
        <v>133</v>
      </c>
      <c r="H144" s="170">
        <v>11.5</v>
      </c>
      <c r="I144" s="170">
        <v>95</v>
      </c>
      <c r="J144" s="171">
        <v>100.75</v>
      </c>
      <c r="K144" s="170">
        <v>121</v>
      </c>
      <c r="L144" s="170">
        <v>116.5</v>
      </c>
      <c r="M144" s="170">
        <v>77</v>
      </c>
      <c r="N144" s="170">
        <v>100</v>
      </c>
      <c r="O144" s="170">
        <v>102.5</v>
      </c>
      <c r="P144" s="170">
        <v>116.5</v>
      </c>
      <c r="Q144" s="170">
        <v>113</v>
      </c>
      <c r="R144" s="170">
        <v>110</v>
      </c>
      <c r="S144" s="170">
        <v>148</v>
      </c>
      <c r="T144" s="170">
        <v>88.5</v>
      </c>
      <c r="U144" s="170">
        <v>103</v>
      </c>
      <c r="V144" s="170">
        <v>91</v>
      </c>
      <c r="W144" s="171">
        <v>1287</v>
      </c>
      <c r="X144" s="171">
        <v>1387.75</v>
      </c>
      <c r="Y144" s="174">
        <v>145.08000000000001</v>
      </c>
      <c r="Z144" s="174">
        <v>145.19999999999999</v>
      </c>
      <c r="AA144" s="174">
        <v>228.33</v>
      </c>
      <c r="AB144" s="174">
        <v>333.35599999999999</v>
      </c>
      <c r="AC144" s="174">
        <v>816.875</v>
      </c>
      <c r="AD144" s="6">
        <v>1523.761</v>
      </c>
      <c r="AE144" s="6">
        <v>1668.8409999999999</v>
      </c>
      <c r="AF144" s="175">
        <v>1.0680000000000001</v>
      </c>
      <c r="AG144" s="175">
        <v>1.0249999999999999</v>
      </c>
      <c r="AH144" s="174">
        <v>1.0469999999999999</v>
      </c>
      <c r="AI144" s="6">
        <v>1747.277</v>
      </c>
      <c r="AJ144" s="170">
        <v>17</v>
      </c>
      <c r="AK144" s="170">
        <v>13</v>
      </c>
      <c r="AL144" s="170">
        <v>11.5</v>
      </c>
      <c r="AM144" s="170">
        <v>141</v>
      </c>
      <c r="AN144" s="170">
        <v>7.15</v>
      </c>
      <c r="AO144" s="6">
        <v>17</v>
      </c>
      <c r="AP144" s="6">
        <v>26</v>
      </c>
      <c r="AQ144" s="6">
        <v>23</v>
      </c>
      <c r="AR144" s="6">
        <v>98.7</v>
      </c>
      <c r="AS144" s="6">
        <v>164.7</v>
      </c>
      <c r="AT144" s="6">
        <v>178.75</v>
      </c>
      <c r="AU144" s="6">
        <v>343.45</v>
      </c>
      <c r="AV144" s="170">
        <v>612</v>
      </c>
      <c r="AW144" s="170">
        <v>0</v>
      </c>
      <c r="AX144" s="174">
        <v>30.6</v>
      </c>
      <c r="AY144" s="170">
        <v>1151</v>
      </c>
      <c r="AZ144" s="170">
        <v>306.75</v>
      </c>
      <c r="BA144" s="172">
        <v>0</v>
      </c>
      <c r="BB144" s="172">
        <v>0</v>
      </c>
      <c r="BC144" s="176">
        <v>153.375</v>
      </c>
      <c r="BD144" s="170">
        <v>670</v>
      </c>
      <c r="BE144" s="170">
        <v>670</v>
      </c>
      <c r="BF144" s="174">
        <v>40.200000000000003</v>
      </c>
      <c r="BG144" s="170">
        <v>0</v>
      </c>
      <c r="BH144" s="6">
        <v>0</v>
      </c>
      <c r="BI144" s="175">
        <v>202.977</v>
      </c>
      <c r="BJ144" s="175">
        <v>10.231</v>
      </c>
      <c r="BK144" s="172">
        <v>1387.75</v>
      </c>
      <c r="BL144" s="172">
        <v>1459.75</v>
      </c>
      <c r="BM144" s="7">
        <v>213.208</v>
      </c>
      <c r="BN144" s="7">
        <v>139.05500000000001</v>
      </c>
      <c r="BO144" s="9">
        <v>0</v>
      </c>
      <c r="BP144" s="177">
        <v>0.46899999999999997</v>
      </c>
      <c r="BQ144" s="6" t="s">
        <v>234</v>
      </c>
      <c r="BR144" s="170" t="s">
        <v>134</v>
      </c>
      <c r="BS144" s="176">
        <v>39.051000000000002</v>
      </c>
      <c r="BT144" s="176">
        <v>391.31400000000002</v>
      </c>
      <c r="BU144" s="175">
        <v>0.21</v>
      </c>
      <c r="BV144" s="6">
        <v>291.428</v>
      </c>
      <c r="BW144" s="6">
        <v>19.829999999999998</v>
      </c>
      <c r="BX144" s="6">
        <v>13.75</v>
      </c>
      <c r="BY144" s="176">
        <v>33.58</v>
      </c>
      <c r="BZ144" s="170">
        <v>0</v>
      </c>
      <c r="CA144" s="7">
        <v>0</v>
      </c>
      <c r="CB144" s="170">
        <v>0</v>
      </c>
      <c r="CC144" s="7">
        <v>0</v>
      </c>
      <c r="CD144" s="170">
        <v>0</v>
      </c>
      <c r="CE144" s="170">
        <v>0</v>
      </c>
      <c r="CF144" s="7">
        <v>0</v>
      </c>
      <c r="CG144" s="6">
        <v>3031.2240000000002</v>
      </c>
      <c r="CH144" s="7">
        <v>0</v>
      </c>
      <c r="CI144" s="6">
        <v>3031.2240000000002</v>
      </c>
      <c r="CJ144" s="51">
        <v>13751905.48</v>
      </c>
      <c r="CK144" s="172">
        <v>0</v>
      </c>
      <c r="CL144" s="172">
        <v>0</v>
      </c>
      <c r="CM144" s="174">
        <v>0</v>
      </c>
      <c r="CN144" s="52">
        <v>0</v>
      </c>
      <c r="CO144" s="172">
        <v>0</v>
      </c>
      <c r="CP144" s="172">
        <v>0</v>
      </c>
      <c r="CQ144" s="176">
        <v>0</v>
      </c>
      <c r="CR144" s="53">
        <v>0</v>
      </c>
      <c r="CS144" s="51">
        <v>13751905.48</v>
      </c>
      <c r="CT144" s="52">
        <v>0</v>
      </c>
      <c r="CU144" s="52">
        <v>13751905.48</v>
      </c>
      <c r="CV144" s="146">
        <v>10239.459999999999</v>
      </c>
      <c r="CW144" s="54">
        <v>64775</v>
      </c>
      <c r="CX144" s="52">
        <v>75014.460000000006</v>
      </c>
      <c r="CY144" s="52">
        <v>56260.85</v>
      </c>
      <c r="CZ144" s="146">
        <v>0</v>
      </c>
      <c r="DA144" s="54">
        <v>0</v>
      </c>
      <c r="DB144" s="52">
        <v>0</v>
      </c>
      <c r="DC144" s="178">
        <v>0.1022</v>
      </c>
      <c r="DD144" s="52">
        <v>0</v>
      </c>
      <c r="DE144" s="146">
        <v>0</v>
      </c>
      <c r="DF144" s="146">
        <v>70185.56</v>
      </c>
      <c r="DG144" s="52">
        <v>70185.56</v>
      </c>
      <c r="DH144" s="52">
        <v>52639.17</v>
      </c>
      <c r="DI144" s="52">
        <v>145200.01999999999</v>
      </c>
      <c r="DJ144" s="52">
        <v>108900.02</v>
      </c>
      <c r="DK144" s="146">
        <v>0</v>
      </c>
      <c r="DL144" s="54">
        <v>0</v>
      </c>
      <c r="DM144" s="51">
        <v>13643005.460000001</v>
      </c>
      <c r="DN144" s="51">
        <v>13643005.460000001</v>
      </c>
      <c r="DO144" s="52">
        <v>0</v>
      </c>
      <c r="DP144" s="52">
        <v>0</v>
      </c>
      <c r="DQ144" s="52">
        <v>0</v>
      </c>
      <c r="DR144" s="52">
        <v>13643005.460000001</v>
      </c>
      <c r="DS144" s="179">
        <v>1400.5</v>
      </c>
      <c r="DT144" s="180">
        <v>1428</v>
      </c>
      <c r="DU144" s="180">
        <v>3117.7869999999998</v>
      </c>
      <c r="DV144" s="181">
        <v>9909</v>
      </c>
    </row>
    <row r="145" spans="1:127" ht="10.199999999999999">
      <c r="A145" s="182" t="s">
        <v>515</v>
      </c>
      <c r="B145" s="150" t="s">
        <v>512</v>
      </c>
      <c r="C145" s="167" t="s">
        <v>513</v>
      </c>
      <c r="D145" s="168" t="s">
        <v>372</v>
      </c>
      <c r="E145" s="169" t="s">
        <v>516</v>
      </c>
      <c r="F145" s="150" t="s">
        <v>142</v>
      </c>
      <c r="G145" s="150" t="s">
        <v>133</v>
      </c>
      <c r="H145" s="170">
        <v>0</v>
      </c>
      <c r="I145" s="170">
        <v>13</v>
      </c>
      <c r="J145" s="171">
        <v>13</v>
      </c>
      <c r="K145" s="170">
        <v>2</v>
      </c>
      <c r="L145" s="170">
        <v>5.5</v>
      </c>
      <c r="M145" s="170">
        <v>9</v>
      </c>
      <c r="N145" s="170">
        <v>11</v>
      </c>
      <c r="O145" s="170">
        <v>11</v>
      </c>
      <c r="P145" s="170">
        <v>5.5</v>
      </c>
      <c r="Q145" s="170">
        <v>8</v>
      </c>
      <c r="R145" s="170">
        <v>7</v>
      </c>
      <c r="S145" s="170">
        <v>0</v>
      </c>
      <c r="T145" s="170">
        <v>0</v>
      </c>
      <c r="U145" s="170">
        <v>0</v>
      </c>
      <c r="V145" s="170">
        <v>0</v>
      </c>
      <c r="W145" s="171">
        <v>59</v>
      </c>
      <c r="X145" s="171">
        <v>72</v>
      </c>
      <c r="Y145" s="174">
        <v>18.72</v>
      </c>
      <c r="Z145" s="174">
        <v>2.4</v>
      </c>
      <c r="AA145" s="174">
        <v>17.11</v>
      </c>
      <c r="AB145" s="174">
        <v>28.738</v>
      </c>
      <c r="AC145" s="174">
        <v>18.75</v>
      </c>
      <c r="AD145" s="6">
        <v>66.998000000000005</v>
      </c>
      <c r="AE145" s="6">
        <v>85.718000000000004</v>
      </c>
      <c r="AF145" s="175">
        <v>1</v>
      </c>
      <c r="AG145" s="175">
        <v>1.0509999999999999</v>
      </c>
      <c r="AH145" s="174">
        <v>1.026</v>
      </c>
      <c r="AI145" s="6">
        <v>87.947000000000003</v>
      </c>
      <c r="AJ145" s="170">
        <v>1</v>
      </c>
      <c r="AK145" s="170">
        <v>0</v>
      </c>
      <c r="AL145" s="170">
        <v>0</v>
      </c>
      <c r="AM145" s="170">
        <v>14</v>
      </c>
      <c r="AN145" s="170">
        <v>1.5</v>
      </c>
      <c r="AO145" s="6">
        <v>1</v>
      </c>
      <c r="AP145" s="6">
        <v>0</v>
      </c>
      <c r="AQ145" s="6">
        <v>0</v>
      </c>
      <c r="AR145" s="6">
        <v>9.8000000000000007</v>
      </c>
      <c r="AS145" s="6">
        <v>10.8</v>
      </c>
      <c r="AT145" s="6">
        <v>37.5</v>
      </c>
      <c r="AU145" s="6">
        <v>48.3</v>
      </c>
      <c r="AV145" s="170">
        <v>0</v>
      </c>
      <c r="AW145" s="170">
        <v>55</v>
      </c>
      <c r="AX145" s="174">
        <v>2.75</v>
      </c>
      <c r="AY145" s="170">
        <v>0</v>
      </c>
      <c r="AZ145" s="170">
        <v>0</v>
      </c>
      <c r="BA145" s="172">
        <v>0</v>
      </c>
      <c r="BB145" s="172">
        <v>0</v>
      </c>
      <c r="BC145" s="176">
        <v>0</v>
      </c>
      <c r="BD145" s="170">
        <v>0</v>
      </c>
      <c r="BE145" s="170">
        <v>0</v>
      </c>
      <c r="BF145" s="174">
        <v>0</v>
      </c>
      <c r="BG145" s="170">
        <v>0</v>
      </c>
      <c r="BH145" s="6">
        <v>0</v>
      </c>
      <c r="BI145" s="175">
        <v>45.795000000000002</v>
      </c>
      <c r="BJ145" s="175">
        <v>0</v>
      </c>
      <c r="BK145" s="172">
        <v>1387.75</v>
      </c>
      <c r="BL145" s="172">
        <v>1459.75</v>
      </c>
      <c r="BM145" s="7">
        <v>45.795000000000002</v>
      </c>
      <c r="BN145" s="7">
        <v>0</v>
      </c>
      <c r="BO145" s="9">
        <v>0</v>
      </c>
      <c r="BP145" s="177">
        <v>0.46899999999999997</v>
      </c>
      <c r="BQ145" s="6" t="s">
        <v>234</v>
      </c>
      <c r="BR145" s="170" t="s">
        <v>134</v>
      </c>
      <c r="BS145" s="176">
        <v>2.0259999999999998</v>
      </c>
      <c r="BT145" s="176">
        <v>47.820999999999998</v>
      </c>
      <c r="BU145" s="175">
        <v>0.21</v>
      </c>
      <c r="BV145" s="6">
        <v>15.12</v>
      </c>
      <c r="BW145" s="6">
        <v>0</v>
      </c>
      <c r="BX145" s="6">
        <v>0</v>
      </c>
      <c r="BY145" s="176">
        <v>0</v>
      </c>
      <c r="BZ145" s="170">
        <v>0</v>
      </c>
      <c r="CA145" s="7">
        <v>0</v>
      </c>
      <c r="CB145" s="170">
        <v>0</v>
      </c>
      <c r="CC145" s="7">
        <v>0</v>
      </c>
      <c r="CD145" s="170">
        <v>0</v>
      </c>
      <c r="CE145" s="170">
        <v>0</v>
      </c>
      <c r="CF145" s="7">
        <v>0</v>
      </c>
      <c r="CG145" s="6">
        <v>201.93799999999999</v>
      </c>
      <c r="CH145" s="7">
        <v>0</v>
      </c>
      <c r="CI145" s="6">
        <v>201.93799999999999</v>
      </c>
      <c r="CJ145" s="51">
        <v>916142.22</v>
      </c>
      <c r="CK145" s="172">
        <v>0</v>
      </c>
      <c r="CL145" s="172">
        <v>72</v>
      </c>
      <c r="CM145" s="174">
        <v>7.92</v>
      </c>
      <c r="CN145" s="52">
        <v>35931.06</v>
      </c>
      <c r="CO145" s="172">
        <v>0</v>
      </c>
      <c r="CP145" s="172">
        <v>0</v>
      </c>
      <c r="CQ145" s="176">
        <v>0</v>
      </c>
      <c r="CR145" s="53">
        <v>0</v>
      </c>
      <c r="CS145" s="51">
        <v>952073.28</v>
      </c>
      <c r="CT145" s="52">
        <v>0</v>
      </c>
      <c r="CU145" s="52">
        <v>952073.28</v>
      </c>
      <c r="CV145" s="146">
        <v>0</v>
      </c>
      <c r="CW145" s="54">
        <v>0</v>
      </c>
      <c r="CX145" s="52">
        <v>0</v>
      </c>
      <c r="CY145" s="52">
        <v>0</v>
      </c>
      <c r="CZ145" s="146">
        <v>0</v>
      </c>
      <c r="DA145" s="54">
        <v>0</v>
      </c>
      <c r="DB145" s="52">
        <v>0</v>
      </c>
      <c r="DC145" s="178">
        <v>0.1022</v>
      </c>
      <c r="DD145" s="52">
        <v>0</v>
      </c>
      <c r="DE145" s="146">
        <v>0</v>
      </c>
      <c r="DF145" s="146">
        <v>0</v>
      </c>
      <c r="DG145" s="52">
        <v>0</v>
      </c>
      <c r="DH145" s="52">
        <v>0</v>
      </c>
      <c r="DI145" s="52">
        <v>0</v>
      </c>
      <c r="DJ145" s="52">
        <v>0</v>
      </c>
      <c r="DK145" s="146">
        <v>0</v>
      </c>
      <c r="DL145" s="54">
        <v>0</v>
      </c>
      <c r="DM145" s="51">
        <v>952073.28</v>
      </c>
      <c r="DN145" s="51">
        <v>916142.22</v>
      </c>
      <c r="DO145" s="52">
        <v>35931.06</v>
      </c>
      <c r="DP145" s="52">
        <v>0</v>
      </c>
      <c r="DQ145" s="52">
        <v>19041.47</v>
      </c>
      <c r="DR145" s="52">
        <v>933031.81</v>
      </c>
      <c r="DS145" s="179">
        <v>73</v>
      </c>
      <c r="DT145" s="180">
        <v>68</v>
      </c>
      <c r="DU145" s="180">
        <v>192.989</v>
      </c>
      <c r="DV145" s="181">
        <v>12724</v>
      </c>
    </row>
    <row r="146" spans="1:127" s="199" customFormat="1" ht="10.199999999999999">
      <c r="A146" s="183" t="s">
        <v>517</v>
      </c>
      <c r="B146" s="183" t="s">
        <v>512</v>
      </c>
      <c r="C146" s="184"/>
      <c r="D146" s="183"/>
      <c r="E146" s="183" t="s">
        <v>231</v>
      </c>
      <c r="F146" s="183"/>
      <c r="G146" s="183" t="s">
        <v>133</v>
      </c>
      <c r="H146" s="185">
        <v>11.5</v>
      </c>
      <c r="I146" s="185">
        <v>108</v>
      </c>
      <c r="J146" s="185">
        <v>113.75</v>
      </c>
      <c r="K146" s="185">
        <v>123</v>
      </c>
      <c r="L146" s="185">
        <v>122</v>
      </c>
      <c r="M146" s="185">
        <v>86</v>
      </c>
      <c r="N146" s="185">
        <v>111</v>
      </c>
      <c r="O146" s="185">
        <v>113.5</v>
      </c>
      <c r="P146" s="185">
        <v>122</v>
      </c>
      <c r="Q146" s="185">
        <v>121</v>
      </c>
      <c r="R146" s="185">
        <v>117</v>
      </c>
      <c r="S146" s="185">
        <v>148</v>
      </c>
      <c r="T146" s="185">
        <v>88.5</v>
      </c>
      <c r="U146" s="185">
        <v>103</v>
      </c>
      <c r="V146" s="185">
        <v>91</v>
      </c>
      <c r="W146" s="185">
        <v>1346</v>
      </c>
      <c r="X146" s="185">
        <v>1459.75</v>
      </c>
      <c r="Y146" s="186">
        <v>163.80000000000001</v>
      </c>
      <c r="Z146" s="186">
        <v>147.6</v>
      </c>
      <c r="AA146" s="186">
        <v>245.44</v>
      </c>
      <c r="AB146" s="186">
        <v>362.09399999999999</v>
      </c>
      <c r="AC146" s="186">
        <v>835.625</v>
      </c>
      <c r="AD146" s="186">
        <v>1590.759</v>
      </c>
      <c r="AE146" s="186">
        <v>1754.559</v>
      </c>
      <c r="AF146" s="186"/>
      <c r="AG146" s="186"/>
      <c r="AH146" s="187">
        <v>1.046</v>
      </c>
      <c r="AI146" s="188">
        <v>1835.2239999999999</v>
      </c>
      <c r="AJ146" s="189">
        <v>18</v>
      </c>
      <c r="AK146" s="189">
        <v>13</v>
      </c>
      <c r="AL146" s="189">
        <v>11.5</v>
      </c>
      <c r="AM146" s="189">
        <v>155</v>
      </c>
      <c r="AN146" s="189">
        <v>8.65</v>
      </c>
      <c r="AO146" s="186">
        <v>18</v>
      </c>
      <c r="AP146" s="186">
        <v>26</v>
      </c>
      <c r="AQ146" s="186">
        <v>23</v>
      </c>
      <c r="AR146" s="186">
        <v>108.5</v>
      </c>
      <c r="AS146" s="186">
        <v>175.5</v>
      </c>
      <c r="AT146" s="186">
        <v>216.25</v>
      </c>
      <c r="AU146" s="186">
        <v>391.75</v>
      </c>
      <c r="AV146" s="185">
        <v>612</v>
      </c>
      <c r="AW146" s="185">
        <v>55</v>
      </c>
      <c r="AX146" s="186">
        <v>33.35</v>
      </c>
      <c r="AY146" s="185">
        <v>1151</v>
      </c>
      <c r="AZ146" s="185">
        <v>306.75</v>
      </c>
      <c r="BA146" s="190">
        <v>0</v>
      </c>
      <c r="BB146" s="190">
        <v>0</v>
      </c>
      <c r="BC146" s="191">
        <v>153.375</v>
      </c>
      <c r="BD146" s="185">
        <v>670</v>
      </c>
      <c r="BE146" s="185">
        <v>670</v>
      </c>
      <c r="BF146" s="186">
        <v>40.200000000000003</v>
      </c>
      <c r="BG146" s="185">
        <v>0</v>
      </c>
      <c r="BH146" s="193">
        <v>0</v>
      </c>
      <c r="BI146" s="186">
        <v>248.77199999999999</v>
      </c>
      <c r="BJ146" s="186">
        <v>10.231</v>
      </c>
      <c r="BK146" s="192"/>
      <c r="BL146" s="190"/>
      <c r="BM146" s="186">
        <v>259.00299999999999</v>
      </c>
      <c r="BN146" s="193">
        <v>139.05500000000001</v>
      </c>
      <c r="BO146" s="193">
        <v>0</v>
      </c>
      <c r="BP146" s="194"/>
      <c r="BQ146" s="183"/>
      <c r="BR146" s="183"/>
      <c r="BS146" s="191">
        <v>41.076999999999998</v>
      </c>
      <c r="BT146" s="191">
        <v>439.13499999999999</v>
      </c>
      <c r="BU146" s="183"/>
      <c r="BV146" s="191">
        <v>306.548</v>
      </c>
      <c r="BW146" s="191">
        <v>19.829999999999998</v>
      </c>
      <c r="BX146" s="191">
        <v>13.75</v>
      </c>
      <c r="BY146" s="191">
        <v>33.58</v>
      </c>
      <c r="BZ146" s="195">
        <v>0</v>
      </c>
      <c r="CA146" s="193">
        <v>0</v>
      </c>
      <c r="CB146" s="195">
        <v>0</v>
      </c>
      <c r="CC146" s="193">
        <v>0</v>
      </c>
      <c r="CD146" s="195">
        <v>0</v>
      </c>
      <c r="CE146" s="195">
        <v>0</v>
      </c>
      <c r="CF146" s="193">
        <v>0</v>
      </c>
      <c r="CG146" s="186">
        <v>3233.1619999999998</v>
      </c>
      <c r="CH146" s="193">
        <v>0</v>
      </c>
      <c r="CI146" s="186">
        <v>3233.1619999999998</v>
      </c>
      <c r="CJ146" s="147">
        <v>14668047.699999999</v>
      </c>
      <c r="CK146" s="190">
        <v>0</v>
      </c>
      <c r="CL146" s="190">
        <v>72</v>
      </c>
      <c r="CM146" s="193">
        <v>7.92</v>
      </c>
      <c r="CN146" s="196">
        <v>35931.06</v>
      </c>
      <c r="CO146" s="190">
        <v>0</v>
      </c>
      <c r="CP146" s="190">
        <v>0</v>
      </c>
      <c r="CQ146" s="190">
        <v>0</v>
      </c>
      <c r="CR146" s="196">
        <v>0</v>
      </c>
      <c r="CS146" s="196">
        <v>14703978.76</v>
      </c>
      <c r="CT146" s="202">
        <v>0</v>
      </c>
      <c r="CU146" s="202">
        <v>14703978.76</v>
      </c>
      <c r="CV146" s="147">
        <v>10239.459999999999</v>
      </c>
      <c r="CW146" s="147">
        <v>64775</v>
      </c>
      <c r="CX146" s="147">
        <v>75014.460000000006</v>
      </c>
      <c r="CY146" s="147">
        <v>56260.85</v>
      </c>
      <c r="CZ146" s="147">
        <v>0</v>
      </c>
      <c r="DA146" s="147">
        <v>0</v>
      </c>
      <c r="DB146" s="147">
        <v>0</v>
      </c>
      <c r="DC146" s="203">
        <v>0.1022</v>
      </c>
      <c r="DD146" s="147">
        <v>0</v>
      </c>
      <c r="DE146" s="147">
        <v>0</v>
      </c>
      <c r="DF146" s="147">
        <v>70185.56</v>
      </c>
      <c r="DG146" s="147">
        <v>70185.56</v>
      </c>
      <c r="DH146" s="147">
        <v>52639.17</v>
      </c>
      <c r="DI146" s="147">
        <v>145200.01999999999</v>
      </c>
      <c r="DJ146" s="147">
        <v>108900.02</v>
      </c>
      <c r="DK146" s="147">
        <v>0</v>
      </c>
      <c r="DL146" s="147">
        <v>0</v>
      </c>
      <c r="DM146" s="147">
        <v>14595078.74</v>
      </c>
      <c r="DN146" s="147">
        <v>14559147.68</v>
      </c>
      <c r="DO146" s="147">
        <v>35931.06</v>
      </c>
      <c r="DP146" s="147">
        <v>0</v>
      </c>
      <c r="DQ146" s="147">
        <v>19041.47</v>
      </c>
      <c r="DR146" s="147">
        <v>14576037.27</v>
      </c>
      <c r="DS146" s="190">
        <v>1473.5</v>
      </c>
      <c r="DT146" s="193">
        <v>1496</v>
      </c>
      <c r="DU146" s="193">
        <v>3310.7759999999998</v>
      </c>
      <c r="DV146" s="198">
        <v>22633</v>
      </c>
    </row>
    <row r="147" spans="1:127" ht="10.199999999999999">
      <c r="A147" s="150" t="s">
        <v>518</v>
      </c>
      <c r="B147" s="150" t="s">
        <v>518</v>
      </c>
      <c r="C147" s="167" t="s">
        <v>519</v>
      </c>
      <c r="D147" s="168" t="s">
        <v>130</v>
      </c>
      <c r="E147" s="169" t="s">
        <v>520</v>
      </c>
      <c r="F147" s="150" t="s">
        <v>132</v>
      </c>
      <c r="G147" s="150" t="s">
        <v>133</v>
      </c>
      <c r="H147" s="170">
        <v>15</v>
      </c>
      <c r="I147" s="170">
        <v>100</v>
      </c>
      <c r="J147" s="171">
        <v>107.5</v>
      </c>
      <c r="K147" s="170">
        <v>90</v>
      </c>
      <c r="L147" s="170">
        <v>89.5</v>
      </c>
      <c r="M147" s="170">
        <v>105</v>
      </c>
      <c r="N147" s="170">
        <v>110.5</v>
      </c>
      <c r="O147" s="170">
        <v>99.5</v>
      </c>
      <c r="P147" s="170">
        <v>80</v>
      </c>
      <c r="Q147" s="170">
        <v>109.5</v>
      </c>
      <c r="R147" s="170">
        <v>84.5</v>
      </c>
      <c r="S147" s="170">
        <v>102</v>
      </c>
      <c r="T147" s="170">
        <v>95.5</v>
      </c>
      <c r="U147" s="170">
        <v>90</v>
      </c>
      <c r="V147" s="170">
        <v>69</v>
      </c>
      <c r="W147" s="171">
        <v>1125</v>
      </c>
      <c r="X147" s="171">
        <v>1232.5</v>
      </c>
      <c r="Y147" s="174">
        <v>154.80000000000001</v>
      </c>
      <c r="Z147" s="174">
        <v>108</v>
      </c>
      <c r="AA147" s="174">
        <v>229.51</v>
      </c>
      <c r="AB147" s="174">
        <v>303.05099999999999</v>
      </c>
      <c r="AC147" s="174">
        <v>688.125</v>
      </c>
      <c r="AD147" s="6">
        <v>1328.6859999999999</v>
      </c>
      <c r="AE147" s="6">
        <v>1483.4860000000001</v>
      </c>
      <c r="AF147" s="175">
        <v>1.103</v>
      </c>
      <c r="AG147" s="175">
        <v>1.0409999999999999</v>
      </c>
      <c r="AH147" s="174">
        <v>1.0720000000000001</v>
      </c>
      <c r="AI147" s="6">
        <v>1590.297</v>
      </c>
      <c r="AJ147" s="170">
        <v>18</v>
      </c>
      <c r="AK147" s="170">
        <v>9.5</v>
      </c>
      <c r="AL147" s="170">
        <v>14.5</v>
      </c>
      <c r="AM147" s="170">
        <v>106</v>
      </c>
      <c r="AN147" s="170">
        <v>5.01</v>
      </c>
      <c r="AO147" s="6">
        <v>18</v>
      </c>
      <c r="AP147" s="6">
        <v>19</v>
      </c>
      <c r="AQ147" s="6">
        <v>29</v>
      </c>
      <c r="AR147" s="6">
        <v>74.2</v>
      </c>
      <c r="AS147" s="6">
        <v>140.19999999999999</v>
      </c>
      <c r="AT147" s="6">
        <v>125.25</v>
      </c>
      <c r="AU147" s="6">
        <v>265.45</v>
      </c>
      <c r="AV147" s="170">
        <v>672.5</v>
      </c>
      <c r="AW147" s="170">
        <v>0</v>
      </c>
      <c r="AX147" s="174">
        <v>33.625</v>
      </c>
      <c r="AY147" s="170">
        <v>955</v>
      </c>
      <c r="AZ147" s="170">
        <v>215.92</v>
      </c>
      <c r="BA147" s="172">
        <v>0</v>
      </c>
      <c r="BB147" s="172">
        <v>0</v>
      </c>
      <c r="BC147" s="176">
        <v>107.96</v>
      </c>
      <c r="BD147" s="170">
        <v>496</v>
      </c>
      <c r="BE147" s="170">
        <v>496</v>
      </c>
      <c r="BF147" s="174">
        <v>29.76</v>
      </c>
      <c r="BG147" s="170">
        <v>1</v>
      </c>
      <c r="BH147" s="6">
        <v>1.5</v>
      </c>
      <c r="BI147" s="175">
        <v>0</v>
      </c>
      <c r="BJ147" s="175">
        <v>208.066</v>
      </c>
      <c r="BK147" s="172">
        <v>1232.5</v>
      </c>
      <c r="BL147" s="172">
        <v>1232.5</v>
      </c>
      <c r="BM147" s="7">
        <v>208.066</v>
      </c>
      <c r="BN147" s="7">
        <v>127.91</v>
      </c>
      <c r="BO147" s="9">
        <v>0</v>
      </c>
      <c r="BP147" s="177">
        <v>0.14499999999999999</v>
      </c>
      <c r="BQ147" s="6" t="s">
        <v>134</v>
      </c>
      <c r="BR147" s="170" t="s">
        <v>134</v>
      </c>
      <c r="BS147" s="176">
        <v>0</v>
      </c>
      <c r="BT147" s="176">
        <v>335.976</v>
      </c>
      <c r="BU147" s="175">
        <v>0.35099999999999998</v>
      </c>
      <c r="BV147" s="6">
        <v>432.608</v>
      </c>
      <c r="BW147" s="6">
        <v>0</v>
      </c>
      <c r="BX147" s="6">
        <v>0</v>
      </c>
      <c r="BY147" s="176">
        <v>0</v>
      </c>
      <c r="BZ147" s="175">
        <v>0</v>
      </c>
      <c r="CA147" s="7">
        <v>0</v>
      </c>
      <c r="CB147" s="170">
        <v>0</v>
      </c>
      <c r="CC147" s="7">
        <v>0</v>
      </c>
      <c r="CD147" s="170">
        <v>0</v>
      </c>
      <c r="CE147" s="170">
        <v>0</v>
      </c>
      <c r="CF147" s="7">
        <v>0</v>
      </c>
      <c r="CG147" s="6">
        <v>2797.1759999999999</v>
      </c>
      <c r="CH147" s="7">
        <v>0</v>
      </c>
      <c r="CI147" s="6">
        <v>2797.1759999999999</v>
      </c>
      <c r="CJ147" s="51">
        <v>12690088.220000001</v>
      </c>
      <c r="CK147" s="172">
        <v>0</v>
      </c>
      <c r="CL147" s="172">
        <v>1225</v>
      </c>
      <c r="CM147" s="174">
        <v>134.75</v>
      </c>
      <c r="CN147" s="52">
        <v>611327.06000000006</v>
      </c>
      <c r="CO147" s="172">
        <v>0</v>
      </c>
      <c r="CP147" s="172">
        <v>0</v>
      </c>
      <c r="CQ147" s="176">
        <v>0</v>
      </c>
      <c r="CR147" s="53">
        <v>0</v>
      </c>
      <c r="CS147" s="51">
        <v>13301415.279999999</v>
      </c>
      <c r="CT147" s="52">
        <v>0</v>
      </c>
      <c r="CU147" s="52">
        <v>13301415.279999999</v>
      </c>
      <c r="CV147" s="146">
        <v>202.38</v>
      </c>
      <c r="CW147" s="54">
        <v>1231</v>
      </c>
      <c r="CX147" s="52">
        <v>1433.38</v>
      </c>
      <c r="CY147" s="52">
        <v>1075.04</v>
      </c>
      <c r="CZ147" s="146">
        <v>0</v>
      </c>
      <c r="DA147" s="54">
        <v>0</v>
      </c>
      <c r="DB147" s="52">
        <v>0</v>
      </c>
      <c r="DC147" s="178">
        <v>0.75</v>
      </c>
      <c r="DD147" s="52">
        <v>0</v>
      </c>
      <c r="DE147" s="146">
        <v>0</v>
      </c>
      <c r="DF147" s="146">
        <v>10823.16</v>
      </c>
      <c r="DG147" s="52">
        <v>10823.16</v>
      </c>
      <c r="DH147" s="52">
        <v>8117.37</v>
      </c>
      <c r="DI147" s="52">
        <v>12256.54</v>
      </c>
      <c r="DJ147" s="52">
        <v>9192.41</v>
      </c>
      <c r="DK147" s="146">
        <v>0</v>
      </c>
      <c r="DL147" s="54">
        <v>0</v>
      </c>
      <c r="DM147" s="51">
        <v>13292222.869999999</v>
      </c>
      <c r="DN147" s="51">
        <v>12681318.289999999</v>
      </c>
      <c r="DO147" s="52">
        <v>610904.57999999996</v>
      </c>
      <c r="DP147" s="52">
        <v>0</v>
      </c>
      <c r="DQ147" s="52">
        <v>0</v>
      </c>
      <c r="DR147" s="52">
        <v>13292222.869999999</v>
      </c>
      <c r="DS147" s="179">
        <v>1225</v>
      </c>
      <c r="DT147" s="180">
        <v>1221.5</v>
      </c>
      <c r="DU147" s="180">
        <v>2706.0250000000001</v>
      </c>
      <c r="DV147" s="181">
        <v>10296</v>
      </c>
    </row>
    <row r="148" spans="1:127" ht="10.199999999999999">
      <c r="A148" s="72" t="s">
        <v>521</v>
      </c>
      <c r="B148" s="72"/>
      <c r="C148" s="204"/>
      <c r="D148" s="205"/>
      <c r="E148" s="206"/>
      <c r="F148" s="72"/>
      <c r="G148" s="72"/>
      <c r="H148" s="207"/>
      <c r="I148" s="207"/>
      <c r="J148" s="208"/>
      <c r="K148" s="207"/>
      <c r="L148" s="207"/>
      <c r="M148" s="207"/>
      <c r="N148" s="207"/>
      <c r="O148" s="207"/>
      <c r="P148" s="207"/>
      <c r="Q148" s="207"/>
      <c r="R148" s="207"/>
      <c r="S148" s="207"/>
      <c r="T148" s="207"/>
      <c r="U148" s="207"/>
      <c r="V148" s="207"/>
      <c r="W148" s="208"/>
      <c r="X148" s="208"/>
      <c r="Y148" s="209"/>
      <c r="Z148" s="209"/>
      <c r="AA148" s="209"/>
      <c r="AB148" s="209"/>
      <c r="AC148" s="209"/>
      <c r="AD148" s="82"/>
      <c r="AE148" s="82"/>
      <c r="AF148" s="210"/>
      <c r="AG148" s="210"/>
      <c r="AH148" s="209"/>
      <c r="AI148" s="82"/>
      <c r="AJ148" s="207"/>
      <c r="AK148" s="207"/>
      <c r="AL148" s="207"/>
      <c r="AM148" s="207"/>
      <c r="AN148" s="207"/>
      <c r="AO148" s="82"/>
      <c r="AP148" s="82"/>
      <c r="AQ148" s="82"/>
      <c r="AR148" s="82"/>
      <c r="AS148" s="82"/>
      <c r="AT148" s="82"/>
      <c r="AU148" s="82"/>
      <c r="AV148" s="207"/>
      <c r="AW148" s="207"/>
      <c r="AX148" s="209"/>
      <c r="AY148" s="207"/>
      <c r="AZ148" s="207"/>
      <c r="BA148" s="211"/>
      <c r="BB148" s="211"/>
      <c r="BC148" s="212"/>
      <c r="BD148" s="72"/>
      <c r="BE148" s="207"/>
      <c r="BF148" s="72"/>
      <c r="BG148" s="207"/>
      <c r="BH148" s="72"/>
      <c r="BI148" s="72"/>
      <c r="BJ148" s="72"/>
      <c r="BK148" s="211"/>
      <c r="BL148" s="211"/>
      <c r="BM148" s="72"/>
      <c r="BN148" s="209"/>
      <c r="BO148" s="209"/>
      <c r="BP148" s="72"/>
      <c r="BQ148" s="72"/>
      <c r="BR148" s="72"/>
      <c r="BS148" s="212"/>
      <c r="BT148" s="212"/>
      <c r="BU148" s="72"/>
      <c r="BV148" s="212"/>
      <c r="BW148" s="212"/>
      <c r="BX148" s="212"/>
      <c r="BY148" s="212"/>
      <c r="BZ148" s="72"/>
      <c r="CA148" s="72"/>
      <c r="CB148" s="208"/>
      <c r="CC148" s="209"/>
      <c r="CD148" s="208"/>
      <c r="CE148" s="208"/>
      <c r="CF148" s="209"/>
      <c r="CG148" s="82"/>
      <c r="CH148" s="209"/>
      <c r="CI148" s="72"/>
      <c r="CJ148" s="73"/>
      <c r="CK148" s="213"/>
      <c r="CL148" s="213"/>
      <c r="CM148" s="209"/>
      <c r="CN148" s="73"/>
      <c r="CO148" s="211"/>
      <c r="CP148" s="211"/>
      <c r="CQ148" s="212"/>
      <c r="CR148" s="74"/>
      <c r="CS148" s="75"/>
      <c r="CT148" s="73"/>
      <c r="CU148" s="73"/>
      <c r="CV148" s="73"/>
      <c r="CW148" s="73"/>
      <c r="CX148" s="73"/>
      <c r="CY148" s="73"/>
      <c r="CZ148" s="73"/>
      <c r="DA148" s="73"/>
      <c r="DB148" s="73"/>
      <c r="DC148" s="214"/>
      <c r="DD148" s="73"/>
      <c r="DE148" s="73"/>
      <c r="DF148" s="73"/>
      <c r="DG148" s="73"/>
      <c r="DH148" s="73"/>
      <c r="DI148" s="73"/>
      <c r="DJ148" s="73"/>
      <c r="DK148" s="73"/>
      <c r="DL148" s="73"/>
      <c r="DM148" s="75"/>
      <c r="DN148" s="75"/>
      <c r="DO148" s="73"/>
      <c r="DP148" s="73"/>
      <c r="DQ148" s="73"/>
      <c r="DR148" s="73"/>
      <c r="DS148" s="211"/>
      <c r="DT148" s="209"/>
      <c r="DU148" s="209"/>
      <c r="DV148" s="72"/>
    </row>
    <row r="149" spans="1:127" ht="10.199999999999999">
      <c r="A149" s="215" t="s">
        <v>522</v>
      </c>
      <c r="B149" s="72" t="s">
        <v>136</v>
      </c>
      <c r="C149" s="204" t="s">
        <v>523</v>
      </c>
      <c r="D149" s="205" t="s">
        <v>137</v>
      </c>
      <c r="E149" s="206" t="s">
        <v>524</v>
      </c>
      <c r="F149" s="72" t="s">
        <v>525</v>
      </c>
      <c r="G149" s="72" t="s">
        <v>526</v>
      </c>
      <c r="H149" s="207">
        <v>0</v>
      </c>
      <c r="I149" s="207">
        <v>0</v>
      </c>
      <c r="J149" s="208">
        <v>0</v>
      </c>
      <c r="K149" s="207">
        <v>0</v>
      </c>
      <c r="L149" s="207">
        <v>0</v>
      </c>
      <c r="M149" s="207">
        <v>0</v>
      </c>
      <c r="N149" s="207">
        <v>0</v>
      </c>
      <c r="O149" s="207">
        <v>0</v>
      </c>
      <c r="P149" s="216">
        <v>45</v>
      </c>
      <c r="Q149" s="207">
        <v>0</v>
      </c>
      <c r="R149" s="207">
        <v>0</v>
      </c>
      <c r="S149" s="207">
        <v>0</v>
      </c>
      <c r="T149" s="207">
        <v>0</v>
      </c>
      <c r="U149" s="207">
        <v>0</v>
      </c>
      <c r="V149" s="207">
        <v>0</v>
      </c>
      <c r="W149" s="208">
        <v>45</v>
      </c>
      <c r="X149" s="208">
        <v>45</v>
      </c>
      <c r="Y149" s="209">
        <v>0</v>
      </c>
      <c r="Z149" s="209">
        <v>0</v>
      </c>
      <c r="AA149" s="209">
        <v>0</v>
      </c>
      <c r="AB149" s="209">
        <v>47.024999999999999</v>
      </c>
      <c r="AC149" s="209">
        <v>0</v>
      </c>
      <c r="AD149" s="82">
        <v>47.024999999999999</v>
      </c>
      <c r="AE149" s="82">
        <v>47.024999999999999</v>
      </c>
      <c r="AF149" s="210">
        <v>1.08</v>
      </c>
      <c r="AG149" s="210">
        <v>1.079</v>
      </c>
      <c r="AH149" s="209">
        <v>1.08</v>
      </c>
      <c r="AI149" s="82">
        <v>50.786999999999999</v>
      </c>
      <c r="AJ149" s="207">
        <v>0</v>
      </c>
      <c r="AK149" s="207">
        <v>4</v>
      </c>
      <c r="AL149" s="207">
        <v>0</v>
      </c>
      <c r="AM149" s="207">
        <v>6</v>
      </c>
      <c r="AN149" s="207">
        <v>0</v>
      </c>
      <c r="AO149" s="82">
        <v>0</v>
      </c>
      <c r="AP149" s="82">
        <v>8</v>
      </c>
      <c r="AQ149" s="82">
        <v>0</v>
      </c>
      <c r="AR149" s="82">
        <v>4.2</v>
      </c>
      <c r="AS149" s="82">
        <v>12.2</v>
      </c>
      <c r="AT149" s="82">
        <v>0</v>
      </c>
      <c r="AU149" s="82">
        <v>12.2</v>
      </c>
      <c r="AV149" s="207">
        <v>0</v>
      </c>
      <c r="AW149" s="207">
        <v>0</v>
      </c>
      <c r="AX149" s="209">
        <v>0</v>
      </c>
      <c r="AY149" s="207">
        <v>0</v>
      </c>
      <c r="AZ149" s="207">
        <v>0</v>
      </c>
      <c r="BA149" s="213">
        <v>0</v>
      </c>
      <c r="BB149" s="213">
        <v>0</v>
      </c>
      <c r="BC149" s="212">
        <v>0</v>
      </c>
      <c r="BD149" s="207">
        <v>0</v>
      </c>
      <c r="BE149" s="207">
        <v>0</v>
      </c>
      <c r="BF149" s="209">
        <v>0</v>
      </c>
      <c r="BG149" s="207">
        <v>0</v>
      </c>
      <c r="BH149" s="82">
        <v>0</v>
      </c>
      <c r="BI149" s="210">
        <v>0</v>
      </c>
      <c r="BJ149" s="210">
        <v>65.19</v>
      </c>
      <c r="BK149" s="213">
        <v>77714.25</v>
      </c>
      <c r="BL149" s="213">
        <v>86741</v>
      </c>
      <c r="BM149" s="217">
        <v>39.113999999999997</v>
      </c>
      <c r="BN149" s="217">
        <v>0</v>
      </c>
      <c r="BO149" s="218">
        <v>0</v>
      </c>
      <c r="BP149" s="219">
        <v>3.6999999999999998E-2</v>
      </c>
      <c r="BQ149" s="82" t="s">
        <v>134</v>
      </c>
      <c r="BR149" s="207" t="s">
        <v>234</v>
      </c>
      <c r="BS149" s="212">
        <v>0</v>
      </c>
      <c r="BT149" s="212">
        <v>39.113999999999997</v>
      </c>
      <c r="BU149" s="210">
        <v>0.21</v>
      </c>
      <c r="BV149" s="82">
        <v>9.4499999999999993</v>
      </c>
      <c r="BW149" s="82">
        <v>0</v>
      </c>
      <c r="BX149" s="82">
        <v>0</v>
      </c>
      <c r="BY149" s="212">
        <v>0</v>
      </c>
      <c r="BZ149" s="210">
        <v>0</v>
      </c>
      <c r="CA149" s="82">
        <v>0</v>
      </c>
      <c r="CB149" s="207">
        <v>0</v>
      </c>
      <c r="CC149" s="217">
        <v>0</v>
      </c>
      <c r="CD149" s="207">
        <v>0</v>
      </c>
      <c r="CE149" s="207">
        <v>0</v>
      </c>
      <c r="CF149" s="217">
        <v>0</v>
      </c>
      <c r="CG149" s="82">
        <v>111.551</v>
      </c>
      <c r="CH149" s="217">
        <v>0</v>
      </c>
      <c r="CI149" s="82">
        <v>111.551</v>
      </c>
      <c r="CJ149" s="75">
        <v>506079</v>
      </c>
      <c r="CK149" s="213">
        <v>0</v>
      </c>
      <c r="CL149" s="213">
        <v>0</v>
      </c>
      <c r="CM149" s="209">
        <v>0</v>
      </c>
      <c r="CN149" s="73">
        <v>0</v>
      </c>
      <c r="CO149" s="213">
        <v>0</v>
      </c>
      <c r="CP149" s="213">
        <v>0</v>
      </c>
      <c r="CQ149" s="212">
        <v>0</v>
      </c>
      <c r="CR149" s="74">
        <v>0</v>
      </c>
      <c r="CS149" s="75">
        <v>506079</v>
      </c>
      <c r="CT149" s="75">
        <v>10121.58</v>
      </c>
      <c r="CU149" s="73">
        <v>495957.42</v>
      </c>
      <c r="CV149" s="148">
        <v>0</v>
      </c>
      <c r="CW149" s="83">
        <v>0</v>
      </c>
      <c r="CX149" s="73">
        <v>0</v>
      </c>
      <c r="CY149" s="73">
        <v>0</v>
      </c>
      <c r="CZ149" s="148">
        <v>0</v>
      </c>
      <c r="DA149" s="83">
        <v>0</v>
      </c>
      <c r="DB149" s="73">
        <v>0</v>
      </c>
      <c r="DC149" s="214">
        <v>0</v>
      </c>
      <c r="DD149" s="73">
        <v>0</v>
      </c>
      <c r="DE149" s="148">
        <v>0</v>
      </c>
      <c r="DF149" s="148">
        <v>0</v>
      </c>
      <c r="DG149" s="73">
        <v>0</v>
      </c>
      <c r="DH149" s="73">
        <v>0</v>
      </c>
      <c r="DI149" s="73">
        <v>0</v>
      </c>
      <c r="DJ149" s="73">
        <v>0</v>
      </c>
      <c r="DK149" s="148">
        <v>0</v>
      </c>
      <c r="DL149" s="83">
        <v>0</v>
      </c>
      <c r="DM149" s="75">
        <v>495957.42</v>
      </c>
      <c r="DN149" s="75">
        <v>495957.42</v>
      </c>
      <c r="DO149" s="73">
        <v>0</v>
      </c>
      <c r="DP149" s="73">
        <v>0</v>
      </c>
      <c r="DQ149" s="73">
        <v>0</v>
      </c>
      <c r="DR149" s="73">
        <v>495957.42</v>
      </c>
      <c r="DS149" s="220">
        <v>125</v>
      </c>
      <c r="DT149" s="221">
        <v>45</v>
      </c>
      <c r="DU149" s="221">
        <v>111.551</v>
      </c>
      <c r="DV149" s="222">
        <v>11246</v>
      </c>
      <c r="DW149" s="223"/>
    </row>
    <row r="150" spans="1:127" ht="10.199999999999999">
      <c r="A150" s="72" t="s">
        <v>527</v>
      </c>
      <c r="B150" s="72" t="s">
        <v>136</v>
      </c>
      <c r="C150" s="204" t="s">
        <v>528</v>
      </c>
      <c r="D150" s="205" t="s">
        <v>137</v>
      </c>
      <c r="E150" s="206" t="s">
        <v>529</v>
      </c>
      <c r="F150" s="72" t="s">
        <v>525</v>
      </c>
      <c r="G150" s="72" t="s">
        <v>133</v>
      </c>
      <c r="H150" s="207">
        <v>1.5</v>
      </c>
      <c r="I150" s="207">
        <v>42</v>
      </c>
      <c r="J150" s="208">
        <v>42.75</v>
      </c>
      <c r="K150" s="207">
        <v>39</v>
      </c>
      <c r="L150" s="207">
        <v>49</v>
      </c>
      <c r="M150" s="207">
        <v>43.5</v>
      </c>
      <c r="N150" s="207">
        <v>50</v>
      </c>
      <c r="O150" s="207">
        <v>48.5</v>
      </c>
      <c r="P150" s="207">
        <v>44</v>
      </c>
      <c r="Q150" s="207">
        <v>42.5</v>
      </c>
      <c r="R150" s="207">
        <v>24.5</v>
      </c>
      <c r="S150" s="207">
        <v>0</v>
      </c>
      <c r="T150" s="207">
        <v>0</v>
      </c>
      <c r="U150" s="207">
        <v>0</v>
      </c>
      <c r="V150" s="207">
        <v>0</v>
      </c>
      <c r="W150" s="208">
        <v>341</v>
      </c>
      <c r="X150" s="208">
        <v>383.75</v>
      </c>
      <c r="Y150" s="209">
        <v>61.56</v>
      </c>
      <c r="Z150" s="209">
        <v>46.8</v>
      </c>
      <c r="AA150" s="209">
        <v>109.15</v>
      </c>
      <c r="AB150" s="209">
        <v>148.91300000000001</v>
      </c>
      <c r="AC150" s="209">
        <v>83.75</v>
      </c>
      <c r="AD150" s="82">
        <v>388.613</v>
      </c>
      <c r="AE150" s="82">
        <v>450.173</v>
      </c>
      <c r="AF150" s="210">
        <v>1.0860000000000001</v>
      </c>
      <c r="AG150" s="210">
        <v>1.0940000000000001</v>
      </c>
      <c r="AH150" s="209">
        <v>1.0900000000000001</v>
      </c>
      <c r="AI150" s="82">
        <v>490.68900000000002</v>
      </c>
      <c r="AJ150" s="207">
        <v>5</v>
      </c>
      <c r="AK150" s="207">
        <v>0</v>
      </c>
      <c r="AL150" s="207">
        <v>0</v>
      </c>
      <c r="AM150" s="207">
        <v>44</v>
      </c>
      <c r="AN150" s="207">
        <v>1.41</v>
      </c>
      <c r="AO150" s="82">
        <v>5</v>
      </c>
      <c r="AP150" s="82">
        <v>0</v>
      </c>
      <c r="AQ150" s="82">
        <v>0</v>
      </c>
      <c r="AR150" s="82">
        <v>30.8</v>
      </c>
      <c r="AS150" s="82">
        <v>35.799999999999997</v>
      </c>
      <c r="AT150" s="82">
        <v>35.25</v>
      </c>
      <c r="AU150" s="82">
        <v>71.05</v>
      </c>
      <c r="AV150" s="207">
        <v>316</v>
      </c>
      <c r="AW150" s="207">
        <v>0</v>
      </c>
      <c r="AX150" s="209">
        <v>15.8</v>
      </c>
      <c r="AY150" s="207">
        <v>383</v>
      </c>
      <c r="AZ150" s="207">
        <v>191.5</v>
      </c>
      <c r="BA150" s="213">
        <v>0</v>
      </c>
      <c r="BB150" s="213">
        <v>0</v>
      </c>
      <c r="BC150" s="212">
        <v>95.75</v>
      </c>
      <c r="BD150" s="207">
        <v>48</v>
      </c>
      <c r="BE150" s="207">
        <v>48</v>
      </c>
      <c r="BF150" s="209">
        <v>2.88</v>
      </c>
      <c r="BG150" s="207">
        <v>0</v>
      </c>
      <c r="BH150" s="82">
        <v>0</v>
      </c>
      <c r="BI150" s="210">
        <v>0</v>
      </c>
      <c r="BJ150" s="210">
        <v>0</v>
      </c>
      <c r="BK150" s="213">
        <v>77714.25</v>
      </c>
      <c r="BL150" s="213">
        <v>86741</v>
      </c>
      <c r="BM150" s="217">
        <v>0</v>
      </c>
      <c r="BN150" s="217">
        <v>0</v>
      </c>
      <c r="BO150" s="218">
        <v>0</v>
      </c>
      <c r="BP150" s="219">
        <v>3.6999999999999998E-2</v>
      </c>
      <c r="BQ150" s="82" t="s">
        <v>134</v>
      </c>
      <c r="BR150" s="207" t="s">
        <v>134</v>
      </c>
      <c r="BS150" s="212">
        <v>0</v>
      </c>
      <c r="BT150" s="212">
        <v>0</v>
      </c>
      <c r="BU150" s="210">
        <v>0.21</v>
      </c>
      <c r="BV150" s="82">
        <v>80.587999999999994</v>
      </c>
      <c r="BW150" s="82">
        <v>0</v>
      </c>
      <c r="BX150" s="82">
        <v>0</v>
      </c>
      <c r="BY150" s="212">
        <v>0</v>
      </c>
      <c r="BZ150" s="210">
        <v>0</v>
      </c>
      <c r="CA150" s="82">
        <v>0</v>
      </c>
      <c r="CB150" s="207">
        <v>0</v>
      </c>
      <c r="CC150" s="217">
        <v>0</v>
      </c>
      <c r="CD150" s="207">
        <v>0</v>
      </c>
      <c r="CE150" s="207">
        <v>0</v>
      </c>
      <c r="CF150" s="217">
        <v>0</v>
      </c>
      <c r="CG150" s="82">
        <v>756.75699999999995</v>
      </c>
      <c r="CH150" s="217">
        <v>0</v>
      </c>
      <c r="CI150" s="82">
        <v>756.75699999999995</v>
      </c>
      <c r="CJ150" s="75">
        <v>3433217.32</v>
      </c>
      <c r="CK150" s="213">
        <v>0</v>
      </c>
      <c r="CL150" s="213">
        <v>412</v>
      </c>
      <c r="CM150" s="209">
        <v>45.32</v>
      </c>
      <c r="CN150" s="73">
        <v>205605.51</v>
      </c>
      <c r="CO150" s="213">
        <v>0</v>
      </c>
      <c r="CP150" s="213">
        <v>379</v>
      </c>
      <c r="CQ150" s="212">
        <v>113.7</v>
      </c>
      <c r="CR150" s="74">
        <v>515828.47999999998</v>
      </c>
      <c r="CS150" s="75">
        <v>4154651.31</v>
      </c>
      <c r="CT150" s="75">
        <v>83093.03</v>
      </c>
      <c r="CU150" s="73">
        <v>4071558.28</v>
      </c>
      <c r="CV150" s="148">
        <v>0</v>
      </c>
      <c r="CW150" s="83">
        <v>0</v>
      </c>
      <c r="CX150" s="73">
        <v>0</v>
      </c>
      <c r="CY150" s="73">
        <v>0</v>
      </c>
      <c r="CZ150" s="148">
        <v>0</v>
      </c>
      <c r="DA150" s="83">
        <v>0</v>
      </c>
      <c r="DB150" s="73">
        <v>0</v>
      </c>
      <c r="DC150" s="214">
        <v>0.75</v>
      </c>
      <c r="DD150" s="73">
        <v>0</v>
      </c>
      <c r="DE150" s="148">
        <v>0</v>
      </c>
      <c r="DF150" s="148">
        <v>0</v>
      </c>
      <c r="DG150" s="73">
        <v>0</v>
      </c>
      <c r="DH150" s="73">
        <v>0</v>
      </c>
      <c r="DI150" s="73">
        <v>0</v>
      </c>
      <c r="DJ150" s="73">
        <v>0</v>
      </c>
      <c r="DK150" s="148">
        <v>0</v>
      </c>
      <c r="DL150" s="83">
        <v>0</v>
      </c>
      <c r="DM150" s="75">
        <v>4071558.28</v>
      </c>
      <c r="DN150" s="75">
        <v>3364552.97</v>
      </c>
      <c r="DO150" s="73">
        <v>201493.4</v>
      </c>
      <c r="DP150" s="73">
        <v>505511.91</v>
      </c>
      <c r="DQ150" s="73">
        <v>0</v>
      </c>
      <c r="DR150" s="73">
        <v>4071558.28</v>
      </c>
      <c r="DS150" s="220">
        <v>387.5</v>
      </c>
      <c r="DT150" s="221">
        <v>378.5</v>
      </c>
      <c r="DU150" s="221">
        <v>750.47699999999998</v>
      </c>
      <c r="DV150" s="222">
        <v>8946</v>
      </c>
    </row>
    <row r="151" spans="1:127" ht="10.199999999999999">
      <c r="A151" s="72" t="s">
        <v>530</v>
      </c>
      <c r="B151" s="72" t="s">
        <v>136</v>
      </c>
      <c r="C151" s="204" t="s">
        <v>531</v>
      </c>
      <c r="D151" s="205" t="s">
        <v>137</v>
      </c>
      <c r="E151" s="206" t="s">
        <v>532</v>
      </c>
      <c r="F151" s="72" t="s">
        <v>525</v>
      </c>
      <c r="G151" s="72" t="s">
        <v>133</v>
      </c>
      <c r="H151" s="207">
        <v>0</v>
      </c>
      <c r="I151" s="207">
        <v>29.5</v>
      </c>
      <c r="J151" s="208">
        <v>29.5</v>
      </c>
      <c r="K151" s="207">
        <v>26.5</v>
      </c>
      <c r="L151" s="207">
        <v>18</v>
      </c>
      <c r="M151" s="207">
        <v>0</v>
      </c>
      <c r="N151" s="207">
        <v>0</v>
      </c>
      <c r="O151" s="207">
        <v>0</v>
      </c>
      <c r="P151" s="207">
        <v>0</v>
      </c>
      <c r="Q151" s="207">
        <v>0</v>
      </c>
      <c r="R151" s="207">
        <v>0</v>
      </c>
      <c r="S151" s="207">
        <v>0</v>
      </c>
      <c r="T151" s="207">
        <v>0</v>
      </c>
      <c r="U151" s="207">
        <v>0</v>
      </c>
      <c r="V151" s="207">
        <v>0</v>
      </c>
      <c r="W151" s="208">
        <v>44.5</v>
      </c>
      <c r="X151" s="208">
        <v>74</v>
      </c>
      <c r="Y151" s="209">
        <v>42.48</v>
      </c>
      <c r="Z151" s="209">
        <v>31.8</v>
      </c>
      <c r="AA151" s="209">
        <v>21.24</v>
      </c>
      <c r="AB151" s="209">
        <v>0</v>
      </c>
      <c r="AC151" s="209">
        <v>0</v>
      </c>
      <c r="AD151" s="82">
        <v>53.04</v>
      </c>
      <c r="AE151" s="82">
        <v>95.52</v>
      </c>
      <c r="AF151" s="210">
        <v>1</v>
      </c>
      <c r="AG151" s="210">
        <v>1</v>
      </c>
      <c r="AH151" s="209">
        <v>1</v>
      </c>
      <c r="AI151" s="82">
        <v>95.52</v>
      </c>
      <c r="AJ151" s="207">
        <v>1</v>
      </c>
      <c r="AK151" s="207">
        <v>1</v>
      </c>
      <c r="AL151" s="207">
        <v>0</v>
      </c>
      <c r="AM151" s="207">
        <v>3</v>
      </c>
      <c r="AN151" s="207">
        <v>0.26</v>
      </c>
      <c r="AO151" s="82">
        <v>1</v>
      </c>
      <c r="AP151" s="82">
        <v>2</v>
      </c>
      <c r="AQ151" s="82">
        <v>0</v>
      </c>
      <c r="AR151" s="82">
        <v>2.1</v>
      </c>
      <c r="AS151" s="82">
        <v>5.0999999999999996</v>
      </c>
      <c r="AT151" s="82">
        <v>6.5</v>
      </c>
      <c r="AU151" s="82">
        <v>11.6</v>
      </c>
      <c r="AV151" s="207">
        <v>74</v>
      </c>
      <c r="AW151" s="207">
        <v>0</v>
      </c>
      <c r="AX151" s="209">
        <v>3.7</v>
      </c>
      <c r="AY151" s="207">
        <v>0</v>
      </c>
      <c r="AZ151" s="207">
        <v>0</v>
      </c>
      <c r="BA151" s="213">
        <v>0</v>
      </c>
      <c r="BB151" s="213">
        <v>0</v>
      </c>
      <c r="BC151" s="212">
        <v>0</v>
      </c>
      <c r="BD151" s="207">
        <v>0</v>
      </c>
      <c r="BE151" s="207">
        <v>0</v>
      </c>
      <c r="BF151" s="209">
        <v>0</v>
      </c>
      <c r="BG151" s="207">
        <v>0</v>
      </c>
      <c r="BH151" s="82">
        <v>0</v>
      </c>
      <c r="BI151" s="210">
        <v>46.08</v>
      </c>
      <c r="BJ151" s="210">
        <v>0</v>
      </c>
      <c r="BK151" s="213">
        <v>77714.25</v>
      </c>
      <c r="BL151" s="213">
        <v>86741</v>
      </c>
      <c r="BM151" s="217">
        <v>27.648</v>
      </c>
      <c r="BN151" s="217">
        <v>0</v>
      </c>
      <c r="BO151" s="218">
        <v>0</v>
      </c>
      <c r="BP151" s="219">
        <v>3.6999999999999998E-2</v>
      </c>
      <c r="BQ151" s="82" t="s">
        <v>134</v>
      </c>
      <c r="BR151" s="207" t="s">
        <v>234</v>
      </c>
      <c r="BS151" s="212">
        <v>0</v>
      </c>
      <c r="BT151" s="212">
        <v>27.648</v>
      </c>
      <c r="BU151" s="210">
        <v>0.21</v>
      </c>
      <c r="BV151" s="82">
        <v>15.54</v>
      </c>
      <c r="BW151" s="82">
        <v>83.534999999999997</v>
      </c>
      <c r="BX151" s="82">
        <v>28.5</v>
      </c>
      <c r="BY151" s="212">
        <v>112.035</v>
      </c>
      <c r="BZ151" s="210">
        <v>0</v>
      </c>
      <c r="CA151" s="82">
        <v>0</v>
      </c>
      <c r="CB151" s="207">
        <v>0</v>
      </c>
      <c r="CC151" s="217">
        <v>0</v>
      </c>
      <c r="CD151" s="207">
        <v>0</v>
      </c>
      <c r="CE151" s="207">
        <v>0</v>
      </c>
      <c r="CF151" s="217">
        <v>0</v>
      </c>
      <c r="CG151" s="82">
        <v>266.04300000000001</v>
      </c>
      <c r="CH151" s="217">
        <v>87.76</v>
      </c>
      <c r="CI151" s="82">
        <v>353.803</v>
      </c>
      <c r="CJ151" s="75">
        <v>1605115.76</v>
      </c>
      <c r="CK151" s="213">
        <v>0</v>
      </c>
      <c r="CL151" s="213">
        <v>140</v>
      </c>
      <c r="CM151" s="209">
        <v>15.4</v>
      </c>
      <c r="CN151" s="73">
        <v>69865.95</v>
      </c>
      <c r="CO151" s="213">
        <v>0</v>
      </c>
      <c r="CP151" s="213">
        <v>0</v>
      </c>
      <c r="CQ151" s="212">
        <v>0</v>
      </c>
      <c r="CR151" s="74">
        <v>0</v>
      </c>
      <c r="CS151" s="75">
        <v>1674981.71</v>
      </c>
      <c r="CT151" s="75">
        <v>33499.629999999997</v>
      </c>
      <c r="CU151" s="73">
        <v>1641482.08</v>
      </c>
      <c r="CV151" s="148">
        <v>0</v>
      </c>
      <c r="CW151" s="83">
        <v>0</v>
      </c>
      <c r="CX151" s="73">
        <v>0</v>
      </c>
      <c r="CY151" s="73">
        <v>0</v>
      </c>
      <c r="CZ151" s="148">
        <v>0</v>
      </c>
      <c r="DA151" s="83">
        <v>0</v>
      </c>
      <c r="DB151" s="73">
        <v>0</v>
      </c>
      <c r="DC151" s="214">
        <v>0.75</v>
      </c>
      <c r="DD151" s="73">
        <v>0</v>
      </c>
      <c r="DE151" s="148">
        <v>0</v>
      </c>
      <c r="DF151" s="148">
        <v>0</v>
      </c>
      <c r="DG151" s="73">
        <v>0</v>
      </c>
      <c r="DH151" s="73">
        <v>0</v>
      </c>
      <c r="DI151" s="73">
        <v>0</v>
      </c>
      <c r="DJ151" s="73">
        <v>0</v>
      </c>
      <c r="DK151" s="148">
        <v>0</v>
      </c>
      <c r="DL151" s="83">
        <v>0</v>
      </c>
      <c r="DM151" s="75">
        <v>1641482.08</v>
      </c>
      <c r="DN151" s="75">
        <v>1573013.45</v>
      </c>
      <c r="DO151" s="73">
        <v>68468.63</v>
      </c>
      <c r="DP151" s="73">
        <v>0</v>
      </c>
      <c r="DQ151" s="73">
        <v>0</v>
      </c>
      <c r="DR151" s="73">
        <v>1641482.08</v>
      </c>
      <c r="DS151" s="220">
        <v>74</v>
      </c>
      <c r="DT151" s="221">
        <v>131</v>
      </c>
      <c r="DU151" s="221">
        <v>353.803</v>
      </c>
      <c r="DV151" s="222">
        <v>21691</v>
      </c>
    </row>
    <row r="152" spans="1:127" ht="10.199999999999999">
      <c r="A152" s="72" t="s">
        <v>533</v>
      </c>
      <c r="B152" s="72" t="s">
        <v>136</v>
      </c>
      <c r="C152" s="204" t="s">
        <v>534</v>
      </c>
      <c r="D152" s="205" t="s">
        <v>137</v>
      </c>
      <c r="E152" s="206" t="s">
        <v>535</v>
      </c>
      <c r="F152" s="72" t="s">
        <v>525</v>
      </c>
      <c r="G152" s="72" t="s">
        <v>133</v>
      </c>
      <c r="H152" s="207">
        <v>0</v>
      </c>
      <c r="I152" s="207">
        <v>0</v>
      </c>
      <c r="J152" s="208">
        <v>0</v>
      </c>
      <c r="K152" s="207">
        <v>0</v>
      </c>
      <c r="L152" s="207">
        <v>0</v>
      </c>
      <c r="M152" s="207">
        <v>0</v>
      </c>
      <c r="N152" s="207">
        <v>0</v>
      </c>
      <c r="O152" s="207">
        <v>0</v>
      </c>
      <c r="P152" s="207">
        <v>71.5</v>
      </c>
      <c r="Q152" s="207">
        <v>68</v>
      </c>
      <c r="R152" s="207">
        <v>67.5</v>
      </c>
      <c r="S152" s="207">
        <v>52</v>
      </c>
      <c r="T152" s="207">
        <v>39</v>
      </c>
      <c r="U152" s="207">
        <v>38.5</v>
      </c>
      <c r="V152" s="207">
        <v>41</v>
      </c>
      <c r="W152" s="208">
        <v>377.5</v>
      </c>
      <c r="X152" s="208">
        <v>377.5</v>
      </c>
      <c r="Y152" s="209">
        <v>0</v>
      </c>
      <c r="Z152" s="209">
        <v>0</v>
      </c>
      <c r="AA152" s="209">
        <v>0</v>
      </c>
      <c r="AB152" s="209">
        <v>74.718000000000004</v>
      </c>
      <c r="AC152" s="209">
        <v>382.5</v>
      </c>
      <c r="AD152" s="82">
        <v>457.21800000000002</v>
      </c>
      <c r="AE152" s="82">
        <v>457.21800000000002</v>
      </c>
      <c r="AF152" s="210">
        <v>1.1830000000000001</v>
      </c>
      <c r="AG152" s="210">
        <v>1.153</v>
      </c>
      <c r="AH152" s="209">
        <v>1.1679999999999999</v>
      </c>
      <c r="AI152" s="82">
        <v>534.03099999999995</v>
      </c>
      <c r="AJ152" s="207">
        <v>0</v>
      </c>
      <c r="AK152" s="207">
        <v>0</v>
      </c>
      <c r="AL152" s="207">
        <v>0</v>
      </c>
      <c r="AM152" s="207">
        <v>154.5</v>
      </c>
      <c r="AN152" s="207">
        <v>0.01</v>
      </c>
      <c r="AO152" s="82">
        <v>0</v>
      </c>
      <c r="AP152" s="82">
        <v>0</v>
      </c>
      <c r="AQ152" s="82">
        <v>0</v>
      </c>
      <c r="AR152" s="82">
        <v>108.15</v>
      </c>
      <c r="AS152" s="82">
        <v>108.15</v>
      </c>
      <c r="AT152" s="82">
        <v>0.25</v>
      </c>
      <c r="AU152" s="82">
        <v>108.4</v>
      </c>
      <c r="AV152" s="207">
        <v>0</v>
      </c>
      <c r="AW152" s="207">
        <v>0</v>
      </c>
      <c r="AX152" s="209">
        <v>0</v>
      </c>
      <c r="AY152" s="207">
        <v>0</v>
      </c>
      <c r="AZ152" s="207">
        <v>0</v>
      </c>
      <c r="BA152" s="213">
        <v>0</v>
      </c>
      <c r="BB152" s="213">
        <v>0</v>
      </c>
      <c r="BC152" s="212">
        <v>0</v>
      </c>
      <c r="BD152" s="207">
        <v>0</v>
      </c>
      <c r="BE152" s="207">
        <v>0</v>
      </c>
      <c r="BF152" s="209">
        <v>0</v>
      </c>
      <c r="BG152" s="207">
        <v>0</v>
      </c>
      <c r="BH152" s="82">
        <v>0</v>
      </c>
      <c r="BI152" s="210">
        <v>0</v>
      </c>
      <c r="BJ152" s="210">
        <v>33.975000000000001</v>
      </c>
      <c r="BK152" s="213">
        <v>77714.25</v>
      </c>
      <c r="BL152" s="213">
        <v>86741</v>
      </c>
      <c r="BM152" s="217">
        <v>20.385000000000002</v>
      </c>
      <c r="BN152" s="217">
        <v>0</v>
      </c>
      <c r="BO152" s="218">
        <v>0</v>
      </c>
      <c r="BP152" s="219">
        <v>3.6999999999999998E-2</v>
      </c>
      <c r="BQ152" s="82" t="s">
        <v>134</v>
      </c>
      <c r="BR152" s="207" t="s">
        <v>134</v>
      </c>
      <c r="BS152" s="212">
        <v>0</v>
      </c>
      <c r="BT152" s="212">
        <v>20.385000000000002</v>
      </c>
      <c r="BU152" s="210">
        <v>0.21</v>
      </c>
      <c r="BV152" s="82">
        <v>79.275000000000006</v>
      </c>
      <c r="BW152" s="82">
        <v>0</v>
      </c>
      <c r="BX152" s="82">
        <v>0</v>
      </c>
      <c r="BY152" s="212">
        <v>0</v>
      </c>
      <c r="BZ152" s="210">
        <v>0</v>
      </c>
      <c r="CA152" s="82">
        <v>0</v>
      </c>
      <c r="CB152" s="207">
        <v>0</v>
      </c>
      <c r="CC152" s="217">
        <v>0</v>
      </c>
      <c r="CD152" s="207">
        <v>0</v>
      </c>
      <c r="CE152" s="207">
        <v>0</v>
      </c>
      <c r="CF152" s="217">
        <v>0</v>
      </c>
      <c r="CG152" s="82">
        <v>742.09100000000001</v>
      </c>
      <c r="CH152" s="217">
        <v>0</v>
      </c>
      <c r="CI152" s="82">
        <v>742.09100000000001</v>
      </c>
      <c r="CJ152" s="75">
        <v>3366681.34</v>
      </c>
      <c r="CK152" s="213">
        <v>0</v>
      </c>
      <c r="CL152" s="213">
        <v>0</v>
      </c>
      <c r="CM152" s="209">
        <v>0</v>
      </c>
      <c r="CN152" s="73">
        <v>0</v>
      </c>
      <c r="CO152" s="213">
        <v>0</v>
      </c>
      <c r="CP152" s="213">
        <v>0</v>
      </c>
      <c r="CQ152" s="212">
        <v>0</v>
      </c>
      <c r="CR152" s="74">
        <v>0</v>
      </c>
      <c r="CS152" s="75">
        <v>3366681.34</v>
      </c>
      <c r="CT152" s="75">
        <v>67333.63</v>
      </c>
      <c r="CU152" s="73">
        <v>3299347.71</v>
      </c>
      <c r="CV152" s="148">
        <v>0</v>
      </c>
      <c r="CW152" s="83">
        <v>0</v>
      </c>
      <c r="CX152" s="73">
        <v>0</v>
      </c>
      <c r="CY152" s="73">
        <v>0</v>
      </c>
      <c r="CZ152" s="148">
        <v>0</v>
      </c>
      <c r="DA152" s="83">
        <v>0</v>
      </c>
      <c r="DB152" s="73">
        <v>0</v>
      </c>
      <c r="DC152" s="214">
        <v>0.75</v>
      </c>
      <c r="DD152" s="73">
        <v>0</v>
      </c>
      <c r="DE152" s="148">
        <v>0</v>
      </c>
      <c r="DF152" s="148">
        <v>0</v>
      </c>
      <c r="DG152" s="73">
        <v>0</v>
      </c>
      <c r="DH152" s="73">
        <v>0</v>
      </c>
      <c r="DI152" s="73">
        <v>0</v>
      </c>
      <c r="DJ152" s="73">
        <v>0</v>
      </c>
      <c r="DK152" s="148">
        <v>0</v>
      </c>
      <c r="DL152" s="83">
        <v>0</v>
      </c>
      <c r="DM152" s="75">
        <v>3299347.71</v>
      </c>
      <c r="DN152" s="75">
        <v>3299347.71</v>
      </c>
      <c r="DO152" s="73">
        <v>0</v>
      </c>
      <c r="DP152" s="73">
        <v>0</v>
      </c>
      <c r="DQ152" s="73">
        <v>0</v>
      </c>
      <c r="DR152" s="73">
        <v>3299347.71</v>
      </c>
      <c r="DS152" s="220">
        <v>383</v>
      </c>
      <c r="DT152" s="221">
        <v>382</v>
      </c>
      <c r="DU152" s="221">
        <v>749.73599999999999</v>
      </c>
      <c r="DV152" s="222">
        <v>8918</v>
      </c>
    </row>
    <row r="153" spans="1:127" ht="10.199999999999999">
      <c r="A153" s="72" t="s">
        <v>536</v>
      </c>
      <c r="B153" s="72" t="s">
        <v>136</v>
      </c>
      <c r="C153" s="204" t="s">
        <v>537</v>
      </c>
      <c r="D153" s="205" t="s">
        <v>137</v>
      </c>
      <c r="E153" s="206" t="s">
        <v>538</v>
      </c>
      <c r="F153" s="72" t="s">
        <v>525</v>
      </c>
      <c r="G153" s="72" t="s">
        <v>133</v>
      </c>
      <c r="H153" s="207">
        <v>0</v>
      </c>
      <c r="I153" s="207">
        <v>0</v>
      </c>
      <c r="J153" s="208">
        <v>0</v>
      </c>
      <c r="K153" s="207">
        <v>57.5</v>
      </c>
      <c r="L153" s="207">
        <v>54.5</v>
      </c>
      <c r="M153" s="207">
        <v>49.5</v>
      </c>
      <c r="N153" s="207">
        <v>55.5</v>
      </c>
      <c r="O153" s="207">
        <v>57</v>
      </c>
      <c r="P153" s="207">
        <v>110</v>
      </c>
      <c r="Q153" s="207">
        <v>90.5</v>
      </c>
      <c r="R153" s="207">
        <v>83</v>
      </c>
      <c r="S153" s="207">
        <v>36</v>
      </c>
      <c r="T153" s="207">
        <v>34.5</v>
      </c>
      <c r="U153" s="207">
        <v>16.5</v>
      </c>
      <c r="V153" s="207">
        <v>18.5</v>
      </c>
      <c r="W153" s="208">
        <v>663</v>
      </c>
      <c r="X153" s="208">
        <v>663</v>
      </c>
      <c r="Y153" s="209">
        <v>0</v>
      </c>
      <c r="Z153" s="209">
        <v>69</v>
      </c>
      <c r="AA153" s="209">
        <v>122.72</v>
      </c>
      <c r="AB153" s="209">
        <v>232.51300000000001</v>
      </c>
      <c r="AC153" s="209">
        <v>348.75</v>
      </c>
      <c r="AD153" s="82">
        <v>772.98299999999995</v>
      </c>
      <c r="AE153" s="82">
        <v>772.98299999999995</v>
      </c>
      <c r="AF153" s="210">
        <v>1.014</v>
      </c>
      <c r="AG153" s="210">
        <v>1</v>
      </c>
      <c r="AH153" s="209">
        <v>1.0069999999999999</v>
      </c>
      <c r="AI153" s="82">
        <v>778.39400000000001</v>
      </c>
      <c r="AJ153" s="207">
        <v>16.5</v>
      </c>
      <c r="AK153" s="207">
        <v>2</v>
      </c>
      <c r="AL153" s="207">
        <v>0</v>
      </c>
      <c r="AM153" s="207">
        <v>117</v>
      </c>
      <c r="AN153" s="207">
        <v>0.94</v>
      </c>
      <c r="AO153" s="82">
        <v>16.5</v>
      </c>
      <c r="AP153" s="82">
        <v>4</v>
      </c>
      <c r="AQ153" s="82">
        <v>0</v>
      </c>
      <c r="AR153" s="82">
        <v>81.900000000000006</v>
      </c>
      <c r="AS153" s="82">
        <v>102.4</v>
      </c>
      <c r="AT153" s="82">
        <v>23.5</v>
      </c>
      <c r="AU153" s="82">
        <v>125.9</v>
      </c>
      <c r="AV153" s="207">
        <v>384</v>
      </c>
      <c r="AW153" s="207">
        <v>0</v>
      </c>
      <c r="AX153" s="209">
        <v>19.2</v>
      </c>
      <c r="AY153" s="207">
        <v>0</v>
      </c>
      <c r="AZ153" s="207">
        <v>0</v>
      </c>
      <c r="BA153" s="213">
        <v>0</v>
      </c>
      <c r="BB153" s="213">
        <v>0</v>
      </c>
      <c r="BC153" s="212">
        <v>0</v>
      </c>
      <c r="BD153" s="207">
        <v>0</v>
      </c>
      <c r="BE153" s="207">
        <v>0</v>
      </c>
      <c r="BF153" s="209">
        <v>0</v>
      </c>
      <c r="BG153" s="207">
        <v>1</v>
      </c>
      <c r="BH153" s="82">
        <v>1.5</v>
      </c>
      <c r="BI153" s="210">
        <v>0</v>
      </c>
      <c r="BJ153" s="210">
        <v>0</v>
      </c>
      <c r="BK153" s="213">
        <v>77714.25</v>
      </c>
      <c r="BL153" s="213">
        <v>86741</v>
      </c>
      <c r="BM153" s="217">
        <v>0</v>
      </c>
      <c r="BN153" s="217">
        <v>0</v>
      </c>
      <c r="BO153" s="218">
        <v>0</v>
      </c>
      <c r="BP153" s="219">
        <v>3.6999999999999998E-2</v>
      </c>
      <c r="BQ153" s="82" t="s">
        <v>134</v>
      </c>
      <c r="BR153" s="207" t="s">
        <v>134</v>
      </c>
      <c r="BS153" s="212">
        <v>0</v>
      </c>
      <c r="BT153" s="212">
        <v>0</v>
      </c>
      <c r="BU153" s="210">
        <v>0.21</v>
      </c>
      <c r="BV153" s="82">
        <v>139.22999999999999</v>
      </c>
      <c r="BW153" s="82">
        <v>310.42500000000001</v>
      </c>
      <c r="BX153" s="82">
        <v>108</v>
      </c>
      <c r="BY153" s="212">
        <v>418.42500000000001</v>
      </c>
      <c r="BZ153" s="210">
        <v>0</v>
      </c>
      <c r="CA153" s="82">
        <v>0</v>
      </c>
      <c r="CB153" s="207">
        <v>0</v>
      </c>
      <c r="CC153" s="217">
        <v>0</v>
      </c>
      <c r="CD153" s="207">
        <v>0</v>
      </c>
      <c r="CE153" s="207">
        <v>0</v>
      </c>
      <c r="CF153" s="217">
        <v>0</v>
      </c>
      <c r="CG153" s="82">
        <v>1482.6489999999999</v>
      </c>
      <c r="CH153" s="217">
        <v>0</v>
      </c>
      <c r="CI153" s="82">
        <v>1482.6489999999999</v>
      </c>
      <c r="CJ153" s="75">
        <v>6726407.8499999996</v>
      </c>
      <c r="CK153" s="213">
        <v>0</v>
      </c>
      <c r="CL153" s="213">
        <v>926</v>
      </c>
      <c r="CM153" s="209">
        <v>101.86</v>
      </c>
      <c r="CN153" s="73">
        <v>462113.36</v>
      </c>
      <c r="CO153" s="213">
        <v>0</v>
      </c>
      <c r="CP153" s="213">
        <v>0</v>
      </c>
      <c r="CQ153" s="212">
        <v>0</v>
      </c>
      <c r="CR153" s="74">
        <v>0</v>
      </c>
      <c r="CS153" s="75">
        <v>7188521.21</v>
      </c>
      <c r="CT153" s="75">
        <v>143770.42000000001</v>
      </c>
      <c r="CU153" s="73">
        <v>7044750.79</v>
      </c>
      <c r="CV153" s="148">
        <v>0</v>
      </c>
      <c r="CW153" s="83">
        <v>0</v>
      </c>
      <c r="CX153" s="73">
        <v>0</v>
      </c>
      <c r="CY153" s="73">
        <v>0</v>
      </c>
      <c r="CZ153" s="148">
        <v>0</v>
      </c>
      <c r="DA153" s="83">
        <v>0</v>
      </c>
      <c r="DB153" s="73">
        <v>0</v>
      </c>
      <c r="DC153" s="214">
        <v>0.75</v>
      </c>
      <c r="DD153" s="73">
        <v>0</v>
      </c>
      <c r="DE153" s="148">
        <v>0</v>
      </c>
      <c r="DF153" s="148">
        <v>0</v>
      </c>
      <c r="DG153" s="73">
        <v>0</v>
      </c>
      <c r="DH153" s="73">
        <v>0</v>
      </c>
      <c r="DI153" s="73">
        <v>0</v>
      </c>
      <c r="DJ153" s="73">
        <v>0</v>
      </c>
      <c r="DK153" s="148">
        <v>0</v>
      </c>
      <c r="DL153" s="83">
        <v>0</v>
      </c>
      <c r="DM153" s="75">
        <v>7044750.79</v>
      </c>
      <c r="DN153" s="75">
        <v>6591879.7000000002</v>
      </c>
      <c r="DO153" s="73">
        <v>452871.09</v>
      </c>
      <c r="DP153" s="73">
        <v>0</v>
      </c>
      <c r="DQ153" s="73">
        <v>0</v>
      </c>
      <c r="DR153" s="73">
        <v>7044750.79</v>
      </c>
      <c r="DS153" s="220">
        <v>689</v>
      </c>
      <c r="DT153" s="221">
        <v>905</v>
      </c>
      <c r="DU153" s="221">
        <v>1866.4359999999999</v>
      </c>
      <c r="DV153" s="222">
        <v>10145</v>
      </c>
    </row>
    <row r="154" spans="1:127" ht="10.199999999999999">
      <c r="A154" s="72" t="s">
        <v>539</v>
      </c>
      <c r="B154" s="72" t="s">
        <v>136</v>
      </c>
      <c r="C154" s="204" t="s">
        <v>540</v>
      </c>
      <c r="D154" s="205" t="s">
        <v>137</v>
      </c>
      <c r="E154" s="206" t="s">
        <v>541</v>
      </c>
      <c r="F154" s="72" t="s">
        <v>525</v>
      </c>
      <c r="G154" s="72" t="s">
        <v>133</v>
      </c>
      <c r="H154" s="207">
        <v>0</v>
      </c>
      <c r="I154" s="207">
        <v>5</v>
      </c>
      <c r="J154" s="208">
        <v>5</v>
      </c>
      <c r="K154" s="207">
        <v>10</v>
      </c>
      <c r="L154" s="207">
        <v>9</v>
      </c>
      <c r="M154" s="207">
        <v>7</v>
      </c>
      <c r="N154" s="207">
        <v>13</v>
      </c>
      <c r="O154" s="207">
        <v>12</v>
      </c>
      <c r="P154" s="207">
        <v>9</v>
      </c>
      <c r="Q154" s="207">
        <v>11</v>
      </c>
      <c r="R154" s="207">
        <v>15</v>
      </c>
      <c r="S154" s="207">
        <v>2</v>
      </c>
      <c r="T154" s="207">
        <v>1</v>
      </c>
      <c r="U154" s="207">
        <v>3</v>
      </c>
      <c r="V154" s="207">
        <v>6</v>
      </c>
      <c r="W154" s="208">
        <v>98</v>
      </c>
      <c r="X154" s="208">
        <v>103</v>
      </c>
      <c r="Y154" s="209">
        <v>7.2</v>
      </c>
      <c r="Z154" s="209">
        <v>12</v>
      </c>
      <c r="AA154" s="209">
        <v>18.88</v>
      </c>
      <c r="AB154" s="209">
        <v>35.53</v>
      </c>
      <c r="AC154" s="209">
        <v>47.5</v>
      </c>
      <c r="AD154" s="82">
        <v>113.91</v>
      </c>
      <c r="AE154" s="82">
        <v>121.11</v>
      </c>
      <c r="AF154" s="210">
        <v>1</v>
      </c>
      <c r="AG154" s="210">
        <v>1.03</v>
      </c>
      <c r="AH154" s="209">
        <v>1.0149999999999999</v>
      </c>
      <c r="AI154" s="82">
        <v>122.92700000000001</v>
      </c>
      <c r="AJ154" s="207">
        <v>9</v>
      </c>
      <c r="AK154" s="207">
        <v>42</v>
      </c>
      <c r="AL154" s="207">
        <v>0</v>
      </c>
      <c r="AM154" s="207">
        <v>10.5</v>
      </c>
      <c r="AN154" s="207">
        <v>7.56</v>
      </c>
      <c r="AO154" s="82">
        <v>9</v>
      </c>
      <c r="AP154" s="82">
        <v>84</v>
      </c>
      <c r="AQ154" s="82">
        <v>0</v>
      </c>
      <c r="AR154" s="82">
        <v>7.35</v>
      </c>
      <c r="AS154" s="82">
        <v>100.35</v>
      </c>
      <c r="AT154" s="82">
        <v>189</v>
      </c>
      <c r="AU154" s="82">
        <v>289.35000000000002</v>
      </c>
      <c r="AV154" s="207">
        <v>65</v>
      </c>
      <c r="AW154" s="207">
        <v>0</v>
      </c>
      <c r="AX154" s="209">
        <v>3.25</v>
      </c>
      <c r="AY154" s="207">
        <v>103</v>
      </c>
      <c r="AZ154" s="207">
        <v>51.5</v>
      </c>
      <c r="BA154" s="213">
        <v>0</v>
      </c>
      <c r="BB154" s="213">
        <v>0</v>
      </c>
      <c r="BC154" s="212">
        <v>25.75</v>
      </c>
      <c r="BD154" s="207">
        <v>0</v>
      </c>
      <c r="BE154" s="207">
        <v>0</v>
      </c>
      <c r="BF154" s="209">
        <v>0</v>
      </c>
      <c r="BG154" s="207">
        <v>1</v>
      </c>
      <c r="BH154" s="82">
        <v>1.5</v>
      </c>
      <c r="BI154" s="210">
        <v>0</v>
      </c>
      <c r="BJ154" s="210">
        <v>76.959999999999994</v>
      </c>
      <c r="BK154" s="213">
        <v>77714.25</v>
      </c>
      <c r="BL154" s="213">
        <v>86741</v>
      </c>
      <c r="BM154" s="217">
        <v>46.176000000000002</v>
      </c>
      <c r="BN154" s="217">
        <v>0</v>
      </c>
      <c r="BO154" s="218">
        <v>0</v>
      </c>
      <c r="BP154" s="219">
        <v>3.6999999999999998E-2</v>
      </c>
      <c r="BQ154" s="82" t="s">
        <v>134</v>
      </c>
      <c r="BR154" s="207" t="s">
        <v>134</v>
      </c>
      <c r="BS154" s="212">
        <v>0</v>
      </c>
      <c r="BT154" s="212">
        <v>46.176000000000002</v>
      </c>
      <c r="BU154" s="210">
        <v>0.21</v>
      </c>
      <c r="BV154" s="82">
        <v>21.63</v>
      </c>
      <c r="BW154" s="82">
        <v>10.335000000000001</v>
      </c>
      <c r="BX154" s="82">
        <v>4</v>
      </c>
      <c r="BY154" s="212">
        <v>14.335000000000001</v>
      </c>
      <c r="BZ154" s="210">
        <v>0</v>
      </c>
      <c r="CA154" s="82">
        <v>0</v>
      </c>
      <c r="CB154" s="207">
        <v>0</v>
      </c>
      <c r="CC154" s="217">
        <v>0</v>
      </c>
      <c r="CD154" s="207">
        <v>0</v>
      </c>
      <c r="CE154" s="207">
        <v>0</v>
      </c>
      <c r="CF154" s="217">
        <v>0</v>
      </c>
      <c r="CG154" s="82">
        <v>524.91800000000001</v>
      </c>
      <c r="CH154" s="217">
        <v>23.324999999999999</v>
      </c>
      <c r="CI154" s="82">
        <v>548.24300000000005</v>
      </c>
      <c r="CJ154" s="75">
        <v>2487241.4300000002</v>
      </c>
      <c r="CK154" s="213">
        <v>0</v>
      </c>
      <c r="CL154" s="213">
        <v>103</v>
      </c>
      <c r="CM154" s="209">
        <v>11.33</v>
      </c>
      <c r="CN154" s="73">
        <v>51401.38</v>
      </c>
      <c r="CO154" s="213">
        <v>0</v>
      </c>
      <c r="CP154" s="213">
        <v>0</v>
      </c>
      <c r="CQ154" s="212">
        <v>0</v>
      </c>
      <c r="CR154" s="74">
        <v>0</v>
      </c>
      <c r="CS154" s="75">
        <v>2538642.81</v>
      </c>
      <c r="CT154" s="75">
        <v>50772.86</v>
      </c>
      <c r="CU154" s="73">
        <v>2487869.9500000002</v>
      </c>
      <c r="CV154" s="148">
        <v>0</v>
      </c>
      <c r="CW154" s="83">
        <v>0</v>
      </c>
      <c r="CX154" s="73">
        <v>0</v>
      </c>
      <c r="CY154" s="73">
        <v>0</v>
      </c>
      <c r="CZ154" s="148">
        <v>0</v>
      </c>
      <c r="DA154" s="83">
        <v>0</v>
      </c>
      <c r="DB154" s="73">
        <v>0</v>
      </c>
      <c r="DC154" s="214">
        <v>0.75</v>
      </c>
      <c r="DD154" s="73">
        <v>0</v>
      </c>
      <c r="DE154" s="148">
        <v>0</v>
      </c>
      <c r="DF154" s="148">
        <v>0</v>
      </c>
      <c r="DG154" s="73">
        <v>0</v>
      </c>
      <c r="DH154" s="73">
        <v>0</v>
      </c>
      <c r="DI154" s="73">
        <v>0</v>
      </c>
      <c r="DJ154" s="73">
        <v>0</v>
      </c>
      <c r="DK154" s="148">
        <v>0</v>
      </c>
      <c r="DL154" s="83">
        <v>0</v>
      </c>
      <c r="DM154" s="75">
        <v>2487869.9500000002</v>
      </c>
      <c r="DN154" s="75">
        <v>2437496.6</v>
      </c>
      <c r="DO154" s="73">
        <v>50373.35</v>
      </c>
      <c r="DP154" s="73">
        <v>0</v>
      </c>
      <c r="DQ154" s="73">
        <v>0</v>
      </c>
      <c r="DR154" s="73">
        <v>2487869.9500000002</v>
      </c>
      <c r="DS154" s="220">
        <v>103</v>
      </c>
      <c r="DT154" s="221">
        <v>111</v>
      </c>
      <c r="DU154" s="221">
        <v>548.24300000000005</v>
      </c>
      <c r="DV154" s="222">
        <v>24148</v>
      </c>
    </row>
    <row r="155" spans="1:127" ht="10.199999999999999">
      <c r="A155" s="72" t="s">
        <v>542</v>
      </c>
      <c r="B155" s="72" t="s">
        <v>470</v>
      </c>
      <c r="C155" s="204" t="s">
        <v>543</v>
      </c>
      <c r="D155" s="205" t="s">
        <v>137</v>
      </c>
      <c r="E155" s="206" t="s">
        <v>544</v>
      </c>
      <c r="F155" s="72" t="s">
        <v>525</v>
      </c>
      <c r="G155" s="72" t="s">
        <v>133</v>
      </c>
      <c r="H155" s="207">
        <v>0</v>
      </c>
      <c r="I155" s="207">
        <v>0</v>
      </c>
      <c r="J155" s="208">
        <v>0</v>
      </c>
      <c r="K155" s="207">
        <v>0</v>
      </c>
      <c r="L155" s="207">
        <v>0</v>
      </c>
      <c r="M155" s="207">
        <v>0</v>
      </c>
      <c r="N155" s="207">
        <v>0</v>
      </c>
      <c r="O155" s="207">
        <v>0</v>
      </c>
      <c r="P155" s="207">
        <v>22</v>
      </c>
      <c r="Q155" s="207">
        <v>27</v>
      </c>
      <c r="R155" s="207">
        <v>23</v>
      </c>
      <c r="S155" s="207">
        <v>32.5</v>
      </c>
      <c r="T155" s="207">
        <v>24</v>
      </c>
      <c r="U155" s="207">
        <v>22</v>
      </c>
      <c r="V155" s="207">
        <v>20</v>
      </c>
      <c r="W155" s="208">
        <v>170.5</v>
      </c>
      <c r="X155" s="208">
        <v>170.5</v>
      </c>
      <c r="Y155" s="209">
        <v>0</v>
      </c>
      <c r="Z155" s="209">
        <v>0</v>
      </c>
      <c r="AA155" s="209">
        <v>0</v>
      </c>
      <c r="AB155" s="209">
        <v>22.99</v>
      </c>
      <c r="AC155" s="209">
        <v>185.625</v>
      </c>
      <c r="AD155" s="82">
        <v>208.61500000000001</v>
      </c>
      <c r="AE155" s="82">
        <v>208.61500000000001</v>
      </c>
      <c r="AF155" s="210">
        <v>1.0920000000000001</v>
      </c>
      <c r="AG155" s="210">
        <v>1.0209999999999999</v>
      </c>
      <c r="AH155" s="209">
        <v>1.0569999999999999</v>
      </c>
      <c r="AI155" s="82">
        <v>220.506</v>
      </c>
      <c r="AJ155" s="207">
        <v>1.5</v>
      </c>
      <c r="AK155" s="207">
        <v>1</v>
      </c>
      <c r="AL155" s="207">
        <v>0</v>
      </c>
      <c r="AM155" s="207">
        <v>37</v>
      </c>
      <c r="AN155" s="207">
        <v>2.04</v>
      </c>
      <c r="AO155" s="82">
        <v>1.5</v>
      </c>
      <c r="AP155" s="82">
        <v>2</v>
      </c>
      <c r="AQ155" s="82">
        <v>0</v>
      </c>
      <c r="AR155" s="82">
        <v>25.9</v>
      </c>
      <c r="AS155" s="82">
        <v>29.4</v>
      </c>
      <c r="AT155" s="82">
        <v>51</v>
      </c>
      <c r="AU155" s="82">
        <v>80.400000000000006</v>
      </c>
      <c r="AV155" s="207">
        <v>0</v>
      </c>
      <c r="AW155" s="207">
        <v>0</v>
      </c>
      <c r="AX155" s="209">
        <v>0</v>
      </c>
      <c r="AY155" s="207">
        <v>0</v>
      </c>
      <c r="AZ155" s="207">
        <v>0</v>
      </c>
      <c r="BA155" s="213">
        <v>0</v>
      </c>
      <c r="BB155" s="213">
        <v>0</v>
      </c>
      <c r="BC155" s="212">
        <v>0</v>
      </c>
      <c r="BD155" s="207">
        <v>0</v>
      </c>
      <c r="BE155" s="207">
        <v>0</v>
      </c>
      <c r="BF155" s="209">
        <v>0</v>
      </c>
      <c r="BG155" s="207">
        <v>0</v>
      </c>
      <c r="BH155" s="82">
        <v>0</v>
      </c>
      <c r="BI155" s="210">
        <v>0</v>
      </c>
      <c r="BJ155" s="210">
        <v>155.904</v>
      </c>
      <c r="BK155" s="213">
        <v>2468.25</v>
      </c>
      <c r="BL155" s="213">
        <v>2468.25</v>
      </c>
      <c r="BM155" s="217">
        <v>93.542000000000002</v>
      </c>
      <c r="BN155" s="217">
        <v>0</v>
      </c>
      <c r="BO155" s="218">
        <v>0</v>
      </c>
      <c r="BP155" s="219">
        <v>0.40600000000000003</v>
      </c>
      <c r="BQ155" s="82" t="s">
        <v>234</v>
      </c>
      <c r="BR155" s="207" t="s">
        <v>134</v>
      </c>
      <c r="BS155" s="212">
        <v>4.1529999999999996</v>
      </c>
      <c r="BT155" s="212">
        <v>97.694999999999993</v>
      </c>
      <c r="BU155" s="210">
        <v>0.16700000000000001</v>
      </c>
      <c r="BV155" s="82">
        <v>28.474</v>
      </c>
      <c r="BW155" s="82">
        <v>0</v>
      </c>
      <c r="BX155" s="82">
        <v>0</v>
      </c>
      <c r="BY155" s="212">
        <v>0</v>
      </c>
      <c r="BZ155" s="210">
        <v>0</v>
      </c>
      <c r="CA155" s="82">
        <v>0</v>
      </c>
      <c r="CB155" s="207">
        <v>0</v>
      </c>
      <c r="CC155" s="217">
        <v>0</v>
      </c>
      <c r="CD155" s="207">
        <v>0</v>
      </c>
      <c r="CE155" s="207">
        <v>0</v>
      </c>
      <c r="CF155" s="217">
        <v>0</v>
      </c>
      <c r="CG155" s="82">
        <v>427.07499999999999</v>
      </c>
      <c r="CH155" s="217">
        <v>0</v>
      </c>
      <c r="CI155" s="82">
        <v>427.07499999999999</v>
      </c>
      <c r="CJ155" s="75">
        <v>1937532.51</v>
      </c>
      <c r="CK155" s="213">
        <v>0</v>
      </c>
      <c r="CL155" s="213">
        <v>173</v>
      </c>
      <c r="CM155" s="209">
        <v>19.03</v>
      </c>
      <c r="CN155" s="73">
        <v>86334.35</v>
      </c>
      <c r="CO155" s="213">
        <v>0</v>
      </c>
      <c r="CP155" s="213">
        <v>0</v>
      </c>
      <c r="CQ155" s="212">
        <v>0</v>
      </c>
      <c r="CR155" s="74">
        <v>0</v>
      </c>
      <c r="CS155" s="75">
        <v>2023866.86</v>
      </c>
      <c r="CT155" s="75">
        <v>40477.339999999997</v>
      </c>
      <c r="CU155" s="73">
        <v>1983389.52</v>
      </c>
      <c r="CV155" s="148">
        <v>0</v>
      </c>
      <c r="CW155" s="83">
        <v>0</v>
      </c>
      <c r="CX155" s="73">
        <v>0</v>
      </c>
      <c r="CY155" s="73">
        <v>0</v>
      </c>
      <c r="CZ155" s="148">
        <v>0</v>
      </c>
      <c r="DA155" s="83">
        <v>0</v>
      </c>
      <c r="DB155" s="73">
        <v>0</v>
      </c>
      <c r="DC155" s="214">
        <v>0.75</v>
      </c>
      <c r="DD155" s="73">
        <v>0</v>
      </c>
      <c r="DE155" s="148">
        <v>0</v>
      </c>
      <c r="DF155" s="148">
        <v>0</v>
      </c>
      <c r="DG155" s="73">
        <v>0</v>
      </c>
      <c r="DH155" s="73">
        <v>0</v>
      </c>
      <c r="DI155" s="73">
        <v>0</v>
      </c>
      <c r="DJ155" s="73">
        <v>0</v>
      </c>
      <c r="DK155" s="148">
        <v>0</v>
      </c>
      <c r="DL155" s="83">
        <v>0</v>
      </c>
      <c r="DM155" s="75">
        <v>1983389.52</v>
      </c>
      <c r="DN155" s="75">
        <v>1898781.86</v>
      </c>
      <c r="DO155" s="73">
        <v>84607.66</v>
      </c>
      <c r="DP155" s="73">
        <v>0</v>
      </c>
      <c r="DQ155" s="73">
        <v>0</v>
      </c>
      <c r="DR155" s="73">
        <v>1983389.52</v>
      </c>
      <c r="DS155" s="220">
        <v>172</v>
      </c>
      <c r="DT155" s="221">
        <v>167</v>
      </c>
      <c r="DU155" s="221">
        <v>420.09899999999999</v>
      </c>
      <c r="DV155" s="222">
        <v>11364</v>
      </c>
    </row>
    <row r="156" spans="1:127" ht="10.199999999999999">
      <c r="A156" s="72" t="s">
        <v>545</v>
      </c>
      <c r="B156" s="72" t="s">
        <v>378</v>
      </c>
      <c r="C156" s="204" t="s">
        <v>546</v>
      </c>
      <c r="D156" s="205" t="s">
        <v>137</v>
      </c>
      <c r="E156" s="206" t="s">
        <v>547</v>
      </c>
      <c r="F156" s="72" t="s">
        <v>525</v>
      </c>
      <c r="G156" s="72" t="s">
        <v>133</v>
      </c>
      <c r="H156" s="207">
        <v>0</v>
      </c>
      <c r="I156" s="207">
        <v>0</v>
      </c>
      <c r="J156" s="208">
        <v>0</v>
      </c>
      <c r="K156" s="207">
        <v>0</v>
      </c>
      <c r="L156" s="207">
        <v>0</v>
      </c>
      <c r="M156" s="207">
        <v>0</v>
      </c>
      <c r="N156" s="207">
        <v>0</v>
      </c>
      <c r="O156" s="207">
        <v>0</v>
      </c>
      <c r="P156" s="207">
        <v>0</v>
      </c>
      <c r="Q156" s="207">
        <v>0</v>
      </c>
      <c r="R156" s="207">
        <v>0</v>
      </c>
      <c r="S156" s="207">
        <v>18</v>
      </c>
      <c r="T156" s="207">
        <v>38</v>
      </c>
      <c r="U156" s="207">
        <v>40.5</v>
      </c>
      <c r="V156" s="207">
        <v>31</v>
      </c>
      <c r="W156" s="208">
        <v>127.5</v>
      </c>
      <c r="X156" s="208">
        <v>127.5</v>
      </c>
      <c r="Y156" s="209">
        <v>0</v>
      </c>
      <c r="Z156" s="209">
        <v>0</v>
      </c>
      <c r="AA156" s="209">
        <v>0</v>
      </c>
      <c r="AB156" s="209">
        <v>0</v>
      </c>
      <c r="AC156" s="209">
        <v>159.375</v>
      </c>
      <c r="AD156" s="82">
        <v>159.375</v>
      </c>
      <c r="AE156" s="82">
        <v>159.375</v>
      </c>
      <c r="AF156" s="210">
        <v>1.1719999999999999</v>
      </c>
      <c r="AG156" s="210">
        <v>1.177</v>
      </c>
      <c r="AH156" s="209">
        <v>1.175</v>
      </c>
      <c r="AI156" s="82">
        <v>187.26599999999999</v>
      </c>
      <c r="AJ156" s="207">
        <v>0.5</v>
      </c>
      <c r="AK156" s="207">
        <v>0</v>
      </c>
      <c r="AL156" s="207">
        <v>0</v>
      </c>
      <c r="AM156" s="207">
        <v>40.5</v>
      </c>
      <c r="AN156" s="207">
        <v>1.27</v>
      </c>
      <c r="AO156" s="82">
        <v>0.5</v>
      </c>
      <c r="AP156" s="82">
        <v>0</v>
      </c>
      <c r="AQ156" s="82">
        <v>0</v>
      </c>
      <c r="AR156" s="82">
        <v>28.35</v>
      </c>
      <c r="AS156" s="82">
        <v>28.85</v>
      </c>
      <c r="AT156" s="82">
        <v>31.75</v>
      </c>
      <c r="AU156" s="82">
        <v>60.6</v>
      </c>
      <c r="AV156" s="207">
        <v>0</v>
      </c>
      <c r="AW156" s="207">
        <v>0</v>
      </c>
      <c r="AX156" s="209">
        <v>0</v>
      </c>
      <c r="AY156" s="207">
        <v>0</v>
      </c>
      <c r="AZ156" s="207">
        <v>0</v>
      </c>
      <c r="BA156" s="213">
        <v>0</v>
      </c>
      <c r="BB156" s="213">
        <v>0</v>
      </c>
      <c r="BC156" s="212">
        <v>0</v>
      </c>
      <c r="BD156" s="207">
        <v>0</v>
      </c>
      <c r="BE156" s="207">
        <v>0</v>
      </c>
      <c r="BF156" s="209">
        <v>0</v>
      </c>
      <c r="BG156" s="207">
        <v>0</v>
      </c>
      <c r="BH156" s="82">
        <v>0</v>
      </c>
      <c r="BI156" s="210">
        <v>0</v>
      </c>
      <c r="BJ156" s="210">
        <v>138.684</v>
      </c>
      <c r="BK156" s="213">
        <v>23828.75</v>
      </c>
      <c r="BL156" s="213">
        <v>23828.75</v>
      </c>
      <c r="BM156" s="217">
        <v>83.21</v>
      </c>
      <c r="BN156" s="217">
        <v>0</v>
      </c>
      <c r="BO156" s="218">
        <v>0</v>
      </c>
      <c r="BP156" s="219">
        <v>0.13900000000000001</v>
      </c>
      <c r="BQ156" s="82" t="s">
        <v>134</v>
      </c>
      <c r="BR156" s="207" t="s">
        <v>134</v>
      </c>
      <c r="BS156" s="212">
        <v>0</v>
      </c>
      <c r="BT156" s="212">
        <v>83.21</v>
      </c>
      <c r="BU156" s="210">
        <v>0.19500000000000001</v>
      </c>
      <c r="BV156" s="82">
        <v>24.863</v>
      </c>
      <c r="BW156" s="82">
        <v>2.4750000000000001</v>
      </c>
      <c r="BX156" s="82">
        <v>1.5</v>
      </c>
      <c r="BY156" s="212">
        <v>3.9750000000000001</v>
      </c>
      <c r="BZ156" s="210">
        <v>0</v>
      </c>
      <c r="CA156" s="82">
        <v>0</v>
      </c>
      <c r="CB156" s="207">
        <v>0</v>
      </c>
      <c r="CC156" s="217">
        <v>0</v>
      </c>
      <c r="CD156" s="207">
        <v>0</v>
      </c>
      <c r="CE156" s="207">
        <v>0</v>
      </c>
      <c r="CF156" s="217">
        <v>0</v>
      </c>
      <c r="CG156" s="82">
        <v>359.91399999999999</v>
      </c>
      <c r="CH156" s="217">
        <v>0.60699999999999998</v>
      </c>
      <c r="CI156" s="82">
        <v>360.52100000000002</v>
      </c>
      <c r="CJ156" s="75">
        <v>1635593.65</v>
      </c>
      <c r="CK156" s="213">
        <v>0</v>
      </c>
      <c r="CL156" s="213">
        <v>135</v>
      </c>
      <c r="CM156" s="209">
        <v>14.85</v>
      </c>
      <c r="CN156" s="73">
        <v>67370.740000000005</v>
      </c>
      <c r="CO156" s="213">
        <v>0</v>
      </c>
      <c r="CP156" s="213">
        <v>0</v>
      </c>
      <c r="CQ156" s="212">
        <v>0</v>
      </c>
      <c r="CR156" s="74">
        <v>0</v>
      </c>
      <c r="CS156" s="75">
        <v>1702964.39</v>
      </c>
      <c r="CT156" s="75">
        <v>34059.29</v>
      </c>
      <c r="CU156" s="73">
        <v>1668905.1</v>
      </c>
      <c r="CV156" s="148">
        <v>0</v>
      </c>
      <c r="CW156" s="83">
        <v>0</v>
      </c>
      <c r="CX156" s="73">
        <v>0</v>
      </c>
      <c r="CY156" s="73">
        <v>0</v>
      </c>
      <c r="CZ156" s="148">
        <v>0</v>
      </c>
      <c r="DA156" s="83">
        <v>0</v>
      </c>
      <c r="DB156" s="73">
        <v>0</v>
      </c>
      <c r="DC156" s="214">
        <v>0.75</v>
      </c>
      <c r="DD156" s="73">
        <v>0</v>
      </c>
      <c r="DE156" s="148">
        <v>0</v>
      </c>
      <c r="DF156" s="148">
        <v>0</v>
      </c>
      <c r="DG156" s="73">
        <v>0</v>
      </c>
      <c r="DH156" s="73">
        <v>0</v>
      </c>
      <c r="DI156" s="73">
        <v>0</v>
      </c>
      <c r="DJ156" s="73">
        <v>0</v>
      </c>
      <c r="DK156" s="148">
        <v>0</v>
      </c>
      <c r="DL156" s="83">
        <v>0</v>
      </c>
      <c r="DM156" s="75">
        <v>1668905.1</v>
      </c>
      <c r="DN156" s="75">
        <v>1602881.77</v>
      </c>
      <c r="DO156" s="73">
        <v>66023.33</v>
      </c>
      <c r="DP156" s="73">
        <v>0</v>
      </c>
      <c r="DQ156" s="73">
        <v>0</v>
      </c>
      <c r="DR156" s="73">
        <v>1668905.1</v>
      </c>
      <c r="DS156" s="220">
        <v>132</v>
      </c>
      <c r="DT156" s="221">
        <v>135</v>
      </c>
      <c r="DU156" s="221">
        <v>360.52100000000002</v>
      </c>
      <c r="DV156" s="222">
        <v>12828</v>
      </c>
    </row>
    <row r="157" spans="1:127" ht="10.199999999999999">
      <c r="A157" s="72" t="s">
        <v>548</v>
      </c>
      <c r="B157" s="72" t="s">
        <v>136</v>
      </c>
      <c r="C157" s="204" t="s">
        <v>549</v>
      </c>
      <c r="D157" s="205" t="s">
        <v>137</v>
      </c>
      <c r="E157" s="206" t="s">
        <v>550</v>
      </c>
      <c r="F157" s="72" t="s">
        <v>525</v>
      </c>
      <c r="G157" s="72" t="s">
        <v>133</v>
      </c>
      <c r="H157" s="207">
        <v>0</v>
      </c>
      <c r="I157" s="207">
        <v>25.5</v>
      </c>
      <c r="J157" s="208">
        <v>25.5</v>
      </c>
      <c r="K157" s="207">
        <v>39.5</v>
      </c>
      <c r="L157" s="207">
        <v>13</v>
      </c>
      <c r="M157" s="207">
        <v>11</v>
      </c>
      <c r="N157" s="207">
        <v>0</v>
      </c>
      <c r="O157" s="207">
        <v>0</v>
      </c>
      <c r="P157" s="207">
        <v>0</v>
      </c>
      <c r="Q157" s="207">
        <v>0</v>
      </c>
      <c r="R157" s="207">
        <v>0</v>
      </c>
      <c r="S157" s="207">
        <v>0</v>
      </c>
      <c r="T157" s="207">
        <v>0</v>
      </c>
      <c r="U157" s="207">
        <v>0</v>
      </c>
      <c r="V157" s="207">
        <v>0</v>
      </c>
      <c r="W157" s="208">
        <v>63.5</v>
      </c>
      <c r="X157" s="208">
        <v>89</v>
      </c>
      <c r="Y157" s="209">
        <v>36.72</v>
      </c>
      <c r="Z157" s="209">
        <v>47.4</v>
      </c>
      <c r="AA157" s="209">
        <v>28.32</v>
      </c>
      <c r="AB157" s="209">
        <v>0</v>
      </c>
      <c r="AC157" s="209">
        <v>0</v>
      </c>
      <c r="AD157" s="82">
        <v>75.72</v>
      </c>
      <c r="AE157" s="82">
        <v>112.44</v>
      </c>
      <c r="AF157" s="209">
        <v>1.0629999999999999</v>
      </c>
      <c r="AG157" s="209">
        <v>1.1160000000000001</v>
      </c>
      <c r="AH157" s="209">
        <v>1.0900000000000001</v>
      </c>
      <c r="AI157" s="82">
        <v>122.56</v>
      </c>
      <c r="AJ157" s="207">
        <v>0</v>
      </c>
      <c r="AK157" s="207">
        <v>0</v>
      </c>
      <c r="AL157" s="207">
        <v>0</v>
      </c>
      <c r="AM157" s="207">
        <v>14</v>
      </c>
      <c r="AN157" s="207">
        <v>0.11</v>
      </c>
      <c r="AO157" s="82">
        <v>0</v>
      </c>
      <c r="AP157" s="82">
        <v>0</v>
      </c>
      <c r="AQ157" s="82">
        <v>0</v>
      </c>
      <c r="AR157" s="82">
        <v>9.8000000000000007</v>
      </c>
      <c r="AS157" s="82">
        <v>9.8000000000000007</v>
      </c>
      <c r="AT157" s="82">
        <v>2.75</v>
      </c>
      <c r="AU157" s="82">
        <v>12.55</v>
      </c>
      <c r="AV157" s="207">
        <v>0</v>
      </c>
      <c r="AW157" s="207">
        <v>0</v>
      </c>
      <c r="AX157" s="209">
        <v>0</v>
      </c>
      <c r="AY157" s="207">
        <v>0</v>
      </c>
      <c r="AZ157" s="207">
        <v>0</v>
      </c>
      <c r="BA157" s="213">
        <v>0</v>
      </c>
      <c r="BB157" s="213">
        <v>0</v>
      </c>
      <c r="BC157" s="212">
        <v>0</v>
      </c>
      <c r="BD157" s="207">
        <v>0</v>
      </c>
      <c r="BE157" s="207">
        <v>0</v>
      </c>
      <c r="BF157" s="209">
        <v>0</v>
      </c>
      <c r="BG157" s="207">
        <v>0</v>
      </c>
      <c r="BH157" s="82">
        <v>0</v>
      </c>
      <c r="BI157" s="210">
        <v>49.395000000000003</v>
      </c>
      <c r="BJ157" s="210">
        <v>0</v>
      </c>
      <c r="BK157" s="213">
        <v>77714.25</v>
      </c>
      <c r="BL157" s="213">
        <v>86741</v>
      </c>
      <c r="BM157" s="217">
        <v>29.637</v>
      </c>
      <c r="BN157" s="217">
        <v>0</v>
      </c>
      <c r="BO157" s="218">
        <v>0</v>
      </c>
      <c r="BP157" s="219">
        <v>3.6999999999999998E-2</v>
      </c>
      <c r="BQ157" s="82" t="s">
        <v>134</v>
      </c>
      <c r="BR157" s="207" t="s">
        <v>234</v>
      </c>
      <c r="BS157" s="212">
        <v>0</v>
      </c>
      <c r="BT157" s="212">
        <v>29.637</v>
      </c>
      <c r="BU157" s="210">
        <v>0.21</v>
      </c>
      <c r="BV157" s="82">
        <v>18.690000000000001</v>
      </c>
      <c r="BW157" s="82">
        <v>138.24</v>
      </c>
      <c r="BX157" s="82">
        <v>47</v>
      </c>
      <c r="BY157" s="212">
        <v>185.24</v>
      </c>
      <c r="BZ157" s="210">
        <v>0</v>
      </c>
      <c r="CA157" s="82">
        <v>0</v>
      </c>
      <c r="CB157" s="207">
        <v>0</v>
      </c>
      <c r="CC157" s="217">
        <v>0</v>
      </c>
      <c r="CD157" s="207">
        <v>0</v>
      </c>
      <c r="CE157" s="207">
        <v>0</v>
      </c>
      <c r="CF157" s="217">
        <v>0</v>
      </c>
      <c r="CG157" s="82">
        <v>368.67700000000002</v>
      </c>
      <c r="CH157" s="217">
        <v>144.05799999999999</v>
      </c>
      <c r="CI157" s="82">
        <v>512.73500000000001</v>
      </c>
      <c r="CJ157" s="75">
        <v>2326150.5099999998</v>
      </c>
      <c r="CK157" s="213">
        <v>0</v>
      </c>
      <c r="CL157" s="213">
        <v>0</v>
      </c>
      <c r="CM157" s="209">
        <v>0</v>
      </c>
      <c r="CN157" s="73">
        <v>0</v>
      </c>
      <c r="CO157" s="213">
        <v>0</v>
      </c>
      <c r="CP157" s="213">
        <v>0</v>
      </c>
      <c r="CQ157" s="212">
        <v>0</v>
      </c>
      <c r="CR157" s="74">
        <v>0</v>
      </c>
      <c r="CS157" s="75">
        <v>2326150.5099999998</v>
      </c>
      <c r="CT157" s="75">
        <v>46523.01</v>
      </c>
      <c r="CU157" s="73">
        <v>2279627.5</v>
      </c>
      <c r="CV157" s="148">
        <v>0</v>
      </c>
      <c r="CW157" s="83">
        <v>0</v>
      </c>
      <c r="CX157" s="73">
        <v>0</v>
      </c>
      <c r="CY157" s="73">
        <v>0</v>
      </c>
      <c r="CZ157" s="148">
        <v>0</v>
      </c>
      <c r="DA157" s="83">
        <v>0</v>
      </c>
      <c r="DB157" s="73">
        <v>0</v>
      </c>
      <c r="DC157" s="214">
        <v>0.75</v>
      </c>
      <c r="DD157" s="73">
        <v>0</v>
      </c>
      <c r="DE157" s="148">
        <v>0</v>
      </c>
      <c r="DF157" s="148">
        <v>0</v>
      </c>
      <c r="DG157" s="73">
        <v>0</v>
      </c>
      <c r="DH157" s="73">
        <v>0</v>
      </c>
      <c r="DI157" s="73">
        <v>0</v>
      </c>
      <c r="DJ157" s="73">
        <v>0</v>
      </c>
      <c r="DK157" s="148">
        <v>0</v>
      </c>
      <c r="DL157" s="83">
        <v>0</v>
      </c>
      <c r="DM157" s="75">
        <v>2279627.5</v>
      </c>
      <c r="DN157" s="75">
        <v>2279627.5</v>
      </c>
      <c r="DO157" s="73">
        <v>0</v>
      </c>
      <c r="DP157" s="73">
        <v>0</v>
      </c>
      <c r="DQ157" s="73">
        <v>0</v>
      </c>
      <c r="DR157" s="73">
        <v>2279627.5</v>
      </c>
      <c r="DS157" s="220">
        <v>90</v>
      </c>
      <c r="DT157" s="221">
        <v>184</v>
      </c>
      <c r="DU157" s="221">
        <v>512.73500000000001</v>
      </c>
      <c r="DV157" s="222">
        <v>26137</v>
      </c>
    </row>
    <row r="158" spans="1:127" ht="10.199999999999999">
      <c r="A158" s="72" t="s">
        <v>551</v>
      </c>
      <c r="B158" s="72" t="s">
        <v>136</v>
      </c>
      <c r="C158" s="204" t="s">
        <v>552</v>
      </c>
      <c r="D158" s="205" t="s">
        <v>137</v>
      </c>
      <c r="E158" s="206" t="s">
        <v>553</v>
      </c>
      <c r="F158" s="72" t="s">
        <v>525</v>
      </c>
      <c r="G158" s="72" t="s">
        <v>133</v>
      </c>
      <c r="H158" s="207">
        <v>0</v>
      </c>
      <c r="I158" s="207">
        <v>0</v>
      </c>
      <c r="J158" s="208">
        <v>0</v>
      </c>
      <c r="K158" s="207">
        <v>0</v>
      </c>
      <c r="L158" s="207">
        <v>0</v>
      </c>
      <c r="M158" s="207">
        <v>0</v>
      </c>
      <c r="N158" s="207">
        <v>0</v>
      </c>
      <c r="O158" s="207">
        <v>0</v>
      </c>
      <c r="P158" s="207">
        <v>0</v>
      </c>
      <c r="Q158" s="207">
        <v>0</v>
      </c>
      <c r="R158" s="207">
        <v>0</v>
      </c>
      <c r="S158" s="207">
        <v>105.5</v>
      </c>
      <c r="T158" s="207">
        <v>87.5</v>
      </c>
      <c r="U158" s="207">
        <v>59.5</v>
      </c>
      <c r="V158" s="207">
        <v>45.5</v>
      </c>
      <c r="W158" s="208">
        <v>298</v>
      </c>
      <c r="X158" s="208">
        <v>298</v>
      </c>
      <c r="Y158" s="209">
        <v>0</v>
      </c>
      <c r="Z158" s="209">
        <v>0</v>
      </c>
      <c r="AA158" s="209">
        <v>0</v>
      </c>
      <c r="AB158" s="209">
        <v>0</v>
      </c>
      <c r="AC158" s="209">
        <v>372.5</v>
      </c>
      <c r="AD158" s="82">
        <v>372.5</v>
      </c>
      <c r="AE158" s="82">
        <v>372.5</v>
      </c>
      <c r="AF158" s="209">
        <v>1.1279999999999999</v>
      </c>
      <c r="AG158" s="209">
        <v>1.1399999999999999</v>
      </c>
      <c r="AH158" s="209">
        <v>1.1339999999999999</v>
      </c>
      <c r="AI158" s="82">
        <v>422.41500000000002</v>
      </c>
      <c r="AJ158" s="207">
        <v>22</v>
      </c>
      <c r="AK158" s="207">
        <v>2</v>
      </c>
      <c r="AL158" s="207">
        <v>0</v>
      </c>
      <c r="AM158" s="207">
        <v>72.5</v>
      </c>
      <c r="AN158" s="207">
        <v>2.62</v>
      </c>
      <c r="AO158" s="82">
        <v>22</v>
      </c>
      <c r="AP158" s="82">
        <v>4</v>
      </c>
      <c r="AQ158" s="82">
        <v>0</v>
      </c>
      <c r="AR158" s="82">
        <v>50.75</v>
      </c>
      <c r="AS158" s="82">
        <v>76.75</v>
      </c>
      <c r="AT158" s="82">
        <v>65.5</v>
      </c>
      <c r="AU158" s="82">
        <v>142.25</v>
      </c>
      <c r="AV158" s="207">
        <v>0</v>
      </c>
      <c r="AW158" s="207">
        <v>0</v>
      </c>
      <c r="AX158" s="209">
        <v>0</v>
      </c>
      <c r="AY158" s="207">
        <v>0</v>
      </c>
      <c r="AZ158" s="207">
        <v>0</v>
      </c>
      <c r="BA158" s="213">
        <v>0</v>
      </c>
      <c r="BB158" s="213">
        <v>0</v>
      </c>
      <c r="BC158" s="212">
        <v>0</v>
      </c>
      <c r="BD158" s="207">
        <v>0</v>
      </c>
      <c r="BE158" s="207">
        <v>0</v>
      </c>
      <c r="BF158" s="209">
        <v>0</v>
      </c>
      <c r="BG158" s="207">
        <v>2</v>
      </c>
      <c r="BH158" s="82">
        <v>3</v>
      </c>
      <c r="BI158" s="210">
        <v>0</v>
      </c>
      <c r="BJ158" s="210">
        <v>138.096</v>
      </c>
      <c r="BK158" s="213">
        <v>77714.25</v>
      </c>
      <c r="BL158" s="213">
        <v>86741</v>
      </c>
      <c r="BM158" s="217">
        <v>82.858000000000004</v>
      </c>
      <c r="BN158" s="217">
        <v>0</v>
      </c>
      <c r="BO158" s="218">
        <v>0</v>
      </c>
      <c r="BP158" s="219">
        <v>3.6999999999999998E-2</v>
      </c>
      <c r="BQ158" s="82" t="s">
        <v>134</v>
      </c>
      <c r="BR158" s="207" t="s">
        <v>134</v>
      </c>
      <c r="BS158" s="212">
        <v>0</v>
      </c>
      <c r="BT158" s="212">
        <v>82.858000000000004</v>
      </c>
      <c r="BU158" s="210">
        <v>0.21</v>
      </c>
      <c r="BV158" s="82">
        <v>62.58</v>
      </c>
      <c r="BW158" s="82">
        <v>0</v>
      </c>
      <c r="BX158" s="82">
        <v>0</v>
      </c>
      <c r="BY158" s="212">
        <v>0</v>
      </c>
      <c r="BZ158" s="210">
        <v>0</v>
      </c>
      <c r="CA158" s="82">
        <v>0</v>
      </c>
      <c r="CB158" s="207">
        <v>0</v>
      </c>
      <c r="CC158" s="217">
        <v>0</v>
      </c>
      <c r="CD158" s="207">
        <v>0</v>
      </c>
      <c r="CE158" s="207">
        <v>0</v>
      </c>
      <c r="CF158" s="217">
        <v>0</v>
      </c>
      <c r="CG158" s="82">
        <v>713.10299999999995</v>
      </c>
      <c r="CH158" s="217">
        <v>0</v>
      </c>
      <c r="CI158" s="82">
        <v>713.10299999999995</v>
      </c>
      <c r="CJ158" s="75">
        <v>3235170.04</v>
      </c>
      <c r="CK158" s="213">
        <v>0</v>
      </c>
      <c r="CL158" s="213">
        <v>297</v>
      </c>
      <c r="CM158" s="209">
        <v>32.67</v>
      </c>
      <c r="CN158" s="73">
        <v>148215.62</v>
      </c>
      <c r="CO158" s="213">
        <v>0</v>
      </c>
      <c r="CP158" s="213">
        <v>0</v>
      </c>
      <c r="CQ158" s="212">
        <v>0</v>
      </c>
      <c r="CR158" s="74">
        <v>0</v>
      </c>
      <c r="CS158" s="75">
        <v>3383385.66</v>
      </c>
      <c r="CT158" s="75">
        <v>67667.710000000006</v>
      </c>
      <c r="CU158" s="73">
        <v>3315717.95</v>
      </c>
      <c r="CV158" s="148">
        <v>0</v>
      </c>
      <c r="CW158" s="83">
        <v>0</v>
      </c>
      <c r="CX158" s="73">
        <v>0</v>
      </c>
      <c r="CY158" s="73">
        <v>0</v>
      </c>
      <c r="CZ158" s="148">
        <v>0</v>
      </c>
      <c r="DA158" s="83">
        <v>0</v>
      </c>
      <c r="DB158" s="73">
        <v>0</v>
      </c>
      <c r="DC158" s="214">
        <v>0.75</v>
      </c>
      <c r="DD158" s="73">
        <v>0</v>
      </c>
      <c r="DE158" s="148">
        <v>0</v>
      </c>
      <c r="DF158" s="148">
        <v>0</v>
      </c>
      <c r="DG158" s="73">
        <v>0</v>
      </c>
      <c r="DH158" s="73">
        <v>0</v>
      </c>
      <c r="DI158" s="73">
        <v>0</v>
      </c>
      <c r="DJ158" s="73">
        <v>0</v>
      </c>
      <c r="DK158" s="148">
        <v>0</v>
      </c>
      <c r="DL158" s="83">
        <v>0</v>
      </c>
      <c r="DM158" s="75">
        <v>3315717.95</v>
      </c>
      <c r="DN158" s="75">
        <v>3170466.64</v>
      </c>
      <c r="DO158" s="73">
        <v>145251.31</v>
      </c>
      <c r="DP158" s="73">
        <v>0</v>
      </c>
      <c r="DQ158" s="73">
        <v>0</v>
      </c>
      <c r="DR158" s="73">
        <v>3315717.95</v>
      </c>
      <c r="DS158" s="220">
        <v>305</v>
      </c>
      <c r="DT158" s="221">
        <v>277</v>
      </c>
      <c r="DU158" s="221">
        <v>744.92600000000004</v>
      </c>
      <c r="DV158" s="222">
        <v>10856</v>
      </c>
    </row>
    <row r="159" spans="1:127" ht="10.199999999999999">
      <c r="A159" s="72" t="s">
        <v>554</v>
      </c>
      <c r="B159" s="72" t="s">
        <v>445</v>
      </c>
      <c r="C159" s="204" t="s">
        <v>555</v>
      </c>
      <c r="D159" s="205" t="s">
        <v>137</v>
      </c>
      <c r="E159" s="206" t="s">
        <v>556</v>
      </c>
      <c r="F159" s="72" t="s">
        <v>525</v>
      </c>
      <c r="G159" s="72" t="s">
        <v>133</v>
      </c>
      <c r="H159" s="207">
        <v>0</v>
      </c>
      <c r="I159" s="207">
        <v>0</v>
      </c>
      <c r="J159" s="208">
        <v>0</v>
      </c>
      <c r="K159" s="207">
        <v>0</v>
      </c>
      <c r="L159" s="207">
        <v>0</v>
      </c>
      <c r="M159" s="207">
        <v>0</v>
      </c>
      <c r="N159" s="207">
        <v>0</v>
      </c>
      <c r="O159" s="207">
        <v>0</v>
      </c>
      <c r="P159" s="207">
        <v>117.5</v>
      </c>
      <c r="Q159" s="207">
        <v>99.5</v>
      </c>
      <c r="R159" s="207">
        <v>96</v>
      </c>
      <c r="S159" s="207">
        <v>77.5</v>
      </c>
      <c r="T159" s="207">
        <v>58</v>
      </c>
      <c r="U159" s="207">
        <v>45.5</v>
      </c>
      <c r="V159" s="207">
        <v>44</v>
      </c>
      <c r="W159" s="208">
        <v>538</v>
      </c>
      <c r="X159" s="208">
        <v>538</v>
      </c>
      <c r="Y159" s="209">
        <v>0</v>
      </c>
      <c r="Z159" s="209">
        <v>0</v>
      </c>
      <c r="AA159" s="209">
        <v>0</v>
      </c>
      <c r="AB159" s="209">
        <v>122.788</v>
      </c>
      <c r="AC159" s="209">
        <v>525.625</v>
      </c>
      <c r="AD159" s="82">
        <v>648.41300000000001</v>
      </c>
      <c r="AE159" s="82">
        <v>648.41300000000001</v>
      </c>
      <c r="AF159" s="209">
        <v>1.123</v>
      </c>
      <c r="AG159" s="209">
        <v>1.109</v>
      </c>
      <c r="AH159" s="209">
        <v>1.1160000000000001</v>
      </c>
      <c r="AI159" s="82">
        <v>723.62900000000002</v>
      </c>
      <c r="AJ159" s="207">
        <v>0</v>
      </c>
      <c r="AK159" s="207">
        <v>0</v>
      </c>
      <c r="AL159" s="207">
        <v>0</v>
      </c>
      <c r="AM159" s="207">
        <v>128</v>
      </c>
      <c r="AN159" s="207">
        <v>1.1000000000000001</v>
      </c>
      <c r="AO159" s="82">
        <v>0</v>
      </c>
      <c r="AP159" s="82">
        <v>0</v>
      </c>
      <c r="AQ159" s="82">
        <v>0</v>
      </c>
      <c r="AR159" s="82">
        <v>89.6</v>
      </c>
      <c r="AS159" s="82">
        <v>89.6</v>
      </c>
      <c r="AT159" s="82">
        <v>27.5</v>
      </c>
      <c r="AU159" s="82">
        <v>117.1</v>
      </c>
      <c r="AV159" s="207">
        <v>0</v>
      </c>
      <c r="AW159" s="207">
        <v>0</v>
      </c>
      <c r="AX159" s="209">
        <v>0</v>
      </c>
      <c r="AY159" s="207">
        <v>0</v>
      </c>
      <c r="AZ159" s="207">
        <v>0</v>
      </c>
      <c r="BA159" s="213">
        <v>0</v>
      </c>
      <c r="BB159" s="213">
        <v>0</v>
      </c>
      <c r="BC159" s="212">
        <v>0</v>
      </c>
      <c r="BD159" s="207">
        <v>0</v>
      </c>
      <c r="BE159" s="207">
        <v>0</v>
      </c>
      <c r="BF159" s="209">
        <v>0</v>
      </c>
      <c r="BG159" s="207">
        <v>7</v>
      </c>
      <c r="BH159" s="82">
        <v>10.5</v>
      </c>
      <c r="BI159" s="210">
        <v>0</v>
      </c>
      <c r="BJ159" s="210">
        <v>0</v>
      </c>
      <c r="BK159" s="213">
        <v>17020.25</v>
      </c>
      <c r="BL159" s="213">
        <v>17020.25</v>
      </c>
      <c r="BM159" s="217">
        <v>0</v>
      </c>
      <c r="BN159" s="217">
        <v>0</v>
      </c>
      <c r="BO159" s="218">
        <v>0</v>
      </c>
      <c r="BP159" s="219">
        <v>1.7999999999999999E-2</v>
      </c>
      <c r="BQ159" s="82" t="s">
        <v>134</v>
      </c>
      <c r="BR159" s="207" t="s">
        <v>134</v>
      </c>
      <c r="BS159" s="212">
        <v>0</v>
      </c>
      <c r="BT159" s="212">
        <v>0</v>
      </c>
      <c r="BU159" s="210">
        <v>0.111</v>
      </c>
      <c r="BV159" s="82">
        <v>59.718000000000004</v>
      </c>
      <c r="BW159" s="82">
        <v>10.994999999999999</v>
      </c>
      <c r="BX159" s="82">
        <v>6.5</v>
      </c>
      <c r="BY159" s="212">
        <v>17.495000000000001</v>
      </c>
      <c r="BZ159" s="210">
        <v>0</v>
      </c>
      <c r="CA159" s="82">
        <v>0</v>
      </c>
      <c r="CB159" s="207">
        <v>0</v>
      </c>
      <c r="CC159" s="217">
        <v>0</v>
      </c>
      <c r="CD159" s="207">
        <v>0</v>
      </c>
      <c r="CE159" s="207">
        <v>0</v>
      </c>
      <c r="CF159" s="217">
        <v>0</v>
      </c>
      <c r="CG159" s="82">
        <v>928.44200000000001</v>
      </c>
      <c r="CH159" s="217">
        <v>0</v>
      </c>
      <c r="CI159" s="82">
        <v>928.44200000000001</v>
      </c>
      <c r="CJ159" s="75">
        <v>4212109.24</v>
      </c>
      <c r="CK159" s="213">
        <v>0</v>
      </c>
      <c r="CL159" s="213">
        <v>0</v>
      </c>
      <c r="CM159" s="209">
        <v>0</v>
      </c>
      <c r="CN159" s="73">
        <v>0</v>
      </c>
      <c r="CO159" s="213">
        <v>0</v>
      </c>
      <c r="CP159" s="213">
        <v>0</v>
      </c>
      <c r="CQ159" s="212">
        <v>0</v>
      </c>
      <c r="CR159" s="74">
        <v>0</v>
      </c>
      <c r="CS159" s="75">
        <v>4212109.24</v>
      </c>
      <c r="CT159" s="75">
        <v>84242.18</v>
      </c>
      <c r="CU159" s="73">
        <v>4127867.06</v>
      </c>
      <c r="CV159" s="148">
        <v>0</v>
      </c>
      <c r="CW159" s="83">
        <v>0</v>
      </c>
      <c r="CX159" s="73">
        <v>0</v>
      </c>
      <c r="CY159" s="73">
        <v>0</v>
      </c>
      <c r="CZ159" s="148">
        <v>0</v>
      </c>
      <c r="DA159" s="83">
        <v>0</v>
      </c>
      <c r="DB159" s="73">
        <v>0</v>
      </c>
      <c r="DC159" s="214">
        <v>0.75</v>
      </c>
      <c r="DD159" s="73">
        <v>0</v>
      </c>
      <c r="DE159" s="148">
        <v>0</v>
      </c>
      <c r="DF159" s="148">
        <v>0</v>
      </c>
      <c r="DG159" s="73">
        <v>0</v>
      </c>
      <c r="DH159" s="73">
        <v>0</v>
      </c>
      <c r="DI159" s="73">
        <v>0</v>
      </c>
      <c r="DJ159" s="73">
        <v>0</v>
      </c>
      <c r="DK159" s="148">
        <v>0</v>
      </c>
      <c r="DL159" s="83">
        <v>0</v>
      </c>
      <c r="DM159" s="75">
        <v>4127867.06</v>
      </c>
      <c r="DN159" s="75">
        <v>4127867.06</v>
      </c>
      <c r="DO159" s="73">
        <v>0</v>
      </c>
      <c r="DP159" s="73">
        <v>0</v>
      </c>
      <c r="DQ159" s="73">
        <v>0</v>
      </c>
      <c r="DR159" s="73">
        <v>4127867.06</v>
      </c>
      <c r="DS159" s="220">
        <v>554</v>
      </c>
      <c r="DT159" s="221">
        <v>567</v>
      </c>
      <c r="DU159" s="221">
        <v>996.16600000000005</v>
      </c>
      <c r="DV159" s="222">
        <v>7829</v>
      </c>
    </row>
    <row r="160" spans="1:127" ht="10.199999999999999">
      <c r="A160" s="72" t="s">
        <v>557</v>
      </c>
      <c r="B160" s="72" t="s">
        <v>136</v>
      </c>
      <c r="C160" s="204" t="s">
        <v>558</v>
      </c>
      <c r="D160" s="205" t="s">
        <v>137</v>
      </c>
      <c r="E160" s="206" t="s">
        <v>559</v>
      </c>
      <c r="F160" s="72" t="s">
        <v>525</v>
      </c>
      <c r="G160" s="72" t="s">
        <v>133</v>
      </c>
      <c r="H160" s="207">
        <v>0</v>
      </c>
      <c r="I160" s="207">
        <v>0</v>
      </c>
      <c r="J160" s="208">
        <v>0</v>
      </c>
      <c r="K160" s="207">
        <v>0</v>
      </c>
      <c r="L160" s="207">
        <v>0</v>
      </c>
      <c r="M160" s="207">
        <v>0</v>
      </c>
      <c r="N160" s="207">
        <v>0</v>
      </c>
      <c r="O160" s="207">
        <v>0</v>
      </c>
      <c r="P160" s="207">
        <v>0</v>
      </c>
      <c r="Q160" s="207">
        <v>0</v>
      </c>
      <c r="R160" s="207">
        <v>0</v>
      </c>
      <c r="S160" s="207">
        <v>62.5</v>
      </c>
      <c r="T160" s="207">
        <v>62</v>
      </c>
      <c r="U160" s="207">
        <v>45.5</v>
      </c>
      <c r="V160" s="207">
        <v>28.5</v>
      </c>
      <c r="W160" s="208">
        <v>198.5</v>
      </c>
      <c r="X160" s="208">
        <v>198.5</v>
      </c>
      <c r="Y160" s="209">
        <v>0</v>
      </c>
      <c r="Z160" s="209">
        <v>0</v>
      </c>
      <c r="AA160" s="209">
        <v>0</v>
      </c>
      <c r="AB160" s="209">
        <v>0</v>
      </c>
      <c r="AC160" s="209">
        <v>248.125</v>
      </c>
      <c r="AD160" s="82">
        <v>248.125</v>
      </c>
      <c r="AE160" s="82">
        <v>248.125</v>
      </c>
      <c r="AF160" s="209">
        <v>1.0369999999999999</v>
      </c>
      <c r="AG160" s="209">
        <v>1</v>
      </c>
      <c r="AH160" s="209">
        <v>1.0189999999999999</v>
      </c>
      <c r="AI160" s="82">
        <v>252.839</v>
      </c>
      <c r="AJ160" s="207">
        <v>10.5</v>
      </c>
      <c r="AK160" s="207">
        <v>2.5</v>
      </c>
      <c r="AL160" s="207">
        <v>0</v>
      </c>
      <c r="AM160" s="207">
        <v>39</v>
      </c>
      <c r="AN160" s="207">
        <v>1.36</v>
      </c>
      <c r="AO160" s="82">
        <v>10.5</v>
      </c>
      <c r="AP160" s="82">
        <v>5</v>
      </c>
      <c r="AQ160" s="82">
        <v>0</v>
      </c>
      <c r="AR160" s="82">
        <v>27.3</v>
      </c>
      <c r="AS160" s="82">
        <v>42.8</v>
      </c>
      <c r="AT160" s="82">
        <v>34</v>
      </c>
      <c r="AU160" s="82">
        <v>76.8</v>
      </c>
      <c r="AV160" s="207">
        <v>0</v>
      </c>
      <c r="AW160" s="207">
        <v>0</v>
      </c>
      <c r="AX160" s="209">
        <v>0</v>
      </c>
      <c r="AY160" s="207">
        <v>0</v>
      </c>
      <c r="AZ160" s="207">
        <v>0</v>
      </c>
      <c r="BA160" s="213">
        <v>0</v>
      </c>
      <c r="BB160" s="213">
        <v>0</v>
      </c>
      <c r="BC160" s="212">
        <v>0</v>
      </c>
      <c r="BD160" s="207">
        <v>0</v>
      </c>
      <c r="BE160" s="207">
        <v>0</v>
      </c>
      <c r="BF160" s="209">
        <v>0</v>
      </c>
      <c r="BG160" s="207">
        <v>1</v>
      </c>
      <c r="BH160" s="82">
        <v>1.5</v>
      </c>
      <c r="BI160" s="210">
        <v>0</v>
      </c>
      <c r="BJ160" s="210">
        <v>159.15899999999999</v>
      </c>
      <c r="BK160" s="213">
        <v>77714.25</v>
      </c>
      <c r="BL160" s="213">
        <v>86741</v>
      </c>
      <c r="BM160" s="217">
        <v>95.495000000000005</v>
      </c>
      <c r="BN160" s="217">
        <v>0</v>
      </c>
      <c r="BO160" s="218">
        <v>0</v>
      </c>
      <c r="BP160" s="219">
        <v>3.6999999999999998E-2</v>
      </c>
      <c r="BQ160" s="82" t="s">
        <v>134</v>
      </c>
      <c r="BR160" s="207" t="s">
        <v>134</v>
      </c>
      <c r="BS160" s="212">
        <v>0</v>
      </c>
      <c r="BT160" s="212">
        <v>95.495000000000005</v>
      </c>
      <c r="BU160" s="210">
        <v>0.21</v>
      </c>
      <c r="BV160" s="82">
        <v>41.685000000000002</v>
      </c>
      <c r="BW160" s="82">
        <v>0</v>
      </c>
      <c r="BX160" s="82">
        <v>0</v>
      </c>
      <c r="BY160" s="212">
        <v>0</v>
      </c>
      <c r="BZ160" s="210">
        <v>0</v>
      </c>
      <c r="CA160" s="82">
        <v>0</v>
      </c>
      <c r="CB160" s="207">
        <v>0</v>
      </c>
      <c r="CC160" s="217">
        <v>0</v>
      </c>
      <c r="CD160" s="207">
        <v>0</v>
      </c>
      <c r="CE160" s="207">
        <v>0</v>
      </c>
      <c r="CF160" s="217">
        <v>0</v>
      </c>
      <c r="CG160" s="82">
        <v>468.31900000000002</v>
      </c>
      <c r="CH160" s="217">
        <v>13.016999999999999</v>
      </c>
      <c r="CI160" s="82">
        <v>481.33600000000001</v>
      </c>
      <c r="CJ160" s="75">
        <v>2183701.1</v>
      </c>
      <c r="CK160" s="213">
        <v>0</v>
      </c>
      <c r="CL160" s="213">
        <v>141</v>
      </c>
      <c r="CM160" s="209">
        <v>15.51</v>
      </c>
      <c r="CN160" s="73">
        <v>70364.990000000005</v>
      </c>
      <c r="CO160" s="213">
        <v>0</v>
      </c>
      <c r="CP160" s="213">
        <v>0</v>
      </c>
      <c r="CQ160" s="212">
        <v>0</v>
      </c>
      <c r="CR160" s="74">
        <v>0</v>
      </c>
      <c r="CS160" s="75">
        <v>2254066.09</v>
      </c>
      <c r="CT160" s="75">
        <v>45081.32</v>
      </c>
      <c r="CU160" s="73">
        <v>2208984.77</v>
      </c>
      <c r="CV160" s="148">
        <v>0</v>
      </c>
      <c r="CW160" s="83">
        <v>0</v>
      </c>
      <c r="CX160" s="73">
        <v>0</v>
      </c>
      <c r="CY160" s="73">
        <v>0</v>
      </c>
      <c r="CZ160" s="148">
        <v>0</v>
      </c>
      <c r="DA160" s="83">
        <v>0</v>
      </c>
      <c r="DB160" s="73">
        <v>0</v>
      </c>
      <c r="DC160" s="214">
        <v>0.75</v>
      </c>
      <c r="DD160" s="73">
        <v>0</v>
      </c>
      <c r="DE160" s="148">
        <v>0</v>
      </c>
      <c r="DF160" s="148">
        <v>0</v>
      </c>
      <c r="DG160" s="73">
        <v>0</v>
      </c>
      <c r="DH160" s="73">
        <v>0</v>
      </c>
      <c r="DI160" s="73">
        <v>0</v>
      </c>
      <c r="DJ160" s="73">
        <v>0</v>
      </c>
      <c r="DK160" s="148">
        <v>0</v>
      </c>
      <c r="DL160" s="83">
        <v>0</v>
      </c>
      <c r="DM160" s="75">
        <v>2208984.77</v>
      </c>
      <c r="DN160" s="75">
        <v>2140027.08</v>
      </c>
      <c r="DO160" s="73">
        <v>68957.69</v>
      </c>
      <c r="DP160" s="73">
        <v>0</v>
      </c>
      <c r="DQ160" s="73">
        <v>0</v>
      </c>
      <c r="DR160" s="73">
        <v>2208984.77</v>
      </c>
      <c r="DS160" s="220">
        <v>204</v>
      </c>
      <c r="DT160" s="221">
        <v>203</v>
      </c>
      <c r="DU160" s="221">
        <v>481.33600000000001</v>
      </c>
      <c r="DV160" s="222">
        <v>11001</v>
      </c>
    </row>
    <row r="161" spans="1:126" ht="10.199999999999999">
      <c r="A161" s="72" t="s">
        <v>560</v>
      </c>
      <c r="B161" s="72" t="s">
        <v>341</v>
      </c>
      <c r="C161" s="204" t="s">
        <v>561</v>
      </c>
      <c r="D161" s="205" t="s">
        <v>137</v>
      </c>
      <c r="E161" s="206" t="s">
        <v>562</v>
      </c>
      <c r="F161" s="72" t="s">
        <v>525</v>
      </c>
      <c r="G161" s="72" t="s">
        <v>133</v>
      </c>
      <c r="H161" s="207">
        <v>0</v>
      </c>
      <c r="I161" s="207">
        <v>0</v>
      </c>
      <c r="J161" s="208">
        <v>0</v>
      </c>
      <c r="K161" s="207">
        <v>0</v>
      </c>
      <c r="L161" s="207">
        <v>0</v>
      </c>
      <c r="M161" s="207">
        <v>0</v>
      </c>
      <c r="N161" s="207">
        <v>0</v>
      </c>
      <c r="O161" s="207">
        <v>0</v>
      </c>
      <c r="P161" s="207">
        <v>2</v>
      </c>
      <c r="Q161" s="207">
        <v>11</v>
      </c>
      <c r="R161" s="207">
        <v>6</v>
      </c>
      <c r="S161" s="207">
        <v>12</v>
      </c>
      <c r="T161" s="207">
        <v>6.5</v>
      </c>
      <c r="U161" s="207">
        <v>2</v>
      </c>
      <c r="V161" s="207">
        <v>0</v>
      </c>
      <c r="W161" s="208">
        <v>39.5</v>
      </c>
      <c r="X161" s="208">
        <v>39.5</v>
      </c>
      <c r="Y161" s="209">
        <v>0</v>
      </c>
      <c r="Z161" s="209">
        <v>0</v>
      </c>
      <c r="AA161" s="209">
        <v>0</v>
      </c>
      <c r="AB161" s="209">
        <v>2.09</v>
      </c>
      <c r="AC161" s="209">
        <v>46.875</v>
      </c>
      <c r="AD161" s="82">
        <v>48.965000000000003</v>
      </c>
      <c r="AE161" s="82">
        <v>48.965000000000003</v>
      </c>
      <c r="AF161" s="209">
        <v>1</v>
      </c>
      <c r="AG161" s="209">
        <v>1</v>
      </c>
      <c r="AH161" s="209">
        <v>1</v>
      </c>
      <c r="AI161" s="82">
        <v>48.965000000000003</v>
      </c>
      <c r="AJ161" s="207">
        <v>0</v>
      </c>
      <c r="AK161" s="207">
        <v>0</v>
      </c>
      <c r="AL161" s="207">
        <v>0</v>
      </c>
      <c r="AM161" s="207">
        <v>3</v>
      </c>
      <c r="AN161" s="207">
        <v>0</v>
      </c>
      <c r="AO161" s="82">
        <v>0</v>
      </c>
      <c r="AP161" s="82">
        <v>0</v>
      </c>
      <c r="AQ161" s="82">
        <v>0</v>
      </c>
      <c r="AR161" s="82">
        <v>2.1</v>
      </c>
      <c r="AS161" s="82">
        <v>2.1</v>
      </c>
      <c r="AT161" s="82">
        <v>0</v>
      </c>
      <c r="AU161" s="82">
        <v>2.1</v>
      </c>
      <c r="AV161" s="207">
        <v>0</v>
      </c>
      <c r="AW161" s="207">
        <v>0</v>
      </c>
      <c r="AX161" s="209">
        <v>0</v>
      </c>
      <c r="AY161" s="207">
        <v>0</v>
      </c>
      <c r="AZ161" s="207">
        <v>0</v>
      </c>
      <c r="BA161" s="213">
        <v>46</v>
      </c>
      <c r="BB161" s="213">
        <v>10.33</v>
      </c>
      <c r="BC161" s="212">
        <v>5.165</v>
      </c>
      <c r="BD161" s="207">
        <v>0</v>
      </c>
      <c r="BE161" s="207">
        <v>0</v>
      </c>
      <c r="BF161" s="209">
        <v>0</v>
      </c>
      <c r="BG161" s="207">
        <v>0</v>
      </c>
      <c r="BH161" s="82">
        <v>0</v>
      </c>
      <c r="BI161" s="210">
        <v>0</v>
      </c>
      <c r="BJ161" s="210">
        <v>63.398000000000003</v>
      </c>
      <c r="BK161" s="213">
        <v>10720</v>
      </c>
      <c r="BL161" s="213">
        <v>10720</v>
      </c>
      <c r="BM161" s="217">
        <v>38.039000000000001</v>
      </c>
      <c r="BN161" s="217">
        <v>0</v>
      </c>
      <c r="BO161" s="218">
        <v>0</v>
      </c>
      <c r="BP161" s="219">
        <v>0.627</v>
      </c>
      <c r="BQ161" s="82" t="s">
        <v>234</v>
      </c>
      <c r="BR161" s="207" t="s">
        <v>134</v>
      </c>
      <c r="BS161" s="212">
        <v>1.486</v>
      </c>
      <c r="BT161" s="212">
        <v>39.524999999999999</v>
      </c>
      <c r="BU161" s="210">
        <v>0.33900000000000002</v>
      </c>
      <c r="BV161" s="82">
        <v>13.391</v>
      </c>
      <c r="BW161" s="82">
        <v>8.31</v>
      </c>
      <c r="BX161" s="82">
        <v>3</v>
      </c>
      <c r="BY161" s="212">
        <v>11.31</v>
      </c>
      <c r="BZ161" s="210">
        <v>0</v>
      </c>
      <c r="CA161" s="82">
        <v>0</v>
      </c>
      <c r="CB161" s="207">
        <v>0</v>
      </c>
      <c r="CC161" s="217">
        <v>0</v>
      </c>
      <c r="CD161" s="207">
        <v>0</v>
      </c>
      <c r="CE161" s="207">
        <v>0</v>
      </c>
      <c r="CF161" s="217">
        <v>0</v>
      </c>
      <c r="CG161" s="82">
        <v>120.456</v>
      </c>
      <c r="CH161" s="217">
        <v>13.518000000000001</v>
      </c>
      <c r="CI161" s="82">
        <v>133.97399999999999</v>
      </c>
      <c r="CJ161" s="75">
        <v>607806.54</v>
      </c>
      <c r="CK161" s="213">
        <v>0</v>
      </c>
      <c r="CL161" s="213">
        <v>0</v>
      </c>
      <c r="CM161" s="209">
        <v>0</v>
      </c>
      <c r="CN161" s="73">
        <v>0</v>
      </c>
      <c r="CO161" s="213">
        <v>0</v>
      </c>
      <c r="CP161" s="213">
        <v>0</v>
      </c>
      <c r="CQ161" s="212">
        <v>0</v>
      </c>
      <c r="CR161" s="74">
        <v>0</v>
      </c>
      <c r="CS161" s="75">
        <v>607806.54</v>
      </c>
      <c r="CT161" s="75">
        <v>12156.13</v>
      </c>
      <c r="CU161" s="73">
        <v>595650.41</v>
      </c>
      <c r="CV161" s="148">
        <v>0</v>
      </c>
      <c r="CW161" s="83">
        <v>0</v>
      </c>
      <c r="CX161" s="73">
        <v>0</v>
      </c>
      <c r="CY161" s="73">
        <v>0</v>
      </c>
      <c r="CZ161" s="148">
        <v>0</v>
      </c>
      <c r="DA161" s="83">
        <v>0</v>
      </c>
      <c r="DB161" s="73">
        <v>0</v>
      </c>
      <c r="DC161" s="214">
        <v>0.75</v>
      </c>
      <c r="DD161" s="73">
        <v>0</v>
      </c>
      <c r="DE161" s="148">
        <v>0</v>
      </c>
      <c r="DF161" s="148">
        <v>0</v>
      </c>
      <c r="DG161" s="73">
        <v>0</v>
      </c>
      <c r="DH161" s="73">
        <v>0</v>
      </c>
      <c r="DI161" s="73">
        <v>0</v>
      </c>
      <c r="DJ161" s="73">
        <v>0</v>
      </c>
      <c r="DK161" s="148">
        <v>0</v>
      </c>
      <c r="DL161" s="83">
        <v>0</v>
      </c>
      <c r="DM161" s="75">
        <v>595650.41</v>
      </c>
      <c r="DN161" s="75">
        <v>595650.41</v>
      </c>
      <c r="DO161" s="73">
        <v>0</v>
      </c>
      <c r="DP161" s="73">
        <v>0</v>
      </c>
      <c r="DQ161" s="73">
        <v>0</v>
      </c>
      <c r="DR161" s="73">
        <v>595650.41</v>
      </c>
      <c r="DS161" s="220">
        <v>40</v>
      </c>
      <c r="DT161" s="221">
        <v>46</v>
      </c>
      <c r="DU161" s="221">
        <v>133.97399999999999</v>
      </c>
      <c r="DV161" s="222">
        <v>15388</v>
      </c>
    </row>
    <row r="162" spans="1:126" ht="10.199999999999999">
      <c r="A162" s="72" t="s">
        <v>563</v>
      </c>
      <c r="B162" s="72" t="s">
        <v>414</v>
      </c>
      <c r="C162" s="204" t="s">
        <v>564</v>
      </c>
      <c r="D162" s="205" t="s">
        <v>137</v>
      </c>
      <c r="E162" s="206" t="s">
        <v>565</v>
      </c>
      <c r="F162" s="72" t="s">
        <v>525</v>
      </c>
      <c r="G162" s="72" t="s">
        <v>133</v>
      </c>
      <c r="H162" s="207">
        <v>0</v>
      </c>
      <c r="I162" s="207">
        <v>53</v>
      </c>
      <c r="J162" s="208">
        <v>53</v>
      </c>
      <c r="K162" s="207">
        <v>57</v>
      </c>
      <c r="L162" s="207">
        <v>49</v>
      </c>
      <c r="M162" s="207">
        <v>43.5</v>
      </c>
      <c r="N162" s="207">
        <v>54</v>
      </c>
      <c r="O162" s="207">
        <v>55</v>
      </c>
      <c r="P162" s="207">
        <v>54</v>
      </c>
      <c r="Q162" s="207">
        <v>48</v>
      </c>
      <c r="R162" s="207">
        <v>48.5</v>
      </c>
      <c r="S162" s="207">
        <v>52</v>
      </c>
      <c r="T162" s="207">
        <v>30.5</v>
      </c>
      <c r="U162" s="207">
        <v>31</v>
      </c>
      <c r="V162" s="207">
        <v>14</v>
      </c>
      <c r="W162" s="208">
        <v>536.5</v>
      </c>
      <c r="X162" s="208">
        <v>589.5</v>
      </c>
      <c r="Y162" s="209">
        <v>76.319999999999993</v>
      </c>
      <c r="Z162" s="209">
        <v>68.400000000000006</v>
      </c>
      <c r="AA162" s="209">
        <v>109.15</v>
      </c>
      <c r="AB162" s="209">
        <v>170.33500000000001</v>
      </c>
      <c r="AC162" s="209">
        <v>280</v>
      </c>
      <c r="AD162" s="82">
        <v>627.88499999999999</v>
      </c>
      <c r="AE162" s="82">
        <v>704.20500000000004</v>
      </c>
      <c r="AF162" s="209">
        <v>1.091</v>
      </c>
      <c r="AG162" s="209">
        <v>1.0229999999999999</v>
      </c>
      <c r="AH162" s="209">
        <v>1.0569999999999999</v>
      </c>
      <c r="AI162" s="82">
        <v>744.34500000000003</v>
      </c>
      <c r="AJ162" s="207">
        <v>4.5</v>
      </c>
      <c r="AK162" s="207">
        <v>7.5</v>
      </c>
      <c r="AL162" s="207">
        <v>0</v>
      </c>
      <c r="AM162" s="207">
        <v>49.5</v>
      </c>
      <c r="AN162" s="207">
        <v>0.78</v>
      </c>
      <c r="AO162" s="82">
        <v>4.5</v>
      </c>
      <c r="AP162" s="82">
        <v>15</v>
      </c>
      <c r="AQ162" s="82">
        <v>0</v>
      </c>
      <c r="AR162" s="82">
        <v>34.65</v>
      </c>
      <c r="AS162" s="82">
        <v>54.15</v>
      </c>
      <c r="AT162" s="82">
        <v>19.5</v>
      </c>
      <c r="AU162" s="82">
        <v>73.650000000000006</v>
      </c>
      <c r="AV162" s="207">
        <v>365.5</v>
      </c>
      <c r="AW162" s="207">
        <v>0</v>
      </c>
      <c r="AX162" s="209">
        <v>18.274999999999999</v>
      </c>
      <c r="AY162" s="207">
        <v>0</v>
      </c>
      <c r="AZ162" s="207">
        <v>0</v>
      </c>
      <c r="BA162" s="213">
        <v>0</v>
      </c>
      <c r="BB162" s="213">
        <v>0</v>
      </c>
      <c r="BC162" s="212">
        <v>0</v>
      </c>
      <c r="BD162" s="207">
        <v>0</v>
      </c>
      <c r="BE162" s="207">
        <v>0</v>
      </c>
      <c r="BF162" s="209">
        <v>0</v>
      </c>
      <c r="BG162" s="207">
        <v>0</v>
      </c>
      <c r="BH162" s="82">
        <v>0</v>
      </c>
      <c r="BI162" s="210">
        <v>0</v>
      </c>
      <c r="BJ162" s="210">
        <v>0</v>
      </c>
      <c r="BK162" s="213">
        <v>2289.75</v>
      </c>
      <c r="BL162" s="213">
        <v>2289.75</v>
      </c>
      <c r="BM162" s="217">
        <v>0</v>
      </c>
      <c r="BN162" s="217">
        <v>0</v>
      </c>
      <c r="BO162" s="218">
        <v>0</v>
      </c>
      <c r="BP162" s="219">
        <v>0.84799999999999998</v>
      </c>
      <c r="BQ162" s="82" t="s">
        <v>234</v>
      </c>
      <c r="BR162" s="207" t="s">
        <v>134</v>
      </c>
      <c r="BS162" s="212">
        <v>29.994</v>
      </c>
      <c r="BT162" s="212">
        <v>29.994</v>
      </c>
      <c r="BU162" s="210">
        <v>0.16700000000000001</v>
      </c>
      <c r="BV162" s="82">
        <v>98.447000000000003</v>
      </c>
      <c r="BW162" s="82">
        <v>4.5449999999999999</v>
      </c>
      <c r="BX162" s="82">
        <v>4.5</v>
      </c>
      <c r="BY162" s="212">
        <v>9.0449999999999999</v>
      </c>
      <c r="BZ162" s="210">
        <v>0</v>
      </c>
      <c r="CA162" s="82">
        <v>0</v>
      </c>
      <c r="CB162" s="207">
        <v>0</v>
      </c>
      <c r="CC162" s="217">
        <v>0</v>
      </c>
      <c r="CD162" s="207">
        <v>0</v>
      </c>
      <c r="CE162" s="207">
        <v>0</v>
      </c>
      <c r="CF162" s="217">
        <v>0</v>
      </c>
      <c r="CG162" s="82">
        <v>973.75599999999997</v>
      </c>
      <c r="CH162" s="217">
        <v>0</v>
      </c>
      <c r="CI162" s="82">
        <v>973.75599999999997</v>
      </c>
      <c r="CJ162" s="75">
        <v>4417687.53</v>
      </c>
      <c r="CK162" s="213">
        <v>0</v>
      </c>
      <c r="CL162" s="213">
        <v>0</v>
      </c>
      <c r="CM162" s="209">
        <v>0</v>
      </c>
      <c r="CN162" s="73">
        <v>0</v>
      </c>
      <c r="CO162" s="213">
        <v>0</v>
      </c>
      <c r="CP162" s="213">
        <v>0</v>
      </c>
      <c r="CQ162" s="212">
        <v>0</v>
      </c>
      <c r="CR162" s="74">
        <v>0</v>
      </c>
      <c r="CS162" s="75">
        <v>4417687.53</v>
      </c>
      <c r="CT162" s="75">
        <v>88353.75</v>
      </c>
      <c r="CU162" s="73">
        <v>4329333.78</v>
      </c>
      <c r="CV162" s="148">
        <v>0</v>
      </c>
      <c r="CW162" s="83">
        <v>0</v>
      </c>
      <c r="CX162" s="73">
        <v>0</v>
      </c>
      <c r="CY162" s="73">
        <v>0</v>
      </c>
      <c r="CZ162" s="148">
        <v>0</v>
      </c>
      <c r="DA162" s="83">
        <v>0</v>
      </c>
      <c r="DB162" s="73">
        <v>0</v>
      </c>
      <c r="DC162" s="214">
        <v>0.75</v>
      </c>
      <c r="DD162" s="73">
        <v>0</v>
      </c>
      <c r="DE162" s="148">
        <v>0</v>
      </c>
      <c r="DF162" s="148">
        <v>0</v>
      </c>
      <c r="DG162" s="73">
        <v>0</v>
      </c>
      <c r="DH162" s="73">
        <v>0</v>
      </c>
      <c r="DI162" s="73">
        <v>0</v>
      </c>
      <c r="DJ162" s="73">
        <v>0</v>
      </c>
      <c r="DK162" s="148">
        <v>0</v>
      </c>
      <c r="DL162" s="83">
        <v>0</v>
      </c>
      <c r="DM162" s="75">
        <v>4329333.78</v>
      </c>
      <c r="DN162" s="75">
        <v>4329333.78</v>
      </c>
      <c r="DO162" s="73">
        <v>0</v>
      </c>
      <c r="DP162" s="73">
        <v>0</v>
      </c>
      <c r="DQ162" s="73">
        <v>0</v>
      </c>
      <c r="DR162" s="73">
        <v>4329333.78</v>
      </c>
      <c r="DS162" s="220">
        <v>588</v>
      </c>
      <c r="DT162" s="221">
        <v>597</v>
      </c>
      <c r="DU162" s="221">
        <v>1001.849</v>
      </c>
      <c r="DV162" s="222">
        <v>7494</v>
      </c>
    </row>
    <row r="163" spans="1:126" ht="10.199999999999999">
      <c r="A163" s="72" t="s">
        <v>566</v>
      </c>
      <c r="B163" s="72" t="s">
        <v>136</v>
      </c>
      <c r="C163" s="204" t="s">
        <v>567</v>
      </c>
      <c r="D163" s="205" t="s">
        <v>137</v>
      </c>
      <c r="E163" s="206" t="s">
        <v>568</v>
      </c>
      <c r="F163" s="72" t="s">
        <v>525</v>
      </c>
      <c r="G163" s="72" t="s">
        <v>133</v>
      </c>
      <c r="H163" s="207">
        <v>0</v>
      </c>
      <c r="I163" s="207">
        <v>0</v>
      </c>
      <c r="J163" s="208">
        <v>0</v>
      </c>
      <c r="K163" s="207">
        <v>0</v>
      </c>
      <c r="L163" s="207">
        <v>0</v>
      </c>
      <c r="M163" s="207">
        <v>0</v>
      </c>
      <c r="N163" s="207">
        <v>0</v>
      </c>
      <c r="O163" s="207">
        <v>0</v>
      </c>
      <c r="P163" s="207">
        <v>96.5</v>
      </c>
      <c r="Q163" s="207">
        <v>88</v>
      </c>
      <c r="R163" s="207">
        <v>79</v>
      </c>
      <c r="S163" s="207">
        <v>61</v>
      </c>
      <c r="T163" s="207">
        <v>60.5</v>
      </c>
      <c r="U163" s="207">
        <v>53</v>
      </c>
      <c r="V163" s="207">
        <v>27</v>
      </c>
      <c r="W163" s="208">
        <v>465</v>
      </c>
      <c r="X163" s="208">
        <v>465</v>
      </c>
      <c r="Y163" s="209">
        <v>0</v>
      </c>
      <c r="Z163" s="209">
        <v>0</v>
      </c>
      <c r="AA163" s="209">
        <v>0</v>
      </c>
      <c r="AB163" s="209">
        <v>100.843</v>
      </c>
      <c r="AC163" s="209">
        <v>460.625</v>
      </c>
      <c r="AD163" s="82">
        <v>561.46799999999996</v>
      </c>
      <c r="AE163" s="82">
        <v>561.46799999999996</v>
      </c>
      <c r="AF163" s="209">
        <v>1.0549999999999999</v>
      </c>
      <c r="AG163" s="209">
        <v>1.0629999999999999</v>
      </c>
      <c r="AH163" s="209">
        <v>1.0589999999999999</v>
      </c>
      <c r="AI163" s="82">
        <v>594.59500000000003</v>
      </c>
      <c r="AJ163" s="207">
        <v>1</v>
      </c>
      <c r="AK163" s="207">
        <v>1</v>
      </c>
      <c r="AL163" s="207">
        <v>0</v>
      </c>
      <c r="AM163" s="207">
        <v>137.5</v>
      </c>
      <c r="AN163" s="207">
        <v>1.05</v>
      </c>
      <c r="AO163" s="82">
        <v>1</v>
      </c>
      <c r="AP163" s="82">
        <v>2</v>
      </c>
      <c r="AQ163" s="82">
        <v>0</v>
      </c>
      <c r="AR163" s="82">
        <v>96.25</v>
      </c>
      <c r="AS163" s="82">
        <v>99.25</v>
      </c>
      <c r="AT163" s="82">
        <v>26.25</v>
      </c>
      <c r="AU163" s="82">
        <v>125.5</v>
      </c>
      <c r="AV163" s="207">
        <v>0</v>
      </c>
      <c r="AW163" s="207">
        <v>0</v>
      </c>
      <c r="AX163" s="209">
        <v>0</v>
      </c>
      <c r="AY163" s="207">
        <v>0</v>
      </c>
      <c r="AZ163" s="207">
        <v>0</v>
      </c>
      <c r="BA163" s="213">
        <v>0</v>
      </c>
      <c r="BB163" s="213">
        <v>0</v>
      </c>
      <c r="BC163" s="212">
        <v>0</v>
      </c>
      <c r="BD163" s="207">
        <v>0</v>
      </c>
      <c r="BE163" s="207">
        <v>0</v>
      </c>
      <c r="BF163" s="209">
        <v>0</v>
      </c>
      <c r="BG163" s="207">
        <v>1</v>
      </c>
      <c r="BH163" s="82">
        <v>1.5</v>
      </c>
      <c r="BI163" s="210">
        <v>0</v>
      </c>
      <c r="BJ163" s="210">
        <v>0</v>
      </c>
      <c r="BK163" s="213">
        <v>77714.25</v>
      </c>
      <c r="BL163" s="213">
        <v>86741</v>
      </c>
      <c r="BM163" s="217">
        <v>0</v>
      </c>
      <c r="BN163" s="217">
        <v>0</v>
      </c>
      <c r="BO163" s="218">
        <v>0</v>
      </c>
      <c r="BP163" s="219">
        <v>3.6999999999999998E-2</v>
      </c>
      <c r="BQ163" s="82" t="s">
        <v>134</v>
      </c>
      <c r="BR163" s="207" t="s">
        <v>134</v>
      </c>
      <c r="BS163" s="212">
        <v>0</v>
      </c>
      <c r="BT163" s="212">
        <v>0</v>
      </c>
      <c r="BU163" s="210">
        <v>0.21</v>
      </c>
      <c r="BV163" s="82">
        <v>97.65</v>
      </c>
      <c r="BW163" s="82">
        <v>212.31</v>
      </c>
      <c r="BX163" s="82">
        <v>74</v>
      </c>
      <c r="BY163" s="212">
        <v>286.31</v>
      </c>
      <c r="BZ163" s="210">
        <v>0</v>
      </c>
      <c r="CA163" s="82">
        <v>0</v>
      </c>
      <c r="CB163" s="207">
        <v>0</v>
      </c>
      <c r="CC163" s="217">
        <v>0</v>
      </c>
      <c r="CD163" s="207">
        <v>0</v>
      </c>
      <c r="CE163" s="207">
        <v>0</v>
      </c>
      <c r="CF163" s="217">
        <v>0</v>
      </c>
      <c r="CG163" s="82">
        <v>1105.5550000000001</v>
      </c>
      <c r="CH163" s="217">
        <v>0</v>
      </c>
      <c r="CI163" s="82">
        <v>1105.5550000000001</v>
      </c>
      <c r="CJ163" s="75">
        <v>5015626.6500000004</v>
      </c>
      <c r="CK163" s="213">
        <v>0</v>
      </c>
      <c r="CL163" s="213">
        <v>600</v>
      </c>
      <c r="CM163" s="209">
        <v>66</v>
      </c>
      <c r="CN163" s="73">
        <v>299425.5</v>
      </c>
      <c r="CO163" s="213">
        <v>0</v>
      </c>
      <c r="CP163" s="213">
        <v>0</v>
      </c>
      <c r="CQ163" s="212">
        <v>0</v>
      </c>
      <c r="CR163" s="74">
        <v>0</v>
      </c>
      <c r="CS163" s="75">
        <v>5315052.1500000004</v>
      </c>
      <c r="CT163" s="75">
        <v>106301.04</v>
      </c>
      <c r="CU163" s="73">
        <v>5208751.1100000003</v>
      </c>
      <c r="CV163" s="148">
        <v>0</v>
      </c>
      <c r="CW163" s="83">
        <v>0</v>
      </c>
      <c r="CX163" s="73">
        <v>0</v>
      </c>
      <c r="CY163" s="73">
        <v>0</v>
      </c>
      <c r="CZ163" s="148">
        <v>0</v>
      </c>
      <c r="DA163" s="83">
        <v>0</v>
      </c>
      <c r="DB163" s="73">
        <v>0</v>
      </c>
      <c r="DC163" s="214">
        <v>0.75</v>
      </c>
      <c r="DD163" s="73">
        <v>0</v>
      </c>
      <c r="DE163" s="148">
        <v>0</v>
      </c>
      <c r="DF163" s="148">
        <v>0</v>
      </c>
      <c r="DG163" s="73">
        <v>0</v>
      </c>
      <c r="DH163" s="73">
        <v>0</v>
      </c>
      <c r="DI163" s="73">
        <v>0</v>
      </c>
      <c r="DJ163" s="73">
        <v>0</v>
      </c>
      <c r="DK163" s="148">
        <v>0</v>
      </c>
      <c r="DL163" s="83">
        <v>0</v>
      </c>
      <c r="DM163" s="75">
        <v>5208751.1100000003</v>
      </c>
      <c r="DN163" s="75">
        <v>4915314.12</v>
      </c>
      <c r="DO163" s="73">
        <v>293436.99</v>
      </c>
      <c r="DP163" s="73">
        <v>0</v>
      </c>
      <c r="DQ163" s="73">
        <v>0</v>
      </c>
      <c r="DR163" s="73">
        <v>5208751.1100000003</v>
      </c>
      <c r="DS163" s="220">
        <v>498</v>
      </c>
      <c r="DT163" s="221">
        <v>646</v>
      </c>
      <c r="DU163" s="221">
        <v>1412.0039999999999</v>
      </c>
      <c r="DV163" s="222">
        <v>10786</v>
      </c>
    </row>
    <row r="164" spans="1:126" ht="10.199999999999999">
      <c r="A164" s="72" t="s">
        <v>569</v>
      </c>
      <c r="B164" s="72" t="s">
        <v>136</v>
      </c>
      <c r="C164" s="204" t="s">
        <v>570</v>
      </c>
      <c r="D164" s="205" t="s">
        <v>137</v>
      </c>
      <c r="E164" s="206" t="s">
        <v>571</v>
      </c>
      <c r="F164" s="72" t="s">
        <v>525</v>
      </c>
      <c r="G164" s="72" t="s">
        <v>133</v>
      </c>
      <c r="H164" s="207">
        <v>2.5</v>
      </c>
      <c r="I164" s="207">
        <v>73.5</v>
      </c>
      <c r="J164" s="208">
        <v>74.75</v>
      </c>
      <c r="K164" s="207">
        <v>76.5</v>
      </c>
      <c r="L164" s="207">
        <v>75</v>
      </c>
      <c r="M164" s="207">
        <v>85</v>
      </c>
      <c r="N164" s="207">
        <v>87.5</v>
      </c>
      <c r="O164" s="207">
        <v>55.5</v>
      </c>
      <c r="P164" s="207">
        <v>0</v>
      </c>
      <c r="Q164" s="207">
        <v>0</v>
      </c>
      <c r="R164" s="207">
        <v>0</v>
      </c>
      <c r="S164" s="207">
        <v>0</v>
      </c>
      <c r="T164" s="207">
        <v>0</v>
      </c>
      <c r="U164" s="207">
        <v>0</v>
      </c>
      <c r="V164" s="207">
        <v>0</v>
      </c>
      <c r="W164" s="208">
        <v>379.5</v>
      </c>
      <c r="X164" s="208">
        <v>454.25</v>
      </c>
      <c r="Y164" s="209">
        <v>107.64</v>
      </c>
      <c r="Z164" s="209">
        <v>91.8</v>
      </c>
      <c r="AA164" s="209">
        <v>188.8</v>
      </c>
      <c r="AB164" s="209">
        <v>149.43600000000001</v>
      </c>
      <c r="AC164" s="209">
        <v>0</v>
      </c>
      <c r="AD164" s="82">
        <v>430.036</v>
      </c>
      <c r="AE164" s="82">
        <v>537.67600000000004</v>
      </c>
      <c r="AF164" s="209">
        <v>1.107</v>
      </c>
      <c r="AG164" s="209">
        <v>1.099</v>
      </c>
      <c r="AH164" s="209">
        <v>1.103</v>
      </c>
      <c r="AI164" s="82">
        <v>593.05700000000002</v>
      </c>
      <c r="AJ164" s="207">
        <v>0</v>
      </c>
      <c r="AK164" s="207">
        <v>2</v>
      </c>
      <c r="AL164" s="207">
        <v>1</v>
      </c>
      <c r="AM164" s="207">
        <v>65.5</v>
      </c>
      <c r="AN164" s="207">
        <v>0.82</v>
      </c>
      <c r="AO164" s="82">
        <v>0</v>
      </c>
      <c r="AP164" s="82">
        <v>4</v>
      </c>
      <c r="AQ164" s="82">
        <v>2</v>
      </c>
      <c r="AR164" s="82">
        <v>45.85</v>
      </c>
      <c r="AS164" s="82">
        <v>51.85</v>
      </c>
      <c r="AT164" s="82">
        <v>20.5</v>
      </c>
      <c r="AU164" s="82">
        <v>72.349999999999994</v>
      </c>
      <c r="AV164" s="207">
        <v>453</v>
      </c>
      <c r="AW164" s="207">
        <v>0</v>
      </c>
      <c r="AX164" s="209">
        <v>22.65</v>
      </c>
      <c r="AY164" s="207">
        <v>0</v>
      </c>
      <c r="AZ164" s="207">
        <v>0</v>
      </c>
      <c r="BA164" s="213">
        <v>0</v>
      </c>
      <c r="BB164" s="213">
        <v>0</v>
      </c>
      <c r="BC164" s="212">
        <v>0</v>
      </c>
      <c r="BD164" s="207">
        <v>0</v>
      </c>
      <c r="BE164" s="207">
        <v>0</v>
      </c>
      <c r="BF164" s="209">
        <v>0</v>
      </c>
      <c r="BG164" s="207">
        <v>3</v>
      </c>
      <c r="BH164" s="82">
        <v>4.5</v>
      </c>
      <c r="BI164" s="210">
        <v>0</v>
      </c>
      <c r="BJ164" s="210">
        <v>0</v>
      </c>
      <c r="BK164" s="213">
        <v>77714.25</v>
      </c>
      <c r="BL164" s="213">
        <v>86741</v>
      </c>
      <c r="BM164" s="217">
        <v>0</v>
      </c>
      <c r="BN164" s="217">
        <v>0</v>
      </c>
      <c r="BO164" s="218">
        <v>0</v>
      </c>
      <c r="BP164" s="219">
        <v>3.6999999999999998E-2</v>
      </c>
      <c r="BQ164" s="82" t="s">
        <v>134</v>
      </c>
      <c r="BR164" s="207" t="s">
        <v>134</v>
      </c>
      <c r="BS164" s="212">
        <v>0</v>
      </c>
      <c r="BT164" s="212">
        <v>0</v>
      </c>
      <c r="BU164" s="210">
        <v>0.21</v>
      </c>
      <c r="BV164" s="82">
        <v>95.393000000000001</v>
      </c>
      <c r="BW164" s="82">
        <v>0</v>
      </c>
      <c r="BX164" s="82">
        <v>0</v>
      </c>
      <c r="BY164" s="212">
        <v>0</v>
      </c>
      <c r="BZ164" s="210">
        <v>0</v>
      </c>
      <c r="CA164" s="82">
        <v>0</v>
      </c>
      <c r="CB164" s="207">
        <v>0</v>
      </c>
      <c r="CC164" s="217">
        <v>0</v>
      </c>
      <c r="CD164" s="207">
        <v>0</v>
      </c>
      <c r="CE164" s="207">
        <v>0</v>
      </c>
      <c r="CF164" s="217">
        <v>0</v>
      </c>
      <c r="CG164" s="82">
        <v>787.95</v>
      </c>
      <c r="CH164" s="217">
        <v>0</v>
      </c>
      <c r="CI164" s="82">
        <v>787.95</v>
      </c>
      <c r="CJ164" s="75">
        <v>3574732.16</v>
      </c>
      <c r="CK164" s="213">
        <v>0</v>
      </c>
      <c r="CL164" s="213">
        <v>0</v>
      </c>
      <c r="CM164" s="209">
        <v>0</v>
      </c>
      <c r="CN164" s="73">
        <v>0</v>
      </c>
      <c r="CO164" s="213">
        <v>0</v>
      </c>
      <c r="CP164" s="213">
        <v>0</v>
      </c>
      <c r="CQ164" s="212">
        <v>0</v>
      </c>
      <c r="CR164" s="74">
        <v>0</v>
      </c>
      <c r="CS164" s="75">
        <v>3574732.16</v>
      </c>
      <c r="CT164" s="75">
        <v>71494.64</v>
      </c>
      <c r="CU164" s="73">
        <v>3503237.52</v>
      </c>
      <c r="CV164" s="148">
        <v>0</v>
      </c>
      <c r="CW164" s="83">
        <v>0</v>
      </c>
      <c r="CX164" s="73">
        <v>0</v>
      </c>
      <c r="CY164" s="73">
        <v>0</v>
      </c>
      <c r="CZ164" s="148">
        <v>0</v>
      </c>
      <c r="DA164" s="83">
        <v>0</v>
      </c>
      <c r="DB164" s="73">
        <v>0</v>
      </c>
      <c r="DC164" s="214">
        <v>0.75</v>
      </c>
      <c r="DD164" s="73">
        <v>0</v>
      </c>
      <c r="DE164" s="148">
        <v>0</v>
      </c>
      <c r="DF164" s="148">
        <v>0</v>
      </c>
      <c r="DG164" s="73">
        <v>0</v>
      </c>
      <c r="DH164" s="73">
        <v>0</v>
      </c>
      <c r="DI164" s="73">
        <v>0</v>
      </c>
      <c r="DJ164" s="73">
        <v>0</v>
      </c>
      <c r="DK164" s="148">
        <v>0</v>
      </c>
      <c r="DL164" s="83">
        <v>0</v>
      </c>
      <c r="DM164" s="75">
        <v>3503237.52</v>
      </c>
      <c r="DN164" s="75">
        <v>3503237.52</v>
      </c>
      <c r="DO164" s="73">
        <v>0</v>
      </c>
      <c r="DP164" s="73">
        <v>0</v>
      </c>
      <c r="DQ164" s="73">
        <v>0</v>
      </c>
      <c r="DR164" s="73">
        <v>3503237.52</v>
      </c>
      <c r="DS164" s="220">
        <v>458</v>
      </c>
      <c r="DT164" s="221">
        <v>402</v>
      </c>
      <c r="DU164" s="221">
        <v>686.95500000000004</v>
      </c>
      <c r="DV164" s="222">
        <v>7870</v>
      </c>
    </row>
    <row r="165" spans="1:126" ht="10.199999999999999">
      <c r="A165" s="72" t="s">
        <v>572</v>
      </c>
      <c r="B165" s="72" t="s">
        <v>341</v>
      </c>
      <c r="C165" s="204" t="s">
        <v>573</v>
      </c>
      <c r="D165" s="205" t="s">
        <v>137</v>
      </c>
      <c r="E165" s="206" t="s">
        <v>574</v>
      </c>
      <c r="F165" s="72" t="s">
        <v>525</v>
      </c>
      <c r="G165" s="72" t="s">
        <v>133</v>
      </c>
      <c r="H165" s="207">
        <v>0</v>
      </c>
      <c r="I165" s="207">
        <v>50</v>
      </c>
      <c r="J165" s="208">
        <v>50</v>
      </c>
      <c r="K165" s="207">
        <v>53.5</v>
      </c>
      <c r="L165" s="207">
        <v>49.5</v>
      </c>
      <c r="M165" s="207">
        <v>44.5</v>
      </c>
      <c r="N165" s="207">
        <v>41</v>
      </c>
      <c r="O165" s="207">
        <v>28</v>
      </c>
      <c r="P165" s="207">
        <v>28</v>
      </c>
      <c r="Q165" s="207">
        <v>0</v>
      </c>
      <c r="R165" s="207">
        <v>0</v>
      </c>
      <c r="S165" s="207">
        <v>0</v>
      </c>
      <c r="T165" s="207">
        <v>0</v>
      </c>
      <c r="U165" s="207">
        <v>0</v>
      </c>
      <c r="V165" s="207">
        <v>0</v>
      </c>
      <c r="W165" s="208">
        <v>244.5</v>
      </c>
      <c r="X165" s="208">
        <v>294.5</v>
      </c>
      <c r="Y165" s="209">
        <v>72</v>
      </c>
      <c r="Z165" s="209">
        <v>64.2</v>
      </c>
      <c r="AA165" s="209">
        <v>110.92</v>
      </c>
      <c r="AB165" s="209">
        <v>101.36499999999999</v>
      </c>
      <c r="AC165" s="209">
        <v>0</v>
      </c>
      <c r="AD165" s="82">
        <v>276.48500000000001</v>
      </c>
      <c r="AE165" s="82">
        <v>348.48500000000001</v>
      </c>
      <c r="AF165" s="209">
        <v>1</v>
      </c>
      <c r="AG165" s="209">
        <v>1</v>
      </c>
      <c r="AH165" s="209">
        <v>1</v>
      </c>
      <c r="AI165" s="82">
        <v>348.48500000000001</v>
      </c>
      <c r="AJ165" s="207">
        <v>0</v>
      </c>
      <c r="AK165" s="207">
        <v>1</v>
      </c>
      <c r="AL165" s="207">
        <v>0</v>
      </c>
      <c r="AM165" s="207">
        <v>36</v>
      </c>
      <c r="AN165" s="207">
        <v>0.44</v>
      </c>
      <c r="AO165" s="82">
        <v>0</v>
      </c>
      <c r="AP165" s="82">
        <v>2</v>
      </c>
      <c r="AQ165" s="82">
        <v>0</v>
      </c>
      <c r="AR165" s="82">
        <v>25.2</v>
      </c>
      <c r="AS165" s="82">
        <v>27.2</v>
      </c>
      <c r="AT165" s="82">
        <v>11</v>
      </c>
      <c r="AU165" s="82">
        <v>38.200000000000003</v>
      </c>
      <c r="AV165" s="207">
        <v>294.5</v>
      </c>
      <c r="AW165" s="207">
        <v>0</v>
      </c>
      <c r="AX165" s="209">
        <v>14.725</v>
      </c>
      <c r="AY165" s="207">
        <v>0</v>
      </c>
      <c r="AZ165" s="207">
        <v>0</v>
      </c>
      <c r="BA165" s="213">
        <v>0</v>
      </c>
      <c r="BB165" s="213">
        <v>0</v>
      </c>
      <c r="BC165" s="212">
        <v>0</v>
      </c>
      <c r="BD165" s="207">
        <v>0</v>
      </c>
      <c r="BE165" s="207">
        <v>0</v>
      </c>
      <c r="BF165" s="209">
        <v>0</v>
      </c>
      <c r="BG165" s="207">
        <v>0</v>
      </c>
      <c r="BH165" s="82">
        <v>0</v>
      </c>
      <c r="BI165" s="210">
        <v>0</v>
      </c>
      <c r="BJ165" s="210">
        <v>0</v>
      </c>
      <c r="BK165" s="213">
        <v>10720</v>
      </c>
      <c r="BL165" s="213">
        <v>10720</v>
      </c>
      <c r="BM165" s="217">
        <v>0</v>
      </c>
      <c r="BN165" s="217">
        <v>0</v>
      </c>
      <c r="BO165" s="218">
        <v>0</v>
      </c>
      <c r="BP165" s="219">
        <v>0.627</v>
      </c>
      <c r="BQ165" s="82" t="s">
        <v>234</v>
      </c>
      <c r="BR165" s="207" t="s">
        <v>234</v>
      </c>
      <c r="BS165" s="212">
        <v>0</v>
      </c>
      <c r="BT165" s="212">
        <v>0</v>
      </c>
      <c r="BU165" s="210">
        <v>0.33900000000000002</v>
      </c>
      <c r="BV165" s="82">
        <v>99.835999999999999</v>
      </c>
      <c r="BW165" s="82">
        <v>169.36500000000001</v>
      </c>
      <c r="BX165" s="82">
        <v>58.5</v>
      </c>
      <c r="BY165" s="212">
        <v>227.86500000000001</v>
      </c>
      <c r="BZ165" s="210">
        <v>0</v>
      </c>
      <c r="CA165" s="82">
        <v>0</v>
      </c>
      <c r="CB165" s="207">
        <v>0</v>
      </c>
      <c r="CC165" s="217">
        <v>0</v>
      </c>
      <c r="CD165" s="207">
        <v>0</v>
      </c>
      <c r="CE165" s="207">
        <v>0</v>
      </c>
      <c r="CF165" s="217">
        <v>0</v>
      </c>
      <c r="CG165" s="82">
        <v>729.11099999999999</v>
      </c>
      <c r="CH165" s="217">
        <v>0</v>
      </c>
      <c r="CI165" s="82">
        <v>729.11099999999999</v>
      </c>
      <c r="CJ165" s="75">
        <v>3307794.33</v>
      </c>
      <c r="CK165" s="213">
        <v>0</v>
      </c>
      <c r="CL165" s="213">
        <v>418</v>
      </c>
      <c r="CM165" s="209">
        <v>45.98</v>
      </c>
      <c r="CN165" s="73">
        <v>208599.77</v>
      </c>
      <c r="CO165" s="213">
        <v>0</v>
      </c>
      <c r="CP165" s="213">
        <v>0</v>
      </c>
      <c r="CQ165" s="212">
        <v>0</v>
      </c>
      <c r="CR165" s="74">
        <v>0</v>
      </c>
      <c r="CS165" s="75">
        <v>3516394.1</v>
      </c>
      <c r="CT165" s="75">
        <v>70327.88</v>
      </c>
      <c r="CU165" s="73">
        <v>3446066.22</v>
      </c>
      <c r="CV165" s="148">
        <v>0</v>
      </c>
      <c r="CW165" s="83">
        <v>0</v>
      </c>
      <c r="CX165" s="73">
        <v>0</v>
      </c>
      <c r="CY165" s="73">
        <v>0</v>
      </c>
      <c r="CZ165" s="148">
        <v>0</v>
      </c>
      <c r="DA165" s="83">
        <v>0</v>
      </c>
      <c r="DB165" s="73">
        <v>0</v>
      </c>
      <c r="DC165" s="214">
        <v>0.75</v>
      </c>
      <c r="DD165" s="73">
        <v>0</v>
      </c>
      <c r="DE165" s="148">
        <v>0</v>
      </c>
      <c r="DF165" s="148">
        <v>0</v>
      </c>
      <c r="DG165" s="73">
        <v>0</v>
      </c>
      <c r="DH165" s="73">
        <v>0</v>
      </c>
      <c r="DI165" s="73">
        <v>0</v>
      </c>
      <c r="DJ165" s="73">
        <v>0</v>
      </c>
      <c r="DK165" s="148">
        <v>0</v>
      </c>
      <c r="DL165" s="83">
        <v>0</v>
      </c>
      <c r="DM165" s="75">
        <v>3446066.22</v>
      </c>
      <c r="DN165" s="75">
        <v>3241638.45</v>
      </c>
      <c r="DO165" s="73">
        <v>204427.77</v>
      </c>
      <c r="DP165" s="73">
        <v>0</v>
      </c>
      <c r="DQ165" s="73">
        <v>0</v>
      </c>
      <c r="DR165" s="73">
        <v>3446066.22</v>
      </c>
      <c r="DS165" s="220">
        <v>292</v>
      </c>
      <c r="DT165" s="221">
        <v>409</v>
      </c>
      <c r="DU165" s="221">
        <v>913.50599999999997</v>
      </c>
      <c r="DV165" s="222">
        <v>11232</v>
      </c>
    </row>
    <row r="166" spans="1:126" ht="10.199999999999999">
      <c r="A166" s="72" t="s">
        <v>575</v>
      </c>
      <c r="B166" s="72" t="s">
        <v>378</v>
      </c>
      <c r="C166" s="204" t="s">
        <v>576</v>
      </c>
      <c r="D166" s="205" t="s">
        <v>137</v>
      </c>
      <c r="E166" s="206" t="s">
        <v>577</v>
      </c>
      <c r="F166" s="72" t="s">
        <v>525</v>
      </c>
      <c r="G166" s="72" t="s">
        <v>133</v>
      </c>
      <c r="H166" s="207">
        <v>0</v>
      </c>
      <c r="I166" s="207">
        <v>20</v>
      </c>
      <c r="J166" s="208">
        <v>20</v>
      </c>
      <c r="K166" s="207">
        <v>21</v>
      </c>
      <c r="L166" s="207">
        <v>21</v>
      </c>
      <c r="M166" s="207">
        <v>22</v>
      </c>
      <c r="N166" s="207">
        <v>23</v>
      </c>
      <c r="O166" s="207">
        <v>23</v>
      </c>
      <c r="P166" s="207">
        <v>23</v>
      </c>
      <c r="Q166" s="207">
        <v>24</v>
      </c>
      <c r="R166" s="207">
        <v>23</v>
      </c>
      <c r="S166" s="207">
        <v>0</v>
      </c>
      <c r="T166" s="207">
        <v>0</v>
      </c>
      <c r="U166" s="207">
        <v>0</v>
      </c>
      <c r="V166" s="207">
        <v>0</v>
      </c>
      <c r="W166" s="208">
        <v>180</v>
      </c>
      <c r="X166" s="208">
        <v>200</v>
      </c>
      <c r="Y166" s="209">
        <v>28.8</v>
      </c>
      <c r="Z166" s="209">
        <v>25.2</v>
      </c>
      <c r="AA166" s="209">
        <v>50.74</v>
      </c>
      <c r="AB166" s="209">
        <v>72.105000000000004</v>
      </c>
      <c r="AC166" s="209">
        <v>58.75</v>
      </c>
      <c r="AD166" s="82">
        <v>206.79499999999999</v>
      </c>
      <c r="AE166" s="82">
        <v>235.595</v>
      </c>
      <c r="AF166" s="209">
        <v>1.0840000000000001</v>
      </c>
      <c r="AG166" s="209">
        <v>1.0649999999999999</v>
      </c>
      <c r="AH166" s="209">
        <v>1.075</v>
      </c>
      <c r="AI166" s="82">
        <v>253.26499999999999</v>
      </c>
      <c r="AJ166" s="207">
        <v>6</v>
      </c>
      <c r="AK166" s="207">
        <v>1</v>
      </c>
      <c r="AL166" s="207">
        <v>0</v>
      </c>
      <c r="AM166" s="207">
        <v>32</v>
      </c>
      <c r="AN166" s="207">
        <v>0.42</v>
      </c>
      <c r="AO166" s="82">
        <v>6</v>
      </c>
      <c r="AP166" s="82">
        <v>2</v>
      </c>
      <c r="AQ166" s="82">
        <v>0</v>
      </c>
      <c r="AR166" s="82">
        <v>22.4</v>
      </c>
      <c r="AS166" s="82">
        <v>30.4</v>
      </c>
      <c r="AT166" s="82">
        <v>10.5</v>
      </c>
      <c r="AU166" s="82">
        <v>40.9</v>
      </c>
      <c r="AV166" s="207">
        <v>153</v>
      </c>
      <c r="AW166" s="207">
        <v>0</v>
      </c>
      <c r="AX166" s="209">
        <v>7.65</v>
      </c>
      <c r="AY166" s="207">
        <v>0</v>
      </c>
      <c r="AZ166" s="207">
        <v>0</v>
      </c>
      <c r="BA166" s="213">
        <v>0</v>
      </c>
      <c r="BB166" s="213">
        <v>0</v>
      </c>
      <c r="BC166" s="212">
        <v>0</v>
      </c>
      <c r="BD166" s="207">
        <v>0</v>
      </c>
      <c r="BE166" s="207">
        <v>0</v>
      </c>
      <c r="BF166" s="209">
        <v>0</v>
      </c>
      <c r="BG166" s="207">
        <v>1</v>
      </c>
      <c r="BH166" s="82">
        <v>1.5</v>
      </c>
      <c r="BI166" s="210">
        <v>6.7549999999999999</v>
      </c>
      <c r="BJ166" s="210">
        <v>0</v>
      </c>
      <c r="BK166" s="213">
        <v>23828.75</v>
      </c>
      <c r="BL166" s="213">
        <v>23828.75</v>
      </c>
      <c r="BM166" s="217">
        <v>4.0529999999999999</v>
      </c>
      <c r="BN166" s="217">
        <v>0</v>
      </c>
      <c r="BO166" s="218">
        <v>0</v>
      </c>
      <c r="BP166" s="219">
        <v>0.13900000000000001</v>
      </c>
      <c r="BQ166" s="82" t="s">
        <v>134</v>
      </c>
      <c r="BR166" s="207" t="s">
        <v>134</v>
      </c>
      <c r="BS166" s="212">
        <v>0</v>
      </c>
      <c r="BT166" s="212">
        <v>4.0529999999999999</v>
      </c>
      <c r="BU166" s="210">
        <v>0.19500000000000001</v>
      </c>
      <c r="BV166" s="82">
        <v>39</v>
      </c>
      <c r="BW166" s="82">
        <v>0</v>
      </c>
      <c r="BX166" s="82">
        <v>0</v>
      </c>
      <c r="BY166" s="212">
        <v>0</v>
      </c>
      <c r="BZ166" s="210">
        <v>0</v>
      </c>
      <c r="CA166" s="82">
        <v>0</v>
      </c>
      <c r="CB166" s="207">
        <v>0</v>
      </c>
      <c r="CC166" s="217">
        <v>0</v>
      </c>
      <c r="CD166" s="207">
        <v>0</v>
      </c>
      <c r="CE166" s="207">
        <v>0</v>
      </c>
      <c r="CF166" s="217">
        <v>0</v>
      </c>
      <c r="CG166" s="82">
        <v>346.36799999999999</v>
      </c>
      <c r="CH166" s="217">
        <v>0</v>
      </c>
      <c r="CI166" s="82">
        <v>346.36799999999999</v>
      </c>
      <c r="CJ166" s="75">
        <v>1571385.02</v>
      </c>
      <c r="CK166" s="213">
        <v>0</v>
      </c>
      <c r="CL166" s="213">
        <v>200</v>
      </c>
      <c r="CM166" s="209">
        <v>22</v>
      </c>
      <c r="CN166" s="73">
        <v>99808.5</v>
      </c>
      <c r="CO166" s="213">
        <v>0</v>
      </c>
      <c r="CP166" s="213">
        <v>0</v>
      </c>
      <c r="CQ166" s="212">
        <v>0</v>
      </c>
      <c r="CR166" s="74">
        <v>0</v>
      </c>
      <c r="CS166" s="75">
        <v>1671193.52</v>
      </c>
      <c r="CT166" s="75">
        <v>33423.870000000003</v>
      </c>
      <c r="CU166" s="73">
        <v>1637769.65</v>
      </c>
      <c r="CV166" s="148">
        <v>0</v>
      </c>
      <c r="CW166" s="83">
        <v>0</v>
      </c>
      <c r="CX166" s="73">
        <v>0</v>
      </c>
      <c r="CY166" s="73">
        <v>0</v>
      </c>
      <c r="CZ166" s="148">
        <v>0</v>
      </c>
      <c r="DA166" s="83">
        <v>0</v>
      </c>
      <c r="DB166" s="73">
        <v>0</v>
      </c>
      <c r="DC166" s="214">
        <v>0.75</v>
      </c>
      <c r="DD166" s="73">
        <v>0</v>
      </c>
      <c r="DE166" s="148">
        <v>0</v>
      </c>
      <c r="DF166" s="148">
        <v>0</v>
      </c>
      <c r="DG166" s="73">
        <v>0</v>
      </c>
      <c r="DH166" s="73">
        <v>0</v>
      </c>
      <c r="DI166" s="73">
        <v>0</v>
      </c>
      <c r="DJ166" s="73">
        <v>0</v>
      </c>
      <c r="DK166" s="148">
        <v>0</v>
      </c>
      <c r="DL166" s="83">
        <v>0</v>
      </c>
      <c r="DM166" s="75">
        <v>1637769.65</v>
      </c>
      <c r="DN166" s="75">
        <v>1539957.32</v>
      </c>
      <c r="DO166" s="73">
        <v>97812.33</v>
      </c>
      <c r="DP166" s="73">
        <v>0</v>
      </c>
      <c r="DQ166" s="73">
        <v>0</v>
      </c>
      <c r="DR166" s="73">
        <v>1637769.65</v>
      </c>
      <c r="DS166" s="220">
        <v>200</v>
      </c>
      <c r="DT166" s="221">
        <v>200</v>
      </c>
      <c r="DU166" s="221">
        <v>339.51299999999998</v>
      </c>
      <c r="DV166" s="222">
        <v>7857</v>
      </c>
    </row>
    <row r="167" spans="1:126" ht="10.199999999999999">
      <c r="A167" s="72" t="s">
        <v>578</v>
      </c>
      <c r="B167" s="72" t="s">
        <v>378</v>
      </c>
      <c r="C167" s="204" t="s">
        <v>579</v>
      </c>
      <c r="D167" s="205" t="s">
        <v>137</v>
      </c>
      <c r="E167" s="206" t="s">
        <v>580</v>
      </c>
      <c r="F167" s="72" t="s">
        <v>525</v>
      </c>
      <c r="G167" s="72" t="s">
        <v>133</v>
      </c>
      <c r="H167" s="207">
        <v>0</v>
      </c>
      <c r="I167" s="207">
        <v>0</v>
      </c>
      <c r="J167" s="208">
        <v>0</v>
      </c>
      <c r="K167" s="207">
        <v>0</v>
      </c>
      <c r="L167" s="207">
        <v>0</v>
      </c>
      <c r="M167" s="207">
        <v>0</v>
      </c>
      <c r="N167" s="207">
        <v>0</v>
      </c>
      <c r="O167" s="207">
        <v>0</v>
      </c>
      <c r="P167" s="207">
        <v>14.5</v>
      </c>
      <c r="Q167" s="207">
        <v>38</v>
      </c>
      <c r="R167" s="207">
        <v>28.5</v>
      </c>
      <c r="S167" s="207">
        <v>0</v>
      </c>
      <c r="T167" s="207">
        <v>0</v>
      </c>
      <c r="U167" s="207">
        <v>0</v>
      </c>
      <c r="V167" s="207">
        <v>0</v>
      </c>
      <c r="W167" s="208">
        <v>81</v>
      </c>
      <c r="X167" s="208">
        <v>81</v>
      </c>
      <c r="Y167" s="209">
        <v>0</v>
      </c>
      <c r="Z167" s="209">
        <v>0</v>
      </c>
      <c r="AA167" s="209">
        <v>0</v>
      </c>
      <c r="AB167" s="209">
        <v>15.153</v>
      </c>
      <c r="AC167" s="209">
        <v>83.125</v>
      </c>
      <c r="AD167" s="82">
        <v>98.278000000000006</v>
      </c>
      <c r="AE167" s="82">
        <v>98.278000000000006</v>
      </c>
      <c r="AF167" s="209">
        <v>1.135</v>
      </c>
      <c r="AG167" s="209">
        <v>1.087</v>
      </c>
      <c r="AH167" s="209">
        <v>1.111</v>
      </c>
      <c r="AI167" s="82">
        <v>109.187</v>
      </c>
      <c r="AJ167" s="207">
        <v>0</v>
      </c>
      <c r="AK167" s="207">
        <v>2</v>
      </c>
      <c r="AL167" s="207">
        <v>0</v>
      </c>
      <c r="AM167" s="207">
        <v>13</v>
      </c>
      <c r="AN167" s="207">
        <v>0.24</v>
      </c>
      <c r="AO167" s="82">
        <v>0</v>
      </c>
      <c r="AP167" s="82">
        <v>4</v>
      </c>
      <c r="AQ167" s="82">
        <v>0</v>
      </c>
      <c r="AR167" s="82">
        <v>9.1</v>
      </c>
      <c r="AS167" s="82">
        <v>13.1</v>
      </c>
      <c r="AT167" s="82">
        <v>6</v>
      </c>
      <c r="AU167" s="82">
        <v>19.100000000000001</v>
      </c>
      <c r="AV167" s="207">
        <v>0</v>
      </c>
      <c r="AW167" s="207">
        <v>12</v>
      </c>
      <c r="AX167" s="209">
        <v>0.6</v>
      </c>
      <c r="AY167" s="207">
        <v>81</v>
      </c>
      <c r="AZ167" s="207">
        <v>36</v>
      </c>
      <c r="BA167" s="213">
        <v>0</v>
      </c>
      <c r="BB167" s="213">
        <v>0</v>
      </c>
      <c r="BC167" s="212">
        <v>18</v>
      </c>
      <c r="BD167" s="207">
        <v>0</v>
      </c>
      <c r="BE167" s="207">
        <v>0</v>
      </c>
      <c r="BF167" s="209">
        <v>0</v>
      </c>
      <c r="BG167" s="207">
        <v>0</v>
      </c>
      <c r="BH167" s="82">
        <v>0</v>
      </c>
      <c r="BI167" s="210">
        <v>47.795000000000002</v>
      </c>
      <c r="BJ167" s="210">
        <v>0</v>
      </c>
      <c r="BK167" s="213">
        <v>23828.75</v>
      </c>
      <c r="BL167" s="213">
        <v>23828.75</v>
      </c>
      <c r="BM167" s="217">
        <v>28.677</v>
      </c>
      <c r="BN167" s="217">
        <v>0</v>
      </c>
      <c r="BO167" s="218">
        <v>0</v>
      </c>
      <c r="BP167" s="219">
        <v>0.13900000000000001</v>
      </c>
      <c r="BQ167" s="82" t="s">
        <v>134</v>
      </c>
      <c r="BR167" s="207" t="s">
        <v>134</v>
      </c>
      <c r="BS167" s="212">
        <v>0</v>
      </c>
      <c r="BT167" s="212">
        <v>28.677</v>
      </c>
      <c r="BU167" s="210">
        <v>0.19500000000000001</v>
      </c>
      <c r="BV167" s="82">
        <v>15.795</v>
      </c>
      <c r="BW167" s="82">
        <v>0</v>
      </c>
      <c r="BX167" s="82">
        <v>0</v>
      </c>
      <c r="BY167" s="212">
        <v>0</v>
      </c>
      <c r="BZ167" s="210">
        <v>0</v>
      </c>
      <c r="CA167" s="82">
        <v>0</v>
      </c>
      <c r="CB167" s="207">
        <v>0</v>
      </c>
      <c r="CC167" s="217">
        <v>0</v>
      </c>
      <c r="CD167" s="207">
        <v>0</v>
      </c>
      <c r="CE167" s="207">
        <v>0</v>
      </c>
      <c r="CF167" s="217">
        <v>0</v>
      </c>
      <c r="CG167" s="82">
        <v>191.35900000000001</v>
      </c>
      <c r="CH167" s="217">
        <v>0</v>
      </c>
      <c r="CI167" s="82">
        <v>191.35900000000001</v>
      </c>
      <c r="CJ167" s="75">
        <v>868147.94</v>
      </c>
      <c r="CK167" s="213">
        <v>0</v>
      </c>
      <c r="CL167" s="213">
        <v>120</v>
      </c>
      <c r="CM167" s="209">
        <v>13.2</v>
      </c>
      <c r="CN167" s="73">
        <v>59885.1</v>
      </c>
      <c r="CO167" s="213">
        <v>0</v>
      </c>
      <c r="CP167" s="213">
        <v>0</v>
      </c>
      <c r="CQ167" s="212">
        <v>0</v>
      </c>
      <c r="CR167" s="74">
        <v>0</v>
      </c>
      <c r="CS167" s="75">
        <v>928033.04</v>
      </c>
      <c r="CT167" s="75">
        <v>18560.66</v>
      </c>
      <c r="CU167" s="73">
        <v>909472.38</v>
      </c>
      <c r="CV167" s="148">
        <v>0</v>
      </c>
      <c r="CW167" s="83">
        <v>0</v>
      </c>
      <c r="CX167" s="73">
        <v>0</v>
      </c>
      <c r="CY167" s="73">
        <v>0</v>
      </c>
      <c r="CZ167" s="148">
        <v>0</v>
      </c>
      <c r="DA167" s="83">
        <v>0</v>
      </c>
      <c r="DB167" s="73">
        <v>0</v>
      </c>
      <c r="DC167" s="214">
        <v>0.75</v>
      </c>
      <c r="DD167" s="73">
        <v>0</v>
      </c>
      <c r="DE167" s="148">
        <v>0</v>
      </c>
      <c r="DF167" s="148">
        <v>0</v>
      </c>
      <c r="DG167" s="73">
        <v>0</v>
      </c>
      <c r="DH167" s="73">
        <v>0</v>
      </c>
      <c r="DI167" s="73">
        <v>0</v>
      </c>
      <c r="DJ167" s="73">
        <v>0</v>
      </c>
      <c r="DK167" s="148">
        <v>0</v>
      </c>
      <c r="DL167" s="83">
        <v>0</v>
      </c>
      <c r="DM167" s="75">
        <v>909472.38</v>
      </c>
      <c r="DN167" s="75">
        <v>850784.98</v>
      </c>
      <c r="DO167" s="73">
        <v>58687.4</v>
      </c>
      <c r="DP167" s="73">
        <v>0</v>
      </c>
      <c r="DQ167" s="73">
        <v>0</v>
      </c>
      <c r="DR167" s="73">
        <v>909472.38</v>
      </c>
      <c r="DS167" s="220">
        <v>76</v>
      </c>
      <c r="DT167" s="221">
        <v>71</v>
      </c>
      <c r="DU167" s="221">
        <v>170.09</v>
      </c>
      <c r="DV167" s="222">
        <v>10718</v>
      </c>
    </row>
    <row r="168" spans="1:126" ht="10.199999999999999">
      <c r="A168" s="72" t="s">
        <v>581</v>
      </c>
      <c r="B168" s="72" t="s">
        <v>321</v>
      </c>
      <c r="C168" s="204" t="s">
        <v>582</v>
      </c>
      <c r="D168" s="205" t="s">
        <v>137</v>
      </c>
      <c r="E168" s="206" t="s">
        <v>583</v>
      </c>
      <c r="F168" s="72" t="s">
        <v>525</v>
      </c>
      <c r="G168" s="72" t="s">
        <v>133</v>
      </c>
      <c r="H168" s="207">
        <v>0</v>
      </c>
      <c r="I168" s="207">
        <v>8.5</v>
      </c>
      <c r="J168" s="208">
        <v>8.5</v>
      </c>
      <c r="K168" s="207">
        <v>7</v>
      </c>
      <c r="L168" s="207">
        <v>12</v>
      </c>
      <c r="M168" s="207">
        <v>12</v>
      </c>
      <c r="N168" s="207">
        <v>5.5</v>
      </c>
      <c r="O168" s="207">
        <v>11</v>
      </c>
      <c r="P168" s="207">
        <v>6</v>
      </c>
      <c r="Q168" s="207">
        <v>0</v>
      </c>
      <c r="R168" s="207">
        <v>0</v>
      </c>
      <c r="S168" s="207">
        <v>0</v>
      </c>
      <c r="T168" s="207">
        <v>0</v>
      </c>
      <c r="U168" s="207">
        <v>0</v>
      </c>
      <c r="V168" s="207">
        <v>0</v>
      </c>
      <c r="W168" s="208">
        <v>53.5</v>
      </c>
      <c r="X168" s="208">
        <v>62</v>
      </c>
      <c r="Y168" s="209">
        <v>12.24</v>
      </c>
      <c r="Z168" s="209">
        <v>8.4</v>
      </c>
      <c r="AA168" s="209">
        <v>28.32</v>
      </c>
      <c r="AB168" s="209">
        <v>23.513000000000002</v>
      </c>
      <c r="AC168" s="209">
        <v>0</v>
      </c>
      <c r="AD168" s="82">
        <v>60.232999999999997</v>
      </c>
      <c r="AE168" s="82">
        <v>72.472999999999999</v>
      </c>
      <c r="AF168" s="209">
        <v>1.01</v>
      </c>
      <c r="AG168" s="209">
        <v>1.028</v>
      </c>
      <c r="AH168" s="209">
        <v>1.0189999999999999</v>
      </c>
      <c r="AI168" s="82">
        <v>73.849999999999994</v>
      </c>
      <c r="AJ168" s="207">
        <v>1</v>
      </c>
      <c r="AK168" s="207">
        <v>1</v>
      </c>
      <c r="AL168" s="207">
        <v>0</v>
      </c>
      <c r="AM168" s="207">
        <v>10</v>
      </c>
      <c r="AN168" s="207">
        <v>0.46</v>
      </c>
      <c r="AO168" s="82">
        <v>1</v>
      </c>
      <c r="AP168" s="82">
        <v>2</v>
      </c>
      <c r="AQ168" s="82">
        <v>0</v>
      </c>
      <c r="AR168" s="82">
        <v>7</v>
      </c>
      <c r="AS168" s="82">
        <v>10</v>
      </c>
      <c r="AT168" s="82">
        <v>11.5</v>
      </c>
      <c r="AU168" s="82">
        <v>21.5</v>
      </c>
      <c r="AV168" s="207">
        <v>62</v>
      </c>
      <c r="AW168" s="207">
        <v>0</v>
      </c>
      <c r="AX168" s="209">
        <v>3.1</v>
      </c>
      <c r="AY168" s="207">
        <v>36</v>
      </c>
      <c r="AZ168" s="207">
        <v>7</v>
      </c>
      <c r="BA168" s="213">
        <v>0</v>
      </c>
      <c r="BB168" s="213">
        <v>0</v>
      </c>
      <c r="BC168" s="212">
        <v>3.5</v>
      </c>
      <c r="BD168" s="207">
        <v>0</v>
      </c>
      <c r="BE168" s="207">
        <v>0</v>
      </c>
      <c r="BF168" s="209">
        <v>0</v>
      </c>
      <c r="BG168" s="207">
        <v>0</v>
      </c>
      <c r="BH168" s="82">
        <v>0</v>
      </c>
      <c r="BI168" s="210">
        <v>42</v>
      </c>
      <c r="BJ168" s="210">
        <v>0</v>
      </c>
      <c r="BK168" s="213">
        <v>3222.25</v>
      </c>
      <c r="BL168" s="213">
        <v>3222.25</v>
      </c>
      <c r="BM168" s="217">
        <v>25.2</v>
      </c>
      <c r="BN168" s="217">
        <v>0</v>
      </c>
      <c r="BO168" s="218">
        <v>0</v>
      </c>
      <c r="BP168" s="219">
        <v>0.29799999999999999</v>
      </c>
      <c r="BQ168" s="82" t="s">
        <v>134</v>
      </c>
      <c r="BR168" s="207" t="s">
        <v>134</v>
      </c>
      <c r="BS168" s="212">
        <v>0</v>
      </c>
      <c r="BT168" s="212">
        <v>25.2</v>
      </c>
      <c r="BU168" s="210">
        <v>0.252</v>
      </c>
      <c r="BV168" s="82">
        <v>15.624000000000001</v>
      </c>
      <c r="BW168" s="82">
        <v>0</v>
      </c>
      <c r="BX168" s="82">
        <v>0</v>
      </c>
      <c r="BY168" s="212">
        <v>0</v>
      </c>
      <c r="BZ168" s="210">
        <v>0</v>
      </c>
      <c r="CA168" s="82">
        <v>0</v>
      </c>
      <c r="CB168" s="207">
        <v>0</v>
      </c>
      <c r="CC168" s="217">
        <v>0</v>
      </c>
      <c r="CD168" s="207">
        <v>0</v>
      </c>
      <c r="CE168" s="207">
        <v>0</v>
      </c>
      <c r="CF168" s="217">
        <v>0</v>
      </c>
      <c r="CG168" s="82">
        <v>142.774</v>
      </c>
      <c r="CH168" s="217">
        <v>0</v>
      </c>
      <c r="CI168" s="82">
        <v>142.774</v>
      </c>
      <c r="CJ168" s="75">
        <v>647729.93999999994</v>
      </c>
      <c r="CK168" s="213">
        <v>0</v>
      </c>
      <c r="CL168" s="213">
        <v>59</v>
      </c>
      <c r="CM168" s="209">
        <v>6.49</v>
      </c>
      <c r="CN168" s="73">
        <v>29443.51</v>
      </c>
      <c r="CO168" s="213">
        <v>0</v>
      </c>
      <c r="CP168" s="213">
        <v>0</v>
      </c>
      <c r="CQ168" s="212">
        <v>0</v>
      </c>
      <c r="CR168" s="74">
        <v>0</v>
      </c>
      <c r="CS168" s="75">
        <v>677173.45</v>
      </c>
      <c r="CT168" s="75">
        <v>13543.47</v>
      </c>
      <c r="CU168" s="73">
        <v>663629.98</v>
      </c>
      <c r="CV168" s="148">
        <v>0</v>
      </c>
      <c r="CW168" s="83">
        <v>0</v>
      </c>
      <c r="CX168" s="73">
        <v>0</v>
      </c>
      <c r="CY168" s="73">
        <v>0</v>
      </c>
      <c r="CZ168" s="148">
        <v>0</v>
      </c>
      <c r="DA168" s="83">
        <v>0</v>
      </c>
      <c r="DB168" s="73">
        <v>0</v>
      </c>
      <c r="DC168" s="214">
        <v>0.75</v>
      </c>
      <c r="DD168" s="73">
        <v>0</v>
      </c>
      <c r="DE168" s="148">
        <v>0</v>
      </c>
      <c r="DF168" s="148">
        <v>0</v>
      </c>
      <c r="DG168" s="73">
        <v>0</v>
      </c>
      <c r="DH168" s="73">
        <v>0</v>
      </c>
      <c r="DI168" s="73">
        <v>0</v>
      </c>
      <c r="DJ168" s="73">
        <v>0</v>
      </c>
      <c r="DK168" s="148">
        <v>0</v>
      </c>
      <c r="DL168" s="83">
        <v>0</v>
      </c>
      <c r="DM168" s="75">
        <v>663629.98</v>
      </c>
      <c r="DN168" s="75">
        <v>634775.34</v>
      </c>
      <c r="DO168" s="73">
        <v>28854.639999999999</v>
      </c>
      <c r="DP168" s="73">
        <v>0</v>
      </c>
      <c r="DQ168" s="73">
        <v>0</v>
      </c>
      <c r="DR168" s="73">
        <v>663629.98</v>
      </c>
      <c r="DS168" s="220">
        <v>65</v>
      </c>
      <c r="DT168" s="221">
        <v>61</v>
      </c>
      <c r="DU168" s="221">
        <v>137.95500000000001</v>
      </c>
      <c r="DV168" s="222">
        <v>10447</v>
      </c>
    </row>
    <row r="169" spans="1:126" ht="10.199999999999999">
      <c r="A169" s="72" t="s">
        <v>584</v>
      </c>
      <c r="B169" s="72" t="s">
        <v>378</v>
      </c>
      <c r="C169" s="204" t="s">
        <v>585</v>
      </c>
      <c r="D169" s="205" t="s">
        <v>137</v>
      </c>
      <c r="E169" s="206" t="s">
        <v>586</v>
      </c>
      <c r="F169" s="72" t="s">
        <v>525</v>
      </c>
      <c r="G169" s="72" t="s">
        <v>133</v>
      </c>
      <c r="H169" s="207">
        <v>0</v>
      </c>
      <c r="I169" s="207">
        <v>0</v>
      </c>
      <c r="J169" s="208">
        <v>0</v>
      </c>
      <c r="K169" s="207">
        <v>0</v>
      </c>
      <c r="L169" s="207">
        <v>0</v>
      </c>
      <c r="M169" s="207">
        <v>0</v>
      </c>
      <c r="N169" s="207">
        <v>0</v>
      </c>
      <c r="O169" s="207">
        <v>0</v>
      </c>
      <c r="P169" s="207">
        <v>0</v>
      </c>
      <c r="Q169" s="207">
        <v>0</v>
      </c>
      <c r="R169" s="207">
        <v>0</v>
      </c>
      <c r="S169" s="207">
        <v>61.5</v>
      </c>
      <c r="T169" s="207">
        <v>35</v>
      </c>
      <c r="U169" s="207">
        <v>41</v>
      </c>
      <c r="V169" s="207">
        <v>37</v>
      </c>
      <c r="W169" s="208">
        <v>174.5</v>
      </c>
      <c r="X169" s="208">
        <v>174.5</v>
      </c>
      <c r="Y169" s="209">
        <v>0</v>
      </c>
      <c r="Z169" s="209">
        <v>0</v>
      </c>
      <c r="AA169" s="209">
        <v>0</v>
      </c>
      <c r="AB169" s="209">
        <v>0</v>
      </c>
      <c r="AC169" s="209">
        <v>218.125</v>
      </c>
      <c r="AD169" s="82">
        <v>218.125</v>
      </c>
      <c r="AE169" s="82">
        <v>218.125</v>
      </c>
      <c r="AF169" s="209">
        <v>1.173</v>
      </c>
      <c r="AG169" s="209">
        <v>1.1319999999999999</v>
      </c>
      <c r="AH169" s="209">
        <v>1.153</v>
      </c>
      <c r="AI169" s="82">
        <v>251.49799999999999</v>
      </c>
      <c r="AJ169" s="207">
        <v>24.5</v>
      </c>
      <c r="AK169" s="207">
        <v>0</v>
      </c>
      <c r="AL169" s="207">
        <v>0</v>
      </c>
      <c r="AM169" s="207">
        <v>26</v>
      </c>
      <c r="AN169" s="207">
        <v>0.2</v>
      </c>
      <c r="AO169" s="82">
        <v>24.5</v>
      </c>
      <c r="AP169" s="82">
        <v>0</v>
      </c>
      <c r="AQ169" s="82">
        <v>0</v>
      </c>
      <c r="AR169" s="82">
        <v>18.2</v>
      </c>
      <c r="AS169" s="82">
        <v>42.7</v>
      </c>
      <c r="AT169" s="82">
        <v>5</v>
      </c>
      <c r="AU169" s="82">
        <v>47.7</v>
      </c>
      <c r="AV169" s="207">
        <v>0</v>
      </c>
      <c r="AW169" s="207">
        <v>0</v>
      </c>
      <c r="AX169" s="209">
        <v>0</v>
      </c>
      <c r="AY169" s="207">
        <v>0</v>
      </c>
      <c r="AZ169" s="207">
        <v>0</v>
      </c>
      <c r="BA169" s="213">
        <v>0</v>
      </c>
      <c r="BB169" s="213">
        <v>0</v>
      </c>
      <c r="BC169" s="212">
        <v>0</v>
      </c>
      <c r="BD169" s="207">
        <v>0</v>
      </c>
      <c r="BE169" s="207">
        <v>0</v>
      </c>
      <c r="BF169" s="209">
        <v>0</v>
      </c>
      <c r="BG169" s="207">
        <v>0</v>
      </c>
      <c r="BH169" s="82">
        <v>0</v>
      </c>
      <c r="BI169" s="210">
        <v>0</v>
      </c>
      <c r="BJ169" s="210">
        <v>150</v>
      </c>
      <c r="BK169" s="213">
        <v>23828.75</v>
      </c>
      <c r="BL169" s="213">
        <v>23828.75</v>
      </c>
      <c r="BM169" s="217">
        <v>90</v>
      </c>
      <c r="BN169" s="217">
        <v>0</v>
      </c>
      <c r="BO169" s="218">
        <v>0</v>
      </c>
      <c r="BP169" s="219">
        <v>0.13900000000000001</v>
      </c>
      <c r="BQ169" s="82" t="s">
        <v>134</v>
      </c>
      <c r="BR169" s="207" t="s">
        <v>134</v>
      </c>
      <c r="BS169" s="212">
        <v>0</v>
      </c>
      <c r="BT169" s="212">
        <v>90</v>
      </c>
      <c r="BU169" s="210">
        <v>0.19500000000000001</v>
      </c>
      <c r="BV169" s="82">
        <v>34.027999999999999</v>
      </c>
      <c r="BW169" s="82">
        <v>0</v>
      </c>
      <c r="BX169" s="82">
        <v>0</v>
      </c>
      <c r="BY169" s="212">
        <v>0</v>
      </c>
      <c r="BZ169" s="210">
        <v>0</v>
      </c>
      <c r="CA169" s="82">
        <v>0</v>
      </c>
      <c r="CB169" s="207">
        <v>0</v>
      </c>
      <c r="CC169" s="217">
        <v>0</v>
      </c>
      <c r="CD169" s="207">
        <v>0</v>
      </c>
      <c r="CE169" s="207">
        <v>0</v>
      </c>
      <c r="CF169" s="217">
        <v>0</v>
      </c>
      <c r="CG169" s="82">
        <v>423.226</v>
      </c>
      <c r="CH169" s="217">
        <v>0</v>
      </c>
      <c r="CI169" s="82">
        <v>423.226</v>
      </c>
      <c r="CJ169" s="75">
        <v>1920070.56</v>
      </c>
      <c r="CK169" s="213">
        <v>0</v>
      </c>
      <c r="CL169" s="213">
        <v>120</v>
      </c>
      <c r="CM169" s="209">
        <v>13.2</v>
      </c>
      <c r="CN169" s="73">
        <v>59885.1</v>
      </c>
      <c r="CO169" s="213">
        <v>0</v>
      </c>
      <c r="CP169" s="213">
        <v>0</v>
      </c>
      <c r="CQ169" s="212">
        <v>0</v>
      </c>
      <c r="CR169" s="74">
        <v>0</v>
      </c>
      <c r="CS169" s="75">
        <v>1979955.66</v>
      </c>
      <c r="CT169" s="75">
        <v>39599.11</v>
      </c>
      <c r="CU169" s="73">
        <v>1940356.55</v>
      </c>
      <c r="CV169" s="148">
        <v>0</v>
      </c>
      <c r="CW169" s="83">
        <v>0</v>
      </c>
      <c r="CX169" s="73">
        <v>0</v>
      </c>
      <c r="CY169" s="73">
        <v>0</v>
      </c>
      <c r="CZ169" s="148">
        <v>0</v>
      </c>
      <c r="DA169" s="83">
        <v>0</v>
      </c>
      <c r="DB169" s="73">
        <v>0</v>
      </c>
      <c r="DC169" s="214">
        <v>0.75</v>
      </c>
      <c r="DD169" s="73">
        <v>0</v>
      </c>
      <c r="DE169" s="148">
        <v>0</v>
      </c>
      <c r="DF169" s="148">
        <v>0</v>
      </c>
      <c r="DG169" s="73">
        <v>0</v>
      </c>
      <c r="DH169" s="73">
        <v>0</v>
      </c>
      <c r="DI169" s="73">
        <v>0</v>
      </c>
      <c r="DJ169" s="73">
        <v>0</v>
      </c>
      <c r="DK169" s="148">
        <v>0</v>
      </c>
      <c r="DL169" s="83">
        <v>0</v>
      </c>
      <c r="DM169" s="75">
        <v>1940356.55</v>
      </c>
      <c r="DN169" s="75">
        <v>1881669.15</v>
      </c>
      <c r="DO169" s="73">
        <v>58687.4</v>
      </c>
      <c r="DP169" s="73">
        <v>0</v>
      </c>
      <c r="DQ169" s="73">
        <v>0</v>
      </c>
      <c r="DR169" s="73">
        <v>1940356.55</v>
      </c>
      <c r="DS169" s="220">
        <v>183</v>
      </c>
      <c r="DT169" s="221">
        <v>158</v>
      </c>
      <c r="DU169" s="221">
        <v>381.48</v>
      </c>
      <c r="DV169" s="222">
        <v>11003</v>
      </c>
    </row>
    <row r="170" spans="1:126" ht="10.199999999999999">
      <c r="A170" s="72" t="s">
        <v>587</v>
      </c>
      <c r="B170" s="72" t="s">
        <v>462</v>
      </c>
      <c r="C170" s="204" t="s">
        <v>588</v>
      </c>
      <c r="D170" s="205" t="s">
        <v>137</v>
      </c>
      <c r="E170" s="206" t="s">
        <v>589</v>
      </c>
      <c r="F170" s="72" t="s">
        <v>525</v>
      </c>
      <c r="G170" s="72" t="s">
        <v>133</v>
      </c>
      <c r="H170" s="207">
        <v>0</v>
      </c>
      <c r="I170" s="207">
        <v>0</v>
      </c>
      <c r="J170" s="208">
        <v>0</v>
      </c>
      <c r="K170" s="207">
        <v>0</v>
      </c>
      <c r="L170" s="207">
        <v>0</v>
      </c>
      <c r="M170" s="207">
        <v>0</v>
      </c>
      <c r="N170" s="207">
        <v>0</v>
      </c>
      <c r="O170" s="207">
        <v>0</v>
      </c>
      <c r="P170" s="207">
        <v>0</v>
      </c>
      <c r="Q170" s="207">
        <v>0</v>
      </c>
      <c r="R170" s="207">
        <v>0</v>
      </c>
      <c r="S170" s="207">
        <v>37.5</v>
      </c>
      <c r="T170" s="207">
        <v>72</v>
      </c>
      <c r="U170" s="207">
        <v>80.5</v>
      </c>
      <c r="V170" s="207">
        <v>71</v>
      </c>
      <c r="W170" s="208">
        <v>261</v>
      </c>
      <c r="X170" s="208">
        <v>261</v>
      </c>
      <c r="Y170" s="209">
        <v>0</v>
      </c>
      <c r="Z170" s="209">
        <v>0</v>
      </c>
      <c r="AA170" s="209">
        <v>0</v>
      </c>
      <c r="AB170" s="209">
        <v>0</v>
      </c>
      <c r="AC170" s="209">
        <v>326.25</v>
      </c>
      <c r="AD170" s="82">
        <v>326.25</v>
      </c>
      <c r="AE170" s="82">
        <v>326.25</v>
      </c>
      <c r="AF170" s="209">
        <v>1.2270000000000001</v>
      </c>
      <c r="AG170" s="209">
        <v>1.155</v>
      </c>
      <c r="AH170" s="209">
        <v>1.1910000000000001</v>
      </c>
      <c r="AI170" s="82">
        <v>388.56400000000002</v>
      </c>
      <c r="AJ170" s="207">
        <v>0</v>
      </c>
      <c r="AK170" s="207">
        <v>0</v>
      </c>
      <c r="AL170" s="207">
        <v>0</v>
      </c>
      <c r="AM170" s="207">
        <v>36</v>
      </c>
      <c r="AN170" s="207">
        <v>0.03</v>
      </c>
      <c r="AO170" s="82">
        <v>0</v>
      </c>
      <c r="AP170" s="82">
        <v>0</v>
      </c>
      <c r="AQ170" s="82">
        <v>0</v>
      </c>
      <c r="AR170" s="82">
        <v>25.2</v>
      </c>
      <c r="AS170" s="82">
        <v>25.2</v>
      </c>
      <c r="AT170" s="82">
        <v>0.75</v>
      </c>
      <c r="AU170" s="82">
        <v>25.95</v>
      </c>
      <c r="AV170" s="207">
        <v>0</v>
      </c>
      <c r="AW170" s="207">
        <v>0</v>
      </c>
      <c r="AX170" s="209">
        <v>0</v>
      </c>
      <c r="AY170" s="207">
        <v>0</v>
      </c>
      <c r="AZ170" s="207">
        <v>0</v>
      </c>
      <c r="BA170" s="213">
        <v>0</v>
      </c>
      <c r="BB170" s="213">
        <v>0</v>
      </c>
      <c r="BC170" s="212">
        <v>0</v>
      </c>
      <c r="BD170" s="207">
        <v>0</v>
      </c>
      <c r="BE170" s="207">
        <v>0</v>
      </c>
      <c r="BF170" s="209">
        <v>0</v>
      </c>
      <c r="BG170" s="207">
        <v>0</v>
      </c>
      <c r="BH170" s="82">
        <v>0</v>
      </c>
      <c r="BI170" s="210">
        <v>0</v>
      </c>
      <c r="BJ170" s="210">
        <v>145.11600000000001</v>
      </c>
      <c r="BK170" s="213">
        <v>12205.75</v>
      </c>
      <c r="BL170" s="213">
        <v>12580.25</v>
      </c>
      <c r="BM170" s="217">
        <v>87.07</v>
      </c>
      <c r="BN170" s="217">
        <v>0</v>
      </c>
      <c r="BO170" s="218">
        <v>0</v>
      </c>
      <c r="BP170" s="219">
        <v>0.20699999999999999</v>
      </c>
      <c r="BQ170" s="82" t="s">
        <v>134</v>
      </c>
      <c r="BR170" s="207" t="s">
        <v>134</v>
      </c>
      <c r="BS170" s="212">
        <v>0</v>
      </c>
      <c r="BT170" s="212">
        <v>87.07</v>
      </c>
      <c r="BU170" s="210">
        <v>0.17899999999999999</v>
      </c>
      <c r="BV170" s="82">
        <v>46.719000000000001</v>
      </c>
      <c r="BW170" s="82">
        <v>6.45</v>
      </c>
      <c r="BX170" s="82">
        <v>3.5</v>
      </c>
      <c r="BY170" s="212">
        <v>9.9499999999999993</v>
      </c>
      <c r="BZ170" s="210">
        <v>0</v>
      </c>
      <c r="CA170" s="82">
        <v>0</v>
      </c>
      <c r="CB170" s="207">
        <v>0</v>
      </c>
      <c r="CC170" s="217">
        <v>0</v>
      </c>
      <c r="CD170" s="207">
        <v>0</v>
      </c>
      <c r="CE170" s="207">
        <v>0</v>
      </c>
      <c r="CF170" s="217">
        <v>0</v>
      </c>
      <c r="CG170" s="82">
        <v>558.25300000000004</v>
      </c>
      <c r="CH170" s="217">
        <v>0</v>
      </c>
      <c r="CI170" s="82">
        <v>558.25300000000004</v>
      </c>
      <c r="CJ170" s="75">
        <v>2532654.2999999998</v>
      </c>
      <c r="CK170" s="213">
        <v>0</v>
      </c>
      <c r="CL170" s="213">
        <v>0</v>
      </c>
      <c r="CM170" s="209">
        <v>0</v>
      </c>
      <c r="CN170" s="73">
        <v>0</v>
      </c>
      <c r="CO170" s="213">
        <v>0</v>
      </c>
      <c r="CP170" s="213">
        <v>0</v>
      </c>
      <c r="CQ170" s="212">
        <v>0</v>
      </c>
      <c r="CR170" s="74">
        <v>0</v>
      </c>
      <c r="CS170" s="75">
        <v>2532654.2999999998</v>
      </c>
      <c r="CT170" s="75">
        <v>50653.09</v>
      </c>
      <c r="CU170" s="73">
        <v>2482001.21</v>
      </c>
      <c r="CV170" s="148">
        <v>0</v>
      </c>
      <c r="CW170" s="83">
        <v>0</v>
      </c>
      <c r="CX170" s="73">
        <v>0</v>
      </c>
      <c r="CY170" s="73">
        <v>0</v>
      </c>
      <c r="CZ170" s="148">
        <v>0</v>
      </c>
      <c r="DA170" s="83">
        <v>0</v>
      </c>
      <c r="DB170" s="73">
        <v>0</v>
      </c>
      <c r="DC170" s="214">
        <v>0.75</v>
      </c>
      <c r="DD170" s="73">
        <v>0</v>
      </c>
      <c r="DE170" s="148">
        <v>0</v>
      </c>
      <c r="DF170" s="148">
        <v>0</v>
      </c>
      <c r="DG170" s="73">
        <v>0</v>
      </c>
      <c r="DH170" s="73">
        <v>0</v>
      </c>
      <c r="DI170" s="73">
        <v>0</v>
      </c>
      <c r="DJ170" s="73">
        <v>0</v>
      </c>
      <c r="DK170" s="148">
        <v>0</v>
      </c>
      <c r="DL170" s="83">
        <v>0</v>
      </c>
      <c r="DM170" s="75">
        <v>2482001.21</v>
      </c>
      <c r="DN170" s="75">
        <v>2482001.21</v>
      </c>
      <c r="DO170" s="73">
        <v>0</v>
      </c>
      <c r="DP170" s="73">
        <v>0</v>
      </c>
      <c r="DQ170" s="73">
        <v>0</v>
      </c>
      <c r="DR170" s="73">
        <v>2482001.21</v>
      </c>
      <c r="DS170" s="220">
        <v>263</v>
      </c>
      <c r="DT170" s="221">
        <v>270</v>
      </c>
      <c r="DU170" s="221">
        <v>569.98299999999995</v>
      </c>
      <c r="DV170" s="222">
        <v>9704</v>
      </c>
    </row>
    <row r="171" spans="1:126" ht="10.199999999999999">
      <c r="A171" s="72" t="s">
        <v>590</v>
      </c>
      <c r="B171" s="72" t="s">
        <v>321</v>
      </c>
      <c r="C171" s="204" t="s">
        <v>591</v>
      </c>
      <c r="D171" s="205" t="s">
        <v>137</v>
      </c>
      <c r="E171" s="206" t="s">
        <v>592</v>
      </c>
      <c r="F171" s="72" t="s">
        <v>525</v>
      </c>
      <c r="G171" s="72" t="s">
        <v>133</v>
      </c>
      <c r="H171" s="207">
        <v>0</v>
      </c>
      <c r="I171" s="207">
        <v>33</v>
      </c>
      <c r="J171" s="208">
        <v>33</v>
      </c>
      <c r="K171" s="207">
        <v>34</v>
      </c>
      <c r="L171" s="207">
        <v>42</v>
      </c>
      <c r="M171" s="207">
        <v>44</v>
      </c>
      <c r="N171" s="207">
        <v>43.5</v>
      </c>
      <c r="O171" s="207">
        <v>45.5</v>
      </c>
      <c r="P171" s="207">
        <v>47.5</v>
      </c>
      <c r="Q171" s="207">
        <v>50</v>
      </c>
      <c r="R171" s="207">
        <v>48</v>
      </c>
      <c r="S171" s="207">
        <v>47</v>
      </c>
      <c r="T171" s="207">
        <v>40.5</v>
      </c>
      <c r="U171" s="207">
        <v>35</v>
      </c>
      <c r="V171" s="207">
        <v>37.5</v>
      </c>
      <c r="W171" s="208">
        <v>514.5</v>
      </c>
      <c r="X171" s="208">
        <v>547.5</v>
      </c>
      <c r="Y171" s="209">
        <v>47.52</v>
      </c>
      <c r="Z171" s="209">
        <v>40.799999999999997</v>
      </c>
      <c r="AA171" s="209">
        <v>101.48</v>
      </c>
      <c r="AB171" s="209">
        <v>142.64400000000001</v>
      </c>
      <c r="AC171" s="209">
        <v>322.5</v>
      </c>
      <c r="AD171" s="82">
        <v>607.42399999999998</v>
      </c>
      <c r="AE171" s="82">
        <v>654.94399999999996</v>
      </c>
      <c r="AF171" s="209">
        <v>1</v>
      </c>
      <c r="AG171" s="209">
        <v>1</v>
      </c>
      <c r="AH171" s="209">
        <v>1</v>
      </c>
      <c r="AI171" s="82">
        <v>654.94399999999996</v>
      </c>
      <c r="AJ171" s="207">
        <v>4</v>
      </c>
      <c r="AK171" s="207">
        <v>2</v>
      </c>
      <c r="AL171" s="207">
        <v>0</v>
      </c>
      <c r="AM171" s="207">
        <v>112.5</v>
      </c>
      <c r="AN171" s="207">
        <v>1.77</v>
      </c>
      <c r="AO171" s="82">
        <v>4</v>
      </c>
      <c r="AP171" s="82">
        <v>4</v>
      </c>
      <c r="AQ171" s="82">
        <v>0</v>
      </c>
      <c r="AR171" s="82">
        <v>78.75</v>
      </c>
      <c r="AS171" s="82">
        <v>86.75</v>
      </c>
      <c r="AT171" s="82">
        <v>44.25</v>
      </c>
      <c r="AU171" s="82">
        <v>131</v>
      </c>
      <c r="AV171" s="207">
        <v>289.5</v>
      </c>
      <c r="AW171" s="207">
        <v>0</v>
      </c>
      <c r="AX171" s="209">
        <v>14.475</v>
      </c>
      <c r="AY171" s="207">
        <v>0</v>
      </c>
      <c r="AZ171" s="207">
        <v>0</v>
      </c>
      <c r="BA171" s="213">
        <v>0</v>
      </c>
      <c r="BB171" s="213">
        <v>0</v>
      </c>
      <c r="BC171" s="212">
        <v>0</v>
      </c>
      <c r="BD171" s="207">
        <v>0</v>
      </c>
      <c r="BE171" s="207">
        <v>0</v>
      </c>
      <c r="BF171" s="209">
        <v>0</v>
      </c>
      <c r="BG171" s="207">
        <v>0</v>
      </c>
      <c r="BH171" s="82">
        <v>0</v>
      </c>
      <c r="BI171" s="210">
        <v>0</v>
      </c>
      <c r="BJ171" s="210">
        <v>0</v>
      </c>
      <c r="BK171" s="213">
        <v>3222.25</v>
      </c>
      <c r="BL171" s="213">
        <v>3222.25</v>
      </c>
      <c r="BM171" s="217">
        <v>0</v>
      </c>
      <c r="BN171" s="217">
        <v>0</v>
      </c>
      <c r="BO171" s="218">
        <v>0</v>
      </c>
      <c r="BP171" s="219">
        <v>0.29799999999999999</v>
      </c>
      <c r="BQ171" s="82" t="s">
        <v>134</v>
      </c>
      <c r="BR171" s="207" t="s">
        <v>134</v>
      </c>
      <c r="BS171" s="212">
        <v>0</v>
      </c>
      <c r="BT171" s="212">
        <v>0</v>
      </c>
      <c r="BU171" s="210">
        <v>0.252</v>
      </c>
      <c r="BV171" s="82">
        <v>137.97</v>
      </c>
      <c r="BW171" s="82">
        <v>0</v>
      </c>
      <c r="BX171" s="82">
        <v>0</v>
      </c>
      <c r="BY171" s="212">
        <v>0</v>
      </c>
      <c r="BZ171" s="210">
        <v>0</v>
      </c>
      <c r="CA171" s="82">
        <v>0</v>
      </c>
      <c r="CB171" s="207">
        <v>0</v>
      </c>
      <c r="CC171" s="217">
        <v>0</v>
      </c>
      <c r="CD171" s="207">
        <v>0</v>
      </c>
      <c r="CE171" s="207">
        <v>0</v>
      </c>
      <c r="CF171" s="217">
        <v>0</v>
      </c>
      <c r="CG171" s="82">
        <v>938.38900000000001</v>
      </c>
      <c r="CH171" s="217">
        <v>0</v>
      </c>
      <c r="CI171" s="82">
        <v>938.38900000000001</v>
      </c>
      <c r="CJ171" s="75">
        <v>4257236.3</v>
      </c>
      <c r="CK171" s="213">
        <v>0</v>
      </c>
      <c r="CL171" s="213">
        <v>547.5</v>
      </c>
      <c r="CM171" s="209">
        <v>60.225000000000001</v>
      </c>
      <c r="CN171" s="73">
        <v>273225.77</v>
      </c>
      <c r="CO171" s="213">
        <v>0</v>
      </c>
      <c r="CP171" s="213">
        <v>0</v>
      </c>
      <c r="CQ171" s="212">
        <v>0</v>
      </c>
      <c r="CR171" s="74">
        <v>0</v>
      </c>
      <c r="CS171" s="75">
        <v>4530462.07</v>
      </c>
      <c r="CT171" s="75">
        <v>90609.24</v>
      </c>
      <c r="CU171" s="73">
        <v>4439852.83</v>
      </c>
      <c r="CV171" s="148">
        <v>0</v>
      </c>
      <c r="CW171" s="83">
        <v>0</v>
      </c>
      <c r="CX171" s="73">
        <v>0</v>
      </c>
      <c r="CY171" s="73">
        <v>0</v>
      </c>
      <c r="CZ171" s="148">
        <v>0</v>
      </c>
      <c r="DA171" s="83">
        <v>0</v>
      </c>
      <c r="DB171" s="73">
        <v>0</v>
      </c>
      <c r="DC171" s="214">
        <v>0.75</v>
      </c>
      <c r="DD171" s="73">
        <v>0</v>
      </c>
      <c r="DE171" s="148">
        <v>0</v>
      </c>
      <c r="DF171" s="148">
        <v>0</v>
      </c>
      <c r="DG171" s="73">
        <v>0</v>
      </c>
      <c r="DH171" s="73">
        <v>0</v>
      </c>
      <c r="DI171" s="73">
        <v>0</v>
      </c>
      <c r="DJ171" s="73">
        <v>0</v>
      </c>
      <c r="DK171" s="148">
        <v>0</v>
      </c>
      <c r="DL171" s="83">
        <v>0</v>
      </c>
      <c r="DM171" s="75">
        <v>4439852.83</v>
      </c>
      <c r="DN171" s="75">
        <v>4172091.58</v>
      </c>
      <c r="DO171" s="73">
        <v>267761.25</v>
      </c>
      <c r="DP171" s="73">
        <v>0</v>
      </c>
      <c r="DQ171" s="73">
        <v>0</v>
      </c>
      <c r="DR171" s="73">
        <v>4439852.83</v>
      </c>
      <c r="DS171" s="220">
        <v>543</v>
      </c>
      <c r="DT171" s="221">
        <v>531</v>
      </c>
      <c r="DU171" s="221">
        <v>896.29200000000003</v>
      </c>
      <c r="DV171" s="222">
        <v>7776</v>
      </c>
    </row>
    <row r="172" spans="1:126" ht="10.199999999999999">
      <c r="A172" s="72" t="s">
        <v>593</v>
      </c>
      <c r="B172" s="72" t="s">
        <v>136</v>
      </c>
      <c r="C172" s="204" t="s">
        <v>594</v>
      </c>
      <c r="D172" s="205" t="s">
        <v>137</v>
      </c>
      <c r="E172" s="206" t="s">
        <v>595</v>
      </c>
      <c r="F172" s="72" t="s">
        <v>525</v>
      </c>
      <c r="G172" s="72" t="s">
        <v>133</v>
      </c>
      <c r="H172" s="207">
        <v>0</v>
      </c>
      <c r="I172" s="207">
        <v>0</v>
      </c>
      <c r="J172" s="208">
        <v>0</v>
      </c>
      <c r="K172" s="207">
        <v>0</v>
      </c>
      <c r="L172" s="207">
        <v>0</v>
      </c>
      <c r="M172" s="207">
        <v>0</v>
      </c>
      <c r="N172" s="207">
        <v>0</v>
      </c>
      <c r="O172" s="207">
        <v>0</v>
      </c>
      <c r="P172" s="207">
        <v>30</v>
      </c>
      <c r="Q172" s="207">
        <v>27.5</v>
      </c>
      <c r="R172" s="207">
        <v>37.5</v>
      </c>
      <c r="S172" s="207">
        <v>39.5</v>
      </c>
      <c r="T172" s="207">
        <v>33</v>
      </c>
      <c r="U172" s="207">
        <v>29</v>
      </c>
      <c r="V172" s="207">
        <v>20</v>
      </c>
      <c r="W172" s="208">
        <v>216.5</v>
      </c>
      <c r="X172" s="208">
        <v>216.5</v>
      </c>
      <c r="Y172" s="209">
        <v>0</v>
      </c>
      <c r="Z172" s="209">
        <v>0</v>
      </c>
      <c r="AA172" s="209">
        <v>0</v>
      </c>
      <c r="AB172" s="209">
        <v>31.35</v>
      </c>
      <c r="AC172" s="209">
        <v>233.125</v>
      </c>
      <c r="AD172" s="82">
        <v>264.47500000000002</v>
      </c>
      <c r="AE172" s="82">
        <v>264.47500000000002</v>
      </c>
      <c r="AF172" s="209">
        <v>1.109</v>
      </c>
      <c r="AG172" s="209">
        <v>1.0940000000000001</v>
      </c>
      <c r="AH172" s="209">
        <v>1.1020000000000001</v>
      </c>
      <c r="AI172" s="82">
        <v>291.45100000000002</v>
      </c>
      <c r="AJ172" s="207">
        <v>4.5</v>
      </c>
      <c r="AK172" s="207">
        <v>0.5</v>
      </c>
      <c r="AL172" s="207">
        <v>0</v>
      </c>
      <c r="AM172" s="207">
        <v>83</v>
      </c>
      <c r="AN172" s="207">
        <v>1.36</v>
      </c>
      <c r="AO172" s="82">
        <v>4.5</v>
      </c>
      <c r="AP172" s="82">
        <v>1</v>
      </c>
      <c r="AQ172" s="82">
        <v>0</v>
      </c>
      <c r="AR172" s="82">
        <v>58.1</v>
      </c>
      <c r="AS172" s="82">
        <v>63.6</v>
      </c>
      <c r="AT172" s="82">
        <v>34</v>
      </c>
      <c r="AU172" s="82">
        <v>97.6</v>
      </c>
      <c r="AV172" s="207">
        <v>0</v>
      </c>
      <c r="AW172" s="207">
        <v>0</v>
      </c>
      <c r="AX172" s="209">
        <v>0</v>
      </c>
      <c r="AY172" s="207">
        <v>0</v>
      </c>
      <c r="AZ172" s="207">
        <v>0</v>
      </c>
      <c r="BA172" s="213">
        <v>0</v>
      </c>
      <c r="BB172" s="213">
        <v>0</v>
      </c>
      <c r="BC172" s="212">
        <v>0</v>
      </c>
      <c r="BD172" s="207">
        <v>0</v>
      </c>
      <c r="BE172" s="207">
        <v>0</v>
      </c>
      <c r="BF172" s="209">
        <v>0</v>
      </c>
      <c r="BG172" s="207">
        <v>2</v>
      </c>
      <c r="BH172" s="82">
        <v>3</v>
      </c>
      <c r="BI172" s="210">
        <v>0</v>
      </c>
      <c r="BJ172" s="210">
        <v>159.471</v>
      </c>
      <c r="BK172" s="213">
        <v>77714.25</v>
      </c>
      <c r="BL172" s="213">
        <v>86741</v>
      </c>
      <c r="BM172" s="217">
        <v>95.683000000000007</v>
      </c>
      <c r="BN172" s="217">
        <v>0</v>
      </c>
      <c r="BO172" s="218">
        <v>0</v>
      </c>
      <c r="BP172" s="219">
        <v>3.6999999999999998E-2</v>
      </c>
      <c r="BQ172" s="82" t="s">
        <v>134</v>
      </c>
      <c r="BR172" s="207" t="s">
        <v>134</v>
      </c>
      <c r="BS172" s="212">
        <v>0</v>
      </c>
      <c r="BT172" s="212">
        <v>95.683000000000007</v>
      </c>
      <c r="BU172" s="210">
        <v>0.21</v>
      </c>
      <c r="BV172" s="82">
        <v>45.465000000000003</v>
      </c>
      <c r="BW172" s="82">
        <v>0</v>
      </c>
      <c r="BX172" s="82">
        <v>0</v>
      </c>
      <c r="BY172" s="212">
        <v>0</v>
      </c>
      <c r="BZ172" s="210">
        <v>0</v>
      </c>
      <c r="CA172" s="82">
        <v>0</v>
      </c>
      <c r="CB172" s="207">
        <v>0</v>
      </c>
      <c r="CC172" s="217">
        <v>0</v>
      </c>
      <c r="CD172" s="207">
        <v>0</v>
      </c>
      <c r="CE172" s="207">
        <v>0</v>
      </c>
      <c r="CF172" s="217">
        <v>0</v>
      </c>
      <c r="CG172" s="82">
        <v>533.19899999999996</v>
      </c>
      <c r="CH172" s="217">
        <v>0</v>
      </c>
      <c r="CI172" s="82">
        <v>533.19899999999996</v>
      </c>
      <c r="CJ172" s="75">
        <v>2418990.56</v>
      </c>
      <c r="CK172" s="213">
        <v>0</v>
      </c>
      <c r="CL172" s="213">
        <v>0</v>
      </c>
      <c r="CM172" s="209">
        <v>0</v>
      </c>
      <c r="CN172" s="73">
        <v>0</v>
      </c>
      <c r="CO172" s="213">
        <v>0</v>
      </c>
      <c r="CP172" s="213">
        <v>0</v>
      </c>
      <c r="CQ172" s="212">
        <v>0</v>
      </c>
      <c r="CR172" s="74">
        <v>0</v>
      </c>
      <c r="CS172" s="75">
        <v>2418990.56</v>
      </c>
      <c r="CT172" s="75">
        <v>48379.81</v>
      </c>
      <c r="CU172" s="73">
        <v>2370610.75</v>
      </c>
      <c r="CV172" s="148">
        <v>0</v>
      </c>
      <c r="CW172" s="83">
        <v>0</v>
      </c>
      <c r="CX172" s="73">
        <v>0</v>
      </c>
      <c r="CY172" s="73">
        <v>0</v>
      </c>
      <c r="CZ172" s="148">
        <v>0</v>
      </c>
      <c r="DA172" s="83">
        <v>0</v>
      </c>
      <c r="DB172" s="73">
        <v>0</v>
      </c>
      <c r="DC172" s="214">
        <v>0.75</v>
      </c>
      <c r="DD172" s="73">
        <v>0</v>
      </c>
      <c r="DE172" s="148">
        <v>0</v>
      </c>
      <c r="DF172" s="148">
        <v>0</v>
      </c>
      <c r="DG172" s="73">
        <v>0</v>
      </c>
      <c r="DH172" s="73">
        <v>0</v>
      </c>
      <c r="DI172" s="73">
        <v>0</v>
      </c>
      <c r="DJ172" s="73">
        <v>0</v>
      </c>
      <c r="DK172" s="148">
        <v>0</v>
      </c>
      <c r="DL172" s="83">
        <v>0</v>
      </c>
      <c r="DM172" s="75">
        <v>2370610.75</v>
      </c>
      <c r="DN172" s="75">
        <v>2370610.75</v>
      </c>
      <c r="DO172" s="73">
        <v>0</v>
      </c>
      <c r="DP172" s="73">
        <v>0</v>
      </c>
      <c r="DQ172" s="73">
        <v>0</v>
      </c>
      <c r="DR172" s="73">
        <v>2370610.75</v>
      </c>
      <c r="DS172" s="220">
        <v>224</v>
      </c>
      <c r="DT172" s="221">
        <v>189</v>
      </c>
      <c r="DU172" s="221">
        <v>476.64499999999998</v>
      </c>
      <c r="DV172" s="222">
        <v>11173</v>
      </c>
    </row>
    <row r="173" spans="1:126" ht="10.199999999999999">
      <c r="A173" s="72" t="s">
        <v>596</v>
      </c>
      <c r="B173" s="72" t="s">
        <v>341</v>
      </c>
      <c r="C173" s="204" t="s">
        <v>597</v>
      </c>
      <c r="D173" s="205" t="s">
        <v>137</v>
      </c>
      <c r="E173" s="206" t="s">
        <v>598</v>
      </c>
      <c r="F173" s="72" t="s">
        <v>525</v>
      </c>
      <c r="G173" s="72" t="s">
        <v>133</v>
      </c>
      <c r="H173" s="207">
        <v>0</v>
      </c>
      <c r="I173" s="207">
        <v>0</v>
      </c>
      <c r="J173" s="208">
        <v>0</v>
      </c>
      <c r="K173" s="207">
        <v>0</v>
      </c>
      <c r="L173" s="207">
        <v>0</v>
      </c>
      <c r="M173" s="207">
        <v>0</v>
      </c>
      <c r="N173" s="207">
        <v>0</v>
      </c>
      <c r="O173" s="207">
        <v>0</v>
      </c>
      <c r="P173" s="207">
        <v>0</v>
      </c>
      <c r="Q173" s="207">
        <v>0</v>
      </c>
      <c r="R173" s="207">
        <v>0</v>
      </c>
      <c r="S173" s="207">
        <v>25</v>
      </c>
      <c r="T173" s="207">
        <v>24</v>
      </c>
      <c r="U173" s="207">
        <v>39.5</v>
      </c>
      <c r="V173" s="207">
        <v>31.5</v>
      </c>
      <c r="W173" s="208">
        <v>120</v>
      </c>
      <c r="X173" s="208">
        <v>120</v>
      </c>
      <c r="Y173" s="209">
        <v>0</v>
      </c>
      <c r="Z173" s="209">
        <v>0</v>
      </c>
      <c r="AA173" s="209">
        <v>0</v>
      </c>
      <c r="AB173" s="209">
        <v>0</v>
      </c>
      <c r="AC173" s="209">
        <v>150</v>
      </c>
      <c r="AD173" s="82">
        <v>150</v>
      </c>
      <c r="AE173" s="82">
        <v>150</v>
      </c>
      <c r="AF173" s="209">
        <v>1.2989999999999999</v>
      </c>
      <c r="AG173" s="209">
        <v>1.1850000000000001</v>
      </c>
      <c r="AH173" s="209">
        <v>1.242</v>
      </c>
      <c r="AI173" s="82">
        <v>186.3</v>
      </c>
      <c r="AJ173" s="207">
        <v>0</v>
      </c>
      <c r="AK173" s="207">
        <v>0</v>
      </c>
      <c r="AL173" s="207">
        <v>0</v>
      </c>
      <c r="AM173" s="207">
        <v>4</v>
      </c>
      <c r="AN173" s="207">
        <v>0</v>
      </c>
      <c r="AO173" s="82">
        <v>0</v>
      </c>
      <c r="AP173" s="82">
        <v>0</v>
      </c>
      <c r="AQ173" s="82">
        <v>0</v>
      </c>
      <c r="AR173" s="82">
        <v>2.8</v>
      </c>
      <c r="AS173" s="82">
        <v>2.8</v>
      </c>
      <c r="AT173" s="82">
        <v>0</v>
      </c>
      <c r="AU173" s="82">
        <v>2.8</v>
      </c>
      <c r="AV173" s="207">
        <v>0</v>
      </c>
      <c r="AW173" s="207">
        <v>0</v>
      </c>
      <c r="AX173" s="209">
        <v>0</v>
      </c>
      <c r="AY173" s="207">
        <v>0</v>
      </c>
      <c r="AZ173" s="207">
        <v>0</v>
      </c>
      <c r="BA173" s="213">
        <v>0</v>
      </c>
      <c r="BB173" s="213">
        <v>0</v>
      </c>
      <c r="BC173" s="212">
        <v>0</v>
      </c>
      <c r="BD173" s="207">
        <v>0</v>
      </c>
      <c r="BE173" s="207">
        <v>0</v>
      </c>
      <c r="BF173" s="209">
        <v>0</v>
      </c>
      <c r="BG173" s="207">
        <v>0</v>
      </c>
      <c r="BH173" s="82">
        <v>0</v>
      </c>
      <c r="BI173" s="210">
        <v>0</v>
      </c>
      <c r="BJ173" s="210">
        <v>134.4</v>
      </c>
      <c r="BK173" s="213">
        <v>10720</v>
      </c>
      <c r="BL173" s="213">
        <v>10720</v>
      </c>
      <c r="BM173" s="217">
        <v>80.64</v>
      </c>
      <c r="BN173" s="217">
        <v>0</v>
      </c>
      <c r="BO173" s="218">
        <v>0</v>
      </c>
      <c r="BP173" s="219">
        <v>0.627</v>
      </c>
      <c r="BQ173" s="82" t="s">
        <v>234</v>
      </c>
      <c r="BR173" s="207" t="s">
        <v>134</v>
      </c>
      <c r="BS173" s="212">
        <v>4.5140000000000002</v>
      </c>
      <c r="BT173" s="212">
        <v>85.153999999999996</v>
      </c>
      <c r="BU173" s="210">
        <v>0.33900000000000002</v>
      </c>
      <c r="BV173" s="82">
        <v>40.68</v>
      </c>
      <c r="BW173" s="82">
        <v>27.9</v>
      </c>
      <c r="BX173" s="82">
        <v>10</v>
      </c>
      <c r="BY173" s="212">
        <v>37.9</v>
      </c>
      <c r="BZ173" s="210">
        <v>0</v>
      </c>
      <c r="CA173" s="82">
        <v>0</v>
      </c>
      <c r="CB173" s="207">
        <v>0</v>
      </c>
      <c r="CC173" s="217">
        <v>0</v>
      </c>
      <c r="CD173" s="207">
        <v>0</v>
      </c>
      <c r="CE173" s="207">
        <v>0</v>
      </c>
      <c r="CF173" s="217">
        <v>0</v>
      </c>
      <c r="CG173" s="82">
        <v>352.834</v>
      </c>
      <c r="CH173" s="217">
        <v>44.603000000000002</v>
      </c>
      <c r="CI173" s="82">
        <v>397.43700000000001</v>
      </c>
      <c r="CJ173" s="75">
        <v>1803072.31</v>
      </c>
      <c r="CK173" s="213">
        <v>0</v>
      </c>
      <c r="CL173" s="213">
        <v>140</v>
      </c>
      <c r="CM173" s="209">
        <v>15.4</v>
      </c>
      <c r="CN173" s="73">
        <v>69865.95</v>
      </c>
      <c r="CO173" s="213">
        <v>0</v>
      </c>
      <c r="CP173" s="213">
        <v>0</v>
      </c>
      <c r="CQ173" s="212">
        <v>0</v>
      </c>
      <c r="CR173" s="74">
        <v>0</v>
      </c>
      <c r="CS173" s="75">
        <v>1872938.26</v>
      </c>
      <c r="CT173" s="75">
        <v>37458.769999999997</v>
      </c>
      <c r="CU173" s="73">
        <v>1835479.49</v>
      </c>
      <c r="CV173" s="148">
        <v>0</v>
      </c>
      <c r="CW173" s="83">
        <v>0</v>
      </c>
      <c r="CX173" s="73">
        <v>0</v>
      </c>
      <c r="CY173" s="73">
        <v>0</v>
      </c>
      <c r="CZ173" s="148">
        <v>0</v>
      </c>
      <c r="DA173" s="83">
        <v>0</v>
      </c>
      <c r="DB173" s="73">
        <v>0</v>
      </c>
      <c r="DC173" s="214">
        <v>0</v>
      </c>
      <c r="DD173" s="73">
        <v>0</v>
      </c>
      <c r="DE173" s="148">
        <v>0</v>
      </c>
      <c r="DF173" s="148">
        <v>0</v>
      </c>
      <c r="DG173" s="73">
        <v>0</v>
      </c>
      <c r="DH173" s="73">
        <v>0</v>
      </c>
      <c r="DI173" s="73">
        <v>0</v>
      </c>
      <c r="DJ173" s="73">
        <v>0</v>
      </c>
      <c r="DK173" s="148">
        <v>0</v>
      </c>
      <c r="DL173" s="83">
        <v>0</v>
      </c>
      <c r="DM173" s="75">
        <v>1835479.49</v>
      </c>
      <c r="DN173" s="75">
        <v>1767010.86</v>
      </c>
      <c r="DO173" s="73">
        <v>68468.63</v>
      </c>
      <c r="DP173" s="73">
        <v>0</v>
      </c>
      <c r="DQ173" s="73">
        <v>0</v>
      </c>
      <c r="DR173" s="73">
        <v>1835479.49</v>
      </c>
      <c r="DS173" s="220">
        <v>120</v>
      </c>
      <c r="DT173" s="221">
        <v>140</v>
      </c>
      <c r="DU173" s="221">
        <v>397.43700000000001</v>
      </c>
      <c r="DV173" s="222">
        <v>15026</v>
      </c>
    </row>
    <row r="174" spans="1:126" ht="10.199999999999999">
      <c r="A174" s="72" t="s">
        <v>599</v>
      </c>
      <c r="B174" s="72" t="s">
        <v>136</v>
      </c>
      <c r="C174" s="204" t="s">
        <v>600</v>
      </c>
      <c r="D174" s="205" t="s">
        <v>137</v>
      </c>
      <c r="E174" s="206" t="s">
        <v>601</v>
      </c>
      <c r="F174" s="72" t="s">
        <v>525</v>
      </c>
      <c r="G174" s="72" t="s">
        <v>133</v>
      </c>
      <c r="H174" s="207">
        <v>0</v>
      </c>
      <c r="I174" s="207">
        <v>115</v>
      </c>
      <c r="J174" s="208">
        <v>115</v>
      </c>
      <c r="K174" s="207">
        <v>124.5</v>
      </c>
      <c r="L174" s="207">
        <v>127.5</v>
      </c>
      <c r="M174" s="207">
        <v>120.5</v>
      </c>
      <c r="N174" s="207">
        <v>64</v>
      </c>
      <c r="O174" s="207">
        <v>61.5</v>
      </c>
      <c r="P174" s="207">
        <v>127.5</v>
      </c>
      <c r="Q174" s="207">
        <v>123</v>
      </c>
      <c r="R174" s="207">
        <v>122.5</v>
      </c>
      <c r="S174" s="207">
        <v>99.5</v>
      </c>
      <c r="T174" s="207">
        <v>95.5</v>
      </c>
      <c r="U174" s="207">
        <v>68.5</v>
      </c>
      <c r="V174" s="207">
        <v>49.5</v>
      </c>
      <c r="W174" s="208">
        <v>1184</v>
      </c>
      <c r="X174" s="208">
        <v>1299</v>
      </c>
      <c r="Y174" s="209">
        <v>165.6</v>
      </c>
      <c r="Z174" s="209">
        <v>149.4</v>
      </c>
      <c r="AA174" s="209">
        <v>292.64</v>
      </c>
      <c r="AB174" s="209">
        <v>264.38600000000002</v>
      </c>
      <c r="AC174" s="209">
        <v>698.125</v>
      </c>
      <c r="AD174" s="82">
        <v>1404.5509999999999</v>
      </c>
      <c r="AE174" s="82">
        <v>1570.1510000000001</v>
      </c>
      <c r="AF174" s="209">
        <v>1</v>
      </c>
      <c r="AG174" s="209">
        <v>1</v>
      </c>
      <c r="AH174" s="209">
        <v>1</v>
      </c>
      <c r="AI174" s="82">
        <v>1570.1510000000001</v>
      </c>
      <c r="AJ174" s="207">
        <v>81</v>
      </c>
      <c r="AK174" s="207">
        <v>49</v>
      </c>
      <c r="AL174" s="207">
        <v>0</v>
      </c>
      <c r="AM174" s="207">
        <v>85</v>
      </c>
      <c r="AN174" s="207">
        <v>2.86</v>
      </c>
      <c r="AO174" s="82">
        <v>81</v>
      </c>
      <c r="AP174" s="82">
        <v>98</v>
      </c>
      <c r="AQ174" s="82">
        <v>0</v>
      </c>
      <c r="AR174" s="82">
        <v>59.5</v>
      </c>
      <c r="AS174" s="82">
        <v>238.5</v>
      </c>
      <c r="AT174" s="82">
        <v>71.5</v>
      </c>
      <c r="AU174" s="82">
        <v>310</v>
      </c>
      <c r="AV174" s="207">
        <v>619</v>
      </c>
      <c r="AW174" s="207">
        <v>580</v>
      </c>
      <c r="AX174" s="209">
        <v>59.95</v>
      </c>
      <c r="AY174" s="207">
        <v>0</v>
      </c>
      <c r="AZ174" s="207">
        <v>0</v>
      </c>
      <c r="BA174" s="213">
        <v>0</v>
      </c>
      <c r="BB174" s="213">
        <v>0</v>
      </c>
      <c r="BC174" s="212">
        <v>0</v>
      </c>
      <c r="BD174" s="207">
        <v>0</v>
      </c>
      <c r="BE174" s="207">
        <v>0</v>
      </c>
      <c r="BF174" s="209">
        <v>0</v>
      </c>
      <c r="BG174" s="207">
        <v>0</v>
      </c>
      <c r="BH174" s="82">
        <v>0</v>
      </c>
      <c r="BI174" s="210">
        <v>0</v>
      </c>
      <c r="BJ174" s="210">
        <v>0</v>
      </c>
      <c r="BK174" s="213">
        <v>0</v>
      </c>
      <c r="BL174" s="213">
        <v>86741</v>
      </c>
      <c r="BM174" s="217">
        <v>0</v>
      </c>
      <c r="BN174" s="217">
        <v>0</v>
      </c>
      <c r="BO174" s="218">
        <v>0</v>
      </c>
      <c r="BP174" s="219">
        <v>3.6999999999999998E-2</v>
      </c>
      <c r="BQ174" s="82" t="s">
        <v>134</v>
      </c>
      <c r="BR174" s="207" t="s">
        <v>134</v>
      </c>
      <c r="BS174" s="212">
        <v>0</v>
      </c>
      <c r="BT174" s="212">
        <v>0</v>
      </c>
      <c r="BU174" s="210">
        <v>0.21</v>
      </c>
      <c r="BV174" s="82">
        <v>272.79000000000002</v>
      </c>
      <c r="BW174" s="82">
        <v>569.745</v>
      </c>
      <c r="BX174" s="82">
        <v>198.5</v>
      </c>
      <c r="BY174" s="212">
        <v>768.245</v>
      </c>
      <c r="BZ174" s="210">
        <v>0</v>
      </c>
      <c r="CA174" s="82">
        <v>0</v>
      </c>
      <c r="CB174" s="207">
        <v>0</v>
      </c>
      <c r="CC174" s="217">
        <v>0</v>
      </c>
      <c r="CD174" s="207">
        <v>0</v>
      </c>
      <c r="CE174" s="207">
        <v>0</v>
      </c>
      <c r="CF174" s="217">
        <v>0</v>
      </c>
      <c r="CG174" s="82">
        <v>2981.136</v>
      </c>
      <c r="CH174" s="217">
        <v>0</v>
      </c>
      <c r="CI174" s="82">
        <v>2981.136</v>
      </c>
      <c r="CJ174" s="75">
        <v>13524668.75</v>
      </c>
      <c r="CK174" s="213">
        <v>0</v>
      </c>
      <c r="CL174" s="213">
        <v>0</v>
      </c>
      <c r="CM174" s="209">
        <v>0</v>
      </c>
      <c r="CN174" s="73">
        <v>0</v>
      </c>
      <c r="CO174" s="213">
        <v>0</v>
      </c>
      <c r="CP174" s="213">
        <v>1128</v>
      </c>
      <c r="CQ174" s="212">
        <v>338.4</v>
      </c>
      <c r="CR174" s="74">
        <v>1535236.2</v>
      </c>
      <c r="CS174" s="75">
        <v>15059904.949999999</v>
      </c>
      <c r="CT174" s="75">
        <v>301198.09999999998</v>
      </c>
      <c r="CU174" s="73">
        <v>14758706.85</v>
      </c>
      <c r="CV174" s="148">
        <v>0</v>
      </c>
      <c r="CW174" s="83">
        <v>0</v>
      </c>
      <c r="CX174" s="73">
        <v>0</v>
      </c>
      <c r="CY174" s="73">
        <v>0</v>
      </c>
      <c r="CZ174" s="148">
        <v>0</v>
      </c>
      <c r="DA174" s="83">
        <v>0</v>
      </c>
      <c r="DB174" s="73">
        <v>0</v>
      </c>
      <c r="DC174" s="214">
        <v>0.75</v>
      </c>
      <c r="DD174" s="73">
        <v>0</v>
      </c>
      <c r="DE174" s="148">
        <v>0</v>
      </c>
      <c r="DF174" s="148">
        <v>0</v>
      </c>
      <c r="DG174" s="73">
        <v>0</v>
      </c>
      <c r="DH174" s="73">
        <v>0</v>
      </c>
      <c r="DI174" s="73">
        <v>0</v>
      </c>
      <c r="DJ174" s="73">
        <v>0</v>
      </c>
      <c r="DK174" s="148">
        <v>0</v>
      </c>
      <c r="DL174" s="83">
        <v>0</v>
      </c>
      <c r="DM174" s="75">
        <v>14758706.85</v>
      </c>
      <c r="DN174" s="75">
        <v>13254175.369999999</v>
      </c>
      <c r="DO174" s="73">
        <v>0</v>
      </c>
      <c r="DP174" s="73">
        <v>1504531.48</v>
      </c>
      <c r="DQ174" s="73">
        <v>0</v>
      </c>
      <c r="DR174" s="73">
        <v>14758706.85</v>
      </c>
      <c r="DS174" s="220">
        <v>1320</v>
      </c>
      <c r="DT174" s="221">
        <v>1717</v>
      </c>
      <c r="DU174" s="221">
        <v>3632.01</v>
      </c>
      <c r="DV174" s="222">
        <v>10412</v>
      </c>
    </row>
    <row r="175" spans="1:126" ht="10.199999999999999">
      <c r="A175" s="224" t="s">
        <v>602</v>
      </c>
      <c r="B175" s="72" t="s">
        <v>462</v>
      </c>
      <c r="C175" s="204" t="s">
        <v>603</v>
      </c>
      <c r="D175" s="205" t="s">
        <v>137</v>
      </c>
      <c r="E175" s="206" t="s">
        <v>604</v>
      </c>
      <c r="F175" s="72" t="s">
        <v>525</v>
      </c>
      <c r="G175" s="72" t="s">
        <v>133</v>
      </c>
      <c r="H175" s="207">
        <v>0</v>
      </c>
      <c r="I175" s="207">
        <v>0</v>
      </c>
      <c r="J175" s="208">
        <v>0</v>
      </c>
      <c r="K175" s="207">
        <v>0</v>
      </c>
      <c r="L175" s="207">
        <v>0</v>
      </c>
      <c r="M175" s="207">
        <v>0</v>
      </c>
      <c r="N175" s="207">
        <v>0</v>
      </c>
      <c r="O175" s="207">
        <v>0</v>
      </c>
      <c r="P175" s="207">
        <v>0</v>
      </c>
      <c r="Q175" s="207">
        <v>61.5</v>
      </c>
      <c r="R175" s="207">
        <v>78.5</v>
      </c>
      <c r="S175" s="207">
        <v>75.5</v>
      </c>
      <c r="T175" s="207">
        <v>56</v>
      </c>
      <c r="U175" s="207">
        <v>44.5</v>
      </c>
      <c r="V175" s="207">
        <v>43</v>
      </c>
      <c r="W175" s="208">
        <v>359</v>
      </c>
      <c r="X175" s="208">
        <v>359</v>
      </c>
      <c r="Y175" s="209">
        <v>0</v>
      </c>
      <c r="Z175" s="209">
        <v>0</v>
      </c>
      <c r="AA175" s="209">
        <v>0</v>
      </c>
      <c r="AB175" s="209">
        <v>0</v>
      </c>
      <c r="AC175" s="209">
        <v>448.75</v>
      </c>
      <c r="AD175" s="82">
        <v>448.75</v>
      </c>
      <c r="AE175" s="82">
        <v>448.75</v>
      </c>
      <c r="AF175" s="209">
        <v>1.1399999999999999</v>
      </c>
      <c r="AG175" s="209">
        <v>1.0860000000000001</v>
      </c>
      <c r="AH175" s="209">
        <v>1.113</v>
      </c>
      <c r="AI175" s="82">
        <v>499.459</v>
      </c>
      <c r="AJ175" s="207">
        <v>17.5</v>
      </c>
      <c r="AK175" s="207">
        <v>2</v>
      </c>
      <c r="AL175" s="207">
        <v>0</v>
      </c>
      <c r="AM175" s="207">
        <v>53.5</v>
      </c>
      <c r="AN175" s="207">
        <v>1.55</v>
      </c>
      <c r="AO175" s="82">
        <v>17.5</v>
      </c>
      <c r="AP175" s="82">
        <v>4</v>
      </c>
      <c r="AQ175" s="82">
        <v>0</v>
      </c>
      <c r="AR175" s="82">
        <v>37.450000000000003</v>
      </c>
      <c r="AS175" s="82">
        <v>58.95</v>
      </c>
      <c r="AT175" s="82">
        <v>38.75</v>
      </c>
      <c r="AU175" s="82">
        <v>97.7</v>
      </c>
      <c r="AV175" s="207">
        <v>0</v>
      </c>
      <c r="AW175" s="207">
        <v>0</v>
      </c>
      <c r="AX175" s="209">
        <v>0</v>
      </c>
      <c r="AY175" s="207">
        <v>93.5</v>
      </c>
      <c r="AZ175" s="207">
        <v>22.08</v>
      </c>
      <c r="BA175" s="213">
        <v>0</v>
      </c>
      <c r="BB175" s="213">
        <v>0</v>
      </c>
      <c r="BC175" s="212">
        <v>11.04</v>
      </c>
      <c r="BD175" s="207">
        <v>0</v>
      </c>
      <c r="BE175" s="207">
        <v>0</v>
      </c>
      <c r="BF175" s="209">
        <v>0</v>
      </c>
      <c r="BG175" s="207">
        <v>2</v>
      </c>
      <c r="BH175" s="82">
        <v>3</v>
      </c>
      <c r="BI175" s="210">
        <v>0</v>
      </c>
      <c r="BJ175" s="210">
        <v>82.159000000000006</v>
      </c>
      <c r="BK175" s="213">
        <v>12205.75</v>
      </c>
      <c r="BL175" s="213">
        <v>12580.25</v>
      </c>
      <c r="BM175" s="217">
        <v>49.295000000000002</v>
      </c>
      <c r="BN175" s="217">
        <v>0</v>
      </c>
      <c r="BO175" s="218">
        <v>0</v>
      </c>
      <c r="BP175" s="219">
        <v>0.20699999999999999</v>
      </c>
      <c r="BQ175" s="82" t="s">
        <v>134</v>
      </c>
      <c r="BR175" s="207" t="s">
        <v>134</v>
      </c>
      <c r="BS175" s="212">
        <v>0</v>
      </c>
      <c r="BT175" s="212">
        <v>49.295000000000002</v>
      </c>
      <c r="BU175" s="210">
        <v>0.17899999999999999</v>
      </c>
      <c r="BV175" s="82">
        <v>64.260999999999996</v>
      </c>
      <c r="BW175" s="82">
        <v>0</v>
      </c>
      <c r="BX175" s="82">
        <v>0</v>
      </c>
      <c r="BY175" s="212">
        <v>0</v>
      </c>
      <c r="BZ175" s="210">
        <v>0</v>
      </c>
      <c r="CA175" s="82">
        <v>0</v>
      </c>
      <c r="CB175" s="207">
        <v>0</v>
      </c>
      <c r="CC175" s="217">
        <v>0</v>
      </c>
      <c r="CD175" s="207">
        <v>0</v>
      </c>
      <c r="CE175" s="207">
        <v>0</v>
      </c>
      <c r="CF175" s="217">
        <v>0</v>
      </c>
      <c r="CG175" s="82">
        <v>724.755</v>
      </c>
      <c r="CH175" s="217">
        <v>0</v>
      </c>
      <c r="CI175" s="82">
        <v>724.755</v>
      </c>
      <c r="CJ175" s="75">
        <v>3288032.25</v>
      </c>
      <c r="CK175" s="213">
        <v>0</v>
      </c>
      <c r="CL175" s="213">
        <v>0</v>
      </c>
      <c r="CM175" s="209">
        <v>0</v>
      </c>
      <c r="CN175" s="73">
        <v>0</v>
      </c>
      <c r="CO175" s="213">
        <v>0</v>
      </c>
      <c r="CP175" s="213">
        <v>0</v>
      </c>
      <c r="CQ175" s="212">
        <v>0</v>
      </c>
      <c r="CR175" s="74">
        <v>0</v>
      </c>
      <c r="CS175" s="75">
        <v>3288032.25</v>
      </c>
      <c r="CT175" s="75">
        <v>65760.649999999994</v>
      </c>
      <c r="CU175" s="73">
        <v>3222271.6</v>
      </c>
      <c r="CV175" s="148">
        <v>0</v>
      </c>
      <c r="CW175" s="83">
        <v>0</v>
      </c>
      <c r="CX175" s="73">
        <v>0</v>
      </c>
      <c r="CY175" s="73">
        <v>0</v>
      </c>
      <c r="CZ175" s="148">
        <v>0</v>
      </c>
      <c r="DA175" s="83">
        <v>0</v>
      </c>
      <c r="DB175" s="73">
        <v>0</v>
      </c>
      <c r="DC175" s="214">
        <v>0.75</v>
      </c>
      <c r="DD175" s="73">
        <v>0</v>
      </c>
      <c r="DE175" s="148">
        <v>0</v>
      </c>
      <c r="DF175" s="148">
        <v>0</v>
      </c>
      <c r="DG175" s="73">
        <v>0</v>
      </c>
      <c r="DH175" s="73">
        <v>0</v>
      </c>
      <c r="DI175" s="73">
        <v>0</v>
      </c>
      <c r="DJ175" s="73">
        <v>0</v>
      </c>
      <c r="DK175" s="148">
        <v>0</v>
      </c>
      <c r="DL175" s="83">
        <v>0</v>
      </c>
      <c r="DM175" s="75">
        <v>3222271.6</v>
      </c>
      <c r="DN175" s="75">
        <v>3222271.6</v>
      </c>
      <c r="DO175" s="73">
        <v>0</v>
      </c>
      <c r="DP175" s="73">
        <v>0</v>
      </c>
      <c r="DQ175" s="73">
        <v>0</v>
      </c>
      <c r="DR175" s="73">
        <v>3222271.6</v>
      </c>
      <c r="DS175" s="220">
        <v>364</v>
      </c>
      <c r="DT175" s="221">
        <v>360</v>
      </c>
      <c r="DU175" s="221">
        <v>728.07399999999996</v>
      </c>
      <c r="DV175" s="222">
        <v>9159</v>
      </c>
    </row>
    <row r="176" spans="1:126" ht="10.199999999999999">
      <c r="A176" s="72" t="s">
        <v>605</v>
      </c>
      <c r="B176" s="72" t="s">
        <v>136</v>
      </c>
      <c r="C176" s="204" t="s">
        <v>606</v>
      </c>
      <c r="D176" s="205" t="s">
        <v>137</v>
      </c>
      <c r="E176" s="206" t="s">
        <v>607</v>
      </c>
      <c r="F176" s="72" t="s">
        <v>525</v>
      </c>
      <c r="G176" s="72" t="s">
        <v>133</v>
      </c>
      <c r="H176" s="207">
        <v>0</v>
      </c>
      <c r="I176" s="207">
        <v>64.5</v>
      </c>
      <c r="J176" s="208">
        <v>64.5</v>
      </c>
      <c r="K176" s="207">
        <v>54</v>
      </c>
      <c r="L176" s="207">
        <v>53.5</v>
      </c>
      <c r="M176" s="207">
        <v>53.5</v>
      </c>
      <c r="N176" s="207">
        <v>49</v>
      </c>
      <c r="O176" s="207">
        <v>44</v>
      </c>
      <c r="P176" s="207">
        <v>43</v>
      </c>
      <c r="Q176" s="207">
        <v>31</v>
      </c>
      <c r="R176" s="207">
        <v>36.5</v>
      </c>
      <c r="S176" s="207">
        <v>0</v>
      </c>
      <c r="T176" s="207">
        <v>0</v>
      </c>
      <c r="U176" s="207">
        <v>0</v>
      </c>
      <c r="V176" s="207">
        <v>0</v>
      </c>
      <c r="W176" s="208">
        <v>364.5</v>
      </c>
      <c r="X176" s="208">
        <v>429</v>
      </c>
      <c r="Y176" s="209">
        <v>92.88</v>
      </c>
      <c r="Z176" s="209">
        <v>64.8</v>
      </c>
      <c r="AA176" s="209">
        <v>126.26</v>
      </c>
      <c r="AB176" s="209">
        <v>142.12</v>
      </c>
      <c r="AC176" s="209">
        <v>84.375</v>
      </c>
      <c r="AD176" s="82">
        <v>417.55500000000001</v>
      </c>
      <c r="AE176" s="82">
        <v>510.435</v>
      </c>
      <c r="AF176" s="209">
        <v>1</v>
      </c>
      <c r="AG176" s="209">
        <v>1</v>
      </c>
      <c r="AH176" s="209">
        <v>1</v>
      </c>
      <c r="AI176" s="82">
        <v>510.435</v>
      </c>
      <c r="AJ176" s="207">
        <v>0.5</v>
      </c>
      <c r="AK176" s="207">
        <v>0</v>
      </c>
      <c r="AL176" s="207">
        <v>0</v>
      </c>
      <c r="AM176" s="207">
        <v>40</v>
      </c>
      <c r="AN176" s="207">
        <v>0.34</v>
      </c>
      <c r="AO176" s="82">
        <v>0.5</v>
      </c>
      <c r="AP176" s="82">
        <v>0</v>
      </c>
      <c r="AQ176" s="82">
        <v>0</v>
      </c>
      <c r="AR176" s="82">
        <v>28</v>
      </c>
      <c r="AS176" s="82">
        <v>28.5</v>
      </c>
      <c r="AT176" s="82">
        <v>8.5</v>
      </c>
      <c r="AU176" s="82">
        <v>37</v>
      </c>
      <c r="AV176" s="207">
        <v>361.5</v>
      </c>
      <c r="AW176" s="207">
        <v>0</v>
      </c>
      <c r="AX176" s="209">
        <v>18.074999999999999</v>
      </c>
      <c r="AY176" s="207">
        <v>0</v>
      </c>
      <c r="AZ176" s="207">
        <v>0</v>
      </c>
      <c r="BA176" s="213">
        <v>0</v>
      </c>
      <c r="BB176" s="213">
        <v>0</v>
      </c>
      <c r="BC176" s="212">
        <v>0</v>
      </c>
      <c r="BD176" s="207">
        <v>0</v>
      </c>
      <c r="BE176" s="207">
        <v>0</v>
      </c>
      <c r="BF176" s="209">
        <v>0</v>
      </c>
      <c r="BG176" s="207">
        <v>0</v>
      </c>
      <c r="BH176" s="82">
        <v>0</v>
      </c>
      <c r="BI176" s="210">
        <v>0</v>
      </c>
      <c r="BJ176" s="210">
        <v>0</v>
      </c>
      <c r="BK176" s="213">
        <v>77714.25</v>
      </c>
      <c r="BL176" s="213">
        <v>86741</v>
      </c>
      <c r="BM176" s="217">
        <v>0</v>
      </c>
      <c r="BN176" s="217">
        <v>0</v>
      </c>
      <c r="BO176" s="218">
        <v>0</v>
      </c>
      <c r="BP176" s="219">
        <v>3.6999999999999998E-2</v>
      </c>
      <c r="BQ176" s="82" t="s">
        <v>134</v>
      </c>
      <c r="BR176" s="207" t="s">
        <v>134</v>
      </c>
      <c r="BS176" s="212">
        <v>0</v>
      </c>
      <c r="BT176" s="212">
        <v>0</v>
      </c>
      <c r="BU176" s="210">
        <v>0.21</v>
      </c>
      <c r="BV176" s="82">
        <v>90.09</v>
      </c>
      <c r="BW176" s="82">
        <v>4.0049999999999999</v>
      </c>
      <c r="BX176" s="82">
        <v>3.5</v>
      </c>
      <c r="BY176" s="212">
        <v>7.5049999999999999</v>
      </c>
      <c r="BZ176" s="210">
        <v>0</v>
      </c>
      <c r="CA176" s="82">
        <v>0</v>
      </c>
      <c r="CB176" s="207">
        <v>0</v>
      </c>
      <c r="CC176" s="217">
        <v>0</v>
      </c>
      <c r="CD176" s="207">
        <v>0</v>
      </c>
      <c r="CE176" s="207">
        <v>0</v>
      </c>
      <c r="CF176" s="217">
        <v>0</v>
      </c>
      <c r="CG176" s="82">
        <v>663.10500000000002</v>
      </c>
      <c r="CH176" s="217">
        <v>0</v>
      </c>
      <c r="CI176" s="82">
        <v>663.10500000000002</v>
      </c>
      <c r="CJ176" s="75">
        <v>3008341.61</v>
      </c>
      <c r="CK176" s="213">
        <v>0</v>
      </c>
      <c r="CL176" s="213">
        <v>434</v>
      </c>
      <c r="CM176" s="209">
        <v>47.74</v>
      </c>
      <c r="CN176" s="73">
        <v>216584.45</v>
      </c>
      <c r="CO176" s="213">
        <v>0</v>
      </c>
      <c r="CP176" s="213">
        <v>0</v>
      </c>
      <c r="CQ176" s="212">
        <v>0</v>
      </c>
      <c r="CR176" s="74">
        <v>0</v>
      </c>
      <c r="CS176" s="75">
        <v>3224926.06</v>
      </c>
      <c r="CT176" s="75">
        <v>64498.52</v>
      </c>
      <c r="CU176" s="73">
        <v>3160427.54</v>
      </c>
      <c r="CV176" s="148">
        <v>0</v>
      </c>
      <c r="CW176" s="83">
        <v>0</v>
      </c>
      <c r="CX176" s="73">
        <v>0</v>
      </c>
      <c r="CY176" s="73">
        <v>0</v>
      </c>
      <c r="CZ176" s="148">
        <v>0</v>
      </c>
      <c r="DA176" s="83">
        <v>0</v>
      </c>
      <c r="DB176" s="73">
        <v>0</v>
      </c>
      <c r="DC176" s="214">
        <v>0.75</v>
      </c>
      <c r="DD176" s="73">
        <v>0</v>
      </c>
      <c r="DE176" s="148">
        <v>0</v>
      </c>
      <c r="DF176" s="148">
        <v>0</v>
      </c>
      <c r="DG176" s="73">
        <v>0</v>
      </c>
      <c r="DH176" s="73">
        <v>0</v>
      </c>
      <c r="DI176" s="73">
        <v>0</v>
      </c>
      <c r="DJ176" s="73">
        <v>0</v>
      </c>
      <c r="DK176" s="148">
        <v>0</v>
      </c>
      <c r="DL176" s="83">
        <v>0</v>
      </c>
      <c r="DM176" s="75">
        <v>3160427.54</v>
      </c>
      <c r="DN176" s="75">
        <v>2948174.78</v>
      </c>
      <c r="DO176" s="73">
        <v>212252.76</v>
      </c>
      <c r="DP176" s="73">
        <v>0</v>
      </c>
      <c r="DQ176" s="73">
        <v>0</v>
      </c>
      <c r="DR176" s="73">
        <v>3160427.54</v>
      </c>
      <c r="DS176" s="220">
        <v>426</v>
      </c>
      <c r="DT176" s="221">
        <v>433</v>
      </c>
      <c r="DU176" s="221">
        <v>660.755</v>
      </c>
      <c r="DV176" s="222">
        <v>7012</v>
      </c>
    </row>
    <row r="177" spans="1:126" ht="10.199999999999999">
      <c r="A177" s="72" t="s">
        <v>608</v>
      </c>
      <c r="B177" s="72" t="s">
        <v>378</v>
      </c>
      <c r="C177" s="204" t="s">
        <v>609</v>
      </c>
      <c r="D177" s="205" t="s">
        <v>137</v>
      </c>
      <c r="E177" s="206" t="s">
        <v>610</v>
      </c>
      <c r="F177" s="72" t="s">
        <v>525</v>
      </c>
      <c r="G177" s="72" t="s">
        <v>133</v>
      </c>
      <c r="H177" s="207">
        <v>0</v>
      </c>
      <c r="I177" s="207">
        <v>0</v>
      </c>
      <c r="J177" s="208">
        <v>0</v>
      </c>
      <c r="K177" s="207">
        <v>0</v>
      </c>
      <c r="L177" s="207">
        <v>0</v>
      </c>
      <c r="M177" s="207">
        <v>0</v>
      </c>
      <c r="N177" s="207">
        <v>0</v>
      </c>
      <c r="O177" s="207">
        <v>0</v>
      </c>
      <c r="P177" s="207">
        <v>0</v>
      </c>
      <c r="Q177" s="207">
        <v>0</v>
      </c>
      <c r="R177" s="207">
        <v>0</v>
      </c>
      <c r="S177" s="207">
        <v>50</v>
      </c>
      <c r="T177" s="207">
        <v>48.5</v>
      </c>
      <c r="U177" s="207">
        <v>45.5</v>
      </c>
      <c r="V177" s="207">
        <v>54.5</v>
      </c>
      <c r="W177" s="208">
        <v>198.5</v>
      </c>
      <c r="X177" s="208">
        <v>198.5</v>
      </c>
      <c r="Y177" s="209">
        <v>0</v>
      </c>
      <c r="Z177" s="209">
        <v>0</v>
      </c>
      <c r="AA177" s="209">
        <v>0</v>
      </c>
      <c r="AB177" s="209">
        <v>0</v>
      </c>
      <c r="AC177" s="209">
        <v>248.125</v>
      </c>
      <c r="AD177" s="82">
        <v>248.125</v>
      </c>
      <c r="AE177" s="82">
        <v>248.125</v>
      </c>
      <c r="AF177" s="209">
        <v>1.0489999999999999</v>
      </c>
      <c r="AG177" s="209">
        <v>1.0089999999999999</v>
      </c>
      <c r="AH177" s="209">
        <v>1.0289999999999999</v>
      </c>
      <c r="AI177" s="82">
        <v>255.321</v>
      </c>
      <c r="AJ177" s="207">
        <v>5</v>
      </c>
      <c r="AK177" s="207">
        <v>0.5</v>
      </c>
      <c r="AL177" s="207">
        <v>0</v>
      </c>
      <c r="AM177" s="207">
        <v>22</v>
      </c>
      <c r="AN177" s="207">
        <v>0.56999999999999995</v>
      </c>
      <c r="AO177" s="82">
        <v>5</v>
      </c>
      <c r="AP177" s="82">
        <v>1</v>
      </c>
      <c r="AQ177" s="82">
        <v>0</v>
      </c>
      <c r="AR177" s="82">
        <v>15.4</v>
      </c>
      <c r="AS177" s="82">
        <v>21.4</v>
      </c>
      <c r="AT177" s="82">
        <v>14.25</v>
      </c>
      <c r="AU177" s="82">
        <v>35.65</v>
      </c>
      <c r="AV177" s="207">
        <v>0</v>
      </c>
      <c r="AW177" s="207">
        <v>0</v>
      </c>
      <c r="AX177" s="209">
        <v>0</v>
      </c>
      <c r="AY177" s="207">
        <v>0</v>
      </c>
      <c r="AZ177" s="207">
        <v>0</v>
      </c>
      <c r="BA177" s="213">
        <v>0</v>
      </c>
      <c r="BB177" s="213">
        <v>0</v>
      </c>
      <c r="BC177" s="212">
        <v>0</v>
      </c>
      <c r="BD177" s="207">
        <v>0</v>
      </c>
      <c r="BE177" s="207">
        <v>0</v>
      </c>
      <c r="BF177" s="209">
        <v>0</v>
      </c>
      <c r="BG177" s="207">
        <v>0</v>
      </c>
      <c r="BH177" s="82">
        <v>0</v>
      </c>
      <c r="BI177" s="210">
        <v>0</v>
      </c>
      <c r="BJ177" s="210">
        <v>159.804</v>
      </c>
      <c r="BK177" s="213">
        <v>23828.75</v>
      </c>
      <c r="BL177" s="213">
        <v>23828.75</v>
      </c>
      <c r="BM177" s="217">
        <v>95.882000000000005</v>
      </c>
      <c r="BN177" s="217">
        <v>0</v>
      </c>
      <c r="BO177" s="218">
        <v>0</v>
      </c>
      <c r="BP177" s="219">
        <v>0.13900000000000001</v>
      </c>
      <c r="BQ177" s="82" t="s">
        <v>134</v>
      </c>
      <c r="BR177" s="207" t="s">
        <v>134</v>
      </c>
      <c r="BS177" s="212">
        <v>0</v>
      </c>
      <c r="BT177" s="212">
        <v>95.882000000000005</v>
      </c>
      <c r="BU177" s="210">
        <v>0.19500000000000001</v>
      </c>
      <c r="BV177" s="82">
        <v>38.707999999999998</v>
      </c>
      <c r="BW177" s="82">
        <v>0</v>
      </c>
      <c r="BX177" s="82">
        <v>0</v>
      </c>
      <c r="BY177" s="212">
        <v>0</v>
      </c>
      <c r="BZ177" s="210">
        <v>0</v>
      </c>
      <c r="CA177" s="82">
        <v>0</v>
      </c>
      <c r="CB177" s="207">
        <v>0</v>
      </c>
      <c r="CC177" s="217">
        <v>0</v>
      </c>
      <c r="CD177" s="207">
        <v>0</v>
      </c>
      <c r="CE177" s="207">
        <v>0</v>
      </c>
      <c r="CF177" s="217">
        <v>0</v>
      </c>
      <c r="CG177" s="82">
        <v>425.56099999999998</v>
      </c>
      <c r="CH177" s="217">
        <v>0</v>
      </c>
      <c r="CI177" s="82">
        <v>425.56099999999998</v>
      </c>
      <c r="CJ177" s="75">
        <v>1930663.87</v>
      </c>
      <c r="CK177" s="213">
        <v>0</v>
      </c>
      <c r="CL177" s="213">
        <v>175</v>
      </c>
      <c r="CM177" s="209">
        <v>19.25</v>
      </c>
      <c r="CN177" s="73">
        <v>87332.44</v>
      </c>
      <c r="CO177" s="213">
        <v>0</v>
      </c>
      <c r="CP177" s="213">
        <v>0</v>
      </c>
      <c r="CQ177" s="212">
        <v>0</v>
      </c>
      <c r="CR177" s="74">
        <v>0</v>
      </c>
      <c r="CS177" s="75">
        <v>2017996.31</v>
      </c>
      <c r="CT177" s="75">
        <v>40359.93</v>
      </c>
      <c r="CU177" s="73">
        <v>1977636.38</v>
      </c>
      <c r="CV177" s="148">
        <v>0</v>
      </c>
      <c r="CW177" s="83">
        <v>0</v>
      </c>
      <c r="CX177" s="73">
        <v>0</v>
      </c>
      <c r="CY177" s="73">
        <v>0</v>
      </c>
      <c r="CZ177" s="148">
        <v>0</v>
      </c>
      <c r="DA177" s="83">
        <v>0</v>
      </c>
      <c r="DB177" s="73">
        <v>0</v>
      </c>
      <c r="DC177" s="214">
        <v>0.75</v>
      </c>
      <c r="DD177" s="73">
        <v>0</v>
      </c>
      <c r="DE177" s="148">
        <v>0</v>
      </c>
      <c r="DF177" s="148">
        <v>0</v>
      </c>
      <c r="DG177" s="73">
        <v>0</v>
      </c>
      <c r="DH177" s="73">
        <v>0</v>
      </c>
      <c r="DI177" s="73">
        <v>0</v>
      </c>
      <c r="DJ177" s="73">
        <v>0</v>
      </c>
      <c r="DK177" s="148">
        <v>0</v>
      </c>
      <c r="DL177" s="83">
        <v>0</v>
      </c>
      <c r="DM177" s="75">
        <v>1977636.38</v>
      </c>
      <c r="DN177" s="75">
        <v>1892050.59</v>
      </c>
      <c r="DO177" s="73">
        <v>85585.79</v>
      </c>
      <c r="DP177" s="73">
        <v>0</v>
      </c>
      <c r="DQ177" s="73">
        <v>0</v>
      </c>
      <c r="DR177" s="73">
        <v>1977636.38</v>
      </c>
      <c r="DS177" s="220">
        <v>197</v>
      </c>
      <c r="DT177" s="221">
        <v>163</v>
      </c>
      <c r="DU177" s="221">
        <v>354.48399999999998</v>
      </c>
      <c r="DV177" s="222">
        <v>9726</v>
      </c>
    </row>
    <row r="178" spans="1:126" ht="10.199999999999999">
      <c r="A178" s="72" t="s">
        <v>611</v>
      </c>
      <c r="B178" s="72" t="s">
        <v>462</v>
      </c>
      <c r="C178" s="204" t="s">
        <v>612</v>
      </c>
      <c r="D178" s="205" t="s">
        <v>137</v>
      </c>
      <c r="E178" s="206" t="s">
        <v>613</v>
      </c>
      <c r="F178" s="72" t="s">
        <v>525</v>
      </c>
      <c r="G178" s="72" t="s">
        <v>133</v>
      </c>
      <c r="H178" s="207">
        <v>0</v>
      </c>
      <c r="I178" s="207">
        <v>0</v>
      </c>
      <c r="J178" s="208">
        <v>0</v>
      </c>
      <c r="K178" s="207">
        <v>0</v>
      </c>
      <c r="L178" s="207">
        <v>0</v>
      </c>
      <c r="M178" s="207">
        <v>0</v>
      </c>
      <c r="N178" s="207">
        <v>23</v>
      </c>
      <c r="O178" s="207">
        <v>29</v>
      </c>
      <c r="P178" s="207">
        <v>65</v>
      </c>
      <c r="Q178" s="207">
        <v>123.5</v>
      </c>
      <c r="R178" s="207">
        <v>115.5</v>
      </c>
      <c r="S178" s="207">
        <v>232.5</v>
      </c>
      <c r="T178" s="207">
        <v>182</v>
      </c>
      <c r="U178" s="207">
        <v>153.5</v>
      </c>
      <c r="V178" s="207">
        <v>159</v>
      </c>
      <c r="W178" s="208">
        <v>1083</v>
      </c>
      <c r="X178" s="208">
        <v>1083</v>
      </c>
      <c r="Y178" s="209">
        <v>0</v>
      </c>
      <c r="Z178" s="209">
        <v>0</v>
      </c>
      <c r="AA178" s="209">
        <v>0</v>
      </c>
      <c r="AB178" s="209">
        <v>122.265</v>
      </c>
      <c r="AC178" s="209">
        <v>1207.5</v>
      </c>
      <c r="AD178" s="82">
        <v>1329.7650000000001</v>
      </c>
      <c r="AE178" s="82">
        <v>1329.7650000000001</v>
      </c>
      <c r="AF178" s="209">
        <v>1.103</v>
      </c>
      <c r="AG178" s="209">
        <v>1.133</v>
      </c>
      <c r="AH178" s="209">
        <v>1.1180000000000001</v>
      </c>
      <c r="AI178" s="82">
        <v>1486.6769999999999</v>
      </c>
      <c r="AJ178" s="207">
        <v>17</v>
      </c>
      <c r="AK178" s="207">
        <v>1.5</v>
      </c>
      <c r="AL178" s="207">
        <v>0</v>
      </c>
      <c r="AM178" s="207">
        <v>190.5</v>
      </c>
      <c r="AN178" s="207">
        <v>1.28</v>
      </c>
      <c r="AO178" s="82">
        <v>17</v>
      </c>
      <c r="AP178" s="82">
        <v>3</v>
      </c>
      <c r="AQ178" s="82">
        <v>0</v>
      </c>
      <c r="AR178" s="82">
        <v>133.35</v>
      </c>
      <c r="AS178" s="82">
        <v>153.35</v>
      </c>
      <c r="AT178" s="82">
        <v>32</v>
      </c>
      <c r="AU178" s="82">
        <v>185.35</v>
      </c>
      <c r="AV178" s="207">
        <v>0</v>
      </c>
      <c r="AW178" s="207">
        <v>0</v>
      </c>
      <c r="AX178" s="209">
        <v>0</v>
      </c>
      <c r="AY178" s="207">
        <v>0</v>
      </c>
      <c r="AZ178" s="207">
        <v>0</v>
      </c>
      <c r="BA178" s="213">
        <v>0</v>
      </c>
      <c r="BB178" s="213">
        <v>0</v>
      </c>
      <c r="BC178" s="212">
        <v>0</v>
      </c>
      <c r="BD178" s="207">
        <v>0</v>
      </c>
      <c r="BE178" s="207">
        <v>0</v>
      </c>
      <c r="BF178" s="209">
        <v>0</v>
      </c>
      <c r="BG178" s="207">
        <v>1</v>
      </c>
      <c r="BH178" s="82">
        <v>1.5</v>
      </c>
      <c r="BI178" s="210">
        <v>0</v>
      </c>
      <c r="BJ178" s="210">
        <v>0</v>
      </c>
      <c r="BK178" s="213">
        <v>12205.75</v>
      </c>
      <c r="BL178" s="213">
        <v>12580.25</v>
      </c>
      <c r="BM178" s="217">
        <v>0</v>
      </c>
      <c r="BN178" s="217">
        <v>0</v>
      </c>
      <c r="BO178" s="218">
        <v>0</v>
      </c>
      <c r="BP178" s="219">
        <v>0.20699999999999999</v>
      </c>
      <c r="BQ178" s="82" t="s">
        <v>134</v>
      </c>
      <c r="BR178" s="207" t="s">
        <v>134</v>
      </c>
      <c r="BS178" s="212">
        <v>0</v>
      </c>
      <c r="BT178" s="212">
        <v>0</v>
      </c>
      <c r="BU178" s="210">
        <v>0.17899999999999999</v>
      </c>
      <c r="BV178" s="82">
        <v>193.857</v>
      </c>
      <c r="BW178" s="82">
        <v>219.21</v>
      </c>
      <c r="BX178" s="82">
        <v>79.5</v>
      </c>
      <c r="BY178" s="212">
        <v>298.70999999999998</v>
      </c>
      <c r="BZ178" s="210">
        <v>0</v>
      </c>
      <c r="CA178" s="82">
        <v>0</v>
      </c>
      <c r="CB178" s="207">
        <v>0</v>
      </c>
      <c r="CC178" s="217">
        <v>0</v>
      </c>
      <c r="CD178" s="207">
        <v>0</v>
      </c>
      <c r="CE178" s="207">
        <v>0</v>
      </c>
      <c r="CF178" s="217">
        <v>0</v>
      </c>
      <c r="CG178" s="82">
        <v>2166.0940000000001</v>
      </c>
      <c r="CH178" s="217">
        <v>0</v>
      </c>
      <c r="CI178" s="82">
        <v>2166.0940000000001</v>
      </c>
      <c r="CJ178" s="75">
        <v>9827026.9499999993</v>
      </c>
      <c r="CK178" s="213">
        <v>0</v>
      </c>
      <c r="CL178" s="213">
        <v>0</v>
      </c>
      <c r="CM178" s="209">
        <v>0</v>
      </c>
      <c r="CN178" s="73">
        <v>0</v>
      </c>
      <c r="CO178" s="213">
        <v>0</v>
      </c>
      <c r="CP178" s="213">
        <v>0</v>
      </c>
      <c r="CQ178" s="212">
        <v>0</v>
      </c>
      <c r="CR178" s="74">
        <v>0</v>
      </c>
      <c r="CS178" s="75">
        <v>9827026.9499999993</v>
      </c>
      <c r="CT178" s="75">
        <v>196540.54</v>
      </c>
      <c r="CU178" s="73">
        <v>9630486.4100000001</v>
      </c>
      <c r="CV178" s="148">
        <v>0</v>
      </c>
      <c r="CW178" s="83">
        <v>0</v>
      </c>
      <c r="CX178" s="73">
        <v>0</v>
      </c>
      <c r="CY178" s="73">
        <v>0</v>
      </c>
      <c r="CZ178" s="148">
        <v>0</v>
      </c>
      <c r="DA178" s="83">
        <v>0</v>
      </c>
      <c r="DB178" s="73">
        <v>0</v>
      </c>
      <c r="DC178" s="214">
        <v>0.75</v>
      </c>
      <c r="DD178" s="73">
        <v>0</v>
      </c>
      <c r="DE178" s="148">
        <v>0</v>
      </c>
      <c r="DF178" s="148">
        <v>0</v>
      </c>
      <c r="DG178" s="73">
        <v>0</v>
      </c>
      <c r="DH178" s="73">
        <v>0</v>
      </c>
      <c r="DI178" s="73">
        <v>0</v>
      </c>
      <c r="DJ178" s="73">
        <v>0</v>
      </c>
      <c r="DK178" s="148">
        <v>0</v>
      </c>
      <c r="DL178" s="83">
        <v>0</v>
      </c>
      <c r="DM178" s="75">
        <v>9630486.4100000001</v>
      </c>
      <c r="DN178" s="75">
        <v>9630486.4100000001</v>
      </c>
      <c r="DO178" s="73">
        <v>0</v>
      </c>
      <c r="DP178" s="73">
        <v>0</v>
      </c>
      <c r="DQ178" s="73">
        <v>0</v>
      </c>
      <c r="DR178" s="73">
        <v>9630486.4100000001</v>
      </c>
      <c r="DS178" s="220">
        <v>1127</v>
      </c>
      <c r="DT178" s="221">
        <v>1286</v>
      </c>
      <c r="DU178" s="221">
        <v>2495.5770000000002</v>
      </c>
      <c r="DV178" s="222">
        <v>9074</v>
      </c>
    </row>
    <row r="179" spans="1:126" ht="10.199999999999999">
      <c r="A179" s="72" t="s">
        <v>614</v>
      </c>
      <c r="B179" s="72" t="s">
        <v>462</v>
      </c>
      <c r="C179" s="204" t="s">
        <v>615</v>
      </c>
      <c r="D179" s="205" t="s">
        <v>137</v>
      </c>
      <c r="E179" s="206" t="s">
        <v>616</v>
      </c>
      <c r="F179" s="72" t="s">
        <v>525</v>
      </c>
      <c r="G179" s="72" t="s">
        <v>133</v>
      </c>
      <c r="H179" s="207">
        <v>0</v>
      </c>
      <c r="I179" s="207">
        <v>0</v>
      </c>
      <c r="J179" s="208">
        <v>0</v>
      </c>
      <c r="K179" s="207">
        <v>0</v>
      </c>
      <c r="L179" s="207">
        <v>0</v>
      </c>
      <c r="M179" s="207">
        <v>0</v>
      </c>
      <c r="N179" s="207">
        <v>0</v>
      </c>
      <c r="O179" s="207">
        <v>0</v>
      </c>
      <c r="P179" s="207">
        <v>0</v>
      </c>
      <c r="Q179" s="207">
        <v>0</v>
      </c>
      <c r="R179" s="207">
        <v>0</v>
      </c>
      <c r="S179" s="207">
        <v>81.5</v>
      </c>
      <c r="T179" s="207">
        <v>58.5</v>
      </c>
      <c r="U179" s="207">
        <v>54</v>
      </c>
      <c r="V179" s="207">
        <v>46</v>
      </c>
      <c r="W179" s="208">
        <v>240</v>
      </c>
      <c r="X179" s="208">
        <v>240</v>
      </c>
      <c r="Y179" s="209">
        <v>0</v>
      </c>
      <c r="Z179" s="209">
        <v>0</v>
      </c>
      <c r="AA179" s="209">
        <v>0</v>
      </c>
      <c r="AB179" s="209">
        <v>0</v>
      </c>
      <c r="AC179" s="209">
        <v>300</v>
      </c>
      <c r="AD179" s="82">
        <v>300</v>
      </c>
      <c r="AE179" s="82">
        <v>300</v>
      </c>
      <c r="AF179" s="209">
        <v>1.1200000000000001</v>
      </c>
      <c r="AG179" s="209">
        <v>1.081</v>
      </c>
      <c r="AH179" s="209">
        <v>1.101</v>
      </c>
      <c r="AI179" s="82">
        <v>330.3</v>
      </c>
      <c r="AJ179" s="207">
        <v>1</v>
      </c>
      <c r="AK179" s="207">
        <v>0</v>
      </c>
      <c r="AL179" s="207">
        <v>0</v>
      </c>
      <c r="AM179" s="207">
        <v>64</v>
      </c>
      <c r="AN179" s="207">
        <v>0.04</v>
      </c>
      <c r="AO179" s="82">
        <v>1</v>
      </c>
      <c r="AP179" s="82">
        <v>0</v>
      </c>
      <c r="AQ179" s="82">
        <v>0</v>
      </c>
      <c r="AR179" s="82">
        <v>44.8</v>
      </c>
      <c r="AS179" s="82">
        <v>45.8</v>
      </c>
      <c r="AT179" s="82">
        <v>1</v>
      </c>
      <c r="AU179" s="82">
        <v>46.8</v>
      </c>
      <c r="AV179" s="207">
        <v>0</v>
      </c>
      <c r="AW179" s="207">
        <v>0</v>
      </c>
      <c r="AX179" s="209">
        <v>0</v>
      </c>
      <c r="AY179" s="207">
        <v>0</v>
      </c>
      <c r="AZ179" s="207">
        <v>0</v>
      </c>
      <c r="BA179" s="213">
        <v>0</v>
      </c>
      <c r="BB179" s="213">
        <v>0</v>
      </c>
      <c r="BC179" s="212">
        <v>0</v>
      </c>
      <c r="BD179" s="207">
        <v>0</v>
      </c>
      <c r="BE179" s="207">
        <v>0</v>
      </c>
      <c r="BF179" s="209">
        <v>0</v>
      </c>
      <c r="BG179" s="207">
        <v>1</v>
      </c>
      <c r="BH179" s="82">
        <v>1.5</v>
      </c>
      <c r="BI179" s="210">
        <v>0</v>
      </c>
      <c r="BJ179" s="210">
        <v>153.916</v>
      </c>
      <c r="BK179" s="213">
        <v>12205.75</v>
      </c>
      <c r="BL179" s="213">
        <v>12580.25</v>
      </c>
      <c r="BM179" s="217">
        <v>92.35</v>
      </c>
      <c r="BN179" s="217">
        <v>0</v>
      </c>
      <c r="BO179" s="218">
        <v>0</v>
      </c>
      <c r="BP179" s="219">
        <v>0.20699999999999999</v>
      </c>
      <c r="BQ179" s="82" t="s">
        <v>134</v>
      </c>
      <c r="BR179" s="207" t="s">
        <v>134</v>
      </c>
      <c r="BS179" s="212">
        <v>0</v>
      </c>
      <c r="BT179" s="212">
        <v>92.35</v>
      </c>
      <c r="BU179" s="210">
        <v>0.17899999999999999</v>
      </c>
      <c r="BV179" s="82">
        <v>42.96</v>
      </c>
      <c r="BW179" s="82">
        <v>64.62</v>
      </c>
      <c r="BX179" s="82">
        <v>23</v>
      </c>
      <c r="BY179" s="212">
        <v>87.62</v>
      </c>
      <c r="BZ179" s="210">
        <v>0</v>
      </c>
      <c r="CA179" s="82">
        <v>0</v>
      </c>
      <c r="CB179" s="207">
        <v>0</v>
      </c>
      <c r="CC179" s="217">
        <v>0</v>
      </c>
      <c r="CD179" s="207">
        <v>0</v>
      </c>
      <c r="CE179" s="207">
        <v>0</v>
      </c>
      <c r="CF179" s="217">
        <v>0</v>
      </c>
      <c r="CG179" s="82">
        <v>601.53</v>
      </c>
      <c r="CH179" s="217">
        <v>0</v>
      </c>
      <c r="CI179" s="82">
        <v>601.53</v>
      </c>
      <c r="CJ179" s="75">
        <v>2728991.23</v>
      </c>
      <c r="CK179" s="213">
        <v>0</v>
      </c>
      <c r="CL179" s="213">
        <v>0</v>
      </c>
      <c r="CM179" s="209">
        <v>0</v>
      </c>
      <c r="CN179" s="73">
        <v>0</v>
      </c>
      <c r="CO179" s="213">
        <v>0</v>
      </c>
      <c r="CP179" s="213">
        <v>0</v>
      </c>
      <c r="CQ179" s="212">
        <v>0</v>
      </c>
      <c r="CR179" s="74">
        <v>0</v>
      </c>
      <c r="CS179" s="75">
        <v>2728991.23</v>
      </c>
      <c r="CT179" s="75">
        <v>54579.82</v>
      </c>
      <c r="CU179" s="73">
        <v>2674411.41</v>
      </c>
      <c r="CV179" s="148">
        <v>0</v>
      </c>
      <c r="CW179" s="83">
        <v>0</v>
      </c>
      <c r="CX179" s="73">
        <v>0</v>
      </c>
      <c r="CY179" s="73">
        <v>0</v>
      </c>
      <c r="CZ179" s="148">
        <v>0</v>
      </c>
      <c r="DA179" s="83">
        <v>0</v>
      </c>
      <c r="DB179" s="73">
        <v>0</v>
      </c>
      <c r="DC179" s="214">
        <v>0.75</v>
      </c>
      <c r="DD179" s="73">
        <v>0</v>
      </c>
      <c r="DE179" s="148">
        <v>0</v>
      </c>
      <c r="DF179" s="148">
        <v>0</v>
      </c>
      <c r="DG179" s="73">
        <v>0</v>
      </c>
      <c r="DH179" s="73">
        <v>0</v>
      </c>
      <c r="DI179" s="73">
        <v>0</v>
      </c>
      <c r="DJ179" s="73">
        <v>0</v>
      </c>
      <c r="DK179" s="148">
        <v>0</v>
      </c>
      <c r="DL179" s="83">
        <v>0</v>
      </c>
      <c r="DM179" s="75">
        <v>2674411.41</v>
      </c>
      <c r="DN179" s="75">
        <v>2674411.41</v>
      </c>
      <c r="DO179" s="73">
        <v>0</v>
      </c>
      <c r="DP179" s="73">
        <v>0</v>
      </c>
      <c r="DQ179" s="73">
        <v>0</v>
      </c>
      <c r="DR179" s="73">
        <v>2674411.41</v>
      </c>
      <c r="DS179" s="220">
        <v>246</v>
      </c>
      <c r="DT179" s="221">
        <v>292</v>
      </c>
      <c r="DU179" s="221">
        <v>664.19399999999996</v>
      </c>
      <c r="DV179" s="222">
        <v>11371</v>
      </c>
    </row>
    <row r="180" spans="1:126" ht="10.199999999999999">
      <c r="A180" s="72" t="s">
        <v>617</v>
      </c>
      <c r="B180" s="72" t="s">
        <v>136</v>
      </c>
      <c r="C180" s="204" t="s">
        <v>618</v>
      </c>
      <c r="D180" s="205" t="s">
        <v>137</v>
      </c>
      <c r="E180" s="206" t="s">
        <v>619</v>
      </c>
      <c r="F180" s="72" t="s">
        <v>525</v>
      </c>
      <c r="G180" s="72" t="s">
        <v>133</v>
      </c>
      <c r="H180" s="207">
        <v>0.5</v>
      </c>
      <c r="I180" s="207">
        <v>56</v>
      </c>
      <c r="J180" s="208">
        <v>56.25</v>
      </c>
      <c r="K180" s="207">
        <v>52.5</v>
      </c>
      <c r="L180" s="207">
        <v>63</v>
      </c>
      <c r="M180" s="207">
        <v>50.5</v>
      </c>
      <c r="N180" s="207">
        <v>51.5</v>
      </c>
      <c r="O180" s="207">
        <v>56.5</v>
      </c>
      <c r="P180" s="207">
        <v>48</v>
      </c>
      <c r="Q180" s="207">
        <v>52</v>
      </c>
      <c r="R180" s="207">
        <v>28</v>
      </c>
      <c r="S180" s="207">
        <v>0</v>
      </c>
      <c r="T180" s="207">
        <v>0</v>
      </c>
      <c r="U180" s="207">
        <v>0</v>
      </c>
      <c r="V180" s="207">
        <v>0</v>
      </c>
      <c r="W180" s="208">
        <v>402</v>
      </c>
      <c r="X180" s="208">
        <v>458.25</v>
      </c>
      <c r="Y180" s="209">
        <v>81</v>
      </c>
      <c r="Z180" s="209">
        <v>63</v>
      </c>
      <c r="AA180" s="209">
        <v>133.93</v>
      </c>
      <c r="AB180" s="209">
        <v>163.02099999999999</v>
      </c>
      <c r="AC180" s="209">
        <v>100</v>
      </c>
      <c r="AD180" s="82">
        <v>459.95100000000002</v>
      </c>
      <c r="AE180" s="82">
        <v>540.95100000000002</v>
      </c>
      <c r="AF180" s="209">
        <v>1.1000000000000001</v>
      </c>
      <c r="AG180" s="209">
        <v>1.0840000000000001</v>
      </c>
      <c r="AH180" s="209">
        <v>1.0920000000000001</v>
      </c>
      <c r="AI180" s="82">
        <v>590.71799999999996</v>
      </c>
      <c r="AJ180" s="207">
        <v>8.5</v>
      </c>
      <c r="AK180" s="207">
        <v>2.5</v>
      </c>
      <c r="AL180" s="207">
        <v>0</v>
      </c>
      <c r="AM180" s="207">
        <v>101</v>
      </c>
      <c r="AN180" s="207">
        <v>1.89</v>
      </c>
      <c r="AO180" s="82">
        <v>8.5</v>
      </c>
      <c r="AP180" s="82">
        <v>5</v>
      </c>
      <c r="AQ180" s="82">
        <v>0</v>
      </c>
      <c r="AR180" s="82">
        <v>70.7</v>
      </c>
      <c r="AS180" s="82">
        <v>84.2</v>
      </c>
      <c r="AT180" s="82">
        <v>47.25</v>
      </c>
      <c r="AU180" s="82">
        <v>131.44999999999999</v>
      </c>
      <c r="AV180" s="207">
        <v>378</v>
      </c>
      <c r="AW180" s="207">
        <v>0</v>
      </c>
      <c r="AX180" s="209">
        <v>18.899999999999999</v>
      </c>
      <c r="AY180" s="207">
        <v>0</v>
      </c>
      <c r="AZ180" s="207">
        <v>0</v>
      </c>
      <c r="BA180" s="213">
        <v>0</v>
      </c>
      <c r="BB180" s="213">
        <v>0</v>
      </c>
      <c r="BC180" s="212">
        <v>0</v>
      </c>
      <c r="BD180" s="207">
        <v>0</v>
      </c>
      <c r="BE180" s="207">
        <v>0</v>
      </c>
      <c r="BF180" s="209">
        <v>0</v>
      </c>
      <c r="BG180" s="207">
        <v>0</v>
      </c>
      <c r="BH180" s="82">
        <v>0</v>
      </c>
      <c r="BI180" s="210">
        <v>0</v>
      </c>
      <c r="BJ180" s="210">
        <v>0</v>
      </c>
      <c r="BK180" s="213">
        <v>77714.25</v>
      </c>
      <c r="BL180" s="213">
        <v>86741</v>
      </c>
      <c r="BM180" s="217">
        <v>0</v>
      </c>
      <c r="BN180" s="217">
        <v>0</v>
      </c>
      <c r="BO180" s="218">
        <v>0</v>
      </c>
      <c r="BP180" s="219">
        <v>3.6999999999999998E-2</v>
      </c>
      <c r="BQ180" s="82" t="s">
        <v>134</v>
      </c>
      <c r="BR180" s="207" t="s">
        <v>134</v>
      </c>
      <c r="BS180" s="212">
        <v>0</v>
      </c>
      <c r="BT180" s="212">
        <v>0</v>
      </c>
      <c r="BU180" s="210">
        <v>0.21</v>
      </c>
      <c r="BV180" s="82">
        <v>96.233000000000004</v>
      </c>
      <c r="BW180" s="82">
        <v>0</v>
      </c>
      <c r="BX180" s="82">
        <v>0</v>
      </c>
      <c r="BY180" s="212">
        <v>0</v>
      </c>
      <c r="BZ180" s="210">
        <v>0</v>
      </c>
      <c r="CA180" s="82">
        <v>0</v>
      </c>
      <c r="CB180" s="207">
        <v>0</v>
      </c>
      <c r="CC180" s="217">
        <v>0</v>
      </c>
      <c r="CD180" s="207">
        <v>0</v>
      </c>
      <c r="CE180" s="207">
        <v>0</v>
      </c>
      <c r="CF180" s="217">
        <v>0</v>
      </c>
      <c r="CG180" s="82">
        <v>837.30100000000004</v>
      </c>
      <c r="CH180" s="217">
        <v>0</v>
      </c>
      <c r="CI180" s="82">
        <v>837.30100000000004</v>
      </c>
      <c r="CJ180" s="75">
        <v>3798625.31</v>
      </c>
      <c r="CK180" s="213">
        <v>0</v>
      </c>
      <c r="CL180" s="213">
        <v>458</v>
      </c>
      <c r="CM180" s="209">
        <v>50.38</v>
      </c>
      <c r="CN180" s="73">
        <v>228561.47</v>
      </c>
      <c r="CO180" s="213">
        <v>0</v>
      </c>
      <c r="CP180" s="213">
        <v>0</v>
      </c>
      <c r="CQ180" s="212">
        <v>0</v>
      </c>
      <c r="CR180" s="74">
        <v>0</v>
      </c>
      <c r="CS180" s="75">
        <v>4027186.78</v>
      </c>
      <c r="CT180" s="75">
        <v>80543.740000000005</v>
      </c>
      <c r="CU180" s="73">
        <v>3946643.04</v>
      </c>
      <c r="CV180" s="148">
        <v>0</v>
      </c>
      <c r="CW180" s="83">
        <v>0</v>
      </c>
      <c r="CX180" s="73">
        <v>0</v>
      </c>
      <c r="CY180" s="73">
        <v>0</v>
      </c>
      <c r="CZ180" s="148">
        <v>0</v>
      </c>
      <c r="DA180" s="83">
        <v>0</v>
      </c>
      <c r="DB180" s="73">
        <v>0</v>
      </c>
      <c r="DC180" s="214">
        <v>0.75</v>
      </c>
      <c r="DD180" s="73">
        <v>0</v>
      </c>
      <c r="DE180" s="148">
        <v>0</v>
      </c>
      <c r="DF180" s="148">
        <v>0</v>
      </c>
      <c r="DG180" s="73">
        <v>0</v>
      </c>
      <c r="DH180" s="73">
        <v>0</v>
      </c>
      <c r="DI180" s="73">
        <v>0</v>
      </c>
      <c r="DJ180" s="73">
        <v>0</v>
      </c>
      <c r="DK180" s="148">
        <v>0</v>
      </c>
      <c r="DL180" s="83">
        <v>0</v>
      </c>
      <c r="DM180" s="75">
        <v>3946643.04</v>
      </c>
      <c r="DN180" s="75">
        <v>3722652.8</v>
      </c>
      <c r="DO180" s="73">
        <v>223990.24</v>
      </c>
      <c r="DP180" s="73">
        <v>0</v>
      </c>
      <c r="DQ180" s="73">
        <v>0</v>
      </c>
      <c r="DR180" s="73">
        <v>3946643.04</v>
      </c>
      <c r="DS180" s="220">
        <v>458</v>
      </c>
      <c r="DT180" s="221">
        <v>437</v>
      </c>
      <c r="DU180" s="221">
        <v>795.52599999999995</v>
      </c>
      <c r="DV180" s="222">
        <v>8289</v>
      </c>
    </row>
    <row r="181" spans="1:126" ht="10.199999999999999">
      <c r="A181" s="72" t="s">
        <v>620</v>
      </c>
      <c r="B181" s="72" t="s">
        <v>378</v>
      </c>
      <c r="C181" s="204" t="s">
        <v>621</v>
      </c>
      <c r="D181" s="205" t="s">
        <v>137</v>
      </c>
      <c r="E181" s="206" t="s">
        <v>622</v>
      </c>
      <c r="F181" s="72" t="s">
        <v>525</v>
      </c>
      <c r="G181" s="72" t="s">
        <v>133</v>
      </c>
      <c r="H181" s="207">
        <v>0</v>
      </c>
      <c r="I181" s="207">
        <v>17.5</v>
      </c>
      <c r="J181" s="208">
        <v>17.5</v>
      </c>
      <c r="K181" s="207">
        <v>13</v>
      </c>
      <c r="L181" s="207">
        <v>0</v>
      </c>
      <c r="M181" s="207">
        <v>0</v>
      </c>
      <c r="N181" s="207">
        <v>0</v>
      </c>
      <c r="O181" s="207">
        <v>0</v>
      </c>
      <c r="P181" s="207">
        <v>0</v>
      </c>
      <c r="Q181" s="207">
        <v>0</v>
      </c>
      <c r="R181" s="207">
        <v>0</v>
      </c>
      <c r="S181" s="207">
        <v>0</v>
      </c>
      <c r="T181" s="207">
        <v>0</v>
      </c>
      <c r="U181" s="207">
        <v>0</v>
      </c>
      <c r="V181" s="207">
        <v>0</v>
      </c>
      <c r="W181" s="208">
        <v>13</v>
      </c>
      <c r="X181" s="208">
        <v>30.5</v>
      </c>
      <c r="Y181" s="209">
        <v>25.2</v>
      </c>
      <c r="Z181" s="209">
        <v>15.6</v>
      </c>
      <c r="AA181" s="209">
        <v>0</v>
      </c>
      <c r="AB181" s="209">
        <v>0</v>
      </c>
      <c r="AC181" s="209">
        <v>0</v>
      </c>
      <c r="AD181" s="82">
        <v>15.6</v>
      </c>
      <c r="AE181" s="82">
        <v>40.799999999999997</v>
      </c>
      <c r="AF181" s="209">
        <v>1.0249999999999999</v>
      </c>
      <c r="AG181" s="209">
        <v>1.016</v>
      </c>
      <c r="AH181" s="209">
        <v>1.0209999999999999</v>
      </c>
      <c r="AI181" s="82">
        <v>41.656999999999996</v>
      </c>
      <c r="AJ181" s="207">
        <v>0</v>
      </c>
      <c r="AK181" s="207">
        <v>0</v>
      </c>
      <c r="AL181" s="207">
        <v>0</v>
      </c>
      <c r="AM181" s="207">
        <v>2</v>
      </c>
      <c r="AN181" s="207">
        <v>0.01</v>
      </c>
      <c r="AO181" s="82">
        <v>0</v>
      </c>
      <c r="AP181" s="82">
        <v>0</v>
      </c>
      <c r="AQ181" s="82">
        <v>0</v>
      </c>
      <c r="AR181" s="82">
        <v>1.4</v>
      </c>
      <c r="AS181" s="82">
        <v>1.4</v>
      </c>
      <c r="AT181" s="82">
        <v>0.25</v>
      </c>
      <c r="AU181" s="82">
        <v>1.65</v>
      </c>
      <c r="AV181" s="207">
        <v>0</v>
      </c>
      <c r="AW181" s="207">
        <v>61</v>
      </c>
      <c r="AX181" s="209">
        <v>3.05</v>
      </c>
      <c r="AY181" s="207">
        <v>17.5</v>
      </c>
      <c r="AZ181" s="207">
        <v>8.75</v>
      </c>
      <c r="BA181" s="213">
        <v>0</v>
      </c>
      <c r="BB181" s="213">
        <v>0</v>
      </c>
      <c r="BC181" s="212">
        <v>4.375</v>
      </c>
      <c r="BD181" s="207">
        <v>0</v>
      </c>
      <c r="BE181" s="207">
        <v>0</v>
      </c>
      <c r="BF181" s="209">
        <v>0</v>
      </c>
      <c r="BG181" s="207">
        <v>1</v>
      </c>
      <c r="BH181" s="82">
        <v>1.5</v>
      </c>
      <c r="BI181" s="210">
        <v>25.849</v>
      </c>
      <c r="BJ181" s="210">
        <v>0</v>
      </c>
      <c r="BK181" s="213">
        <v>23828.75</v>
      </c>
      <c r="BL181" s="213">
        <v>23828.75</v>
      </c>
      <c r="BM181" s="217">
        <v>15.509</v>
      </c>
      <c r="BN181" s="217">
        <v>0</v>
      </c>
      <c r="BO181" s="218">
        <v>0</v>
      </c>
      <c r="BP181" s="219">
        <v>0</v>
      </c>
      <c r="BQ181" s="82" t="s">
        <v>134</v>
      </c>
      <c r="BR181" s="207" t="s">
        <v>234</v>
      </c>
      <c r="BS181" s="212">
        <v>0</v>
      </c>
      <c r="BT181" s="212">
        <v>15.509</v>
      </c>
      <c r="BU181" s="210">
        <v>0.19500000000000001</v>
      </c>
      <c r="BV181" s="82">
        <v>5.9480000000000004</v>
      </c>
      <c r="BW181" s="82">
        <v>48.585000000000001</v>
      </c>
      <c r="BX181" s="82">
        <v>16.5</v>
      </c>
      <c r="BY181" s="212">
        <v>65.084999999999994</v>
      </c>
      <c r="BZ181" s="210">
        <v>0</v>
      </c>
      <c r="CA181" s="82">
        <v>0</v>
      </c>
      <c r="CB181" s="207">
        <v>0</v>
      </c>
      <c r="CC181" s="217">
        <v>0</v>
      </c>
      <c r="CD181" s="207">
        <v>0</v>
      </c>
      <c r="CE181" s="207">
        <v>0</v>
      </c>
      <c r="CF181" s="217">
        <v>0</v>
      </c>
      <c r="CG181" s="82">
        <v>138.774</v>
      </c>
      <c r="CH181" s="217">
        <v>60.164000000000001</v>
      </c>
      <c r="CI181" s="82">
        <v>198.93799999999999</v>
      </c>
      <c r="CJ181" s="75">
        <v>902531.97</v>
      </c>
      <c r="CK181" s="213">
        <v>0</v>
      </c>
      <c r="CL181" s="213">
        <v>60</v>
      </c>
      <c r="CM181" s="209">
        <v>6.6</v>
      </c>
      <c r="CN181" s="73">
        <v>29942.55</v>
      </c>
      <c r="CO181" s="213">
        <v>0</v>
      </c>
      <c r="CP181" s="213">
        <v>0</v>
      </c>
      <c r="CQ181" s="212">
        <v>0</v>
      </c>
      <c r="CR181" s="74">
        <v>0</v>
      </c>
      <c r="CS181" s="75">
        <v>932474.52</v>
      </c>
      <c r="CT181" s="75">
        <v>18649.490000000002</v>
      </c>
      <c r="CU181" s="73">
        <v>913825.03</v>
      </c>
      <c r="CV181" s="148">
        <v>0</v>
      </c>
      <c r="CW181" s="83">
        <v>0</v>
      </c>
      <c r="CX181" s="73">
        <v>0</v>
      </c>
      <c r="CY181" s="73">
        <v>0</v>
      </c>
      <c r="CZ181" s="148">
        <v>0</v>
      </c>
      <c r="DA181" s="83">
        <v>0</v>
      </c>
      <c r="DB181" s="73">
        <v>0</v>
      </c>
      <c r="DC181" s="214">
        <v>0</v>
      </c>
      <c r="DD181" s="73">
        <v>0</v>
      </c>
      <c r="DE181" s="148">
        <v>0</v>
      </c>
      <c r="DF181" s="148">
        <v>0</v>
      </c>
      <c r="DG181" s="73">
        <v>0</v>
      </c>
      <c r="DH181" s="73">
        <v>0</v>
      </c>
      <c r="DI181" s="73">
        <v>0</v>
      </c>
      <c r="DJ181" s="73">
        <v>0</v>
      </c>
      <c r="DK181" s="148">
        <v>0</v>
      </c>
      <c r="DL181" s="83">
        <v>0</v>
      </c>
      <c r="DM181" s="75">
        <v>913825.03</v>
      </c>
      <c r="DN181" s="75">
        <v>884481.33</v>
      </c>
      <c r="DO181" s="73">
        <v>29343.7</v>
      </c>
      <c r="DP181" s="73">
        <v>0</v>
      </c>
      <c r="DQ181" s="73">
        <v>0</v>
      </c>
      <c r="DR181" s="73">
        <v>913825.03</v>
      </c>
      <c r="DS181" s="220">
        <v>28</v>
      </c>
      <c r="DT181" s="221">
        <v>61</v>
      </c>
      <c r="DU181" s="221">
        <v>198.93799999999999</v>
      </c>
      <c r="DV181" s="222">
        <v>29591</v>
      </c>
    </row>
    <row r="182" spans="1:126" ht="10.199999999999999">
      <c r="A182" s="72" t="s">
        <v>623</v>
      </c>
      <c r="B182" s="72" t="s">
        <v>436</v>
      </c>
      <c r="C182" s="204" t="s">
        <v>624</v>
      </c>
      <c r="D182" s="205" t="s">
        <v>137</v>
      </c>
      <c r="E182" s="206" t="s">
        <v>625</v>
      </c>
      <c r="F182" s="72" t="s">
        <v>525</v>
      </c>
      <c r="G182" s="72" t="s">
        <v>133</v>
      </c>
      <c r="H182" s="207">
        <v>1</v>
      </c>
      <c r="I182" s="207">
        <v>14</v>
      </c>
      <c r="J182" s="208">
        <v>14.5</v>
      </c>
      <c r="K182" s="207">
        <v>9</v>
      </c>
      <c r="L182" s="207">
        <v>8</v>
      </c>
      <c r="M182" s="207">
        <v>9.5</v>
      </c>
      <c r="N182" s="207">
        <v>8</v>
      </c>
      <c r="O182" s="207">
        <v>10</v>
      </c>
      <c r="P182" s="207">
        <v>8.5</v>
      </c>
      <c r="Q182" s="207">
        <v>8.5</v>
      </c>
      <c r="R182" s="207">
        <v>7.5</v>
      </c>
      <c r="S182" s="207">
        <v>0</v>
      </c>
      <c r="T182" s="207">
        <v>0</v>
      </c>
      <c r="U182" s="207">
        <v>0</v>
      </c>
      <c r="V182" s="207">
        <v>0</v>
      </c>
      <c r="W182" s="208">
        <v>69</v>
      </c>
      <c r="X182" s="208">
        <v>83.5</v>
      </c>
      <c r="Y182" s="209">
        <v>20.88</v>
      </c>
      <c r="Z182" s="209">
        <v>10.8</v>
      </c>
      <c r="AA182" s="209">
        <v>20.65</v>
      </c>
      <c r="AB182" s="209">
        <v>27.693000000000001</v>
      </c>
      <c r="AC182" s="209">
        <v>20</v>
      </c>
      <c r="AD182" s="82">
        <v>79.143000000000001</v>
      </c>
      <c r="AE182" s="82">
        <v>100.023</v>
      </c>
      <c r="AF182" s="209">
        <v>1.0589999999999999</v>
      </c>
      <c r="AG182" s="209">
        <v>1.0940000000000001</v>
      </c>
      <c r="AH182" s="209">
        <v>1.077</v>
      </c>
      <c r="AI182" s="82">
        <v>107.72499999999999</v>
      </c>
      <c r="AJ182" s="207">
        <v>0</v>
      </c>
      <c r="AK182" s="207">
        <v>0</v>
      </c>
      <c r="AL182" s="207">
        <v>1</v>
      </c>
      <c r="AM182" s="207">
        <v>20.5</v>
      </c>
      <c r="AN182" s="207">
        <v>0.41</v>
      </c>
      <c r="AO182" s="82">
        <v>0</v>
      </c>
      <c r="AP182" s="82">
        <v>0</v>
      </c>
      <c r="AQ182" s="82">
        <v>2</v>
      </c>
      <c r="AR182" s="82">
        <v>14.35</v>
      </c>
      <c r="AS182" s="82">
        <v>16.350000000000001</v>
      </c>
      <c r="AT182" s="82">
        <v>10.25</v>
      </c>
      <c r="AU182" s="82">
        <v>26.6</v>
      </c>
      <c r="AV182" s="207">
        <v>67</v>
      </c>
      <c r="AW182" s="207">
        <v>0</v>
      </c>
      <c r="AX182" s="209">
        <v>3.35</v>
      </c>
      <c r="AY182" s="207">
        <v>0</v>
      </c>
      <c r="AZ182" s="207">
        <v>0</v>
      </c>
      <c r="BA182" s="213">
        <v>0</v>
      </c>
      <c r="BB182" s="213">
        <v>0</v>
      </c>
      <c r="BC182" s="212">
        <v>0</v>
      </c>
      <c r="BD182" s="207">
        <v>0</v>
      </c>
      <c r="BE182" s="207">
        <v>0</v>
      </c>
      <c r="BF182" s="209">
        <v>0</v>
      </c>
      <c r="BG182" s="207">
        <v>0</v>
      </c>
      <c r="BH182" s="82">
        <v>0</v>
      </c>
      <c r="BI182" s="210">
        <v>48.555</v>
      </c>
      <c r="BJ182" s="210">
        <v>0</v>
      </c>
      <c r="BK182" s="213">
        <v>269</v>
      </c>
      <c r="BL182" s="213">
        <v>269</v>
      </c>
      <c r="BM182" s="217">
        <v>48.555</v>
      </c>
      <c r="BN182" s="217">
        <v>0</v>
      </c>
      <c r="BO182" s="218">
        <v>0</v>
      </c>
      <c r="BP182" s="219">
        <v>1</v>
      </c>
      <c r="BQ182" s="82" t="s">
        <v>234</v>
      </c>
      <c r="BR182" s="207" t="s">
        <v>134</v>
      </c>
      <c r="BS182" s="212">
        <v>5.01</v>
      </c>
      <c r="BT182" s="212">
        <v>53.564999999999998</v>
      </c>
      <c r="BU182" s="210">
        <v>0.20599999999999999</v>
      </c>
      <c r="BV182" s="82">
        <v>17.201000000000001</v>
      </c>
      <c r="BW182" s="82">
        <v>0</v>
      </c>
      <c r="BX182" s="82">
        <v>0</v>
      </c>
      <c r="BY182" s="212">
        <v>0</v>
      </c>
      <c r="BZ182" s="210">
        <v>0</v>
      </c>
      <c r="CA182" s="82">
        <v>0</v>
      </c>
      <c r="CB182" s="207">
        <v>0</v>
      </c>
      <c r="CC182" s="217">
        <v>0</v>
      </c>
      <c r="CD182" s="207">
        <v>0</v>
      </c>
      <c r="CE182" s="207">
        <v>0</v>
      </c>
      <c r="CF182" s="217">
        <v>0</v>
      </c>
      <c r="CG182" s="82">
        <v>208.441</v>
      </c>
      <c r="CH182" s="217">
        <v>0</v>
      </c>
      <c r="CI182" s="82">
        <v>208.441</v>
      </c>
      <c r="CJ182" s="75">
        <v>945644.71</v>
      </c>
      <c r="CK182" s="213">
        <v>0</v>
      </c>
      <c r="CL182" s="213">
        <v>76</v>
      </c>
      <c r="CM182" s="209">
        <v>8.36</v>
      </c>
      <c r="CN182" s="73">
        <v>37927.230000000003</v>
      </c>
      <c r="CO182" s="213">
        <v>0</v>
      </c>
      <c r="CP182" s="213">
        <v>0</v>
      </c>
      <c r="CQ182" s="212">
        <v>0</v>
      </c>
      <c r="CR182" s="74">
        <v>0</v>
      </c>
      <c r="CS182" s="75">
        <v>983571.94</v>
      </c>
      <c r="CT182" s="75">
        <v>19671.439999999999</v>
      </c>
      <c r="CU182" s="73">
        <v>963900.5</v>
      </c>
      <c r="CV182" s="148">
        <v>0</v>
      </c>
      <c r="CW182" s="83">
        <v>0</v>
      </c>
      <c r="CX182" s="73">
        <v>0</v>
      </c>
      <c r="CY182" s="73">
        <v>0</v>
      </c>
      <c r="CZ182" s="148">
        <v>0</v>
      </c>
      <c r="DA182" s="83">
        <v>0</v>
      </c>
      <c r="DB182" s="73">
        <v>0</v>
      </c>
      <c r="DC182" s="214">
        <v>0.75</v>
      </c>
      <c r="DD182" s="73">
        <v>0</v>
      </c>
      <c r="DE182" s="148">
        <v>0</v>
      </c>
      <c r="DF182" s="148">
        <v>0</v>
      </c>
      <c r="DG182" s="73">
        <v>0</v>
      </c>
      <c r="DH182" s="73">
        <v>0</v>
      </c>
      <c r="DI182" s="73">
        <v>0</v>
      </c>
      <c r="DJ182" s="73">
        <v>0</v>
      </c>
      <c r="DK182" s="148">
        <v>0</v>
      </c>
      <c r="DL182" s="83">
        <v>0</v>
      </c>
      <c r="DM182" s="75">
        <v>963900.5</v>
      </c>
      <c r="DN182" s="75">
        <v>926731.81</v>
      </c>
      <c r="DO182" s="73">
        <v>37168.69</v>
      </c>
      <c r="DP182" s="73">
        <v>0</v>
      </c>
      <c r="DQ182" s="73">
        <v>0</v>
      </c>
      <c r="DR182" s="73">
        <v>963900.5</v>
      </c>
      <c r="DS182" s="220">
        <v>84</v>
      </c>
      <c r="DT182" s="221">
        <v>73.5</v>
      </c>
      <c r="DU182" s="221">
        <v>188.21299999999999</v>
      </c>
      <c r="DV182" s="222">
        <v>11325</v>
      </c>
    </row>
    <row r="183" spans="1:126" ht="10.199999999999999">
      <c r="A183" s="72" t="s">
        <v>626</v>
      </c>
      <c r="B183" s="72" t="s">
        <v>436</v>
      </c>
      <c r="C183" s="204" t="s">
        <v>627</v>
      </c>
      <c r="D183" s="205" t="s">
        <v>137</v>
      </c>
      <c r="E183" s="206" t="s">
        <v>628</v>
      </c>
      <c r="F183" s="72" t="s">
        <v>525</v>
      </c>
      <c r="G183" s="72" t="s">
        <v>133</v>
      </c>
      <c r="H183" s="207">
        <v>0</v>
      </c>
      <c r="I183" s="207">
        <v>7</v>
      </c>
      <c r="J183" s="208">
        <v>7</v>
      </c>
      <c r="K183" s="207">
        <v>7</v>
      </c>
      <c r="L183" s="207">
        <v>2</v>
      </c>
      <c r="M183" s="207">
        <v>8</v>
      </c>
      <c r="N183" s="207">
        <v>3</v>
      </c>
      <c r="O183" s="207">
        <v>5</v>
      </c>
      <c r="P183" s="207">
        <v>6</v>
      </c>
      <c r="Q183" s="207">
        <v>10</v>
      </c>
      <c r="R183" s="207">
        <v>2</v>
      </c>
      <c r="S183" s="207">
        <v>0</v>
      </c>
      <c r="T183" s="207">
        <v>0</v>
      </c>
      <c r="U183" s="207">
        <v>0</v>
      </c>
      <c r="V183" s="207">
        <v>0</v>
      </c>
      <c r="W183" s="208">
        <v>43</v>
      </c>
      <c r="X183" s="208">
        <v>50</v>
      </c>
      <c r="Y183" s="209">
        <v>10.08</v>
      </c>
      <c r="Z183" s="209">
        <v>8.4</v>
      </c>
      <c r="AA183" s="209">
        <v>11.8</v>
      </c>
      <c r="AB183" s="209">
        <v>14.63</v>
      </c>
      <c r="AC183" s="209">
        <v>15</v>
      </c>
      <c r="AD183" s="82">
        <v>49.83</v>
      </c>
      <c r="AE183" s="82">
        <v>59.91</v>
      </c>
      <c r="AF183" s="209">
        <v>1</v>
      </c>
      <c r="AG183" s="209">
        <v>1.0349999999999999</v>
      </c>
      <c r="AH183" s="209">
        <v>1.018</v>
      </c>
      <c r="AI183" s="82">
        <v>60.988</v>
      </c>
      <c r="AJ183" s="207">
        <v>0</v>
      </c>
      <c r="AK183" s="207">
        <v>0</v>
      </c>
      <c r="AL183" s="207">
        <v>0</v>
      </c>
      <c r="AM183" s="207">
        <v>14</v>
      </c>
      <c r="AN183" s="207">
        <v>0.32</v>
      </c>
      <c r="AO183" s="82">
        <v>0</v>
      </c>
      <c r="AP183" s="82">
        <v>0</v>
      </c>
      <c r="AQ183" s="82">
        <v>0</v>
      </c>
      <c r="AR183" s="82">
        <v>9.8000000000000007</v>
      </c>
      <c r="AS183" s="82">
        <v>9.8000000000000007</v>
      </c>
      <c r="AT183" s="82">
        <v>8</v>
      </c>
      <c r="AU183" s="82">
        <v>17.8</v>
      </c>
      <c r="AV183" s="207">
        <v>38</v>
      </c>
      <c r="AW183" s="207">
        <v>0</v>
      </c>
      <c r="AX183" s="209">
        <v>1.9</v>
      </c>
      <c r="AY183" s="207">
        <v>0</v>
      </c>
      <c r="AZ183" s="207">
        <v>0</v>
      </c>
      <c r="BA183" s="213">
        <v>0</v>
      </c>
      <c r="BB183" s="213">
        <v>0</v>
      </c>
      <c r="BC183" s="212">
        <v>0</v>
      </c>
      <c r="BD183" s="207">
        <v>0</v>
      </c>
      <c r="BE183" s="207">
        <v>0</v>
      </c>
      <c r="BF183" s="209">
        <v>0</v>
      </c>
      <c r="BG183" s="207">
        <v>0</v>
      </c>
      <c r="BH183" s="82">
        <v>0</v>
      </c>
      <c r="BI183" s="210">
        <v>37.5</v>
      </c>
      <c r="BJ183" s="210">
        <v>0</v>
      </c>
      <c r="BK183" s="213">
        <v>269</v>
      </c>
      <c r="BL183" s="213">
        <v>269</v>
      </c>
      <c r="BM183" s="217">
        <v>37.5</v>
      </c>
      <c r="BN183" s="217">
        <v>0</v>
      </c>
      <c r="BO183" s="218">
        <v>0</v>
      </c>
      <c r="BP183" s="219">
        <v>1</v>
      </c>
      <c r="BQ183" s="82" t="s">
        <v>234</v>
      </c>
      <c r="BR183" s="207" t="s">
        <v>134</v>
      </c>
      <c r="BS183" s="212">
        <v>3</v>
      </c>
      <c r="BT183" s="212">
        <v>40.5</v>
      </c>
      <c r="BU183" s="210">
        <v>0.20599999999999999</v>
      </c>
      <c r="BV183" s="82">
        <v>10.3</v>
      </c>
      <c r="BW183" s="82">
        <v>0</v>
      </c>
      <c r="BX183" s="82">
        <v>0</v>
      </c>
      <c r="BY183" s="212">
        <v>0</v>
      </c>
      <c r="BZ183" s="210">
        <v>0</v>
      </c>
      <c r="CA183" s="82">
        <v>0</v>
      </c>
      <c r="CB183" s="207">
        <v>0</v>
      </c>
      <c r="CC183" s="217">
        <v>0</v>
      </c>
      <c r="CD183" s="207">
        <v>0</v>
      </c>
      <c r="CE183" s="207">
        <v>0</v>
      </c>
      <c r="CF183" s="217">
        <v>0</v>
      </c>
      <c r="CG183" s="82">
        <v>131.488</v>
      </c>
      <c r="CH183" s="217">
        <v>0</v>
      </c>
      <c r="CI183" s="82">
        <v>131.488</v>
      </c>
      <c r="CJ183" s="75">
        <v>596528.18000000005</v>
      </c>
      <c r="CK183" s="213">
        <v>0</v>
      </c>
      <c r="CL183" s="213">
        <v>50</v>
      </c>
      <c r="CM183" s="209">
        <v>5.5</v>
      </c>
      <c r="CN183" s="73">
        <v>24952.13</v>
      </c>
      <c r="CO183" s="213">
        <v>0</v>
      </c>
      <c r="CP183" s="213">
        <v>0</v>
      </c>
      <c r="CQ183" s="212">
        <v>0</v>
      </c>
      <c r="CR183" s="74">
        <v>0</v>
      </c>
      <c r="CS183" s="75">
        <v>621480.31000000006</v>
      </c>
      <c r="CT183" s="75">
        <v>12429.61</v>
      </c>
      <c r="CU183" s="73">
        <v>609050.69999999995</v>
      </c>
      <c r="CV183" s="148">
        <v>0</v>
      </c>
      <c r="CW183" s="83">
        <v>0</v>
      </c>
      <c r="CX183" s="73">
        <v>0</v>
      </c>
      <c r="CY183" s="73">
        <v>0</v>
      </c>
      <c r="CZ183" s="148">
        <v>0</v>
      </c>
      <c r="DA183" s="83">
        <v>0</v>
      </c>
      <c r="DB183" s="73">
        <v>0</v>
      </c>
      <c r="DC183" s="214">
        <v>0.75</v>
      </c>
      <c r="DD183" s="73">
        <v>0</v>
      </c>
      <c r="DE183" s="148">
        <v>0</v>
      </c>
      <c r="DF183" s="148">
        <v>0</v>
      </c>
      <c r="DG183" s="73">
        <v>0</v>
      </c>
      <c r="DH183" s="73">
        <v>0</v>
      </c>
      <c r="DI183" s="73">
        <v>0</v>
      </c>
      <c r="DJ183" s="73">
        <v>0</v>
      </c>
      <c r="DK183" s="148">
        <v>0</v>
      </c>
      <c r="DL183" s="83">
        <v>0</v>
      </c>
      <c r="DM183" s="75">
        <v>609050.69999999995</v>
      </c>
      <c r="DN183" s="75">
        <v>584597.61</v>
      </c>
      <c r="DO183" s="73">
        <v>24453.09</v>
      </c>
      <c r="DP183" s="73">
        <v>0</v>
      </c>
      <c r="DQ183" s="73">
        <v>0</v>
      </c>
      <c r="DR183" s="73">
        <v>609050.69999999995</v>
      </c>
      <c r="DS183" s="220">
        <v>50</v>
      </c>
      <c r="DT183" s="221">
        <v>50</v>
      </c>
      <c r="DU183" s="221">
        <v>129.221</v>
      </c>
      <c r="DV183" s="222">
        <v>11931</v>
      </c>
    </row>
    <row r="184" spans="1:126" ht="10.199999999999999">
      <c r="A184" s="72" t="s">
        <v>629</v>
      </c>
      <c r="B184" s="72" t="s">
        <v>445</v>
      </c>
      <c r="C184" s="204" t="s">
        <v>630</v>
      </c>
      <c r="D184" s="205" t="s">
        <v>137</v>
      </c>
      <c r="E184" s="206" t="s">
        <v>631</v>
      </c>
      <c r="F184" s="72" t="s">
        <v>525</v>
      </c>
      <c r="G184" s="72" t="s">
        <v>133</v>
      </c>
      <c r="H184" s="207">
        <v>0</v>
      </c>
      <c r="I184" s="207">
        <v>30.5</v>
      </c>
      <c r="J184" s="208">
        <v>30.5</v>
      </c>
      <c r="K184" s="207">
        <v>34</v>
      </c>
      <c r="L184" s="207">
        <v>25.5</v>
      </c>
      <c r="M184" s="207">
        <v>24.5</v>
      </c>
      <c r="N184" s="207">
        <v>25.5</v>
      </c>
      <c r="O184" s="207">
        <v>17</v>
      </c>
      <c r="P184" s="207">
        <v>13</v>
      </c>
      <c r="Q184" s="207">
        <v>12.5</v>
      </c>
      <c r="R184" s="207">
        <v>0</v>
      </c>
      <c r="S184" s="207">
        <v>0</v>
      </c>
      <c r="T184" s="207">
        <v>0</v>
      </c>
      <c r="U184" s="207">
        <v>0</v>
      </c>
      <c r="V184" s="207">
        <v>0</v>
      </c>
      <c r="W184" s="208">
        <v>152</v>
      </c>
      <c r="X184" s="208">
        <v>182.5</v>
      </c>
      <c r="Y184" s="209">
        <v>43.92</v>
      </c>
      <c r="Z184" s="209">
        <v>40.799999999999997</v>
      </c>
      <c r="AA184" s="209">
        <v>59</v>
      </c>
      <c r="AB184" s="209">
        <v>57.997999999999998</v>
      </c>
      <c r="AC184" s="209">
        <v>15.625</v>
      </c>
      <c r="AD184" s="82">
        <v>173.423</v>
      </c>
      <c r="AE184" s="82">
        <v>217.34299999999999</v>
      </c>
      <c r="AF184" s="209">
        <v>1.0720000000000001</v>
      </c>
      <c r="AG184" s="209">
        <v>1.083</v>
      </c>
      <c r="AH184" s="209">
        <v>1.0780000000000001</v>
      </c>
      <c r="AI184" s="82">
        <v>234.29599999999999</v>
      </c>
      <c r="AJ184" s="207">
        <v>3.5</v>
      </c>
      <c r="AK184" s="207">
        <v>0</v>
      </c>
      <c r="AL184" s="207">
        <v>0</v>
      </c>
      <c r="AM184" s="207">
        <v>24.5</v>
      </c>
      <c r="AN184" s="207">
        <v>0.64</v>
      </c>
      <c r="AO184" s="82">
        <v>3.5</v>
      </c>
      <c r="AP184" s="82">
        <v>0</v>
      </c>
      <c r="AQ184" s="82">
        <v>0</v>
      </c>
      <c r="AR184" s="82">
        <v>17.149999999999999</v>
      </c>
      <c r="AS184" s="82">
        <v>20.65</v>
      </c>
      <c r="AT184" s="82">
        <v>16</v>
      </c>
      <c r="AU184" s="82">
        <v>36.65</v>
      </c>
      <c r="AV184" s="207">
        <v>170</v>
      </c>
      <c r="AW184" s="207">
        <v>0</v>
      </c>
      <c r="AX184" s="209">
        <v>8.5</v>
      </c>
      <c r="AY184" s="207">
        <v>182.5</v>
      </c>
      <c r="AZ184" s="207">
        <v>91.25</v>
      </c>
      <c r="BA184" s="213">
        <v>0</v>
      </c>
      <c r="BB184" s="213">
        <v>0</v>
      </c>
      <c r="BC184" s="212">
        <v>45.625</v>
      </c>
      <c r="BD184" s="207">
        <v>0</v>
      </c>
      <c r="BE184" s="207">
        <v>0</v>
      </c>
      <c r="BF184" s="209">
        <v>0</v>
      </c>
      <c r="BG184" s="207">
        <v>0</v>
      </c>
      <c r="BH184" s="82">
        <v>0</v>
      </c>
      <c r="BI184" s="210">
        <v>18.795000000000002</v>
      </c>
      <c r="BJ184" s="210">
        <v>0</v>
      </c>
      <c r="BK184" s="213">
        <v>77714.25</v>
      </c>
      <c r="BL184" s="213">
        <v>17020.25</v>
      </c>
      <c r="BM184" s="217">
        <v>11.276999999999999</v>
      </c>
      <c r="BN184" s="217">
        <v>0</v>
      </c>
      <c r="BO184" s="218">
        <v>0</v>
      </c>
      <c r="BP184" s="219">
        <v>1.7999999999999999E-2</v>
      </c>
      <c r="BQ184" s="82" t="s">
        <v>134</v>
      </c>
      <c r="BR184" s="207" t="s">
        <v>134</v>
      </c>
      <c r="BS184" s="212">
        <v>0</v>
      </c>
      <c r="BT184" s="212">
        <v>11.276999999999999</v>
      </c>
      <c r="BU184" s="210">
        <v>0.111</v>
      </c>
      <c r="BV184" s="82">
        <v>20.257999999999999</v>
      </c>
      <c r="BW184" s="82">
        <v>40.395000000000003</v>
      </c>
      <c r="BX184" s="82">
        <v>14.5</v>
      </c>
      <c r="BY184" s="212">
        <v>54.895000000000003</v>
      </c>
      <c r="BZ184" s="210">
        <v>0</v>
      </c>
      <c r="CA184" s="82">
        <v>0</v>
      </c>
      <c r="CB184" s="207">
        <v>0</v>
      </c>
      <c r="CC184" s="217">
        <v>0</v>
      </c>
      <c r="CD184" s="207">
        <v>0</v>
      </c>
      <c r="CE184" s="207">
        <v>0</v>
      </c>
      <c r="CF184" s="217">
        <v>0</v>
      </c>
      <c r="CG184" s="82">
        <v>411.50099999999998</v>
      </c>
      <c r="CH184" s="217">
        <v>35.823</v>
      </c>
      <c r="CI184" s="82">
        <v>447.32400000000001</v>
      </c>
      <c r="CJ184" s="75">
        <v>2029397.16</v>
      </c>
      <c r="CK184" s="213">
        <v>0</v>
      </c>
      <c r="CL184" s="213">
        <v>0</v>
      </c>
      <c r="CM184" s="209">
        <v>0</v>
      </c>
      <c r="CN184" s="73">
        <v>0</v>
      </c>
      <c r="CO184" s="213">
        <v>0</v>
      </c>
      <c r="CP184" s="213">
        <v>0</v>
      </c>
      <c r="CQ184" s="212">
        <v>0</v>
      </c>
      <c r="CR184" s="74">
        <v>0</v>
      </c>
      <c r="CS184" s="75">
        <v>2029397.16</v>
      </c>
      <c r="CT184" s="75">
        <v>40587.94</v>
      </c>
      <c r="CU184" s="73">
        <v>1988809.22</v>
      </c>
      <c r="CV184" s="148">
        <v>0</v>
      </c>
      <c r="CW184" s="83">
        <v>0</v>
      </c>
      <c r="CX184" s="73">
        <v>0</v>
      </c>
      <c r="CY184" s="73">
        <v>0</v>
      </c>
      <c r="CZ184" s="148">
        <v>0</v>
      </c>
      <c r="DA184" s="83">
        <v>0</v>
      </c>
      <c r="DB184" s="73">
        <v>0</v>
      </c>
      <c r="DC184" s="214">
        <v>0.75</v>
      </c>
      <c r="DD184" s="73">
        <v>0</v>
      </c>
      <c r="DE184" s="148">
        <v>0</v>
      </c>
      <c r="DF184" s="148">
        <v>0</v>
      </c>
      <c r="DG184" s="73">
        <v>0</v>
      </c>
      <c r="DH184" s="73">
        <v>0</v>
      </c>
      <c r="DI184" s="73">
        <v>0</v>
      </c>
      <c r="DJ184" s="73">
        <v>0</v>
      </c>
      <c r="DK184" s="148">
        <v>0</v>
      </c>
      <c r="DL184" s="83">
        <v>0</v>
      </c>
      <c r="DM184" s="75">
        <v>1988809.22</v>
      </c>
      <c r="DN184" s="75">
        <v>1988809.22</v>
      </c>
      <c r="DO184" s="73">
        <v>0</v>
      </c>
      <c r="DP184" s="73">
        <v>0</v>
      </c>
      <c r="DQ184" s="73">
        <v>0</v>
      </c>
      <c r="DR184" s="73">
        <v>1988809.22</v>
      </c>
      <c r="DS184" s="220">
        <v>178</v>
      </c>
      <c r="DT184" s="221">
        <v>207</v>
      </c>
      <c r="DU184" s="221">
        <v>447.32400000000001</v>
      </c>
      <c r="DV184" s="222">
        <v>11120</v>
      </c>
    </row>
    <row r="185" spans="1:126" ht="10.199999999999999">
      <c r="A185" s="72" t="s">
        <v>632</v>
      </c>
      <c r="B185" s="72" t="s">
        <v>390</v>
      </c>
      <c r="C185" s="204" t="s">
        <v>633</v>
      </c>
      <c r="D185" s="205" t="s">
        <v>137</v>
      </c>
      <c r="E185" s="206" t="s">
        <v>634</v>
      </c>
      <c r="F185" s="72" t="s">
        <v>525</v>
      </c>
      <c r="G185" s="72" t="s">
        <v>133</v>
      </c>
      <c r="H185" s="207">
        <v>33</v>
      </c>
      <c r="I185" s="207">
        <v>27</v>
      </c>
      <c r="J185" s="208">
        <v>43.5</v>
      </c>
      <c r="K185" s="207">
        <v>32</v>
      </c>
      <c r="L185" s="207">
        <v>16</v>
      </c>
      <c r="M185" s="207">
        <v>30</v>
      </c>
      <c r="N185" s="207">
        <v>17</v>
      </c>
      <c r="O185" s="207">
        <v>25.5</v>
      </c>
      <c r="P185" s="207">
        <v>12.5</v>
      </c>
      <c r="Q185" s="207">
        <v>40.5</v>
      </c>
      <c r="R185" s="207">
        <v>48</v>
      </c>
      <c r="S185" s="207">
        <v>55.5</v>
      </c>
      <c r="T185" s="207">
        <v>48</v>
      </c>
      <c r="U185" s="207">
        <v>40</v>
      </c>
      <c r="V185" s="207">
        <v>43</v>
      </c>
      <c r="W185" s="208">
        <v>408</v>
      </c>
      <c r="X185" s="208">
        <v>451.5</v>
      </c>
      <c r="Y185" s="209">
        <v>62.64</v>
      </c>
      <c r="Z185" s="209">
        <v>38.4</v>
      </c>
      <c r="AA185" s="209">
        <v>54.28</v>
      </c>
      <c r="AB185" s="209">
        <v>57.475999999999999</v>
      </c>
      <c r="AC185" s="209">
        <v>343.75</v>
      </c>
      <c r="AD185" s="82">
        <v>493.90600000000001</v>
      </c>
      <c r="AE185" s="82">
        <v>556.54600000000005</v>
      </c>
      <c r="AF185" s="209">
        <v>1.077</v>
      </c>
      <c r="AG185" s="209">
        <v>1.032</v>
      </c>
      <c r="AH185" s="209">
        <v>1.0549999999999999</v>
      </c>
      <c r="AI185" s="82">
        <v>587.15599999999995</v>
      </c>
      <c r="AJ185" s="207">
        <v>7.5</v>
      </c>
      <c r="AK185" s="207">
        <v>5</v>
      </c>
      <c r="AL185" s="207">
        <v>33</v>
      </c>
      <c r="AM185" s="207">
        <v>91.5</v>
      </c>
      <c r="AN185" s="207">
        <v>4.47</v>
      </c>
      <c r="AO185" s="82">
        <v>7.5</v>
      </c>
      <c r="AP185" s="82">
        <v>10</v>
      </c>
      <c r="AQ185" s="82">
        <v>66</v>
      </c>
      <c r="AR185" s="82">
        <v>64.05</v>
      </c>
      <c r="AS185" s="82">
        <v>147.55000000000001</v>
      </c>
      <c r="AT185" s="82">
        <v>111.75</v>
      </c>
      <c r="AU185" s="82">
        <v>259.3</v>
      </c>
      <c r="AV185" s="207">
        <v>0</v>
      </c>
      <c r="AW185" s="207">
        <v>186</v>
      </c>
      <c r="AX185" s="209">
        <v>9.3000000000000007</v>
      </c>
      <c r="AY185" s="207">
        <v>247.5</v>
      </c>
      <c r="AZ185" s="207">
        <v>45.16</v>
      </c>
      <c r="BA185" s="213">
        <v>0</v>
      </c>
      <c r="BB185" s="213">
        <v>0</v>
      </c>
      <c r="BC185" s="212">
        <v>22.58</v>
      </c>
      <c r="BD185" s="207">
        <v>0</v>
      </c>
      <c r="BE185" s="207">
        <v>0</v>
      </c>
      <c r="BF185" s="209">
        <v>0</v>
      </c>
      <c r="BG185" s="207">
        <v>0</v>
      </c>
      <c r="BH185" s="82">
        <v>0</v>
      </c>
      <c r="BI185" s="210">
        <v>0</v>
      </c>
      <c r="BJ185" s="210">
        <v>0</v>
      </c>
      <c r="BK185" s="213">
        <v>8245</v>
      </c>
      <c r="BL185" s="213">
        <v>8245</v>
      </c>
      <c r="BM185" s="217">
        <v>0</v>
      </c>
      <c r="BN185" s="217">
        <v>0</v>
      </c>
      <c r="BO185" s="218">
        <v>0</v>
      </c>
      <c r="BP185" s="219">
        <v>7.9000000000000001E-2</v>
      </c>
      <c r="BQ185" s="82" t="s">
        <v>134</v>
      </c>
      <c r="BR185" s="207" t="s">
        <v>134</v>
      </c>
      <c r="BS185" s="212">
        <v>0</v>
      </c>
      <c r="BT185" s="212">
        <v>0</v>
      </c>
      <c r="BU185" s="210">
        <v>0.16500000000000001</v>
      </c>
      <c r="BV185" s="82">
        <v>74.498000000000005</v>
      </c>
      <c r="BW185" s="82">
        <v>21.382999999999999</v>
      </c>
      <c r="BX185" s="82">
        <v>9.5</v>
      </c>
      <c r="BY185" s="212">
        <v>30.882999999999999</v>
      </c>
      <c r="BZ185" s="210">
        <v>0</v>
      </c>
      <c r="CA185" s="82">
        <v>0</v>
      </c>
      <c r="CB185" s="207">
        <v>0</v>
      </c>
      <c r="CC185" s="217">
        <v>0</v>
      </c>
      <c r="CD185" s="207">
        <v>0</v>
      </c>
      <c r="CE185" s="207">
        <v>0</v>
      </c>
      <c r="CF185" s="217">
        <v>0</v>
      </c>
      <c r="CG185" s="82">
        <v>983.71699999999998</v>
      </c>
      <c r="CH185" s="217">
        <v>0</v>
      </c>
      <c r="CI185" s="82">
        <v>983.71699999999998</v>
      </c>
      <c r="CJ185" s="75">
        <v>4462878.0999999996</v>
      </c>
      <c r="CK185" s="213">
        <v>0</v>
      </c>
      <c r="CL185" s="213">
        <v>437</v>
      </c>
      <c r="CM185" s="209">
        <v>48.07</v>
      </c>
      <c r="CN185" s="73">
        <v>218081.57</v>
      </c>
      <c r="CO185" s="213">
        <v>0</v>
      </c>
      <c r="CP185" s="213">
        <v>0</v>
      </c>
      <c r="CQ185" s="212">
        <v>0</v>
      </c>
      <c r="CR185" s="74">
        <v>0</v>
      </c>
      <c r="CS185" s="75">
        <v>4680959.67</v>
      </c>
      <c r="CT185" s="75">
        <v>93619.19</v>
      </c>
      <c r="CU185" s="73">
        <v>4587340.4800000004</v>
      </c>
      <c r="CV185" s="148">
        <v>0</v>
      </c>
      <c r="CW185" s="83">
        <v>0</v>
      </c>
      <c r="CX185" s="73">
        <v>0</v>
      </c>
      <c r="CY185" s="73">
        <v>0</v>
      </c>
      <c r="CZ185" s="148">
        <v>0</v>
      </c>
      <c r="DA185" s="83">
        <v>0</v>
      </c>
      <c r="DB185" s="73">
        <v>0</v>
      </c>
      <c r="DC185" s="214">
        <v>0.75</v>
      </c>
      <c r="DD185" s="73">
        <v>0</v>
      </c>
      <c r="DE185" s="148">
        <v>0</v>
      </c>
      <c r="DF185" s="148">
        <v>0</v>
      </c>
      <c r="DG185" s="73">
        <v>0</v>
      </c>
      <c r="DH185" s="73">
        <v>0</v>
      </c>
      <c r="DI185" s="73">
        <v>0</v>
      </c>
      <c r="DJ185" s="73">
        <v>0</v>
      </c>
      <c r="DK185" s="148">
        <v>0</v>
      </c>
      <c r="DL185" s="83">
        <v>0</v>
      </c>
      <c r="DM185" s="75">
        <v>4587340.4800000004</v>
      </c>
      <c r="DN185" s="75">
        <v>4373620.54</v>
      </c>
      <c r="DO185" s="73">
        <v>213719.94</v>
      </c>
      <c r="DP185" s="73">
        <v>0</v>
      </c>
      <c r="DQ185" s="73">
        <v>0</v>
      </c>
      <c r="DR185" s="73">
        <v>4587340.4800000004</v>
      </c>
      <c r="DS185" s="220">
        <v>455.5</v>
      </c>
      <c r="DT185" s="221">
        <v>474.5</v>
      </c>
      <c r="DU185" s="221">
        <v>1008.276</v>
      </c>
      <c r="DV185" s="222">
        <v>9885</v>
      </c>
    </row>
    <row r="186" spans="1:126" ht="10.199999999999999">
      <c r="A186" s="72" t="s">
        <v>635</v>
      </c>
      <c r="B186" s="72" t="s">
        <v>341</v>
      </c>
      <c r="C186" s="204" t="s">
        <v>636</v>
      </c>
      <c r="D186" s="205" t="s">
        <v>137</v>
      </c>
      <c r="E186" s="206" t="s">
        <v>637</v>
      </c>
      <c r="F186" s="72" t="s">
        <v>525</v>
      </c>
      <c r="G186" s="72" t="s">
        <v>133</v>
      </c>
      <c r="H186" s="207">
        <v>0</v>
      </c>
      <c r="I186" s="207">
        <v>0</v>
      </c>
      <c r="J186" s="208">
        <v>0</v>
      </c>
      <c r="K186" s="207">
        <v>0</v>
      </c>
      <c r="L186" s="207">
        <v>0</v>
      </c>
      <c r="M186" s="207">
        <v>0</v>
      </c>
      <c r="N186" s="207">
        <v>0</v>
      </c>
      <c r="O186" s="207">
        <v>0</v>
      </c>
      <c r="P186" s="207">
        <v>7.5</v>
      </c>
      <c r="Q186" s="207">
        <v>20</v>
      </c>
      <c r="R186" s="207">
        <v>23</v>
      </c>
      <c r="S186" s="207">
        <v>13</v>
      </c>
      <c r="T186" s="207">
        <v>9</v>
      </c>
      <c r="U186" s="207">
        <v>0</v>
      </c>
      <c r="V186" s="207">
        <v>0</v>
      </c>
      <c r="W186" s="208">
        <v>72.5</v>
      </c>
      <c r="X186" s="208">
        <v>72.5</v>
      </c>
      <c r="Y186" s="209">
        <v>0</v>
      </c>
      <c r="Z186" s="209">
        <v>0</v>
      </c>
      <c r="AA186" s="209">
        <v>0</v>
      </c>
      <c r="AB186" s="209">
        <v>7.8380000000000001</v>
      </c>
      <c r="AC186" s="209">
        <v>81.25</v>
      </c>
      <c r="AD186" s="82">
        <v>89.087999999999994</v>
      </c>
      <c r="AE186" s="82">
        <v>89.087999999999994</v>
      </c>
      <c r="AF186" s="209">
        <v>1.1000000000000001</v>
      </c>
      <c r="AG186" s="209">
        <v>1.091</v>
      </c>
      <c r="AH186" s="209">
        <v>1.0960000000000001</v>
      </c>
      <c r="AI186" s="82">
        <v>97.64</v>
      </c>
      <c r="AJ186" s="207">
        <v>0</v>
      </c>
      <c r="AK186" s="207">
        <v>0</v>
      </c>
      <c r="AL186" s="207">
        <v>0</v>
      </c>
      <c r="AM186" s="207">
        <v>10</v>
      </c>
      <c r="AN186" s="207">
        <v>0</v>
      </c>
      <c r="AO186" s="82">
        <v>0</v>
      </c>
      <c r="AP186" s="82">
        <v>0</v>
      </c>
      <c r="AQ186" s="82">
        <v>0</v>
      </c>
      <c r="AR186" s="82">
        <v>7</v>
      </c>
      <c r="AS186" s="82">
        <v>7</v>
      </c>
      <c r="AT186" s="82">
        <v>0</v>
      </c>
      <c r="AU186" s="82">
        <v>7</v>
      </c>
      <c r="AV186" s="207">
        <v>0</v>
      </c>
      <c r="AW186" s="207">
        <v>0</v>
      </c>
      <c r="AX186" s="209">
        <v>0</v>
      </c>
      <c r="AY186" s="207">
        <v>0</v>
      </c>
      <c r="AZ186" s="207">
        <v>0</v>
      </c>
      <c r="BA186" s="213">
        <v>78</v>
      </c>
      <c r="BB186" s="213">
        <v>17.670000000000002</v>
      </c>
      <c r="BC186" s="212">
        <v>8.8350000000000009</v>
      </c>
      <c r="BD186" s="207">
        <v>0</v>
      </c>
      <c r="BE186" s="207">
        <v>0</v>
      </c>
      <c r="BF186" s="209">
        <v>0</v>
      </c>
      <c r="BG186" s="207">
        <v>0</v>
      </c>
      <c r="BH186" s="82">
        <v>0</v>
      </c>
      <c r="BI186" s="210">
        <v>0</v>
      </c>
      <c r="BJ186" s="210">
        <v>94.974999999999994</v>
      </c>
      <c r="BK186" s="213">
        <v>10720</v>
      </c>
      <c r="BL186" s="213">
        <v>10720</v>
      </c>
      <c r="BM186" s="217">
        <v>56.984999999999999</v>
      </c>
      <c r="BN186" s="217">
        <v>0</v>
      </c>
      <c r="BO186" s="218">
        <v>0</v>
      </c>
      <c r="BP186" s="219">
        <v>0.627</v>
      </c>
      <c r="BQ186" s="82" t="s">
        <v>234</v>
      </c>
      <c r="BR186" s="207" t="s">
        <v>134</v>
      </c>
      <c r="BS186" s="212">
        <v>2.7269999999999999</v>
      </c>
      <c r="BT186" s="212">
        <v>59.712000000000003</v>
      </c>
      <c r="BU186" s="210">
        <v>0.33900000000000002</v>
      </c>
      <c r="BV186" s="82">
        <v>24.577999999999999</v>
      </c>
      <c r="BW186" s="82">
        <v>16.829999999999998</v>
      </c>
      <c r="BX186" s="82">
        <v>6</v>
      </c>
      <c r="BY186" s="212">
        <v>22.83</v>
      </c>
      <c r="BZ186" s="210">
        <v>0</v>
      </c>
      <c r="CA186" s="82">
        <v>0</v>
      </c>
      <c r="CB186" s="207">
        <v>0</v>
      </c>
      <c r="CC186" s="217">
        <v>0</v>
      </c>
      <c r="CD186" s="207">
        <v>0</v>
      </c>
      <c r="CE186" s="207">
        <v>0</v>
      </c>
      <c r="CF186" s="217">
        <v>0</v>
      </c>
      <c r="CG186" s="82">
        <v>220.595</v>
      </c>
      <c r="CH186" s="217">
        <v>14.253</v>
      </c>
      <c r="CI186" s="82">
        <v>234.84800000000001</v>
      </c>
      <c r="CJ186" s="75">
        <v>1065446.6599999999</v>
      </c>
      <c r="CK186" s="213">
        <v>0</v>
      </c>
      <c r="CL186" s="213">
        <v>72.5</v>
      </c>
      <c r="CM186" s="209">
        <v>7.9749999999999996</v>
      </c>
      <c r="CN186" s="73">
        <v>36180.58</v>
      </c>
      <c r="CO186" s="213">
        <v>0</v>
      </c>
      <c r="CP186" s="213">
        <v>0</v>
      </c>
      <c r="CQ186" s="212">
        <v>0</v>
      </c>
      <c r="CR186" s="74">
        <v>0</v>
      </c>
      <c r="CS186" s="75">
        <v>1101627.24</v>
      </c>
      <c r="CT186" s="75">
        <v>22032.54</v>
      </c>
      <c r="CU186" s="73">
        <v>1079594.7</v>
      </c>
      <c r="CV186" s="148">
        <v>0</v>
      </c>
      <c r="CW186" s="83">
        <v>0</v>
      </c>
      <c r="CX186" s="73">
        <v>0</v>
      </c>
      <c r="CY186" s="73">
        <v>0</v>
      </c>
      <c r="CZ186" s="148">
        <v>0</v>
      </c>
      <c r="DA186" s="83">
        <v>0</v>
      </c>
      <c r="DB186" s="73">
        <v>0</v>
      </c>
      <c r="DC186" s="214">
        <v>0.75</v>
      </c>
      <c r="DD186" s="73">
        <v>0</v>
      </c>
      <c r="DE186" s="148">
        <v>0</v>
      </c>
      <c r="DF186" s="148">
        <v>0</v>
      </c>
      <c r="DG186" s="73">
        <v>0</v>
      </c>
      <c r="DH186" s="73">
        <v>0</v>
      </c>
      <c r="DI186" s="73">
        <v>0</v>
      </c>
      <c r="DJ186" s="73">
        <v>0</v>
      </c>
      <c r="DK186" s="148">
        <v>0</v>
      </c>
      <c r="DL186" s="83">
        <v>0</v>
      </c>
      <c r="DM186" s="75">
        <v>1079594.7</v>
      </c>
      <c r="DN186" s="75">
        <v>1044137.73</v>
      </c>
      <c r="DO186" s="73">
        <v>35456.97</v>
      </c>
      <c r="DP186" s="73">
        <v>0</v>
      </c>
      <c r="DQ186" s="73">
        <v>0</v>
      </c>
      <c r="DR186" s="73">
        <v>1079594.7</v>
      </c>
      <c r="DS186" s="220">
        <v>66</v>
      </c>
      <c r="DT186" s="221">
        <v>78</v>
      </c>
      <c r="DU186" s="221">
        <v>234.84800000000001</v>
      </c>
      <c r="DV186" s="222">
        <v>14696</v>
      </c>
    </row>
    <row r="187" spans="1:126" ht="10.199999999999999">
      <c r="A187" s="72" t="s">
        <v>638</v>
      </c>
      <c r="B187" s="72" t="s">
        <v>136</v>
      </c>
      <c r="C187" s="204" t="s">
        <v>639</v>
      </c>
      <c r="D187" s="205" t="s">
        <v>137</v>
      </c>
      <c r="E187" s="206" t="s">
        <v>640</v>
      </c>
      <c r="F187" s="72" t="s">
        <v>525</v>
      </c>
      <c r="G187" s="72" t="s">
        <v>133</v>
      </c>
      <c r="H187" s="207">
        <v>0</v>
      </c>
      <c r="I187" s="207">
        <v>0</v>
      </c>
      <c r="J187" s="208">
        <v>0</v>
      </c>
      <c r="K187" s="207">
        <v>0</v>
      </c>
      <c r="L187" s="207">
        <v>0</v>
      </c>
      <c r="M187" s="207">
        <v>0</v>
      </c>
      <c r="N187" s="207">
        <v>0</v>
      </c>
      <c r="O187" s="207">
        <v>63</v>
      </c>
      <c r="P187" s="207">
        <v>72</v>
      </c>
      <c r="Q187" s="207">
        <v>0</v>
      </c>
      <c r="R187" s="207">
        <v>0</v>
      </c>
      <c r="S187" s="207">
        <v>0</v>
      </c>
      <c r="T187" s="207">
        <v>0</v>
      </c>
      <c r="U187" s="207">
        <v>0</v>
      </c>
      <c r="V187" s="207">
        <v>0</v>
      </c>
      <c r="W187" s="208">
        <v>135</v>
      </c>
      <c r="X187" s="208">
        <v>135</v>
      </c>
      <c r="Y187" s="209">
        <v>0</v>
      </c>
      <c r="Z187" s="209">
        <v>0</v>
      </c>
      <c r="AA187" s="209">
        <v>0</v>
      </c>
      <c r="AB187" s="209">
        <v>141.07499999999999</v>
      </c>
      <c r="AC187" s="209">
        <v>0</v>
      </c>
      <c r="AD187" s="82">
        <v>141.07499999999999</v>
      </c>
      <c r="AE187" s="82">
        <v>141.07499999999999</v>
      </c>
      <c r="AF187" s="209">
        <v>1</v>
      </c>
      <c r="AG187" s="209">
        <v>1</v>
      </c>
      <c r="AH187" s="209">
        <v>1</v>
      </c>
      <c r="AI187" s="82">
        <v>141.07499999999999</v>
      </c>
      <c r="AJ187" s="207">
        <v>17.5</v>
      </c>
      <c r="AK187" s="207">
        <v>2</v>
      </c>
      <c r="AL187" s="207">
        <v>0</v>
      </c>
      <c r="AM187" s="207">
        <v>14</v>
      </c>
      <c r="AN187" s="207">
        <v>0.33</v>
      </c>
      <c r="AO187" s="82">
        <v>17.5</v>
      </c>
      <c r="AP187" s="82">
        <v>4</v>
      </c>
      <c r="AQ187" s="82">
        <v>0</v>
      </c>
      <c r="AR187" s="82">
        <v>9.8000000000000007</v>
      </c>
      <c r="AS187" s="82">
        <v>31.3</v>
      </c>
      <c r="AT187" s="82">
        <v>8.25</v>
      </c>
      <c r="AU187" s="82">
        <v>39.549999999999997</v>
      </c>
      <c r="AV187" s="207">
        <v>135</v>
      </c>
      <c r="AW187" s="207">
        <v>0</v>
      </c>
      <c r="AX187" s="209">
        <v>6.75</v>
      </c>
      <c r="AY187" s="207">
        <v>0</v>
      </c>
      <c r="AZ187" s="207">
        <v>0</v>
      </c>
      <c r="BA187" s="213">
        <v>0</v>
      </c>
      <c r="BB187" s="213">
        <v>0</v>
      </c>
      <c r="BC187" s="212">
        <v>0</v>
      </c>
      <c r="BD187" s="207">
        <v>0</v>
      </c>
      <c r="BE187" s="207">
        <v>0</v>
      </c>
      <c r="BF187" s="209">
        <v>0</v>
      </c>
      <c r="BG187" s="207">
        <v>0</v>
      </c>
      <c r="BH187" s="82">
        <v>0</v>
      </c>
      <c r="BI187" s="210">
        <v>48.798999999999999</v>
      </c>
      <c r="BJ187" s="210">
        <v>0</v>
      </c>
      <c r="BK187" s="213">
        <v>77714.25</v>
      </c>
      <c r="BL187" s="213">
        <v>86741</v>
      </c>
      <c r="BM187" s="217">
        <v>29.279</v>
      </c>
      <c r="BN187" s="217">
        <v>0</v>
      </c>
      <c r="BO187" s="218">
        <v>0</v>
      </c>
      <c r="BP187" s="219">
        <v>3.6999999999999998E-2</v>
      </c>
      <c r="BQ187" s="82" t="s">
        <v>134</v>
      </c>
      <c r="BR187" s="207" t="s">
        <v>134</v>
      </c>
      <c r="BS187" s="212">
        <v>0</v>
      </c>
      <c r="BT187" s="212">
        <v>29.279</v>
      </c>
      <c r="BU187" s="210">
        <v>0.21</v>
      </c>
      <c r="BV187" s="82">
        <v>28.35</v>
      </c>
      <c r="BW187" s="82">
        <v>81.105000000000004</v>
      </c>
      <c r="BX187" s="82">
        <v>28</v>
      </c>
      <c r="BY187" s="212">
        <v>109.105</v>
      </c>
      <c r="BZ187" s="210">
        <v>0</v>
      </c>
      <c r="CA187" s="82">
        <v>0</v>
      </c>
      <c r="CB187" s="207">
        <v>0</v>
      </c>
      <c r="CC187" s="217">
        <v>0</v>
      </c>
      <c r="CD187" s="207">
        <v>0</v>
      </c>
      <c r="CE187" s="207">
        <v>0</v>
      </c>
      <c r="CF187" s="217">
        <v>0</v>
      </c>
      <c r="CG187" s="82">
        <v>354.10899999999998</v>
      </c>
      <c r="CH187" s="217">
        <v>87.533000000000001</v>
      </c>
      <c r="CI187" s="82">
        <v>441.642</v>
      </c>
      <c r="CJ187" s="75">
        <v>2003619.34</v>
      </c>
      <c r="CK187" s="213">
        <v>0</v>
      </c>
      <c r="CL187" s="213">
        <v>195</v>
      </c>
      <c r="CM187" s="209">
        <v>21.45</v>
      </c>
      <c r="CN187" s="73">
        <v>97313.29</v>
      </c>
      <c r="CO187" s="213">
        <v>0</v>
      </c>
      <c r="CP187" s="213">
        <v>0</v>
      </c>
      <c r="CQ187" s="212">
        <v>0</v>
      </c>
      <c r="CR187" s="74">
        <v>0</v>
      </c>
      <c r="CS187" s="75">
        <v>2100932.63</v>
      </c>
      <c r="CT187" s="75">
        <v>42018.65</v>
      </c>
      <c r="CU187" s="73">
        <v>2058913.98</v>
      </c>
      <c r="CV187" s="148">
        <v>0</v>
      </c>
      <c r="CW187" s="83">
        <v>0</v>
      </c>
      <c r="CX187" s="73">
        <v>0</v>
      </c>
      <c r="CY187" s="73">
        <v>0</v>
      </c>
      <c r="CZ187" s="148">
        <v>0</v>
      </c>
      <c r="DA187" s="83">
        <v>0</v>
      </c>
      <c r="DB187" s="73">
        <v>0</v>
      </c>
      <c r="DC187" s="214">
        <v>0</v>
      </c>
      <c r="DD187" s="73">
        <v>0</v>
      </c>
      <c r="DE187" s="148">
        <v>0</v>
      </c>
      <c r="DF187" s="148">
        <v>0</v>
      </c>
      <c r="DG187" s="73">
        <v>0</v>
      </c>
      <c r="DH187" s="73">
        <v>0</v>
      </c>
      <c r="DI187" s="73">
        <v>0</v>
      </c>
      <c r="DJ187" s="73">
        <v>0</v>
      </c>
      <c r="DK187" s="148">
        <v>0</v>
      </c>
      <c r="DL187" s="83">
        <v>0</v>
      </c>
      <c r="DM187" s="75">
        <v>2058913.98</v>
      </c>
      <c r="DN187" s="75">
        <v>1963546.96</v>
      </c>
      <c r="DO187" s="73">
        <v>95367.02</v>
      </c>
      <c r="DP187" s="73">
        <v>0</v>
      </c>
      <c r="DQ187" s="73">
        <v>0</v>
      </c>
      <c r="DR187" s="73">
        <v>2058913.98</v>
      </c>
      <c r="DS187" s="220">
        <v>137</v>
      </c>
      <c r="DT187" s="221">
        <v>193</v>
      </c>
      <c r="DU187" s="221">
        <v>441.642</v>
      </c>
      <c r="DV187" s="222">
        <v>14842</v>
      </c>
    </row>
    <row r="188" spans="1:126" ht="10.199999999999999">
      <c r="A188" s="72" t="s">
        <v>641</v>
      </c>
      <c r="B188" s="72" t="s">
        <v>136</v>
      </c>
      <c r="C188" s="204" t="s">
        <v>642</v>
      </c>
      <c r="D188" s="205" t="s">
        <v>137</v>
      </c>
      <c r="E188" s="206" t="s">
        <v>643</v>
      </c>
      <c r="F188" s="72" t="s">
        <v>525</v>
      </c>
      <c r="G188" s="72" t="s">
        <v>133</v>
      </c>
      <c r="H188" s="207">
        <v>0</v>
      </c>
      <c r="I188" s="207">
        <v>0</v>
      </c>
      <c r="J188" s="208">
        <v>0</v>
      </c>
      <c r="K188" s="207">
        <v>0</v>
      </c>
      <c r="L188" s="207">
        <v>0</v>
      </c>
      <c r="M188" s="207">
        <v>0</v>
      </c>
      <c r="N188" s="207">
        <v>0</v>
      </c>
      <c r="O188" s="207">
        <v>0</v>
      </c>
      <c r="P188" s="207">
        <v>66.5</v>
      </c>
      <c r="Q188" s="207">
        <v>53.5</v>
      </c>
      <c r="R188" s="207">
        <v>51</v>
      </c>
      <c r="S188" s="207">
        <v>0</v>
      </c>
      <c r="T188" s="207">
        <v>0</v>
      </c>
      <c r="U188" s="207">
        <v>0</v>
      </c>
      <c r="V188" s="207">
        <v>0</v>
      </c>
      <c r="W188" s="208">
        <v>171</v>
      </c>
      <c r="X188" s="208">
        <v>171</v>
      </c>
      <c r="Y188" s="209">
        <v>0</v>
      </c>
      <c r="Z188" s="209">
        <v>0</v>
      </c>
      <c r="AA188" s="209">
        <v>0</v>
      </c>
      <c r="AB188" s="209">
        <v>69.492999999999995</v>
      </c>
      <c r="AC188" s="209">
        <v>130.625</v>
      </c>
      <c r="AD188" s="82">
        <v>200.11799999999999</v>
      </c>
      <c r="AE188" s="82">
        <v>200.11799999999999</v>
      </c>
      <c r="AF188" s="209">
        <v>1.0620000000000001</v>
      </c>
      <c r="AG188" s="209">
        <v>1.07</v>
      </c>
      <c r="AH188" s="209">
        <v>1.0660000000000001</v>
      </c>
      <c r="AI188" s="82">
        <v>213.32599999999999</v>
      </c>
      <c r="AJ188" s="207">
        <v>14.5</v>
      </c>
      <c r="AK188" s="207">
        <v>2</v>
      </c>
      <c r="AL188" s="207">
        <v>0</v>
      </c>
      <c r="AM188" s="207">
        <v>43.5</v>
      </c>
      <c r="AN188" s="207">
        <v>0.6</v>
      </c>
      <c r="AO188" s="82">
        <v>14.5</v>
      </c>
      <c r="AP188" s="82">
        <v>4</v>
      </c>
      <c r="AQ188" s="82">
        <v>0</v>
      </c>
      <c r="AR188" s="82">
        <v>30.45</v>
      </c>
      <c r="AS188" s="82">
        <v>48.95</v>
      </c>
      <c r="AT188" s="82">
        <v>15</v>
      </c>
      <c r="AU188" s="82">
        <v>63.95</v>
      </c>
      <c r="AV188" s="207">
        <v>0</v>
      </c>
      <c r="AW188" s="207">
        <v>0</v>
      </c>
      <c r="AX188" s="209">
        <v>0</v>
      </c>
      <c r="AY188" s="207">
        <v>20</v>
      </c>
      <c r="AZ188" s="207">
        <v>4.08</v>
      </c>
      <c r="BA188" s="213">
        <v>0</v>
      </c>
      <c r="BB188" s="213">
        <v>0</v>
      </c>
      <c r="BC188" s="212">
        <v>2.04</v>
      </c>
      <c r="BD188" s="207">
        <v>0</v>
      </c>
      <c r="BE188" s="207">
        <v>0</v>
      </c>
      <c r="BF188" s="209">
        <v>0</v>
      </c>
      <c r="BG188" s="207">
        <v>0</v>
      </c>
      <c r="BH188" s="82">
        <v>0</v>
      </c>
      <c r="BI188" s="210">
        <v>35.149000000000001</v>
      </c>
      <c r="BJ188" s="210">
        <v>0</v>
      </c>
      <c r="BK188" s="213">
        <v>77714.25</v>
      </c>
      <c r="BL188" s="213">
        <v>86741</v>
      </c>
      <c r="BM188" s="217">
        <v>21.088999999999999</v>
      </c>
      <c r="BN188" s="217">
        <v>0</v>
      </c>
      <c r="BO188" s="218">
        <v>0</v>
      </c>
      <c r="BP188" s="219">
        <v>3.6999999999999998E-2</v>
      </c>
      <c r="BQ188" s="82" t="s">
        <v>134</v>
      </c>
      <c r="BR188" s="207" t="s">
        <v>134</v>
      </c>
      <c r="BS188" s="212">
        <v>0</v>
      </c>
      <c r="BT188" s="212">
        <v>21.088999999999999</v>
      </c>
      <c r="BU188" s="210">
        <v>0.21</v>
      </c>
      <c r="BV188" s="82">
        <v>35.909999999999997</v>
      </c>
      <c r="BW188" s="82">
        <v>15.3</v>
      </c>
      <c r="BX188" s="82">
        <v>6</v>
      </c>
      <c r="BY188" s="212">
        <v>21.3</v>
      </c>
      <c r="BZ188" s="210">
        <v>0</v>
      </c>
      <c r="CA188" s="82">
        <v>0</v>
      </c>
      <c r="CB188" s="207">
        <v>0</v>
      </c>
      <c r="CC188" s="217">
        <v>0</v>
      </c>
      <c r="CD188" s="207">
        <v>0</v>
      </c>
      <c r="CE188" s="207">
        <v>0</v>
      </c>
      <c r="CF188" s="217">
        <v>0</v>
      </c>
      <c r="CG188" s="82">
        <v>357.61500000000001</v>
      </c>
      <c r="CH188" s="217">
        <v>5.1689999999999996</v>
      </c>
      <c r="CI188" s="82">
        <v>362.78399999999999</v>
      </c>
      <c r="CJ188" s="75">
        <v>1645860.31</v>
      </c>
      <c r="CK188" s="213">
        <v>0</v>
      </c>
      <c r="CL188" s="213">
        <v>0</v>
      </c>
      <c r="CM188" s="209">
        <v>0</v>
      </c>
      <c r="CN188" s="73">
        <v>0</v>
      </c>
      <c r="CO188" s="213">
        <v>0</v>
      </c>
      <c r="CP188" s="213">
        <v>0</v>
      </c>
      <c r="CQ188" s="212">
        <v>0</v>
      </c>
      <c r="CR188" s="74">
        <v>0</v>
      </c>
      <c r="CS188" s="75">
        <v>1645860.31</v>
      </c>
      <c r="CT188" s="75">
        <v>32917.21</v>
      </c>
      <c r="CU188" s="73">
        <v>1612943.1</v>
      </c>
      <c r="CV188" s="148">
        <v>0</v>
      </c>
      <c r="CW188" s="83">
        <v>0</v>
      </c>
      <c r="CX188" s="73">
        <v>0</v>
      </c>
      <c r="CY188" s="73">
        <v>0</v>
      </c>
      <c r="CZ188" s="148">
        <v>0</v>
      </c>
      <c r="DA188" s="83">
        <v>0</v>
      </c>
      <c r="DB188" s="73">
        <v>0</v>
      </c>
      <c r="DC188" s="214">
        <v>0.75</v>
      </c>
      <c r="DD188" s="73">
        <v>0</v>
      </c>
      <c r="DE188" s="148">
        <v>0</v>
      </c>
      <c r="DF188" s="148">
        <v>0</v>
      </c>
      <c r="DG188" s="73">
        <v>0</v>
      </c>
      <c r="DH188" s="73">
        <v>0</v>
      </c>
      <c r="DI188" s="73">
        <v>0</v>
      </c>
      <c r="DJ188" s="73">
        <v>0</v>
      </c>
      <c r="DK188" s="148">
        <v>0</v>
      </c>
      <c r="DL188" s="83">
        <v>0</v>
      </c>
      <c r="DM188" s="75">
        <v>1612943.1</v>
      </c>
      <c r="DN188" s="75">
        <v>1612943.1</v>
      </c>
      <c r="DO188" s="73">
        <v>0</v>
      </c>
      <c r="DP188" s="73">
        <v>0</v>
      </c>
      <c r="DQ188" s="73">
        <v>0</v>
      </c>
      <c r="DR188" s="73">
        <v>1612943.1</v>
      </c>
      <c r="DS188" s="220">
        <v>168</v>
      </c>
      <c r="DT188" s="221">
        <v>180</v>
      </c>
      <c r="DU188" s="221">
        <v>362.78399999999999</v>
      </c>
      <c r="DV188" s="222">
        <v>9625</v>
      </c>
    </row>
    <row r="189" spans="1:126" ht="10.199999999999999">
      <c r="A189" s="72" t="s">
        <v>644</v>
      </c>
      <c r="B189" s="72" t="s">
        <v>136</v>
      </c>
      <c r="C189" s="204" t="s">
        <v>645</v>
      </c>
      <c r="D189" s="205" t="s">
        <v>137</v>
      </c>
      <c r="E189" s="206" t="s">
        <v>646</v>
      </c>
      <c r="F189" s="72" t="s">
        <v>525</v>
      </c>
      <c r="G189" s="72" t="s">
        <v>133</v>
      </c>
      <c r="H189" s="207">
        <v>0</v>
      </c>
      <c r="I189" s="207">
        <v>0</v>
      </c>
      <c r="J189" s="208">
        <v>0</v>
      </c>
      <c r="K189" s="207">
        <v>0</v>
      </c>
      <c r="L189" s="207">
        <v>0</v>
      </c>
      <c r="M189" s="207">
        <v>0</v>
      </c>
      <c r="N189" s="207">
        <v>0</v>
      </c>
      <c r="O189" s="207">
        <v>0</v>
      </c>
      <c r="P189" s="207">
        <v>0</v>
      </c>
      <c r="Q189" s="207">
        <v>40</v>
      </c>
      <c r="R189" s="207">
        <v>57</v>
      </c>
      <c r="S189" s="207">
        <v>39.5</v>
      </c>
      <c r="T189" s="207">
        <v>46</v>
      </c>
      <c r="U189" s="207">
        <v>38</v>
      </c>
      <c r="V189" s="207">
        <v>48</v>
      </c>
      <c r="W189" s="208">
        <v>268.5</v>
      </c>
      <c r="X189" s="208">
        <v>268.5</v>
      </c>
      <c r="Y189" s="209">
        <v>0</v>
      </c>
      <c r="Z189" s="209">
        <v>0</v>
      </c>
      <c r="AA189" s="209">
        <v>0</v>
      </c>
      <c r="AB189" s="209">
        <v>0</v>
      </c>
      <c r="AC189" s="209">
        <v>335.625</v>
      </c>
      <c r="AD189" s="82">
        <v>335.625</v>
      </c>
      <c r="AE189" s="82">
        <v>335.625</v>
      </c>
      <c r="AF189" s="209">
        <v>1.0529999999999999</v>
      </c>
      <c r="AG189" s="209">
        <v>1.022</v>
      </c>
      <c r="AH189" s="209">
        <v>1.038</v>
      </c>
      <c r="AI189" s="82">
        <v>348.37900000000002</v>
      </c>
      <c r="AJ189" s="207">
        <v>2</v>
      </c>
      <c r="AK189" s="207">
        <v>3</v>
      </c>
      <c r="AL189" s="207">
        <v>0</v>
      </c>
      <c r="AM189" s="207">
        <v>54.5</v>
      </c>
      <c r="AN189" s="207">
        <v>0.47</v>
      </c>
      <c r="AO189" s="82">
        <v>2</v>
      </c>
      <c r="AP189" s="82">
        <v>6</v>
      </c>
      <c r="AQ189" s="82">
        <v>0</v>
      </c>
      <c r="AR189" s="82">
        <v>38.15</v>
      </c>
      <c r="AS189" s="82">
        <v>46.15</v>
      </c>
      <c r="AT189" s="82">
        <v>11.75</v>
      </c>
      <c r="AU189" s="82">
        <v>57.9</v>
      </c>
      <c r="AV189" s="207">
        <v>0</v>
      </c>
      <c r="AW189" s="207">
        <v>0</v>
      </c>
      <c r="AX189" s="209">
        <v>0</v>
      </c>
      <c r="AY189" s="207">
        <v>0</v>
      </c>
      <c r="AZ189" s="207">
        <v>0</v>
      </c>
      <c r="BA189" s="213">
        <v>0</v>
      </c>
      <c r="BB189" s="213">
        <v>0</v>
      </c>
      <c r="BC189" s="212">
        <v>0</v>
      </c>
      <c r="BD189" s="207">
        <v>0</v>
      </c>
      <c r="BE189" s="207">
        <v>0</v>
      </c>
      <c r="BF189" s="209">
        <v>0</v>
      </c>
      <c r="BG189" s="207">
        <v>0</v>
      </c>
      <c r="BH189" s="82">
        <v>0</v>
      </c>
      <c r="BI189" s="210">
        <v>0</v>
      </c>
      <c r="BJ189" s="210">
        <v>143.87100000000001</v>
      </c>
      <c r="BK189" s="213">
        <v>77714.25</v>
      </c>
      <c r="BL189" s="213">
        <v>86741</v>
      </c>
      <c r="BM189" s="217">
        <v>86.322999999999993</v>
      </c>
      <c r="BN189" s="217">
        <v>0</v>
      </c>
      <c r="BO189" s="218">
        <v>0</v>
      </c>
      <c r="BP189" s="219">
        <v>3.6999999999999998E-2</v>
      </c>
      <c r="BQ189" s="82" t="s">
        <v>134</v>
      </c>
      <c r="BR189" s="207" t="s">
        <v>134</v>
      </c>
      <c r="BS189" s="212">
        <v>0</v>
      </c>
      <c r="BT189" s="212">
        <v>86.322999999999993</v>
      </c>
      <c r="BU189" s="210">
        <v>0.21</v>
      </c>
      <c r="BV189" s="82">
        <v>56.384999999999998</v>
      </c>
      <c r="BW189" s="82">
        <v>0</v>
      </c>
      <c r="BX189" s="82">
        <v>0</v>
      </c>
      <c r="BY189" s="212">
        <v>0</v>
      </c>
      <c r="BZ189" s="210">
        <v>0</v>
      </c>
      <c r="CA189" s="82">
        <v>0</v>
      </c>
      <c r="CB189" s="207">
        <v>0</v>
      </c>
      <c r="CC189" s="217">
        <v>0</v>
      </c>
      <c r="CD189" s="207">
        <v>0</v>
      </c>
      <c r="CE189" s="207">
        <v>0</v>
      </c>
      <c r="CF189" s="217">
        <v>0</v>
      </c>
      <c r="CG189" s="82">
        <v>548.98699999999997</v>
      </c>
      <c r="CH189" s="217">
        <v>0</v>
      </c>
      <c r="CI189" s="82">
        <v>548.98699999999997</v>
      </c>
      <c r="CJ189" s="75">
        <v>2490616.77</v>
      </c>
      <c r="CK189" s="213">
        <v>0</v>
      </c>
      <c r="CL189" s="213">
        <v>0</v>
      </c>
      <c r="CM189" s="209">
        <v>0</v>
      </c>
      <c r="CN189" s="73">
        <v>0</v>
      </c>
      <c r="CO189" s="213">
        <v>0</v>
      </c>
      <c r="CP189" s="213">
        <v>0</v>
      </c>
      <c r="CQ189" s="212">
        <v>0</v>
      </c>
      <c r="CR189" s="74">
        <v>0</v>
      </c>
      <c r="CS189" s="75">
        <v>2490616.77</v>
      </c>
      <c r="CT189" s="75">
        <v>49812.34</v>
      </c>
      <c r="CU189" s="73">
        <v>2440804.4300000002</v>
      </c>
      <c r="CV189" s="148">
        <v>0</v>
      </c>
      <c r="CW189" s="83">
        <v>0</v>
      </c>
      <c r="CX189" s="73">
        <v>0</v>
      </c>
      <c r="CY189" s="73">
        <v>0</v>
      </c>
      <c r="CZ189" s="148">
        <v>0</v>
      </c>
      <c r="DA189" s="83">
        <v>0</v>
      </c>
      <c r="DB189" s="73">
        <v>0</v>
      </c>
      <c r="DC189" s="214">
        <v>0.75</v>
      </c>
      <c r="DD189" s="73">
        <v>0</v>
      </c>
      <c r="DE189" s="148">
        <v>0</v>
      </c>
      <c r="DF189" s="148">
        <v>0</v>
      </c>
      <c r="DG189" s="73">
        <v>0</v>
      </c>
      <c r="DH189" s="73">
        <v>0</v>
      </c>
      <c r="DI189" s="73">
        <v>0</v>
      </c>
      <c r="DJ189" s="73">
        <v>0</v>
      </c>
      <c r="DK189" s="148">
        <v>0</v>
      </c>
      <c r="DL189" s="83">
        <v>0</v>
      </c>
      <c r="DM189" s="75">
        <v>2440804.4300000002</v>
      </c>
      <c r="DN189" s="75">
        <v>2440804.4300000002</v>
      </c>
      <c r="DO189" s="73">
        <v>0</v>
      </c>
      <c r="DP189" s="73">
        <v>0</v>
      </c>
      <c r="DQ189" s="73">
        <v>0</v>
      </c>
      <c r="DR189" s="73">
        <v>2440804.4300000002</v>
      </c>
      <c r="DS189" s="220">
        <v>267</v>
      </c>
      <c r="DT189" s="221">
        <v>231</v>
      </c>
      <c r="DU189" s="221">
        <v>491.47300000000001</v>
      </c>
      <c r="DV189" s="222">
        <v>9276</v>
      </c>
    </row>
    <row r="190" spans="1:126" ht="10.199999999999999">
      <c r="A190" s="72" t="s">
        <v>647</v>
      </c>
      <c r="B190" s="72" t="s">
        <v>136</v>
      </c>
      <c r="C190" s="204" t="s">
        <v>648</v>
      </c>
      <c r="D190" s="205" t="s">
        <v>137</v>
      </c>
      <c r="E190" s="206" t="s">
        <v>649</v>
      </c>
      <c r="F190" s="72" t="s">
        <v>525</v>
      </c>
      <c r="G190" s="72" t="s">
        <v>133</v>
      </c>
      <c r="H190" s="207">
        <v>0</v>
      </c>
      <c r="I190" s="207">
        <v>0</v>
      </c>
      <c r="J190" s="208">
        <v>0</v>
      </c>
      <c r="K190" s="207">
        <v>0</v>
      </c>
      <c r="L190" s="207">
        <v>0</v>
      </c>
      <c r="M190" s="207">
        <v>0</v>
      </c>
      <c r="N190" s="207">
        <v>23.5</v>
      </c>
      <c r="O190" s="207">
        <v>25</v>
      </c>
      <c r="P190" s="207">
        <v>47.5</v>
      </c>
      <c r="Q190" s="207">
        <v>51</v>
      </c>
      <c r="R190" s="207">
        <v>45.5</v>
      </c>
      <c r="S190" s="207">
        <v>0</v>
      </c>
      <c r="T190" s="207">
        <v>0</v>
      </c>
      <c r="U190" s="207">
        <v>0</v>
      </c>
      <c r="V190" s="207">
        <v>0</v>
      </c>
      <c r="W190" s="208">
        <v>192.5</v>
      </c>
      <c r="X190" s="208">
        <v>192.5</v>
      </c>
      <c r="Y190" s="209">
        <v>0</v>
      </c>
      <c r="Z190" s="209">
        <v>0</v>
      </c>
      <c r="AA190" s="209">
        <v>0</v>
      </c>
      <c r="AB190" s="209">
        <v>100.321</v>
      </c>
      <c r="AC190" s="209">
        <v>120.625</v>
      </c>
      <c r="AD190" s="82">
        <v>220.946</v>
      </c>
      <c r="AE190" s="82">
        <v>220.946</v>
      </c>
      <c r="AF190" s="209">
        <v>1.016</v>
      </c>
      <c r="AG190" s="209">
        <v>1.0389999999999999</v>
      </c>
      <c r="AH190" s="209">
        <v>1.028</v>
      </c>
      <c r="AI190" s="82">
        <v>227.13200000000001</v>
      </c>
      <c r="AJ190" s="207">
        <v>2</v>
      </c>
      <c r="AK190" s="207">
        <v>0.5</v>
      </c>
      <c r="AL190" s="207">
        <v>0</v>
      </c>
      <c r="AM190" s="207">
        <v>47.5</v>
      </c>
      <c r="AN190" s="207">
        <v>0.72</v>
      </c>
      <c r="AO190" s="82">
        <v>2</v>
      </c>
      <c r="AP190" s="82">
        <v>1</v>
      </c>
      <c r="AQ190" s="82">
        <v>0</v>
      </c>
      <c r="AR190" s="82">
        <v>33.25</v>
      </c>
      <c r="AS190" s="82">
        <v>36.25</v>
      </c>
      <c r="AT190" s="82">
        <v>18</v>
      </c>
      <c r="AU190" s="82">
        <v>54.25</v>
      </c>
      <c r="AV190" s="207">
        <v>96</v>
      </c>
      <c r="AW190" s="207">
        <v>0</v>
      </c>
      <c r="AX190" s="209">
        <v>4.8</v>
      </c>
      <c r="AY190" s="207">
        <v>0</v>
      </c>
      <c r="AZ190" s="207">
        <v>0</v>
      </c>
      <c r="BA190" s="213">
        <v>0</v>
      </c>
      <c r="BB190" s="213">
        <v>0</v>
      </c>
      <c r="BC190" s="212">
        <v>0</v>
      </c>
      <c r="BD190" s="207">
        <v>0</v>
      </c>
      <c r="BE190" s="207">
        <v>0</v>
      </c>
      <c r="BF190" s="209">
        <v>0</v>
      </c>
      <c r="BG190" s="207">
        <v>1</v>
      </c>
      <c r="BH190" s="82">
        <v>1.5</v>
      </c>
      <c r="BI190" s="210">
        <v>9.5</v>
      </c>
      <c r="BJ190" s="210">
        <v>0</v>
      </c>
      <c r="BK190" s="213">
        <v>77714.25</v>
      </c>
      <c r="BL190" s="213">
        <v>86741</v>
      </c>
      <c r="BM190" s="217">
        <v>5.7</v>
      </c>
      <c r="BN190" s="217">
        <v>0</v>
      </c>
      <c r="BO190" s="218">
        <v>0</v>
      </c>
      <c r="BP190" s="219">
        <v>3.6999999999999998E-2</v>
      </c>
      <c r="BQ190" s="82" t="s">
        <v>134</v>
      </c>
      <c r="BR190" s="207" t="s">
        <v>134</v>
      </c>
      <c r="BS190" s="212">
        <v>0</v>
      </c>
      <c r="BT190" s="212">
        <v>5.7</v>
      </c>
      <c r="BU190" s="210">
        <v>0.21</v>
      </c>
      <c r="BV190" s="82">
        <v>40.424999999999997</v>
      </c>
      <c r="BW190" s="82">
        <v>0</v>
      </c>
      <c r="BX190" s="82">
        <v>0</v>
      </c>
      <c r="BY190" s="212">
        <v>0</v>
      </c>
      <c r="BZ190" s="210">
        <v>0</v>
      </c>
      <c r="CA190" s="82">
        <v>0</v>
      </c>
      <c r="CB190" s="207">
        <v>0</v>
      </c>
      <c r="CC190" s="217">
        <v>0</v>
      </c>
      <c r="CD190" s="207">
        <v>0</v>
      </c>
      <c r="CE190" s="207">
        <v>0</v>
      </c>
      <c r="CF190" s="217">
        <v>0</v>
      </c>
      <c r="CG190" s="82">
        <v>333.80700000000002</v>
      </c>
      <c r="CH190" s="217">
        <v>0</v>
      </c>
      <c r="CI190" s="82">
        <v>333.80700000000002</v>
      </c>
      <c r="CJ190" s="75">
        <v>1514398.91</v>
      </c>
      <c r="CK190" s="213">
        <v>0</v>
      </c>
      <c r="CL190" s="213">
        <v>0</v>
      </c>
      <c r="CM190" s="209">
        <v>0</v>
      </c>
      <c r="CN190" s="73">
        <v>0</v>
      </c>
      <c r="CO190" s="213">
        <v>0</v>
      </c>
      <c r="CP190" s="213">
        <v>0</v>
      </c>
      <c r="CQ190" s="212">
        <v>0</v>
      </c>
      <c r="CR190" s="74">
        <v>0</v>
      </c>
      <c r="CS190" s="75">
        <v>1514398.91</v>
      </c>
      <c r="CT190" s="75">
        <v>30287.98</v>
      </c>
      <c r="CU190" s="73">
        <v>1484110.93</v>
      </c>
      <c r="CV190" s="148">
        <v>0</v>
      </c>
      <c r="CW190" s="83">
        <v>0</v>
      </c>
      <c r="CX190" s="73">
        <v>0</v>
      </c>
      <c r="CY190" s="73">
        <v>0</v>
      </c>
      <c r="CZ190" s="148">
        <v>0</v>
      </c>
      <c r="DA190" s="83">
        <v>0</v>
      </c>
      <c r="DB190" s="73">
        <v>0</v>
      </c>
      <c r="DC190" s="214">
        <v>0.75</v>
      </c>
      <c r="DD190" s="73">
        <v>0</v>
      </c>
      <c r="DE190" s="148">
        <v>0</v>
      </c>
      <c r="DF190" s="148">
        <v>0</v>
      </c>
      <c r="DG190" s="73">
        <v>0</v>
      </c>
      <c r="DH190" s="73">
        <v>0</v>
      </c>
      <c r="DI190" s="73">
        <v>0</v>
      </c>
      <c r="DJ190" s="73">
        <v>0</v>
      </c>
      <c r="DK190" s="148">
        <v>0</v>
      </c>
      <c r="DL190" s="83">
        <v>0</v>
      </c>
      <c r="DM190" s="75">
        <v>1484110.93</v>
      </c>
      <c r="DN190" s="75">
        <v>1484110.93</v>
      </c>
      <c r="DO190" s="73">
        <v>0</v>
      </c>
      <c r="DP190" s="73">
        <v>0</v>
      </c>
      <c r="DQ190" s="73">
        <v>0</v>
      </c>
      <c r="DR190" s="73">
        <v>1484110.93</v>
      </c>
      <c r="DS190" s="220">
        <v>195</v>
      </c>
      <c r="DT190" s="221">
        <v>173</v>
      </c>
      <c r="DU190" s="221">
        <v>321.57799999999997</v>
      </c>
      <c r="DV190" s="222">
        <v>7867</v>
      </c>
    </row>
    <row r="191" spans="1:126" ht="10.199999999999999">
      <c r="A191" s="72" t="s">
        <v>650</v>
      </c>
      <c r="B191" s="72" t="s">
        <v>136</v>
      </c>
      <c r="C191" s="204" t="s">
        <v>651</v>
      </c>
      <c r="D191" s="205" t="s">
        <v>137</v>
      </c>
      <c r="E191" s="206" t="s">
        <v>652</v>
      </c>
      <c r="F191" s="72" t="s">
        <v>525</v>
      </c>
      <c r="G191" s="72" t="s">
        <v>133</v>
      </c>
      <c r="H191" s="207">
        <v>0</v>
      </c>
      <c r="I191" s="207">
        <v>0</v>
      </c>
      <c r="J191" s="208">
        <v>0</v>
      </c>
      <c r="K191" s="207">
        <v>0</v>
      </c>
      <c r="L191" s="207">
        <v>0</v>
      </c>
      <c r="M191" s="207">
        <v>0</v>
      </c>
      <c r="N191" s="207">
        <v>0</v>
      </c>
      <c r="O191" s="207">
        <v>0</v>
      </c>
      <c r="P191" s="207">
        <v>0</v>
      </c>
      <c r="Q191" s="207">
        <v>0</v>
      </c>
      <c r="R191" s="207">
        <v>0</v>
      </c>
      <c r="S191" s="207">
        <v>42.5</v>
      </c>
      <c r="T191" s="207">
        <v>50.5</v>
      </c>
      <c r="U191" s="207">
        <v>44.5</v>
      </c>
      <c r="V191" s="207">
        <v>48.5</v>
      </c>
      <c r="W191" s="208">
        <v>186</v>
      </c>
      <c r="X191" s="208">
        <v>186</v>
      </c>
      <c r="Y191" s="209">
        <v>0</v>
      </c>
      <c r="Z191" s="209">
        <v>0</v>
      </c>
      <c r="AA191" s="209">
        <v>0</v>
      </c>
      <c r="AB191" s="209">
        <v>0</v>
      </c>
      <c r="AC191" s="209">
        <v>232.5</v>
      </c>
      <c r="AD191" s="82">
        <v>232.5</v>
      </c>
      <c r="AE191" s="82">
        <v>232.5</v>
      </c>
      <c r="AF191" s="209">
        <v>1.0629999999999999</v>
      </c>
      <c r="AG191" s="209">
        <v>1.03</v>
      </c>
      <c r="AH191" s="209">
        <v>1.0469999999999999</v>
      </c>
      <c r="AI191" s="82">
        <v>243.428</v>
      </c>
      <c r="AJ191" s="207">
        <v>2</v>
      </c>
      <c r="AK191" s="207">
        <v>0</v>
      </c>
      <c r="AL191" s="207">
        <v>0</v>
      </c>
      <c r="AM191" s="207">
        <v>32.5</v>
      </c>
      <c r="AN191" s="207">
        <v>1.24</v>
      </c>
      <c r="AO191" s="82">
        <v>2</v>
      </c>
      <c r="AP191" s="82">
        <v>0</v>
      </c>
      <c r="AQ191" s="82">
        <v>0</v>
      </c>
      <c r="AR191" s="82">
        <v>22.75</v>
      </c>
      <c r="AS191" s="82">
        <v>24.75</v>
      </c>
      <c r="AT191" s="82">
        <v>31</v>
      </c>
      <c r="AU191" s="82">
        <v>55.75</v>
      </c>
      <c r="AV191" s="207">
        <v>0</v>
      </c>
      <c r="AW191" s="207">
        <v>0</v>
      </c>
      <c r="AX191" s="209">
        <v>0</v>
      </c>
      <c r="AY191" s="207">
        <v>0</v>
      </c>
      <c r="AZ191" s="207">
        <v>0</v>
      </c>
      <c r="BA191" s="213">
        <v>0</v>
      </c>
      <c r="BB191" s="213">
        <v>0</v>
      </c>
      <c r="BC191" s="212">
        <v>0</v>
      </c>
      <c r="BD191" s="207">
        <v>0</v>
      </c>
      <c r="BE191" s="207">
        <v>0</v>
      </c>
      <c r="BF191" s="209">
        <v>0</v>
      </c>
      <c r="BG191" s="207">
        <v>0</v>
      </c>
      <c r="BH191" s="82">
        <v>0</v>
      </c>
      <c r="BI191" s="210">
        <v>0</v>
      </c>
      <c r="BJ191" s="210">
        <v>158.976</v>
      </c>
      <c r="BK191" s="213">
        <v>77714.25</v>
      </c>
      <c r="BL191" s="213">
        <v>86741</v>
      </c>
      <c r="BM191" s="217">
        <v>95.385999999999996</v>
      </c>
      <c r="BN191" s="217">
        <v>0</v>
      </c>
      <c r="BO191" s="218">
        <v>0</v>
      </c>
      <c r="BP191" s="219">
        <v>3.6999999999999998E-2</v>
      </c>
      <c r="BQ191" s="82" t="s">
        <v>134</v>
      </c>
      <c r="BR191" s="207" t="s">
        <v>134</v>
      </c>
      <c r="BS191" s="212">
        <v>0</v>
      </c>
      <c r="BT191" s="212">
        <v>95.385999999999996</v>
      </c>
      <c r="BU191" s="210">
        <v>0.21</v>
      </c>
      <c r="BV191" s="82">
        <v>39.06</v>
      </c>
      <c r="BW191" s="82">
        <v>0</v>
      </c>
      <c r="BX191" s="82">
        <v>0</v>
      </c>
      <c r="BY191" s="212">
        <v>0</v>
      </c>
      <c r="BZ191" s="210">
        <v>0</v>
      </c>
      <c r="CA191" s="82">
        <v>0</v>
      </c>
      <c r="CB191" s="207">
        <v>0</v>
      </c>
      <c r="CC191" s="217">
        <v>0</v>
      </c>
      <c r="CD191" s="207">
        <v>0</v>
      </c>
      <c r="CE191" s="207">
        <v>0</v>
      </c>
      <c r="CF191" s="217">
        <v>0</v>
      </c>
      <c r="CG191" s="82">
        <v>433.62400000000002</v>
      </c>
      <c r="CH191" s="217">
        <v>0</v>
      </c>
      <c r="CI191" s="82">
        <v>433.62400000000002</v>
      </c>
      <c r="CJ191" s="75">
        <v>1967243.68</v>
      </c>
      <c r="CK191" s="213">
        <v>0</v>
      </c>
      <c r="CL191" s="213">
        <v>186</v>
      </c>
      <c r="CM191" s="209">
        <v>20.46</v>
      </c>
      <c r="CN191" s="73">
        <v>92821.91</v>
      </c>
      <c r="CO191" s="213">
        <v>0</v>
      </c>
      <c r="CP191" s="213">
        <v>0</v>
      </c>
      <c r="CQ191" s="212">
        <v>0</v>
      </c>
      <c r="CR191" s="74">
        <v>0</v>
      </c>
      <c r="CS191" s="75">
        <v>2060065.59</v>
      </c>
      <c r="CT191" s="75">
        <v>41201.31</v>
      </c>
      <c r="CU191" s="73">
        <v>2018864.28</v>
      </c>
      <c r="CV191" s="148">
        <v>0</v>
      </c>
      <c r="CW191" s="83">
        <v>0</v>
      </c>
      <c r="CX191" s="73">
        <v>0</v>
      </c>
      <c r="CY191" s="73">
        <v>0</v>
      </c>
      <c r="CZ191" s="148">
        <v>0</v>
      </c>
      <c r="DA191" s="83">
        <v>0</v>
      </c>
      <c r="DB191" s="73">
        <v>0</v>
      </c>
      <c r="DC191" s="214">
        <v>0.75</v>
      </c>
      <c r="DD191" s="73">
        <v>0</v>
      </c>
      <c r="DE191" s="148">
        <v>0</v>
      </c>
      <c r="DF191" s="148">
        <v>0</v>
      </c>
      <c r="DG191" s="73">
        <v>0</v>
      </c>
      <c r="DH191" s="73">
        <v>0</v>
      </c>
      <c r="DI191" s="73">
        <v>0</v>
      </c>
      <c r="DJ191" s="73">
        <v>0</v>
      </c>
      <c r="DK191" s="148">
        <v>0</v>
      </c>
      <c r="DL191" s="83">
        <v>0</v>
      </c>
      <c r="DM191" s="75">
        <v>2018864.28</v>
      </c>
      <c r="DN191" s="75">
        <v>1927898.81</v>
      </c>
      <c r="DO191" s="73">
        <v>90965.47</v>
      </c>
      <c r="DP191" s="73">
        <v>0</v>
      </c>
      <c r="DQ191" s="73">
        <v>0</v>
      </c>
      <c r="DR191" s="73">
        <v>2018864.28</v>
      </c>
      <c r="DS191" s="220">
        <v>190</v>
      </c>
      <c r="DT191" s="221">
        <v>159</v>
      </c>
      <c r="DU191" s="221">
        <v>370.84300000000002</v>
      </c>
      <c r="DV191" s="222">
        <v>10577</v>
      </c>
    </row>
    <row r="192" spans="1:126" ht="10.199999999999999">
      <c r="A192" s="72" t="s">
        <v>653</v>
      </c>
      <c r="B192" s="72" t="s">
        <v>482</v>
      </c>
      <c r="C192" s="204" t="s">
        <v>654</v>
      </c>
      <c r="D192" s="205" t="s">
        <v>137</v>
      </c>
      <c r="E192" s="206" t="s">
        <v>655</v>
      </c>
      <c r="F192" s="72" t="s">
        <v>525</v>
      </c>
      <c r="G192" s="72" t="s">
        <v>133</v>
      </c>
      <c r="H192" s="207">
        <v>0</v>
      </c>
      <c r="I192" s="207">
        <v>0</v>
      </c>
      <c r="J192" s="208">
        <v>0</v>
      </c>
      <c r="K192" s="207">
        <v>0</v>
      </c>
      <c r="L192" s="207">
        <v>0</v>
      </c>
      <c r="M192" s="207">
        <v>0</v>
      </c>
      <c r="N192" s="207">
        <v>0</v>
      </c>
      <c r="O192" s="207">
        <v>15.5</v>
      </c>
      <c r="P192" s="207">
        <v>23</v>
      </c>
      <c r="Q192" s="207">
        <v>32</v>
      </c>
      <c r="R192" s="207">
        <v>33.5</v>
      </c>
      <c r="S192" s="207">
        <v>39.5</v>
      </c>
      <c r="T192" s="207">
        <v>37</v>
      </c>
      <c r="U192" s="207">
        <v>23</v>
      </c>
      <c r="V192" s="207">
        <v>31.5</v>
      </c>
      <c r="W192" s="208">
        <v>235</v>
      </c>
      <c r="X192" s="208">
        <v>235</v>
      </c>
      <c r="Y192" s="209">
        <v>0</v>
      </c>
      <c r="Z192" s="209">
        <v>0</v>
      </c>
      <c r="AA192" s="209">
        <v>0</v>
      </c>
      <c r="AB192" s="209">
        <v>40.232999999999997</v>
      </c>
      <c r="AC192" s="209">
        <v>245.625</v>
      </c>
      <c r="AD192" s="82">
        <v>285.858</v>
      </c>
      <c r="AE192" s="82">
        <v>285.858</v>
      </c>
      <c r="AF192" s="209">
        <v>1.1060000000000001</v>
      </c>
      <c r="AG192" s="209">
        <v>1.077</v>
      </c>
      <c r="AH192" s="209">
        <v>1.0920000000000001</v>
      </c>
      <c r="AI192" s="82">
        <v>312.15699999999998</v>
      </c>
      <c r="AJ192" s="207">
        <v>0</v>
      </c>
      <c r="AK192" s="207">
        <v>0</v>
      </c>
      <c r="AL192" s="207">
        <v>0</v>
      </c>
      <c r="AM192" s="207">
        <v>48</v>
      </c>
      <c r="AN192" s="207">
        <v>0.18</v>
      </c>
      <c r="AO192" s="82">
        <v>0</v>
      </c>
      <c r="AP192" s="82">
        <v>0</v>
      </c>
      <c r="AQ192" s="82">
        <v>0</v>
      </c>
      <c r="AR192" s="82">
        <v>33.6</v>
      </c>
      <c r="AS192" s="82">
        <v>33.6</v>
      </c>
      <c r="AT192" s="82">
        <v>4.5</v>
      </c>
      <c r="AU192" s="82">
        <v>38.1</v>
      </c>
      <c r="AV192" s="207">
        <v>38.5</v>
      </c>
      <c r="AW192" s="207">
        <v>0</v>
      </c>
      <c r="AX192" s="209">
        <v>1.925</v>
      </c>
      <c r="AY192" s="207">
        <v>0</v>
      </c>
      <c r="AZ192" s="207">
        <v>0</v>
      </c>
      <c r="BA192" s="213">
        <v>0</v>
      </c>
      <c r="BB192" s="213">
        <v>0</v>
      </c>
      <c r="BC192" s="212">
        <v>0</v>
      </c>
      <c r="BD192" s="207">
        <v>0</v>
      </c>
      <c r="BE192" s="207">
        <v>0</v>
      </c>
      <c r="BF192" s="209">
        <v>0</v>
      </c>
      <c r="BG192" s="207">
        <v>1</v>
      </c>
      <c r="BH192" s="82">
        <v>1.5</v>
      </c>
      <c r="BI192" s="210">
        <v>0</v>
      </c>
      <c r="BJ192" s="210">
        <v>155.1</v>
      </c>
      <c r="BK192" s="213">
        <v>2071.75</v>
      </c>
      <c r="BL192" s="213">
        <v>2566.25</v>
      </c>
      <c r="BM192" s="217">
        <v>93.06</v>
      </c>
      <c r="BN192" s="217">
        <v>0</v>
      </c>
      <c r="BO192" s="218">
        <v>0</v>
      </c>
      <c r="BP192" s="219">
        <v>0.45500000000000002</v>
      </c>
      <c r="BQ192" s="82" t="s">
        <v>234</v>
      </c>
      <c r="BR192" s="207" t="s">
        <v>134</v>
      </c>
      <c r="BS192" s="212">
        <v>6.4160000000000004</v>
      </c>
      <c r="BT192" s="212">
        <v>99.475999999999999</v>
      </c>
      <c r="BU192" s="210">
        <v>0.19600000000000001</v>
      </c>
      <c r="BV192" s="82">
        <v>46.06</v>
      </c>
      <c r="BW192" s="82">
        <v>0</v>
      </c>
      <c r="BX192" s="82">
        <v>0</v>
      </c>
      <c r="BY192" s="212">
        <v>0</v>
      </c>
      <c r="BZ192" s="210">
        <v>0</v>
      </c>
      <c r="CA192" s="82">
        <v>0</v>
      </c>
      <c r="CB192" s="207">
        <v>0</v>
      </c>
      <c r="CC192" s="217">
        <v>0</v>
      </c>
      <c r="CD192" s="207">
        <v>0</v>
      </c>
      <c r="CE192" s="207">
        <v>0</v>
      </c>
      <c r="CF192" s="217">
        <v>0</v>
      </c>
      <c r="CG192" s="82">
        <v>499.21800000000002</v>
      </c>
      <c r="CH192" s="217">
        <v>0</v>
      </c>
      <c r="CI192" s="82">
        <v>499.21800000000002</v>
      </c>
      <c r="CJ192" s="75">
        <v>2264827.2599999998</v>
      </c>
      <c r="CK192" s="213">
        <v>0</v>
      </c>
      <c r="CL192" s="213">
        <v>235</v>
      </c>
      <c r="CM192" s="209">
        <v>25.85</v>
      </c>
      <c r="CN192" s="73">
        <v>117274.99</v>
      </c>
      <c r="CO192" s="213">
        <v>0</v>
      </c>
      <c r="CP192" s="213">
        <v>0</v>
      </c>
      <c r="CQ192" s="212">
        <v>0</v>
      </c>
      <c r="CR192" s="74">
        <v>0</v>
      </c>
      <c r="CS192" s="75">
        <v>2382102.25</v>
      </c>
      <c r="CT192" s="75">
        <v>47642.05</v>
      </c>
      <c r="CU192" s="73">
        <v>2334460.2000000002</v>
      </c>
      <c r="CV192" s="148">
        <v>0</v>
      </c>
      <c r="CW192" s="83">
        <v>0</v>
      </c>
      <c r="CX192" s="73">
        <v>0</v>
      </c>
      <c r="CY192" s="73">
        <v>0</v>
      </c>
      <c r="CZ192" s="148">
        <v>0</v>
      </c>
      <c r="DA192" s="83">
        <v>0</v>
      </c>
      <c r="DB192" s="73">
        <v>0</v>
      </c>
      <c r="DC192" s="214">
        <v>0.75</v>
      </c>
      <c r="DD192" s="73">
        <v>0</v>
      </c>
      <c r="DE192" s="148">
        <v>0</v>
      </c>
      <c r="DF192" s="148">
        <v>0</v>
      </c>
      <c r="DG192" s="73">
        <v>0</v>
      </c>
      <c r="DH192" s="73">
        <v>0</v>
      </c>
      <c r="DI192" s="73">
        <v>0</v>
      </c>
      <c r="DJ192" s="73">
        <v>0</v>
      </c>
      <c r="DK192" s="148">
        <v>0</v>
      </c>
      <c r="DL192" s="83">
        <v>0</v>
      </c>
      <c r="DM192" s="75">
        <v>2334460.2000000002</v>
      </c>
      <c r="DN192" s="75">
        <v>2219530.71</v>
      </c>
      <c r="DO192" s="73">
        <v>114929.49</v>
      </c>
      <c r="DP192" s="73">
        <v>0</v>
      </c>
      <c r="DQ192" s="73">
        <v>0</v>
      </c>
      <c r="DR192" s="73">
        <v>2334460.2000000002</v>
      </c>
      <c r="DS192" s="220">
        <v>241</v>
      </c>
      <c r="DT192" s="221">
        <v>218</v>
      </c>
      <c r="DU192" s="221">
        <v>480.50700000000001</v>
      </c>
      <c r="DV192" s="222">
        <v>9638</v>
      </c>
    </row>
    <row r="193" spans="1:126" ht="10.199999999999999">
      <c r="A193" s="72" t="s">
        <v>656</v>
      </c>
      <c r="B193" s="72" t="s">
        <v>482</v>
      </c>
      <c r="C193" s="204" t="s">
        <v>657</v>
      </c>
      <c r="D193" s="205" t="s">
        <v>137</v>
      </c>
      <c r="E193" s="206" t="s">
        <v>658</v>
      </c>
      <c r="F193" s="72" t="s">
        <v>525</v>
      </c>
      <c r="G193" s="72" t="s">
        <v>133</v>
      </c>
      <c r="H193" s="207">
        <v>0</v>
      </c>
      <c r="I193" s="207">
        <v>19.5</v>
      </c>
      <c r="J193" s="208">
        <v>19.5</v>
      </c>
      <c r="K193" s="207">
        <v>19</v>
      </c>
      <c r="L193" s="207">
        <v>19</v>
      </c>
      <c r="M193" s="207">
        <v>19</v>
      </c>
      <c r="N193" s="207">
        <v>17.5</v>
      </c>
      <c r="O193" s="207">
        <v>19</v>
      </c>
      <c r="P193" s="207">
        <v>20</v>
      </c>
      <c r="Q193" s="207">
        <v>20</v>
      </c>
      <c r="R193" s="207">
        <v>19.5</v>
      </c>
      <c r="S193" s="207">
        <v>0</v>
      </c>
      <c r="T193" s="207">
        <v>0</v>
      </c>
      <c r="U193" s="207">
        <v>0</v>
      </c>
      <c r="V193" s="207">
        <v>0</v>
      </c>
      <c r="W193" s="208">
        <v>153</v>
      </c>
      <c r="X193" s="208">
        <v>172.5</v>
      </c>
      <c r="Y193" s="209">
        <v>28.08</v>
      </c>
      <c r="Z193" s="209">
        <v>22.8</v>
      </c>
      <c r="AA193" s="209">
        <v>44.84</v>
      </c>
      <c r="AB193" s="209">
        <v>59.042999999999999</v>
      </c>
      <c r="AC193" s="209">
        <v>49.375</v>
      </c>
      <c r="AD193" s="82">
        <v>176.05799999999999</v>
      </c>
      <c r="AE193" s="82">
        <v>204.13800000000001</v>
      </c>
      <c r="AF193" s="209">
        <v>1.08</v>
      </c>
      <c r="AG193" s="209">
        <v>1.0489999999999999</v>
      </c>
      <c r="AH193" s="209">
        <v>1.0649999999999999</v>
      </c>
      <c r="AI193" s="82">
        <v>217.40700000000001</v>
      </c>
      <c r="AJ193" s="207">
        <v>2</v>
      </c>
      <c r="AK193" s="207">
        <v>1</v>
      </c>
      <c r="AL193" s="207">
        <v>0</v>
      </c>
      <c r="AM193" s="207">
        <v>34</v>
      </c>
      <c r="AN193" s="207">
        <v>0.33</v>
      </c>
      <c r="AO193" s="82">
        <v>2</v>
      </c>
      <c r="AP193" s="82">
        <v>2</v>
      </c>
      <c r="AQ193" s="82">
        <v>0</v>
      </c>
      <c r="AR193" s="82">
        <v>23.8</v>
      </c>
      <c r="AS193" s="82">
        <v>27.8</v>
      </c>
      <c r="AT193" s="82">
        <v>8.25</v>
      </c>
      <c r="AU193" s="82">
        <v>36.049999999999997</v>
      </c>
      <c r="AV193" s="207">
        <v>133</v>
      </c>
      <c r="AW193" s="207">
        <v>0</v>
      </c>
      <c r="AX193" s="209">
        <v>6.65</v>
      </c>
      <c r="AY193" s="207">
        <v>0</v>
      </c>
      <c r="AZ193" s="207">
        <v>0</v>
      </c>
      <c r="BA193" s="213">
        <v>0</v>
      </c>
      <c r="BB193" s="213">
        <v>0</v>
      </c>
      <c r="BC193" s="212">
        <v>0</v>
      </c>
      <c r="BD193" s="207">
        <v>0</v>
      </c>
      <c r="BE193" s="207">
        <v>0</v>
      </c>
      <c r="BF193" s="209">
        <v>0</v>
      </c>
      <c r="BG193" s="207">
        <v>1</v>
      </c>
      <c r="BH193" s="82">
        <v>1.5</v>
      </c>
      <c r="BI193" s="210">
        <v>25.849</v>
      </c>
      <c r="BJ193" s="210">
        <v>0</v>
      </c>
      <c r="BK193" s="213">
        <v>2071.75</v>
      </c>
      <c r="BL193" s="213">
        <v>2566.25</v>
      </c>
      <c r="BM193" s="217">
        <v>15.509</v>
      </c>
      <c r="BN193" s="217">
        <v>0</v>
      </c>
      <c r="BO193" s="218">
        <v>0</v>
      </c>
      <c r="BP193" s="219">
        <v>0.45500000000000002</v>
      </c>
      <c r="BQ193" s="82" t="s">
        <v>234</v>
      </c>
      <c r="BR193" s="207" t="s">
        <v>134</v>
      </c>
      <c r="BS193" s="212">
        <v>4.7089999999999996</v>
      </c>
      <c r="BT193" s="212">
        <v>20.218</v>
      </c>
      <c r="BU193" s="210">
        <v>0.19600000000000001</v>
      </c>
      <c r="BV193" s="82">
        <v>33.81</v>
      </c>
      <c r="BW193" s="82">
        <v>3.3450000000000002</v>
      </c>
      <c r="BX193" s="82">
        <v>2</v>
      </c>
      <c r="BY193" s="212">
        <v>5.3449999999999998</v>
      </c>
      <c r="BZ193" s="210">
        <v>0</v>
      </c>
      <c r="CA193" s="82">
        <v>0</v>
      </c>
      <c r="CB193" s="207">
        <v>0</v>
      </c>
      <c r="CC193" s="217">
        <v>0</v>
      </c>
      <c r="CD193" s="207">
        <v>0</v>
      </c>
      <c r="CE193" s="207">
        <v>0</v>
      </c>
      <c r="CF193" s="217">
        <v>0</v>
      </c>
      <c r="CG193" s="82">
        <v>320.98</v>
      </c>
      <c r="CH193" s="217">
        <v>1.67</v>
      </c>
      <c r="CI193" s="82">
        <v>322.64999999999998</v>
      </c>
      <c r="CJ193" s="75">
        <v>1463782.39</v>
      </c>
      <c r="CK193" s="213">
        <v>0</v>
      </c>
      <c r="CL193" s="213">
        <v>184</v>
      </c>
      <c r="CM193" s="209">
        <v>20.239999999999998</v>
      </c>
      <c r="CN193" s="73">
        <v>91823.82</v>
      </c>
      <c r="CO193" s="213">
        <v>0</v>
      </c>
      <c r="CP193" s="213">
        <v>0</v>
      </c>
      <c r="CQ193" s="212">
        <v>0</v>
      </c>
      <c r="CR193" s="74">
        <v>0</v>
      </c>
      <c r="CS193" s="75">
        <v>1555606.21</v>
      </c>
      <c r="CT193" s="75">
        <v>31112.12</v>
      </c>
      <c r="CU193" s="73">
        <v>1524494.09</v>
      </c>
      <c r="CV193" s="148">
        <v>0</v>
      </c>
      <c r="CW193" s="83">
        <v>0</v>
      </c>
      <c r="CX193" s="73">
        <v>0</v>
      </c>
      <c r="CY193" s="73">
        <v>0</v>
      </c>
      <c r="CZ193" s="148">
        <v>0</v>
      </c>
      <c r="DA193" s="83">
        <v>0</v>
      </c>
      <c r="DB193" s="73">
        <v>0</v>
      </c>
      <c r="DC193" s="214">
        <v>0.75</v>
      </c>
      <c r="DD193" s="73">
        <v>0</v>
      </c>
      <c r="DE193" s="148">
        <v>0</v>
      </c>
      <c r="DF193" s="148">
        <v>0</v>
      </c>
      <c r="DG193" s="73">
        <v>0</v>
      </c>
      <c r="DH193" s="73">
        <v>0</v>
      </c>
      <c r="DI193" s="73">
        <v>0</v>
      </c>
      <c r="DJ193" s="73">
        <v>0</v>
      </c>
      <c r="DK193" s="148">
        <v>0</v>
      </c>
      <c r="DL193" s="83">
        <v>0</v>
      </c>
      <c r="DM193" s="75">
        <v>1524494.09</v>
      </c>
      <c r="DN193" s="75">
        <v>1434506.75</v>
      </c>
      <c r="DO193" s="73">
        <v>89987.34</v>
      </c>
      <c r="DP193" s="73">
        <v>0</v>
      </c>
      <c r="DQ193" s="73">
        <v>0</v>
      </c>
      <c r="DR193" s="73">
        <v>1524494.09</v>
      </c>
      <c r="DS193" s="220">
        <v>173</v>
      </c>
      <c r="DT193" s="221">
        <v>177</v>
      </c>
      <c r="DU193" s="221">
        <v>322.64999999999998</v>
      </c>
      <c r="DV193" s="222">
        <v>8486</v>
      </c>
    </row>
    <row r="194" spans="1:126" ht="10.199999999999999">
      <c r="A194" s="72" t="s">
        <v>659</v>
      </c>
      <c r="B194" s="72" t="s">
        <v>482</v>
      </c>
      <c r="C194" s="204" t="s">
        <v>660</v>
      </c>
      <c r="D194" s="205" t="s">
        <v>137</v>
      </c>
      <c r="E194" s="206" t="s">
        <v>661</v>
      </c>
      <c r="F194" s="72" t="s">
        <v>525</v>
      </c>
      <c r="G194" s="72" t="s">
        <v>133</v>
      </c>
      <c r="H194" s="207">
        <v>0</v>
      </c>
      <c r="I194" s="207">
        <v>22</v>
      </c>
      <c r="J194" s="208">
        <v>22</v>
      </c>
      <c r="K194" s="207">
        <v>16</v>
      </c>
      <c r="L194" s="207">
        <v>19</v>
      </c>
      <c r="M194" s="207">
        <v>19.5</v>
      </c>
      <c r="N194" s="207">
        <v>18.5</v>
      </c>
      <c r="O194" s="207">
        <v>19</v>
      </c>
      <c r="P194" s="207">
        <v>20.5</v>
      </c>
      <c r="Q194" s="207">
        <v>19</v>
      </c>
      <c r="R194" s="207">
        <v>5</v>
      </c>
      <c r="S194" s="207">
        <v>0</v>
      </c>
      <c r="T194" s="207">
        <v>0</v>
      </c>
      <c r="U194" s="207">
        <v>0</v>
      </c>
      <c r="V194" s="207">
        <v>0</v>
      </c>
      <c r="W194" s="208">
        <v>136.5</v>
      </c>
      <c r="X194" s="208">
        <v>158.5</v>
      </c>
      <c r="Y194" s="209">
        <v>31.68</v>
      </c>
      <c r="Z194" s="209">
        <v>19.2</v>
      </c>
      <c r="AA194" s="209">
        <v>45.43</v>
      </c>
      <c r="AB194" s="209">
        <v>60.610999999999997</v>
      </c>
      <c r="AC194" s="209">
        <v>30</v>
      </c>
      <c r="AD194" s="82">
        <v>155.24100000000001</v>
      </c>
      <c r="AE194" s="82">
        <v>186.92099999999999</v>
      </c>
      <c r="AF194" s="209">
        <v>1.0720000000000001</v>
      </c>
      <c r="AG194" s="209">
        <v>1.121</v>
      </c>
      <c r="AH194" s="209">
        <v>1.097</v>
      </c>
      <c r="AI194" s="82">
        <v>205.05199999999999</v>
      </c>
      <c r="AJ194" s="207">
        <v>1</v>
      </c>
      <c r="AK194" s="207">
        <v>0</v>
      </c>
      <c r="AL194" s="207">
        <v>0</v>
      </c>
      <c r="AM194" s="207">
        <v>15.5</v>
      </c>
      <c r="AN194" s="207">
        <v>0.17</v>
      </c>
      <c r="AO194" s="82">
        <v>1</v>
      </c>
      <c r="AP194" s="82">
        <v>0</v>
      </c>
      <c r="AQ194" s="82">
        <v>0</v>
      </c>
      <c r="AR194" s="82">
        <v>10.85</v>
      </c>
      <c r="AS194" s="82">
        <v>11.85</v>
      </c>
      <c r="AT194" s="82">
        <v>4.25</v>
      </c>
      <c r="AU194" s="82">
        <v>16.100000000000001</v>
      </c>
      <c r="AV194" s="207">
        <v>134.5</v>
      </c>
      <c r="AW194" s="207">
        <v>0</v>
      </c>
      <c r="AX194" s="209">
        <v>6.7249999999999996</v>
      </c>
      <c r="AY194" s="207">
        <v>158.5</v>
      </c>
      <c r="AZ194" s="207">
        <v>79.25</v>
      </c>
      <c r="BA194" s="213">
        <v>0</v>
      </c>
      <c r="BB194" s="213">
        <v>0</v>
      </c>
      <c r="BC194" s="212">
        <v>39.625</v>
      </c>
      <c r="BD194" s="207">
        <v>0</v>
      </c>
      <c r="BE194" s="207">
        <v>0</v>
      </c>
      <c r="BF194" s="209">
        <v>0</v>
      </c>
      <c r="BG194" s="207">
        <v>0</v>
      </c>
      <c r="BH194" s="82">
        <v>0</v>
      </c>
      <c r="BI194" s="210">
        <v>33.469000000000001</v>
      </c>
      <c r="BJ194" s="210">
        <v>0</v>
      </c>
      <c r="BK194" s="213">
        <v>2071.75</v>
      </c>
      <c r="BL194" s="213">
        <v>2566.25</v>
      </c>
      <c r="BM194" s="217">
        <v>20.081</v>
      </c>
      <c r="BN194" s="217">
        <v>0</v>
      </c>
      <c r="BO194" s="218">
        <v>0</v>
      </c>
      <c r="BP194" s="219">
        <v>0.45500000000000002</v>
      </c>
      <c r="BQ194" s="82" t="s">
        <v>234</v>
      </c>
      <c r="BR194" s="207" t="s">
        <v>134</v>
      </c>
      <c r="BS194" s="212">
        <v>4.327</v>
      </c>
      <c r="BT194" s="212">
        <v>24.408000000000001</v>
      </c>
      <c r="BU194" s="210">
        <v>0.19600000000000001</v>
      </c>
      <c r="BV194" s="82">
        <v>31.065999999999999</v>
      </c>
      <c r="BW194" s="82">
        <v>45.15</v>
      </c>
      <c r="BX194" s="82">
        <v>16</v>
      </c>
      <c r="BY194" s="212">
        <v>61.15</v>
      </c>
      <c r="BZ194" s="210">
        <v>0</v>
      </c>
      <c r="CA194" s="82">
        <v>0</v>
      </c>
      <c r="CB194" s="207">
        <v>0</v>
      </c>
      <c r="CC194" s="217">
        <v>0</v>
      </c>
      <c r="CD194" s="207">
        <v>0</v>
      </c>
      <c r="CE194" s="207">
        <v>0</v>
      </c>
      <c r="CF194" s="217">
        <v>0</v>
      </c>
      <c r="CG194" s="82">
        <v>384.12599999999998</v>
      </c>
      <c r="CH194" s="217">
        <v>46.15</v>
      </c>
      <c r="CI194" s="82">
        <v>430.27600000000001</v>
      </c>
      <c r="CJ194" s="75">
        <v>1952054.64</v>
      </c>
      <c r="CK194" s="213">
        <v>0</v>
      </c>
      <c r="CL194" s="213">
        <v>188</v>
      </c>
      <c r="CM194" s="209">
        <v>20.68</v>
      </c>
      <c r="CN194" s="73">
        <v>93819.99</v>
      </c>
      <c r="CO194" s="213">
        <v>0</v>
      </c>
      <c r="CP194" s="213">
        <v>0</v>
      </c>
      <c r="CQ194" s="212">
        <v>0</v>
      </c>
      <c r="CR194" s="74">
        <v>0</v>
      </c>
      <c r="CS194" s="75">
        <v>2045874.63</v>
      </c>
      <c r="CT194" s="75">
        <v>40917.49</v>
      </c>
      <c r="CU194" s="73">
        <v>2004957.14</v>
      </c>
      <c r="CV194" s="148">
        <v>0</v>
      </c>
      <c r="CW194" s="83">
        <v>0</v>
      </c>
      <c r="CX194" s="73">
        <v>0</v>
      </c>
      <c r="CY194" s="73">
        <v>0</v>
      </c>
      <c r="CZ194" s="148">
        <v>0</v>
      </c>
      <c r="DA194" s="83">
        <v>0</v>
      </c>
      <c r="DB194" s="73">
        <v>0</v>
      </c>
      <c r="DC194" s="214">
        <v>0.75</v>
      </c>
      <c r="DD194" s="73">
        <v>0</v>
      </c>
      <c r="DE194" s="148">
        <v>0</v>
      </c>
      <c r="DF194" s="148">
        <v>0</v>
      </c>
      <c r="DG194" s="73">
        <v>0</v>
      </c>
      <c r="DH194" s="73">
        <v>0</v>
      </c>
      <c r="DI194" s="73">
        <v>0</v>
      </c>
      <c r="DJ194" s="73">
        <v>0</v>
      </c>
      <c r="DK194" s="148">
        <v>0</v>
      </c>
      <c r="DL194" s="83">
        <v>0</v>
      </c>
      <c r="DM194" s="75">
        <v>2004957.14</v>
      </c>
      <c r="DN194" s="75">
        <v>1913013.55</v>
      </c>
      <c r="DO194" s="73">
        <v>91943.59</v>
      </c>
      <c r="DP194" s="73">
        <v>0</v>
      </c>
      <c r="DQ194" s="73">
        <v>0</v>
      </c>
      <c r="DR194" s="73">
        <v>2004957.14</v>
      </c>
      <c r="DS194" s="220">
        <v>158</v>
      </c>
      <c r="DT194" s="221">
        <v>190</v>
      </c>
      <c r="DU194" s="221">
        <v>430.27600000000001</v>
      </c>
      <c r="DV194" s="222">
        <v>12316</v>
      </c>
    </row>
    <row r="195" spans="1:126" ht="10.199999999999999">
      <c r="A195" s="72" t="s">
        <v>662</v>
      </c>
      <c r="B195" s="72" t="s">
        <v>136</v>
      </c>
      <c r="C195" s="204" t="s">
        <v>663</v>
      </c>
      <c r="D195" s="205" t="s">
        <v>137</v>
      </c>
      <c r="E195" s="206" t="s">
        <v>664</v>
      </c>
      <c r="F195" s="72" t="s">
        <v>525</v>
      </c>
      <c r="G195" s="72" t="s">
        <v>133</v>
      </c>
      <c r="H195" s="207">
        <v>0</v>
      </c>
      <c r="I195" s="207">
        <v>0</v>
      </c>
      <c r="J195" s="208">
        <v>0</v>
      </c>
      <c r="K195" s="207">
        <v>0</v>
      </c>
      <c r="L195" s="207">
        <v>0</v>
      </c>
      <c r="M195" s="207">
        <v>0</v>
      </c>
      <c r="N195" s="207">
        <v>0</v>
      </c>
      <c r="O195" s="207">
        <v>0</v>
      </c>
      <c r="P195" s="207">
        <v>12.5</v>
      </c>
      <c r="Q195" s="207">
        <v>21</v>
      </c>
      <c r="R195" s="207">
        <v>18.5</v>
      </c>
      <c r="S195" s="207">
        <v>35</v>
      </c>
      <c r="T195" s="207">
        <v>29</v>
      </c>
      <c r="U195" s="207">
        <v>29</v>
      </c>
      <c r="V195" s="207">
        <v>12.5</v>
      </c>
      <c r="W195" s="208">
        <v>157.5</v>
      </c>
      <c r="X195" s="208">
        <v>157.5</v>
      </c>
      <c r="Y195" s="209">
        <v>0</v>
      </c>
      <c r="Z195" s="209">
        <v>0</v>
      </c>
      <c r="AA195" s="209">
        <v>0</v>
      </c>
      <c r="AB195" s="209">
        <v>13.063000000000001</v>
      </c>
      <c r="AC195" s="209">
        <v>181.25</v>
      </c>
      <c r="AD195" s="82">
        <v>194.31299999999999</v>
      </c>
      <c r="AE195" s="82">
        <v>194.31299999999999</v>
      </c>
      <c r="AF195" s="209">
        <v>1.103</v>
      </c>
      <c r="AG195" s="209">
        <v>1</v>
      </c>
      <c r="AH195" s="209">
        <v>1.052</v>
      </c>
      <c r="AI195" s="82">
        <v>204.417</v>
      </c>
      <c r="AJ195" s="207">
        <v>3.5</v>
      </c>
      <c r="AK195" s="207">
        <v>0</v>
      </c>
      <c r="AL195" s="207">
        <v>0</v>
      </c>
      <c r="AM195" s="207">
        <v>14</v>
      </c>
      <c r="AN195" s="207">
        <v>0.2</v>
      </c>
      <c r="AO195" s="82">
        <v>3.5</v>
      </c>
      <c r="AP195" s="82">
        <v>0</v>
      </c>
      <c r="AQ195" s="82">
        <v>0</v>
      </c>
      <c r="AR195" s="82">
        <v>9.8000000000000007</v>
      </c>
      <c r="AS195" s="82">
        <v>13.3</v>
      </c>
      <c r="AT195" s="82">
        <v>5</v>
      </c>
      <c r="AU195" s="82">
        <v>18.3</v>
      </c>
      <c r="AV195" s="207">
        <v>0</v>
      </c>
      <c r="AW195" s="207">
        <v>0</v>
      </c>
      <c r="AX195" s="209">
        <v>0</v>
      </c>
      <c r="AY195" s="207">
        <v>0</v>
      </c>
      <c r="AZ195" s="207">
        <v>0</v>
      </c>
      <c r="BA195" s="213">
        <v>0</v>
      </c>
      <c r="BB195" s="213">
        <v>0</v>
      </c>
      <c r="BC195" s="212">
        <v>0</v>
      </c>
      <c r="BD195" s="207">
        <v>0</v>
      </c>
      <c r="BE195" s="207">
        <v>0</v>
      </c>
      <c r="BF195" s="209">
        <v>0</v>
      </c>
      <c r="BG195" s="207">
        <v>0</v>
      </c>
      <c r="BH195" s="82">
        <v>0</v>
      </c>
      <c r="BI195" s="210">
        <v>0</v>
      </c>
      <c r="BJ195" s="210">
        <v>151.536</v>
      </c>
      <c r="BK195" s="213">
        <v>77714.25</v>
      </c>
      <c r="BL195" s="213">
        <v>86741</v>
      </c>
      <c r="BM195" s="217">
        <v>90.921999999999997</v>
      </c>
      <c r="BN195" s="217">
        <v>0</v>
      </c>
      <c r="BO195" s="218">
        <v>0</v>
      </c>
      <c r="BP195" s="219">
        <v>3.6999999999999998E-2</v>
      </c>
      <c r="BQ195" s="82" t="s">
        <v>134</v>
      </c>
      <c r="BR195" s="207" t="s">
        <v>134</v>
      </c>
      <c r="BS195" s="212">
        <v>0</v>
      </c>
      <c r="BT195" s="212">
        <v>90.921999999999997</v>
      </c>
      <c r="BU195" s="210">
        <v>0.21</v>
      </c>
      <c r="BV195" s="82">
        <v>33.075000000000003</v>
      </c>
      <c r="BW195" s="82">
        <v>0</v>
      </c>
      <c r="BX195" s="82">
        <v>0</v>
      </c>
      <c r="BY195" s="212">
        <v>0</v>
      </c>
      <c r="BZ195" s="210">
        <v>0</v>
      </c>
      <c r="CA195" s="82">
        <v>0</v>
      </c>
      <c r="CB195" s="207">
        <v>0</v>
      </c>
      <c r="CC195" s="217">
        <v>0</v>
      </c>
      <c r="CD195" s="207">
        <v>0</v>
      </c>
      <c r="CE195" s="207">
        <v>0</v>
      </c>
      <c r="CF195" s="217">
        <v>0</v>
      </c>
      <c r="CG195" s="82">
        <v>346.714</v>
      </c>
      <c r="CH195" s="217">
        <v>0</v>
      </c>
      <c r="CI195" s="82">
        <v>346.714</v>
      </c>
      <c r="CJ195" s="75">
        <v>1572954.74</v>
      </c>
      <c r="CK195" s="213">
        <v>0</v>
      </c>
      <c r="CL195" s="213">
        <v>0</v>
      </c>
      <c r="CM195" s="209">
        <v>0</v>
      </c>
      <c r="CN195" s="73">
        <v>0</v>
      </c>
      <c r="CO195" s="213">
        <v>0</v>
      </c>
      <c r="CP195" s="213">
        <v>0</v>
      </c>
      <c r="CQ195" s="212">
        <v>0</v>
      </c>
      <c r="CR195" s="74">
        <v>0</v>
      </c>
      <c r="CS195" s="75">
        <v>1572954.74</v>
      </c>
      <c r="CT195" s="75">
        <v>31459.09</v>
      </c>
      <c r="CU195" s="73">
        <v>1541495.65</v>
      </c>
      <c r="CV195" s="148">
        <v>0</v>
      </c>
      <c r="CW195" s="83">
        <v>0</v>
      </c>
      <c r="CX195" s="73">
        <v>0</v>
      </c>
      <c r="CY195" s="73">
        <v>0</v>
      </c>
      <c r="CZ195" s="148">
        <v>0</v>
      </c>
      <c r="DA195" s="83">
        <v>0</v>
      </c>
      <c r="DB195" s="73">
        <v>0</v>
      </c>
      <c r="DC195" s="214">
        <v>0.75</v>
      </c>
      <c r="DD195" s="73">
        <v>0</v>
      </c>
      <c r="DE195" s="148">
        <v>0</v>
      </c>
      <c r="DF195" s="148">
        <v>0</v>
      </c>
      <c r="DG195" s="73">
        <v>0</v>
      </c>
      <c r="DH195" s="73">
        <v>0</v>
      </c>
      <c r="DI195" s="73">
        <v>0</v>
      </c>
      <c r="DJ195" s="73">
        <v>0</v>
      </c>
      <c r="DK195" s="148">
        <v>0</v>
      </c>
      <c r="DL195" s="83">
        <v>0</v>
      </c>
      <c r="DM195" s="75">
        <v>1541495.65</v>
      </c>
      <c r="DN195" s="75">
        <v>1541495.65</v>
      </c>
      <c r="DO195" s="73">
        <v>0</v>
      </c>
      <c r="DP195" s="73">
        <v>0</v>
      </c>
      <c r="DQ195" s="73">
        <v>0</v>
      </c>
      <c r="DR195" s="73">
        <v>1541495.65</v>
      </c>
      <c r="DS195" s="220">
        <v>168</v>
      </c>
      <c r="DT195" s="221">
        <v>116</v>
      </c>
      <c r="DU195" s="221">
        <v>270.93900000000002</v>
      </c>
      <c r="DV195" s="222">
        <v>9987</v>
      </c>
    </row>
    <row r="196" spans="1:126" ht="10.199999999999999">
      <c r="A196" s="72" t="s">
        <v>665</v>
      </c>
      <c r="B196" s="72" t="s">
        <v>136</v>
      </c>
      <c r="C196" s="204" t="s">
        <v>666</v>
      </c>
      <c r="D196" s="205" t="s">
        <v>137</v>
      </c>
      <c r="E196" s="206" t="s">
        <v>667</v>
      </c>
      <c r="F196" s="72" t="s">
        <v>525</v>
      </c>
      <c r="G196" s="72" t="s">
        <v>133</v>
      </c>
      <c r="H196" s="207">
        <v>0</v>
      </c>
      <c r="I196" s="207">
        <v>0</v>
      </c>
      <c r="J196" s="208">
        <v>0</v>
      </c>
      <c r="K196" s="207">
        <v>0</v>
      </c>
      <c r="L196" s="207">
        <v>0</v>
      </c>
      <c r="M196" s="207">
        <v>0</v>
      </c>
      <c r="N196" s="207">
        <v>0</v>
      </c>
      <c r="O196" s="207">
        <v>0</v>
      </c>
      <c r="P196" s="207">
        <v>41.5</v>
      </c>
      <c r="Q196" s="207">
        <v>39</v>
      </c>
      <c r="R196" s="207">
        <v>57</v>
      </c>
      <c r="S196" s="207">
        <v>41.5</v>
      </c>
      <c r="T196" s="207">
        <v>37</v>
      </c>
      <c r="U196" s="207">
        <v>25</v>
      </c>
      <c r="V196" s="207">
        <v>37</v>
      </c>
      <c r="W196" s="208">
        <v>278</v>
      </c>
      <c r="X196" s="208">
        <v>278</v>
      </c>
      <c r="Y196" s="209">
        <v>0</v>
      </c>
      <c r="Z196" s="209">
        <v>0</v>
      </c>
      <c r="AA196" s="209">
        <v>0</v>
      </c>
      <c r="AB196" s="209">
        <v>43.368000000000002</v>
      </c>
      <c r="AC196" s="209">
        <v>295.625</v>
      </c>
      <c r="AD196" s="82">
        <v>338.99299999999999</v>
      </c>
      <c r="AE196" s="82">
        <v>338.99299999999999</v>
      </c>
      <c r="AF196" s="209">
        <v>1.0660000000000001</v>
      </c>
      <c r="AG196" s="209">
        <v>1.08</v>
      </c>
      <c r="AH196" s="209">
        <v>1.073</v>
      </c>
      <c r="AI196" s="82">
        <v>363.73899999999998</v>
      </c>
      <c r="AJ196" s="207">
        <v>1.5</v>
      </c>
      <c r="AK196" s="207">
        <v>1</v>
      </c>
      <c r="AL196" s="207">
        <v>0</v>
      </c>
      <c r="AM196" s="207">
        <v>77.5</v>
      </c>
      <c r="AN196" s="207">
        <v>1.2</v>
      </c>
      <c r="AO196" s="82">
        <v>1.5</v>
      </c>
      <c r="AP196" s="82">
        <v>2</v>
      </c>
      <c r="AQ196" s="82">
        <v>0</v>
      </c>
      <c r="AR196" s="82">
        <v>54.25</v>
      </c>
      <c r="AS196" s="82">
        <v>57.75</v>
      </c>
      <c r="AT196" s="82">
        <v>30</v>
      </c>
      <c r="AU196" s="82">
        <v>87.75</v>
      </c>
      <c r="AV196" s="207">
        <v>0</v>
      </c>
      <c r="AW196" s="207">
        <v>0</v>
      </c>
      <c r="AX196" s="209">
        <v>0</v>
      </c>
      <c r="AY196" s="207">
        <v>189.5</v>
      </c>
      <c r="AZ196" s="207">
        <v>56.25</v>
      </c>
      <c r="BA196" s="213">
        <v>0</v>
      </c>
      <c r="BB196" s="213">
        <v>0</v>
      </c>
      <c r="BC196" s="212">
        <v>28.125</v>
      </c>
      <c r="BD196" s="207">
        <v>0</v>
      </c>
      <c r="BE196" s="207">
        <v>0</v>
      </c>
      <c r="BF196" s="209">
        <v>0</v>
      </c>
      <c r="BG196" s="207">
        <v>4</v>
      </c>
      <c r="BH196" s="82">
        <v>6</v>
      </c>
      <c r="BI196" s="210">
        <v>0</v>
      </c>
      <c r="BJ196" s="210">
        <v>137.19900000000001</v>
      </c>
      <c r="BK196" s="213">
        <v>77714.25</v>
      </c>
      <c r="BL196" s="213">
        <v>86741</v>
      </c>
      <c r="BM196" s="217">
        <v>82.319000000000003</v>
      </c>
      <c r="BN196" s="217">
        <v>0</v>
      </c>
      <c r="BO196" s="218">
        <v>0</v>
      </c>
      <c r="BP196" s="219">
        <v>3.6999999999999998E-2</v>
      </c>
      <c r="BQ196" s="82" t="s">
        <v>134</v>
      </c>
      <c r="BR196" s="207" t="s">
        <v>134</v>
      </c>
      <c r="BS196" s="212">
        <v>0</v>
      </c>
      <c r="BT196" s="212">
        <v>82.319000000000003</v>
      </c>
      <c r="BU196" s="210">
        <v>0.21</v>
      </c>
      <c r="BV196" s="82">
        <v>58.38</v>
      </c>
      <c r="BW196" s="82">
        <v>0</v>
      </c>
      <c r="BX196" s="82">
        <v>0</v>
      </c>
      <c r="BY196" s="212">
        <v>0</v>
      </c>
      <c r="BZ196" s="210">
        <v>0</v>
      </c>
      <c r="CA196" s="82">
        <v>0</v>
      </c>
      <c r="CB196" s="207">
        <v>0</v>
      </c>
      <c r="CC196" s="217">
        <v>0</v>
      </c>
      <c r="CD196" s="207">
        <v>0</v>
      </c>
      <c r="CE196" s="207">
        <v>0</v>
      </c>
      <c r="CF196" s="217">
        <v>0</v>
      </c>
      <c r="CG196" s="82">
        <v>626.31299999999999</v>
      </c>
      <c r="CH196" s="217">
        <v>0</v>
      </c>
      <c r="CI196" s="82">
        <v>626.31299999999999</v>
      </c>
      <c r="CJ196" s="75">
        <v>2841425.5</v>
      </c>
      <c r="CK196" s="213">
        <v>0</v>
      </c>
      <c r="CL196" s="213">
        <v>278</v>
      </c>
      <c r="CM196" s="209">
        <v>30.58</v>
      </c>
      <c r="CN196" s="73">
        <v>138733.82</v>
      </c>
      <c r="CO196" s="213">
        <v>0</v>
      </c>
      <c r="CP196" s="213">
        <v>0</v>
      </c>
      <c r="CQ196" s="212">
        <v>0</v>
      </c>
      <c r="CR196" s="74">
        <v>0</v>
      </c>
      <c r="CS196" s="75">
        <v>2980159.32</v>
      </c>
      <c r="CT196" s="75">
        <v>59603.19</v>
      </c>
      <c r="CU196" s="73">
        <v>2920556.13</v>
      </c>
      <c r="CV196" s="148">
        <v>0</v>
      </c>
      <c r="CW196" s="83">
        <v>0</v>
      </c>
      <c r="CX196" s="73">
        <v>0</v>
      </c>
      <c r="CY196" s="73">
        <v>0</v>
      </c>
      <c r="CZ196" s="148">
        <v>0</v>
      </c>
      <c r="DA196" s="83">
        <v>0</v>
      </c>
      <c r="DB196" s="73">
        <v>0</v>
      </c>
      <c r="DC196" s="214">
        <v>0.75</v>
      </c>
      <c r="DD196" s="73">
        <v>0</v>
      </c>
      <c r="DE196" s="148">
        <v>0</v>
      </c>
      <c r="DF196" s="148">
        <v>0</v>
      </c>
      <c r="DG196" s="73">
        <v>0</v>
      </c>
      <c r="DH196" s="73">
        <v>0</v>
      </c>
      <c r="DI196" s="73">
        <v>0</v>
      </c>
      <c r="DJ196" s="73">
        <v>0</v>
      </c>
      <c r="DK196" s="148">
        <v>0</v>
      </c>
      <c r="DL196" s="83">
        <v>0</v>
      </c>
      <c r="DM196" s="75">
        <v>2920556.13</v>
      </c>
      <c r="DN196" s="75">
        <v>2784596.99</v>
      </c>
      <c r="DO196" s="73">
        <v>135959.14000000001</v>
      </c>
      <c r="DP196" s="73">
        <v>0</v>
      </c>
      <c r="DQ196" s="73">
        <v>0</v>
      </c>
      <c r="DR196" s="73">
        <v>2920556.13</v>
      </c>
      <c r="DS196" s="220">
        <v>273</v>
      </c>
      <c r="DT196" s="221">
        <v>246</v>
      </c>
      <c r="DU196" s="221">
        <v>573.32399999999996</v>
      </c>
      <c r="DV196" s="222">
        <v>10221</v>
      </c>
    </row>
    <row r="197" spans="1:126" ht="10.199999999999999">
      <c r="A197" s="224" t="s">
        <v>668</v>
      </c>
      <c r="B197" s="72" t="s">
        <v>462</v>
      </c>
      <c r="C197" s="204" t="s">
        <v>669</v>
      </c>
      <c r="D197" s="205" t="s">
        <v>137</v>
      </c>
      <c r="E197" s="206" t="s">
        <v>670</v>
      </c>
      <c r="F197" s="72" t="s">
        <v>525</v>
      </c>
      <c r="G197" s="72" t="s">
        <v>133</v>
      </c>
      <c r="H197" s="207">
        <v>0</v>
      </c>
      <c r="I197" s="207">
        <v>0</v>
      </c>
      <c r="J197" s="208">
        <v>0</v>
      </c>
      <c r="K197" s="207">
        <v>0</v>
      </c>
      <c r="L197" s="207">
        <v>0</v>
      </c>
      <c r="M197" s="207">
        <v>0</v>
      </c>
      <c r="N197" s="207">
        <v>0</v>
      </c>
      <c r="O197" s="207">
        <v>0</v>
      </c>
      <c r="P197" s="207">
        <v>0</v>
      </c>
      <c r="Q197" s="207">
        <v>66</v>
      </c>
      <c r="R197" s="207">
        <v>65.5</v>
      </c>
      <c r="S197" s="207">
        <v>65</v>
      </c>
      <c r="T197" s="207">
        <v>53.5</v>
      </c>
      <c r="U197" s="207">
        <v>25</v>
      </c>
      <c r="V197" s="207">
        <v>29.5</v>
      </c>
      <c r="W197" s="208">
        <v>304.5</v>
      </c>
      <c r="X197" s="208">
        <v>304.5</v>
      </c>
      <c r="Y197" s="209">
        <v>0</v>
      </c>
      <c r="Z197" s="209">
        <v>0</v>
      </c>
      <c r="AA197" s="209">
        <v>0</v>
      </c>
      <c r="AB197" s="209">
        <v>0</v>
      </c>
      <c r="AC197" s="209">
        <v>380.625</v>
      </c>
      <c r="AD197" s="82">
        <v>380.625</v>
      </c>
      <c r="AE197" s="82">
        <v>380.625</v>
      </c>
      <c r="AF197" s="209">
        <v>1.0669999999999999</v>
      </c>
      <c r="AG197" s="209">
        <v>1.08</v>
      </c>
      <c r="AH197" s="209">
        <v>1.0740000000000001</v>
      </c>
      <c r="AI197" s="82">
        <v>408.791</v>
      </c>
      <c r="AJ197" s="207">
        <v>2</v>
      </c>
      <c r="AK197" s="207">
        <v>0</v>
      </c>
      <c r="AL197" s="207">
        <v>0</v>
      </c>
      <c r="AM197" s="207">
        <v>56.5</v>
      </c>
      <c r="AN197" s="207">
        <v>0.77</v>
      </c>
      <c r="AO197" s="82">
        <v>2</v>
      </c>
      <c r="AP197" s="82">
        <v>0</v>
      </c>
      <c r="AQ197" s="82">
        <v>0</v>
      </c>
      <c r="AR197" s="82">
        <v>39.549999999999997</v>
      </c>
      <c r="AS197" s="82">
        <v>41.55</v>
      </c>
      <c r="AT197" s="82">
        <v>19.25</v>
      </c>
      <c r="AU197" s="82">
        <v>60.8</v>
      </c>
      <c r="AV197" s="207">
        <v>0</v>
      </c>
      <c r="AW197" s="207">
        <v>0</v>
      </c>
      <c r="AX197" s="209">
        <v>0</v>
      </c>
      <c r="AY197" s="207">
        <v>298</v>
      </c>
      <c r="AZ197" s="207">
        <v>109.75</v>
      </c>
      <c r="BA197" s="213">
        <v>0</v>
      </c>
      <c r="BB197" s="213">
        <v>0</v>
      </c>
      <c r="BC197" s="212">
        <v>54.875</v>
      </c>
      <c r="BD197" s="207">
        <v>0</v>
      </c>
      <c r="BE197" s="207">
        <v>0</v>
      </c>
      <c r="BF197" s="209">
        <v>0</v>
      </c>
      <c r="BG197" s="207">
        <v>2</v>
      </c>
      <c r="BH197" s="82">
        <v>3</v>
      </c>
      <c r="BI197" s="210">
        <v>0</v>
      </c>
      <c r="BJ197" s="210">
        <v>117.97499999999999</v>
      </c>
      <c r="BK197" s="213">
        <v>12205.75</v>
      </c>
      <c r="BL197" s="213">
        <v>12580.25</v>
      </c>
      <c r="BM197" s="217">
        <v>70.784999999999997</v>
      </c>
      <c r="BN197" s="217">
        <v>0</v>
      </c>
      <c r="BO197" s="218">
        <v>0</v>
      </c>
      <c r="BP197" s="219">
        <v>0.27300000000000002</v>
      </c>
      <c r="BQ197" s="82" t="s">
        <v>134</v>
      </c>
      <c r="BR197" s="207" t="s">
        <v>134</v>
      </c>
      <c r="BS197" s="212">
        <v>0</v>
      </c>
      <c r="BT197" s="212">
        <v>70.784999999999997</v>
      </c>
      <c r="BU197" s="210">
        <v>0.17899999999999999</v>
      </c>
      <c r="BV197" s="82">
        <v>54.506</v>
      </c>
      <c r="BW197" s="82">
        <v>7.2149999999999999</v>
      </c>
      <c r="BX197" s="82">
        <v>4</v>
      </c>
      <c r="BY197" s="212">
        <v>11.215</v>
      </c>
      <c r="BZ197" s="210">
        <v>0</v>
      </c>
      <c r="CA197" s="82">
        <v>0</v>
      </c>
      <c r="CB197" s="207">
        <v>0</v>
      </c>
      <c r="CC197" s="217">
        <v>0</v>
      </c>
      <c r="CD197" s="207">
        <v>0</v>
      </c>
      <c r="CE197" s="207">
        <v>0</v>
      </c>
      <c r="CF197" s="217">
        <v>0</v>
      </c>
      <c r="CG197" s="82">
        <v>663.97199999999998</v>
      </c>
      <c r="CH197" s="217">
        <v>0</v>
      </c>
      <c r="CI197" s="82">
        <v>663.97199999999998</v>
      </c>
      <c r="CJ197" s="75">
        <v>3012274.97</v>
      </c>
      <c r="CK197" s="213">
        <v>0</v>
      </c>
      <c r="CL197" s="213">
        <v>321</v>
      </c>
      <c r="CM197" s="209">
        <v>35.31</v>
      </c>
      <c r="CN197" s="73">
        <v>160192.64000000001</v>
      </c>
      <c r="CO197" s="213">
        <v>0</v>
      </c>
      <c r="CP197" s="213">
        <v>0</v>
      </c>
      <c r="CQ197" s="212">
        <v>0</v>
      </c>
      <c r="CR197" s="74">
        <v>0</v>
      </c>
      <c r="CS197" s="75">
        <v>3172467.61</v>
      </c>
      <c r="CT197" s="75">
        <v>63449.35</v>
      </c>
      <c r="CU197" s="73">
        <v>3109018.26</v>
      </c>
      <c r="CV197" s="148">
        <v>0</v>
      </c>
      <c r="CW197" s="83">
        <v>0</v>
      </c>
      <c r="CX197" s="73">
        <v>0</v>
      </c>
      <c r="CY197" s="73">
        <v>0</v>
      </c>
      <c r="CZ197" s="148">
        <v>0</v>
      </c>
      <c r="DA197" s="83">
        <v>0</v>
      </c>
      <c r="DB197" s="73">
        <v>0</v>
      </c>
      <c r="DC197" s="214">
        <v>0.75</v>
      </c>
      <c r="DD197" s="73">
        <v>0</v>
      </c>
      <c r="DE197" s="148">
        <v>0</v>
      </c>
      <c r="DF197" s="148">
        <v>0</v>
      </c>
      <c r="DG197" s="73">
        <v>0</v>
      </c>
      <c r="DH197" s="73">
        <v>0</v>
      </c>
      <c r="DI197" s="73">
        <v>0</v>
      </c>
      <c r="DJ197" s="73">
        <v>0</v>
      </c>
      <c r="DK197" s="148">
        <v>0</v>
      </c>
      <c r="DL197" s="83">
        <v>0</v>
      </c>
      <c r="DM197" s="75">
        <v>3109018.26</v>
      </c>
      <c r="DN197" s="75">
        <v>2952029.47</v>
      </c>
      <c r="DO197" s="73">
        <v>156988.79</v>
      </c>
      <c r="DP197" s="73">
        <v>0</v>
      </c>
      <c r="DQ197" s="73">
        <v>0</v>
      </c>
      <c r="DR197" s="73">
        <v>3109018.26</v>
      </c>
      <c r="DS197" s="220">
        <v>311</v>
      </c>
      <c r="DT197" s="221">
        <v>319</v>
      </c>
      <c r="DU197" s="221">
        <v>655.68499999999995</v>
      </c>
      <c r="DV197" s="222">
        <v>9893</v>
      </c>
    </row>
    <row r="198" spans="1:126" ht="10.199999999999999">
      <c r="A198" s="224" t="s">
        <v>671</v>
      </c>
      <c r="B198" s="72" t="s">
        <v>462</v>
      </c>
      <c r="C198" s="204" t="s">
        <v>672</v>
      </c>
      <c r="D198" s="205" t="s">
        <v>137</v>
      </c>
      <c r="E198" s="206" t="s">
        <v>673</v>
      </c>
      <c r="F198" s="72" t="s">
        <v>525</v>
      </c>
      <c r="G198" s="72" t="s">
        <v>133</v>
      </c>
      <c r="H198" s="207">
        <v>0</v>
      </c>
      <c r="I198" s="207">
        <v>70</v>
      </c>
      <c r="J198" s="208">
        <v>70</v>
      </c>
      <c r="K198" s="207">
        <v>70</v>
      </c>
      <c r="L198" s="207">
        <v>65.5</v>
      </c>
      <c r="M198" s="207">
        <v>68</v>
      </c>
      <c r="N198" s="207">
        <v>74</v>
      </c>
      <c r="O198" s="207">
        <v>66</v>
      </c>
      <c r="P198" s="207">
        <v>66</v>
      </c>
      <c r="Q198" s="207">
        <v>57</v>
      </c>
      <c r="R198" s="207">
        <v>48.5</v>
      </c>
      <c r="S198" s="207">
        <v>0</v>
      </c>
      <c r="T198" s="207">
        <v>0</v>
      </c>
      <c r="U198" s="207">
        <v>0</v>
      </c>
      <c r="V198" s="207">
        <v>0</v>
      </c>
      <c r="W198" s="208">
        <v>515</v>
      </c>
      <c r="X198" s="208">
        <v>585</v>
      </c>
      <c r="Y198" s="209">
        <v>100.8</v>
      </c>
      <c r="Z198" s="209">
        <v>84</v>
      </c>
      <c r="AA198" s="209">
        <v>157.53</v>
      </c>
      <c r="AB198" s="209">
        <v>215.27</v>
      </c>
      <c r="AC198" s="209">
        <v>131.875</v>
      </c>
      <c r="AD198" s="82">
        <v>588.67499999999995</v>
      </c>
      <c r="AE198" s="82">
        <v>689.47500000000002</v>
      </c>
      <c r="AF198" s="209">
        <v>1.054</v>
      </c>
      <c r="AG198" s="209">
        <v>1.044</v>
      </c>
      <c r="AH198" s="209">
        <v>1.0489999999999999</v>
      </c>
      <c r="AI198" s="82">
        <v>723.25900000000001</v>
      </c>
      <c r="AJ198" s="207">
        <v>7.5</v>
      </c>
      <c r="AK198" s="207">
        <v>8</v>
      </c>
      <c r="AL198" s="207">
        <v>0</v>
      </c>
      <c r="AM198" s="207">
        <v>119.5</v>
      </c>
      <c r="AN198" s="207">
        <v>3.09</v>
      </c>
      <c r="AO198" s="82">
        <v>7.5</v>
      </c>
      <c r="AP198" s="82">
        <v>16</v>
      </c>
      <c r="AQ198" s="82">
        <v>0</v>
      </c>
      <c r="AR198" s="82">
        <v>83.65</v>
      </c>
      <c r="AS198" s="82">
        <v>107.15</v>
      </c>
      <c r="AT198" s="82">
        <v>77.25</v>
      </c>
      <c r="AU198" s="82">
        <v>184.4</v>
      </c>
      <c r="AV198" s="207">
        <v>413.5</v>
      </c>
      <c r="AW198" s="207">
        <v>0</v>
      </c>
      <c r="AX198" s="209">
        <v>20.675000000000001</v>
      </c>
      <c r="AY198" s="207">
        <v>96</v>
      </c>
      <c r="AZ198" s="207">
        <v>32</v>
      </c>
      <c r="BA198" s="213">
        <v>0</v>
      </c>
      <c r="BB198" s="213">
        <v>0</v>
      </c>
      <c r="BC198" s="212">
        <v>16</v>
      </c>
      <c r="BD198" s="207">
        <v>0</v>
      </c>
      <c r="BE198" s="207">
        <v>0</v>
      </c>
      <c r="BF198" s="209">
        <v>0</v>
      </c>
      <c r="BG198" s="207">
        <v>1</v>
      </c>
      <c r="BH198" s="82">
        <v>1.5</v>
      </c>
      <c r="BI198" s="210">
        <v>0</v>
      </c>
      <c r="BJ198" s="210">
        <v>0</v>
      </c>
      <c r="BK198" s="213">
        <v>12205.75</v>
      </c>
      <c r="BL198" s="213">
        <v>12580.25</v>
      </c>
      <c r="BM198" s="217">
        <v>0</v>
      </c>
      <c r="BN198" s="217">
        <v>0</v>
      </c>
      <c r="BO198" s="218">
        <v>0</v>
      </c>
      <c r="BP198" s="219">
        <v>0.20699999999999999</v>
      </c>
      <c r="BQ198" s="82" t="s">
        <v>134</v>
      </c>
      <c r="BR198" s="207" t="s">
        <v>134</v>
      </c>
      <c r="BS198" s="212">
        <v>0</v>
      </c>
      <c r="BT198" s="212">
        <v>0</v>
      </c>
      <c r="BU198" s="210">
        <v>0.17899999999999999</v>
      </c>
      <c r="BV198" s="82">
        <v>104.715</v>
      </c>
      <c r="BW198" s="82">
        <v>77.903000000000006</v>
      </c>
      <c r="BX198" s="82">
        <v>29.25</v>
      </c>
      <c r="BY198" s="212">
        <v>107.15300000000001</v>
      </c>
      <c r="BZ198" s="210">
        <v>0</v>
      </c>
      <c r="CA198" s="82">
        <v>0</v>
      </c>
      <c r="CB198" s="207">
        <v>0</v>
      </c>
      <c r="CC198" s="217">
        <v>0</v>
      </c>
      <c r="CD198" s="207">
        <v>0</v>
      </c>
      <c r="CE198" s="207">
        <v>0</v>
      </c>
      <c r="CF198" s="217">
        <v>0</v>
      </c>
      <c r="CG198" s="82">
        <v>1157.702</v>
      </c>
      <c r="CH198" s="217">
        <v>0</v>
      </c>
      <c r="CI198" s="82">
        <v>1157.702</v>
      </c>
      <c r="CJ198" s="75">
        <v>5252204.55</v>
      </c>
      <c r="CK198" s="213">
        <v>0</v>
      </c>
      <c r="CL198" s="213">
        <v>662</v>
      </c>
      <c r="CM198" s="209">
        <v>72.819999999999993</v>
      </c>
      <c r="CN198" s="73">
        <v>330366.14</v>
      </c>
      <c r="CO198" s="213">
        <v>0</v>
      </c>
      <c r="CP198" s="213">
        <v>0</v>
      </c>
      <c r="CQ198" s="212">
        <v>0</v>
      </c>
      <c r="CR198" s="74">
        <v>0</v>
      </c>
      <c r="CS198" s="75">
        <v>5582570.6900000004</v>
      </c>
      <c r="CT198" s="75">
        <v>111651.41</v>
      </c>
      <c r="CU198" s="73">
        <v>5470919.2800000003</v>
      </c>
      <c r="CV198" s="148">
        <v>0</v>
      </c>
      <c r="CW198" s="83">
        <v>0</v>
      </c>
      <c r="CX198" s="73">
        <v>0</v>
      </c>
      <c r="CY198" s="73">
        <v>0</v>
      </c>
      <c r="CZ198" s="148">
        <v>0</v>
      </c>
      <c r="DA198" s="83">
        <v>0</v>
      </c>
      <c r="DB198" s="73">
        <v>0</v>
      </c>
      <c r="DC198" s="214">
        <v>0.75</v>
      </c>
      <c r="DD198" s="73">
        <v>0</v>
      </c>
      <c r="DE198" s="148">
        <v>0</v>
      </c>
      <c r="DF198" s="148">
        <v>0</v>
      </c>
      <c r="DG198" s="73">
        <v>0</v>
      </c>
      <c r="DH198" s="73">
        <v>0</v>
      </c>
      <c r="DI198" s="73">
        <v>0</v>
      </c>
      <c r="DJ198" s="73">
        <v>0</v>
      </c>
      <c r="DK198" s="148">
        <v>0</v>
      </c>
      <c r="DL198" s="83">
        <v>0</v>
      </c>
      <c r="DM198" s="75">
        <v>5470919.2800000003</v>
      </c>
      <c r="DN198" s="75">
        <v>5147160.46</v>
      </c>
      <c r="DO198" s="73">
        <v>323758.82</v>
      </c>
      <c r="DP198" s="73">
        <v>0</v>
      </c>
      <c r="DQ198" s="73">
        <v>0</v>
      </c>
      <c r="DR198" s="73">
        <v>5470919.2800000003</v>
      </c>
      <c r="DS198" s="220">
        <v>598</v>
      </c>
      <c r="DT198" s="221">
        <v>656.5</v>
      </c>
      <c r="DU198" s="221">
        <v>1248.385</v>
      </c>
      <c r="DV198" s="222">
        <v>8978</v>
      </c>
    </row>
    <row r="199" spans="1:126" ht="10.199999999999999">
      <c r="A199" s="224" t="s">
        <v>674</v>
      </c>
      <c r="B199" s="72" t="s">
        <v>136</v>
      </c>
      <c r="C199" s="204" t="s">
        <v>675</v>
      </c>
      <c r="D199" s="205" t="s">
        <v>137</v>
      </c>
      <c r="E199" s="206" t="s">
        <v>676</v>
      </c>
      <c r="F199" s="72" t="s">
        <v>525</v>
      </c>
      <c r="G199" s="72" t="s">
        <v>133</v>
      </c>
      <c r="H199" s="207">
        <v>0</v>
      </c>
      <c r="I199" s="207">
        <v>0</v>
      </c>
      <c r="J199" s="208">
        <v>0</v>
      </c>
      <c r="K199" s="207">
        <v>0</v>
      </c>
      <c r="L199" s="207">
        <v>0</v>
      </c>
      <c r="M199" s="207">
        <v>0</v>
      </c>
      <c r="N199" s="207">
        <v>0</v>
      </c>
      <c r="O199" s="207">
        <v>40</v>
      </c>
      <c r="P199" s="207">
        <v>103</v>
      </c>
      <c r="Q199" s="207">
        <v>103</v>
      </c>
      <c r="R199" s="207">
        <v>83</v>
      </c>
      <c r="S199" s="207">
        <v>0</v>
      </c>
      <c r="T199" s="207">
        <v>0</v>
      </c>
      <c r="U199" s="207">
        <v>0</v>
      </c>
      <c r="V199" s="207">
        <v>0</v>
      </c>
      <c r="W199" s="208">
        <v>329</v>
      </c>
      <c r="X199" s="208">
        <v>329</v>
      </c>
      <c r="Y199" s="209">
        <v>0</v>
      </c>
      <c r="Z199" s="209">
        <v>0</v>
      </c>
      <c r="AA199" s="209">
        <v>0</v>
      </c>
      <c r="AB199" s="209">
        <v>149.435</v>
      </c>
      <c r="AC199" s="209">
        <v>232.5</v>
      </c>
      <c r="AD199" s="82">
        <v>381.935</v>
      </c>
      <c r="AE199" s="82">
        <v>381.935</v>
      </c>
      <c r="AF199" s="209">
        <v>1.014</v>
      </c>
      <c r="AG199" s="209">
        <v>1.0009999999999999</v>
      </c>
      <c r="AH199" s="209">
        <v>1.008</v>
      </c>
      <c r="AI199" s="82">
        <v>384.99</v>
      </c>
      <c r="AJ199" s="207">
        <v>3</v>
      </c>
      <c r="AK199" s="207">
        <v>5</v>
      </c>
      <c r="AL199" s="207">
        <v>0</v>
      </c>
      <c r="AM199" s="207">
        <v>78</v>
      </c>
      <c r="AN199" s="207">
        <v>2.33</v>
      </c>
      <c r="AO199" s="82">
        <v>3</v>
      </c>
      <c r="AP199" s="82">
        <v>10</v>
      </c>
      <c r="AQ199" s="82">
        <v>0</v>
      </c>
      <c r="AR199" s="82">
        <v>54.6</v>
      </c>
      <c r="AS199" s="82">
        <v>67.599999999999994</v>
      </c>
      <c r="AT199" s="82">
        <v>58.25</v>
      </c>
      <c r="AU199" s="82">
        <v>125.85</v>
      </c>
      <c r="AV199" s="207">
        <v>0</v>
      </c>
      <c r="AW199" s="207">
        <v>0</v>
      </c>
      <c r="AX199" s="209">
        <v>0</v>
      </c>
      <c r="AY199" s="207">
        <v>0</v>
      </c>
      <c r="AZ199" s="207">
        <v>0</v>
      </c>
      <c r="BA199" s="213">
        <v>0</v>
      </c>
      <c r="BB199" s="213">
        <v>0</v>
      </c>
      <c r="BC199" s="212">
        <v>0</v>
      </c>
      <c r="BD199" s="207">
        <v>0</v>
      </c>
      <c r="BE199" s="207">
        <v>0</v>
      </c>
      <c r="BF199" s="209">
        <v>0</v>
      </c>
      <c r="BG199" s="207">
        <v>1</v>
      </c>
      <c r="BH199" s="82">
        <v>1.5</v>
      </c>
      <c r="BI199" s="210">
        <v>0</v>
      </c>
      <c r="BJ199" s="210">
        <v>0</v>
      </c>
      <c r="BK199" s="213">
        <v>77714.25</v>
      </c>
      <c r="BL199" s="213">
        <v>86741</v>
      </c>
      <c r="BM199" s="217">
        <v>0</v>
      </c>
      <c r="BN199" s="217">
        <v>0</v>
      </c>
      <c r="BO199" s="218">
        <v>0</v>
      </c>
      <c r="BP199" s="219">
        <v>3.6999999999999998E-2</v>
      </c>
      <c r="BQ199" s="82" t="s">
        <v>134</v>
      </c>
      <c r="BR199" s="207" t="s">
        <v>134</v>
      </c>
      <c r="BS199" s="212">
        <v>0</v>
      </c>
      <c r="BT199" s="212">
        <v>0</v>
      </c>
      <c r="BU199" s="210">
        <v>0.21</v>
      </c>
      <c r="BV199" s="82">
        <v>69.09</v>
      </c>
      <c r="BW199" s="82">
        <v>24.734999999999999</v>
      </c>
      <c r="BX199" s="82">
        <v>10</v>
      </c>
      <c r="BY199" s="212">
        <v>34.734999999999999</v>
      </c>
      <c r="BZ199" s="210">
        <v>0</v>
      </c>
      <c r="CA199" s="82">
        <v>0</v>
      </c>
      <c r="CB199" s="207">
        <v>0</v>
      </c>
      <c r="CC199" s="217">
        <v>0</v>
      </c>
      <c r="CD199" s="207">
        <v>0</v>
      </c>
      <c r="CE199" s="207">
        <v>0</v>
      </c>
      <c r="CF199" s="217">
        <v>0</v>
      </c>
      <c r="CG199" s="82">
        <v>616.16499999999996</v>
      </c>
      <c r="CH199" s="217">
        <v>0</v>
      </c>
      <c r="CI199" s="82">
        <v>616.16499999999996</v>
      </c>
      <c r="CJ199" s="75">
        <v>2795386.56</v>
      </c>
      <c r="CK199" s="213">
        <v>0</v>
      </c>
      <c r="CL199" s="213">
        <v>380</v>
      </c>
      <c r="CM199" s="209">
        <v>41.8</v>
      </c>
      <c r="CN199" s="73">
        <v>189636.15</v>
      </c>
      <c r="CO199" s="213">
        <v>0</v>
      </c>
      <c r="CP199" s="213">
        <v>0</v>
      </c>
      <c r="CQ199" s="212">
        <v>0</v>
      </c>
      <c r="CR199" s="74">
        <v>0</v>
      </c>
      <c r="CS199" s="75">
        <v>2985022.71</v>
      </c>
      <c r="CT199" s="75">
        <v>59700.45</v>
      </c>
      <c r="CU199" s="73">
        <v>2925322.26</v>
      </c>
      <c r="CV199" s="148">
        <v>0</v>
      </c>
      <c r="CW199" s="83">
        <v>0</v>
      </c>
      <c r="CX199" s="73">
        <v>0</v>
      </c>
      <c r="CY199" s="73">
        <v>0</v>
      </c>
      <c r="CZ199" s="148">
        <v>0</v>
      </c>
      <c r="DA199" s="83">
        <v>0</v>
      </c>
      <c r="DB199" s="73">
        <v>0</v>
      </c>
      <c r="DC199" s="214">
        <v>0</v>
      </c>
      <c r="DD199" s="73">
        <v>0</v>
      </c>
      <c r="DE199" s="148">
        <v>0</v>
      </c>
      <c r="DF199" s="148">
        <v>0</v>
      </c>
      <c r="DG199" s="73">
        <v>0</v>
      </c>
      <c r="DH199" s="73">
        <v>0</v>
      </c>
      <c r="DI199" s="73">
        <v>0</v>
      </c>
      <c r="DJ199" s="73">
        <v>0</v>
      </c>
      <c r="DK199" s="148">
        <v>0</v>
      </c>
      <c r="DL199" s="83">
        <v>0</v>
      </c>
      <c r="DM199" s="75">
        <v>2925322.26</v>
      </c>
      <c r="DN199" s="75">
        <v>2739478.83</v>
      </c>
      <c r="DO199" s="73">
        <v>185843.43</v>
      </c>
      <c r="DP199" s="73">
        <v>0</v>
      </c>
      <c r="DQ199" s="73">
        <v>0</v>
      </c>
      <c r="DR199" s="73">
        <v>2925322.26</v>
      </c>
      <c r="DS199" s="220">
        <v>331</v>
      </c>
      <c r="DT199" s="221">
        <v>351</v>
      </c>
      <c r="DU199" s="221">
        <v>662.15899999999999</v>
      </c>
      <c r="DV199" s="222">
        <v>8497</v>
      </c>
    </row>
    <row r="200" spans="1:126" ht="10.199999999999999">
      <c r="A200" s="72" t="s">
        <v>677</v>
      </c>
      <c r="B200" s="72" t="s">
        <v>369</v>
      </c>
      <c r="C200" s="204" t="s">
        <v>678</v>
      </c>
      <c r="D200" s="205" t="s">
        <v>137</v>
      </c>
      <c r="E200" s="206" t="s">
        <v>679</v>
      </c>
      <c r="F200" s="72" t="s">
        <v>525</v>
      </c>
      <c r="G200" s="72" t="s">
        <v>133</v>
      </c>
      <c r="H200" s="207">
        <v>0</v>
      </c>
      <c r="I200" s="207">
        <v>0</v>
      </c>
      <c r="J200" s="208">
        <v>0</v>
      </c>
      <c r="K200" s="207">
        <v>0</v>
      </c>
      <c r="L200" s="207">
        <v>0</v>
      </c>
      <c r="M200" s="207">
        <v>0</v>
      </c>
      <c r="N200" s="207">
        <v>0</v>
      </c>
      <c r="O200" s="207">
        <v>0</v>
      </c>
      <c r="P200" s="207">
        <v>0</v>
      </c>
      <c r="Q200" s="207">
        <v>0</v>
      </c>
      <c r="R200" s="207">
        <v>0</v>
      </c>
      <c r="S200" s="207">
        <v>17</v>
      </c>
      <c r="T200" s="207">
        <v>7.5</v>
      </c>
      <c r="U200" s="207">
        <v>16</v>
      </c>
      <c r="V200" s="207">
        <v>15</v>
      </c>
      <c r="W200" s="208">
        <v>55.5</v>
      </c>
      <c r="X200" s="208">
        <v>55.5</v>
      </c>
      <c r="Y200" s="209">
        <v>0</v>
      </c>
      <c r="Z200" s="209">
        <v>0</v>
      </c>
      <c r="AA200" s="209">
        <v>0</v>
      </c>
      <c r="AB200" s="209">
        <v>0</v>
      </c>
      <c r="AC200" s="209">
        <v>69.375</v>
      </c>
      <c r="AD200" s="82">
        <v>69.375</v>
      </c>
      <c r="AE200" s="82">
        <v>69.375</v>
      </c>
      <c r="AF200" s="209">
        <v>1.101</v>
      </c>
      <c r="AG200" s="209">
        <v>1</v>
      </c>
      <c r="AH200" s="209">
        <v>1.0509999999999999</v>
      </c>
      <c r="AI200" s="82">
        <v>72.912999999999997</v>
      </c>
      <c r="AJ200" s="207">
        <v>0</v>
      </c>
      <c r="AK200" s="207">
        <v>0</v>
      </c>
      <c r="AL200" s="207">
        <v>0</v>
      </c>
      <c r="AM200" s="207">
        <v>4.5</v>
      </c>
      <c r="AN200" s="207">
        <v>0</v>
      </c>
      <c r="AO200" s="82">
        <v>0</v>
      </c>
      <c r="AP200" s="82">
        <v>0</v>
      </c>
      <c r="AQ200" s="82">
        <v>0</v>
      </c>
      <c r="AR200" s="82">
        <v>3.15</v>
      </c>
      <c r="AS200" s="82">
        <v>3.15</v>
      </c>
      <c r="AT200" s="82">
        <v>0</v>
      </c>
      <c r="AU200" s="82">
        <v>3.15</v>
      </c>
      <c r="AV200" s="207">
        <v>0</v>
      </c>
      <c r="AW200" s="207">
        <v>0</v>
      </c>
      <c r="AX200" s="209">
        <v>0</v>
      </c>
      <c r="AY200" s="207">
        <v>0</v>
      </c>
      <c r="AZ200" s="207">
        <v>0</v>
      </c>
      <c r="BA200" s="213">
        <v>0</v>
      </c>
      <c r="BB200" s="213">
        <v>0</v>
      </c>
      <c r="BC200" s="212">
        <v>0</v>
      </c>
      <c r="BD200" s="207">
        <v>0</v>
      </c>
      <c r="BE200" s="207">
        <v>0</v>
      </c>
      <c r="BF200" s="209">
        <v>0</v>
      </c>
      <c r="BG200" s="207">
        <v>0</v>
      </c>
      <c r="BH200" s="82">
        <v>0</v>
      </c>
      <c r="BI200" s="210">
        <v>0</v>
      </c>
      <c r="BJ200" s="210">
        <v>80.197999999999993</v>
      </c>
      <c r="BK200" s="213">
        <v>261.75</v>
      </c>
      <c r="BL200" s="213">
        <v>349.75</v>
      </c>
      <c r="BM200" s="217">
        <v>80.197999999999993</v>
      </c>
      <c r="BN200" s="217">
        <v>0</v>
      </c>
      <c r="BO200" s="218">
        <v>0</v>
      </c>
      <c r="BP200" s="219">
        <v>0.92200000000000004</v>
      </c>
      <c r="BQ200" s="82" t="s">
        <v>234</v>
      </c>
      <c r="BR200" s="207" t="s">
        <v>134</v>
      </c>
      <c r="BS200" s="212">
        <v>3.07</v>
      </c>
      <c r="BT200" s="212">
        <v>83.268000000000001</v>
      </c>
      <c r="BU200" s="210">
        <v>0.27400000000000002</v>
      </c>
      <c r="BV200" s="82">
        <v>15.207000000000001</v>
      </c>
      <c r="BW200" s="82">
        <v>0</v>
      </c>
      <c r="BX200" s="82">
        <v>0</v>
      </c>
      <c r="BY200" s="212">
        <v>0</v>
      </c>
      <c r="BZ200" s="210">
        <v>0</v>
      </c>
      <c r="CA200" s="82">
        <v>0</v>
      </c>
      <c r="CB200" s="207">
        <v>0</v>
      </c>
      <c r="CC200" s="217">
        <v>0</v>
      </c>
      <c r="CD200" s="207">
        <v>0</v>
      </c>
      <c r="CE200" s="207">
        <v>0</v>
      </c>
      <c r="CF200" s="217">
        <v>0</v>
      </c>
      <c r="CG200" s="82">
        <v>174.53800000000001</v>
      </c>
      <c r="CH200" s="217">
        <v>0</v>
      </c>
      <c r="CI200" s="82">
        <v>174.53800000000001</v>
      </c>
      <c r="CJ200" s="75">
        <v>791835.27</v>
      </c>
      <c r="CK200" s="213">
        <v>0</v>
      </c>
      <c r="CL200" s="213">
        <v>0</v>
      </c>
      <c r="CM200" s="209">
        <v>0</v>
      </c>
      <c r="CN200" s="73">
        <v>0</v>
      </c>
      <c r="CO200" s="213">
        <v>0</v>
      </c>
      <c r="CP200" s="213">
        <v>0</v>
      </c>
      <c r="CQ200" s="212">
        <v>0</v>
      </c>
      <c r="CR200" s="74">
        <v>0</v>
      </c>
      <c r="CS200" s="75">
        <v>791835.27</v>
      </c>
      <c r="CT200" s="75">
        <v>15836.71</v>
      </c>
      <c r="CU200" s="73">
        <v>775998.56</v>
      </c>
      <c r="CV200" s="148">
        <v>0</v>
      </c>
      <c r="CW200" s="83">
        <v>0</v>
      </c>
      <c r="CX200" s="73">
        <v>0</v>
      </c>
      <c r="CY200" s="73">
        <v>0</v>
      </c>
      <c r="CZ200" s="148">
        <v>0</v>
      </c>
      <c r="DA200" s="83">
        <v>0</v>
      </c>
      <c r="DB200" s="73">
        <v>0</v>
      </c>
      <c r="DC200" s="214">
        <v>0.75</v>
      </c>
      <c r="DD200" s="73">
        <v>0</v>
      </c>
      <c r="DE200" s="148">
        <v>0</v>
      </c>
      <c r="DF200" s="148">
        <v>0</v>
      </c>
      <c r="DG200" s="73">
        <v>0</v>
      </c>
      <c r="DH200" s="73">
        <v>0</v>
      </c>
      <c r="DI200" s="73">
        <v>0</v>
      </c>
      <c r="DJ200" s="73">
        <v>0</v>
      </c>
      <c r="DK200" s="148">
        <v>0</v>
      </c>
      <c r="DL200" s="83">
        <v>0</v>
      </c>
      <c r="DM200" s="75">
        <v>775998.56</v>
      </c>
      <c r="DN200" s="75">
        <v>775998.56</v>
      </c>
      <c r="DO200" s="73">
        <v>0</v>
      </c>
      <c r="DP200" s="73">
        <v>0</v>
      </c>
      <c r="DQ200" s="73">
        <v>0</v>
      </c>
      <c r="DR200" s="73">
        <v>775998.56</v>
      </c>
      <c r="DS200" s="220">
        <v>55</v>
      </c>
      <c r="DT200" s="221">
        <v>54</v>
      </c>
      <c r="DU200" s="221">
        <v>172.83799999999999</v>
      </c>
      <c r="DV200" s="222">
        <v>14267</v>
      </c>
    </row>
    <row r="201" spans="1:126" ht="10.199999999999999">
      <c r="A201" s="225" t="s">
        <v>680</v>
      </c>
      <c r="B201" s="226"/>
      <c r="C201" s="227"/>
      <c r="D201" s="226"/>
      <c r="E201" s="226"/>
      <c r="F201" s="226"/>
      <c r="G201" s="226"/>
      <c r="H201" s="13">
        <v>4959</v>
      </c>
      <c r="I201" s="13">
        <v>23195</v>
      </c>
      <c r="J201" s="13">
        <v>25674.5</v>
      </c>
      <c r="K201" s="13">
        <v>23404</v>
      </c>
      <c r="L201" s="13">
        <v>23329.5</v>
      </c>
      <c r="M201" s="13">
        <v>23680.5</v>
      </c>
      <c r="N201" s="13">
        <v>24263</v>
      </c>
      <c r="O201" s="13">
        <v>25726.5</v>
      </c>
      <c r="P201" s="13">
        <v>26174</v>
      </c>
      <c r="Q201" s="13">
        <v>26087.5</v>
      </c>
      <c r="R201" s="13">
        <v>25339.5</v>
      </c>
      <c r="S201" s="13">
        <v>27895.5</v>
      </c>
      <c r="T201" s="13">
        <v>25288.5</v>
      </c>
      <c r="U201" s="13">
        <v>22539.5</v>
      </c>
      <c r="V201" s="13">
        <v>21928</v>
      </c>
      <c r="W201" s="13">
        <v>295656</v>
      </c>
      <c r="X201" s="13">
        <v>321330.5</v>
      </c>
      <c r="Y201" s="14">
        <v>36971.279999999999</v>
      </c>
      <c r="Z201" s="14">
        <v>28084.799999999999</v>
      </c>
      <c r="AA201" s="14">
        <v>55471.8</v>
      </c>
      <c r="AB201" s="14">
        <v>79590.944000000003</v>
      </c>
      <c r="AC201" s="14">
        <v>186348.125</v>
      </c>
      <c r="AD201" s="14">
        <v>349495.66899999999</v>
      </c>
      <c r="AE201" s="14">
        <v>386466.94900000002</v>
      </c>
      <c r="AF201" s="13"/>
      <c r="AG201" s="13"/>
      <c r="AH201" s="15">
        <v>1.0780000000000001</v>
      </c>
      <c r="AI201" s="14">
        <v>416559.98599999998</v>
      </c>
      <c r="AJ201" s="13">
        <v>9299.5</v>
      </c>
      <c r="AK201" s="13">
        <v>8528</v>
      </c>
      <c r="AL201" s="13">
        <v>4074.5</v>
      </c>
      <c r="AM201" s="13">
        <v>47276</v>
      </c>
      <c r="AN201" s="13">
        <v>1860.53</v>
      </c>
      <c r="AO201" s="14">
        <v>9299.5</v>
      </c>
      <c r="AP201" s="14">
        <v>17056</v>
      </c>
      <c r="AQ201" s="14">
        <v>8149</v>
      </c>
      <c r="AR201" s="14">
        <v>33093.199999999997</v>
      </c>
      <c r="AS201" s="14">
        <v>67597.7</v>
      </c>
      <c r="AT201" s="14">
        <v>46513.25</v>
      </c>
      <c r="AU201" s="14">
        <v>114110.95</v>
      </c>
      <c r="AV201" s="13">
        <v>160081</v>
      </c>
      <c r="AW201" s="13">
        <v>5483</v>
      </c>
      <c r="AX201" s="14">
        <v>8278.2000000000007</v>
      </c>
      <c r="AY201" s="13">
        <v>46246</v>
      </c>
      <c r="AZ201" s="13">
        <v>15906.13</v>
      </c>
      <c r="BA201" s="13">
        <v>183</v>
      </c>
      <c r="BB201" s="13">
        <v>45</v>
      </c>
      <c r="BC201" s="14">
        <v>7975.5649999999996</v>
      </c>
      <c r="BD201" s="14">
        <v>65129</v>
      </c>
      <c r="BE201" s="13">
        <v>62244.5</v>
      </c>
      <c r="BF201" s="14">
        <v>3734.67</v>
      </c>
      <c r="BG201" s="13">
        <v>744</v>
      </c>
      <c r="BH201" s="14">
        <v>1116</v>
      </c>
      <c r="BI201" s="15">
        <v>6362.3329999999996</v>
      </c>
      <c r="BJ201" s="15">
        <v>15179.282999999999</v>
      </c>
      <c r="BK201" s="13">
        <v>4774712</v>
      </c>
      <c r="BL201" s="13">
        <v>5291844.75</v>
      </c>
      <c r="BM201" s="14">
        <v>17118.863000000001</v>
      </c>
      <c r="BN201" s="15">
        <v>4829.1570000000002</v>
      </c>
      <c r="BO201" s="15">
        <v>1612.25</v>
      </c>
      <c r="BP201" s="14">
        <v>79.238</v>
      </c>
      <c r="BQ201" s="13">
        <v>0</v>
      </c>
      <c r="BR201" s="13">
        <v>0</v>
      </c>
      <c r="BS201" s="14">
        <v>2433.9059999999999</v>
      </c>
      <c r="BT201" s="14">
        <v>25994.175999999999</v>
      </c>
      <c r="BU201" s="13"/>
      <c r="BV201" s="14">
        <v>65297.222000000002</v>
      </c>
      <c r="BW201" s="14">
        <v>5651.3950000000004</v>
      </c>
      <c r="BX201" s="14">
        <v>2044.25</v>
      </c>
      <c r="BY201" s="14">
        <v>7695.6450000000004</v>
      </c>
      <c r="BZ201" s="15">
        <v>173</v>
      </c>
      <c r="CA201" s="15">
        <v>17.3</v>
      </c>
      <c r="CB201" s="16">
        <v>193.5</v>
      </c>
      <c r="CC201" s="15">
        <v>19.350000000000001</v>
      </c>
      <c r="CD201" s="16">
        <v>80</v>
      </c>
      <c r="CE201" s="16">
        <v>142</v>
      </c>
      <c r="CF201" s="15">
        <v>35.5</v>
      </c>
      <c r="CG201" s="14">
        <v>650834.56400000001</v>
      </c>
      <c r="CH201" s="15">
        <v>998.57899999999995</v>
      </c>
      <c r="CI201" s="14">
        <v>651833.14300000004</v>
      </c>
      <c r="CJ201" s="17">
        <v>2957204011.5</v>
      </c>
      <c r="CK201" s="13">
        <v>0</v>
      </c>
      <c r="CL201" s="13">
        <v>141621.75</v>
      </c>
      <c r="CM201" s="14">
        <v>15578.393</v>
      </c>
      <c r="CN201" s="17">
        <v>70675274.560000002</v>
      </c>
      <c r="CO201" s="13">
        <v>0</v>
      </c>
      <c r="CP201" s="13">
        <v>14242</v>
      </c>
      <c r="CQ201" s="14">
        <v>4272.6000000000004</v>
      </c>
      <c r="CR201" s="52">
        <v>19383718.100000001</v>
      </c>
      <c r="CS201" s="17">
        <v>3047263004.1599998</v>
      </c>
      <c r="CT201" s="17">
        <v>3055584.32</v>
      </c>
      <c r="CU201" s="17">
        <v>3044207419.8400002</v>
      </c>
      <c r="CV201" s="17">
        <v>4345129.21</v>
      </c>
      <c r="CW201" s="17">
        <v>24905749</v>
      </c>
      <c r="CX201" s="17">
        <v>29250878.210000001</v>
      </c>
      <c r="CY201" s="17">
        <v>21938158.82</v>
      </c>
      <c r="CZ201" s="17">
        <v>0</v>
      </c>
      <c r="DA201" s="17">
        <v>0</v>
      </c>
      <c r="DB201" s="17">
        <v>0</v>
      </c>
      <c r="DC201" s="18" t="e">
        <v>#DIV/0!</v>
      </c>
      <c r="DD201" s="17">
        <v>0</v>
      </c>
      <c r="DE201" s="17">
        <v>0</v>
      </c>
      <c r="DF201" s="17">
        <v>3928065.12</v>
      </c>
      <c r="DG201" s="17">
        <v>3928065.12</v>
      </c>
      <c r="DH201" s="17">
        <v>2946048.9</v>
      </c>
      <c r="DI201" s="17">
        <v>33178943.329999998</v>
      </c>
      <c r="DJ201" s="17">
        <v>24884207.719999999</v>
      </c>
      <c r="DK201" s="17">
        <v>361312.3</v>
      </c>
      <c r="DL201" s="17">
        <v>325181.07</v>
      </c>
      <c r="DM201" s="17">
        <v>3018998031.0500002</v>
      </c>
      <c r="DN201" s="17">
        <v>2929643951.6700001</v>
      </c>
      <c r="DO201" s="17">
        <v>70123384.719999999</v>
      </c>
      <c r="DP201" s="17">
        <v>19230694.66</v>
      </c>
      <c r="DQ201" s="17">
        <v>2557608.15</v>
      </c>
      <c r="DR201" s="17">
        <v>3016440422.9000001</v>
      </c>
      <c r="DS201" s="13">
        <v>323136</v>
      </c>
      <c r="DT201" s="15">
        <v>310250.5</v>
      </c>
      <c r="DU201" s="15">
        <v>631738.19799999997</v>
      </c>
      <c r="DV201" s="181">
        <v>9203</v>
      </c>
    </row>
    <row r="202" spans="1:126">
      <c r="AD202" s="229"/>
      <c r="AI202" s="229"/>
      <c r="AU202" s="229"/>
      <c r="AX202" s="230"/>
      <c r="BH202" s="229"/>
      <c r="BT202" s="230"/>
      <c r="BV202" s="229"/>
      <c r="CF202" s="229"/>
      <c r="CJ202" s="231"/>
      <c r="CM202" s="230"/>
      <c r="CS202" s="231"/>
      <c r="DM202" s="234"/>
      <c r="DN202" s="223"/>
      <c r="DP202" s="223"/>
      <c r="DR202" s="223">
        <v>3018998031.0500002</v>
      </c>
      <c r="DS202" s="231"/>
    </row>
    <row r="203" spans="1:126" ht="81.599999999999994">
      <c r="A203" s="235" t="s">
        <v>681</v>
      </c>
      <c r="B203" s="226"/>
      <c r="C203" s="227"/>
      <c r="D203" s="226"/>
      <c r="E203" s="226"/>
      <c r="F203" s="226"/>
      <c r="G203" s="226"/>
      <c r="H203" s="236"/>
      <c r="I203" s="236"/>
      <c r="J203" s="236"/>
      <c r="K203" s="236"/>
      <c r="L203" s="236"/>
      <c r="M203" s="236"/>
      <c r="N203" s="236"/>
      <c r="O203" s="236"/>
      <c r="P203" s="236"/>
      <c r="Q203" s="236"/>
      <c r="R203" s="236"/>
      <c r="S203" s="236"/>
      <c r="T203" s="236"/>
      <c r="U203" s="236"/>
      <c r="V203" s="236"/>
      <c r="W203" s="236"/>
      <c r="X203" s="236"/>
      <c r="Y203" s="19"/>
      <c r="Z203" s="19"/>
      <c r="AA203" s="19"/>
      <c r="AB203" s="19"/>
      <c r="AC203" s="19"/>
      <c r="AD203" s="19"/>
      <c r="AE203" s="19"/>
      <c r="AF203" s="180"/>
      <c r="AG203" s="180"/>
      <c r="AH203" s="20"/>
      <c r="AI203" s="19"/>
      <c r="AJ203" s="21"/>
      <c r="AK203" s="21"/>
      <c r="AL203" s="21"/>
      <c r="AM203" s="21"/>
      <c r="AN203" s="21"/>
      <c r="AO203" s="19"/>
      <c r="AP203" s="19"/>
      <c r="AQ203" s="19"/>
      <c r="AR203" s="19"/>
      <c r="AS203" s="19"/>
      <c r="AT203" s="19"/>
      <c r="AU203" s="19"/>
      <c r="AV203" s="21"/>
      <c r="AW203" s="21"/>
      <c r="AX203" s="19"/>
      <c r="AY203" s="21"/>
      <c r="AZ203" s="21"/>
      <c r="BA203" s="21"/>
      <c r="BB203" s="21"/>
      <c r="BC203" s="19"/>
      <c r="BD203" s="21"/>
      <c r="BE203" s="21"/>
      <c r="BF203" s="19"/>
      <c r="BG203" s="21"/>
      <c r="BH203" s="19"/>
      <c r="BI203" s="180"/>
      <c r="BJ203" s="180"/>
      <c r="BK203" s="22"/>
      <c r="BL203" s="22"/>
      <c r="BM203" s="22"/>
      <c r="BN203" s="19"/>
      <c r="BO203" s="23"/>
      <c r="BP203" s="19"/>
      <c r="BQ203" s="19"/>
      <c r="BR203" s="19"/>
      <c r="BS203" s="237"/>
      <c r="BT203" s="24"/>
      <c r="BU203" s="180"/>
      <c r="BV203" s="19"/>
      <c r="BW203" s="22"/>
      <c r="BX203" s="22"/>
      <c r="BY203" s="22"/>
      <c r="BZ203" s="236"/>
      <c r="CA203" s="19"/>
      <c r="CB203" s="236"/>
      <c r="CC203" s="19"/>
      <c r="CD203" s="236"/>
      <c r="CE203" s="236"/>
      <c r="CF203" s="19"/>
      <c r="CG203" s="226"/>
      <c r="CH203" s="19"/>
      <c r="CI203" s="152" t="s">
        <v>682</v>
      </c>
      <c r="CJ203" s="152" t="s">
        <v>682</v>
      </c>
      <c r="CK203" s="19"/>
      <c r="CL203" s="19"/>
      <c r="CM203" s="226"/>
      <c r="CN203" s="152" t="s">
        <v>682</v>
      </c>
      <c r="CO203" s="19"/>
      <c r="CP203" s="19"/>
      <c r="CQ203" s="226"/>
      <c r="CR203" s="152" t="s">
        <v>682</v>
      </c>
      <c r="CS203" s="152" t="s">
        <v>682</v>
      </c>
      <c r="CT203" s="152" t="s">
        <v>682</v>
      </c>
      <c r="CU203" s="152" t="s">
        <v>682</v>
      </c>
      <c r="CV203" s="146"/>
      <c r="CW203" s="146"/>
      <c r="CX203" s="146"/>
      <c r="CY203" s="146"/>
      <c r="CZ203" s="146"/>
      <c r="DA203" s="146"/>
      <c r="DB203" s="146"/>
      <c r="DC203" s="238" t="s">
        <v>683</v>
      </c>
      <c r="DD203" s="146"/>
      <c r="DE203" s="146"/>
      <c r="DF203" s="146"/>
      <c r="DG203" s="151"/>
      <c r="DH203" s="151"/>
      <c r="DI203" s="151"/>
      <c r="DJ203" s="152" t="s">
        <v>682</v>
      </c>
      <c r="DK203" s="151"/>
      <c r="DL203" s="152" t="s">
        <v>682</v>
      </c>
      <c r="DM203" s="239" t="s">
        <v>684</v>
      </c>
      <c r="DN203" s="239" t="s">
        <v>685</v>
      </c>
      <c r="DO203" s="152" t="s">
        <v>682</v>
      </c>
      <c r="DP203" s="152" t="s">
        <v>682</v>
      </c>
      <c r="DQ203" s="146"/>
      <c r="DR203" s="146"/>
      <c r="DS203" s="240" t="s">
        <v>686</v>
      </c>
      <c r="DT203" s="240" t="s">
        <v>687</v>
      </c>
      <c r="DU203" s="240" t="s">
        <v>688</v>
      </c>
      <c r="DV203" s="241"/>
    </row>
    <row r="204" spans="1:126" s="36" customFormat="1" ht="10.199999999999999">
      <c r="A204" s="150" t="s">
        <v>689</v>
      </c>
      <c r="B204" s="150"/>
      <c r="C204" s="167"/>
      <c r="D204" s="150"/>
      <c r="E204" s="150"/>
      <c r="F204" s="150"/>
      <c r="G204" s="150"/>
      <c r="H204" s="150" t="s">
        <v>690</v>
      </c>
      <c r="I204" s="150" t="s">
        <v>691</v>
      </c>
      <c r="J204" s="150"/>
      <c r="K204" s="150" t="s">
        <v>692</v>
      </c>
      <c r="L204" s="150" t="s">
        <v>693</v>
      </c>
      <c r="M204" s="150" t="s">
        <v>694</v>
      </c>
      <c r="N204" s="150" t="s">
        <v>695</v>
      </c>
      <c r="O204" s="150" t="s">
        <v>696</v>
      </c>
      <c r="P204" s="150" t="s">
        <v>697</v>
      </c>
      <c r="Q204" s="150" t="s">
        <v>698</v>
      </c>
      <c r="R204" s="150" t="s">
        <v>699</v>
      </c>
      <c r="S204" s="150" t="s">
        <v>700</v>
      </c>
      <c r="T204" s="150" t="s">
        <v>701</v>
      </c>
      <c r="U204" s="150" t="s">
        <v>702</v>
      </c>
      <c r="V204" s="150" t="s">
        <v>703</v>
      </c>
      <c r="W204" s="150"/>
      <c r="X204" s="150"/>
      <c r="Y204" s="150"/>
      <c r="Z204" s="150"/>
      <c r="AA204" s="150"/>
      <c r="AB204" s="150"/>
      <c r="AC204" s="150"/>
      <c r="AD204" s="150"/>
      <c r="AE204" s="150"/>
      <c r="AF204" s="150" t="s">
        <v>704</v>
      </c>
      <c r="AG204" s="150" t="s">
        <v>705</v>
      </c>
      <c r="AH204" s="174"/>
      <c r="AI204" s="150"/>
      <c r="AJ204" s="150" t="s">
        <v>706</v>
      </c>
      <c r="AK204" s="150" t="s">
        <v>707</v>
      </c>
      <c r="AL204" s="150" t="s">
        <v>708</v>
      </c>
      <c r="AM204" s="150" t="s">
        <v>709</v>
      </c>
      <c r="AN204" s="150" t="s">
        <v>710</v>
      </c>
      <c r="AO204" s="150"/>
      <c r="AP204" s="150"/>
      <c r="AQ204" s="150"/>
      <c r="AR204" s="150"/>
      <c r="AS204" s="150"/>
      <c r="AT204" s="150"/>
      <c r="AU204" s="150"/>
      <c r="AV204" s="150" t="s">
        <v>711</v>
      </c>
      <c r="AW204" s="150" t="s">
        <v>712</v>
      </c>
      <c r="AX204" s="150"/>
      <c r="AY204" s="150" t="s">
        <v>713</v>
      </c>
      <c r="AZ204" s="150" t="s">
        <v>714</v>
      </c>
      <c r="BA204" s="150" t="s">
        <v>715</v>
      </c>
      <c r="BB204" s="150" t="s">
        <v>716</v>
      </c>
      <c r="BC204" s="150"/>
      <c r="BD204" s="150" t="s">
        <v>717</v>
      </c>
      <c r="BE204" s="150" t="s">
        <v>718</v>
      </c>
      <c r="BF204" s="150"/>
      <c r="BG204" s="150" t="s">
        <v>719</v>
      </c>
      <c r="BH204" s="150"/>
      <c r="BI204" s="150" t="s">
        <v>720</v>
      </c>
      <c r="BJ204" s="150" t="s">
        <v>721</v>
      </c>
      <c r="BK204" s="150" t="s">
        <v>722</v>
      </c>
      <c r="BL204" s="150"/>
      <c r="BM204" s="150"/>
      <c r="BN204" s="150"/>
      <c r="BO204" s="150"/>
      <c r="BP204" s="176" t="s">
        <v>723</v>
      </c>
      <c r="BQ204" s="150"/>
      <c r="BR204" s="150" t="s">
        <v>724</v>
      </c>
      <c r="BS204" s="150" t="s">
        <v>725</v>
      </c>
      <c r="BT204" s="150"/>
      <c r="BU204" s="150" t="s">
        <v>726</v>
      </c>
      <c r="BV204" s="150"/>
      <c r="BW204" s="150"/>
      <c r="BX204" s="150"/>
      <c r="BY204" s="150"/>
      <c r="BZ204" s="150" t="s">
        <v>727</v>
      </c>
      <c r="CA204" s="150"/>
      <c r="CB204" s="150" t="s">
        <v>728</v>
      </c>
      <c r="CC204" s="150"/>
      <c r="CD204" s="150" t="s">
        <v>729</v>
      </c>
      <c r="CE204" s="150" t="s">
        <v>730</v>
      </c>
      <c r="CF204" s="150"/>
      <c r="CG204" s="150"/>
      <c r="CH204" s="150"/>
      <c r="CI204" s="150"/>
      <c r="CJ204" s="150"/>
      <c r="CK204" s="150" t="s">
        <v>731</v>
      </c>
      <c r="CL204" s="150" t="s">
        <v>732</v>
      </c>
      <c r="CM204" s="150"/>
      <c r="CN204" s="150"/>
      <c r="CO204" s="150" t="s">
        <v>733</v>
      </c>
      <c r="CP204" s="150" t="s">
        <v>734</v>
      </c>
      <c r="CQ204" s="150"/>
      <c r="CR204" s="225"/>
      <c r="CS204" s="150"/>
      <c r="CT204" s="150"/>
      <c r="CU204" s="150"/>
      <c r="CV204" s="150" t="s">
        <v>735</v>
      </c>
      <c r="CW204" s="150" t="s">
        <v>736</v>
      </c>
      <c r="CX204" s="150"/>
      <c r="CY204" s="150"/>
      <c r="CZ204" s="150" t="s">
        <v>735</v>
      </c>
      <c r="DA204" s="150" t="s">
        <v>737</v>
      </c>
      <c r="DB204" s="150"/>
      <c r="DC204" s="150"/>
      <c r="DD204" s="150"/>
      <c r="DE204" s="150" t="s">
        <v>735</v>
      </c>
      <c r="DF204" s="150" t="s">
        <v>738</v>
      </c>
      <c r="DG204" s="150"/>
      <c r="DH204" s="150"/>
      <c r="DI204" s="150"/>
      <c r="DJ204" s="150"/>
      <c r="DK204" s="150" t="s">
        <v>739</v>
      </c>
      <c r="DL204" s="150"/>
      <c r="DM204" s="150"/>
      <c r="DN204" s="150"/>
      <c r="DO204" s="150"/>
      <c r="DP204" s="150"/>
      <c r="DQ204" s="150"/>
      <c r="DR204" s="150"/>
      <c r="DS204" s="25" t="s">
        <v>740</v>
      </c>
      <c r="DT204" s="26" t="s">
        <v>741</v>
      </c>
      <c r="DU204" s="26"/>
      <c r="DV204" s="242"/>
    </row>
    <row r="206" spans="1:126">
      <c r="CJ206" s="243"/>
      <c r="CS206" s="243"/>
    </row>
    <row r="207" spans="1:126">
      <c r="CJ207" s="244"/>
      <c r="CS207" s="244"/>
    </row>
    <row r="211" spans="107:107">
      <c r="DC211" s="149" t="s">
        <v>742</v>
      </c>
    </row>
  </sheetData>
  <autoFilter ref="A2:DV204"/>
  <dataValidations count="2">
    <dataValidation type="list" allowBlank="1" showInputMessage="1" showErrorMessage="1" sqref="G3:G200">
      <formula1>"YES,NO"</formula1>
    </dataValidation>
    <dataValidation type="list" allowBlank="1" showInputMessage="1" showErrorMessage="1" sqref="F3:F200">
      <formula1>"D,SC,LC"</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L53"/>
  <sheetViews>
    <sheetView tabSelected="1" topLeftCell="A7" workbookViewId="0">
      <selection activeCell="C9" sqref="C9:F9"/>
    </sheetView>
  </sheetViews>
  <sheetFormatPr defaultColWidth="11.88671875" defaultRowHeight="14.4"/>
  <cols>
    <col min="1" max="1" width="12.6640625" style="91" customWidth="1"/>
    <col min="2" max="2" width="11.88671875" style="91"/>
    <col min="3" max="4" width="8.88671875" style="91" customWidth="1"/>
    <col min="5" max="5" width="11.88671875" style="91"/>
    <col min="6" max="6" width="9.6640625" style="91" customWidth="1"/>
    <col min="7" max="7" width="16.5546875" style="91" customWidth="1"/>
    <col min="8" max="8" width="6.44140625" style="91" customWidth="1"/>
    <col min="9" max="9" width="6.5546875" style="91" customWidth="1"/>
    <col min="10" max="10" width="21.88671875" style="91" customWidth="1"/>
    <col min="11" max="11" width="11.88671875" style="91"/>
    <col min="12" max="12" width="12.6640625" style="91" bestFit="1" customWidth="1"/>
    <col min="13" max="16384" width="11.88671875" style="91"/>
  </cols>
  <sheetData>
    <row r="1" spans="1:10" ht="15.6">
      <c r="A1" s="274" t="s">
        <v>760</v>
      </c>
      <c r="B1" s="274"/>
      <c r="C1" s="274"/>
      <c r="D1" s="274"/>
      <c r="E1" s="274"/>
      <c r="F1" s="274"/>
      <c r="G1" s="274"/>
      <c r="H1" s="274"/>
      <c r="I1" s="274"/>
      <c r="J1" s="274"/>
    </row>
    <row r="2" spans="1:10" ht="15.6">
      <c r="A2" s="274" t="s">
        <v>761</v>
      </c>
      <c r="B2" s="274"/>
      <c r="C2" s="274"/>
      <c r="D2" s="274"/>
      <c r="E2" s="274"/>
      <c r="F2" s="274"/>
      <c r="G2" s="274"/>
      <c r="H2" s="274"/>
      <c r="I2" s="274"/>
      <c r="J2" s="274"/>
    </row>
    <row r="3" spans="1:10" ht="15.6">
      <c r="A3" s="274" t="s">
        <v>762</v>
      </c>
      <c r="B3" s="274"/>
      <c r="C3" s="274"/>
      <c r="D3" s="274"/>
      <c r="E3" s="274"/>
      <c r="F3" s="274"/>
      <c r="G3" s="274"/>
      <c r="H3" s="274"/>
      <c r="I3" s="274"/>
      <c r="J3" s="274"/>
    </row>
    <row r="4" spans="1:10" ht="15.6">
      <c r="A4" s="274" t="s">
        <v>934</v>
      </c>
      <c r="B4" s="274"/>
      <c r="C4" s="274"/>
      <c r="D4" s="274"/>
      <c r="E4" s="274"/>
      <c r="F4" s="274"/>
      <c r="G4" s="274"/>
      <c r="H4" s="274"/>
      <c r="I4" s="274"/>
      <c r="J4" s="274"/>
    </row>
    <row r="5" spans="1:10" ht="15.6">
      <c r="A5" s="143"/>
      <c r="B5" s="143"/>
      <c r="C5" s="143"/>
      <c r="D5" s="143" t="s">
        <v>935</v>
      </c>
      <c r="E5" s="140">
        <v>2020</v>
      </c>
      <c r="F5" s="143" t="s">
        <v>933</v>
      </c>
      <c r="G5" s="142">
        <f>E5+1</f>
        <v>2021</v>
      </c>
      <c r="I5" s="143"/>
      <c r="J5" s="143"/>
    </row>
    <row r="6" spans="1:10" ht="15.6">
      <c r="A6" s="274" t="s">
        <v>764</v>
      </c>
      <c r="B6" s="274"/>
      <c r="C6" s="274"/>
      <c r="D6" s="274"/>
      <c r="E6" s="274"/>
      <c r="F6" s="274"/>
      <c r="G6" s="274"/>
      <c r="H6" s="274"/>
      <c r="I6" s="274"/>
      <c r="J6" s="274"/>
    </row>
    <row r="7" spans="1:10">
      <c r="A7" s="27"/>
      <c r="J7" s="139" t="e">
        <f>INDEX('2020-2021 JUNE DIST ATTCH 1'!$F$3:$F$200,MATCH(J8,'2020-2021 JUNE DIST ATTCH 1'!$E$3:$E$200,0))</f>
        <v>#N/A</v>
      </c>
    </row>
    <row r="8" spans="1:10">
      <c r="A8" s="27" t="s">
        <v>767</v>
      </c>
      <c r="B8" s="96"/>
      <c r="C8" s="267"/>
      <c r="D8" s="267"/>
      <c r="E8" s="267"/>
      <c r="F8" s="267"/>
      <c r="I8" s="117" t="s">
        <v>768</v>
      </c>
      <c r="J8" s="144" t="e">
        <f>INDEX(PED_ONLY!$B$2:$B$257,MATCH($C$8,PED_ONLY!$A$2:$A$257,0))</f>
        <v>#N/A</v>
      </c>
    </row>
    <row r="9" spans="1:10">
      <c r="A9" s="95" t="s">
        <v>769</v>
      </c>
      <c r="C9" s="268" t="e">
        <f>INDEX(PED_ONLY!$D$2:$D$257,MATCH(J8,PED_ONLY!$B$2:$B$257,0))</f>
        <v>#N/A</v>
      </c>
      <c r="D9" s="268"/>
      <c r="E9" s="268"/>
      <c r="F9" s="268"/>
      <c r="I9" s="92" t="s">
        <v>929</v>
      </c>
      <c r="J9" s="115" t="e">
        <f>IF(J7="D","District",IF(J7="LC","Local Charter",IF(J7="SC","State Charter")))</f>
        <v>#N/A</v>
      </c>
    </row>
    <row r="10" spans="1:10">
      <c r="B10" s="89"/>
      <c r="C10" s="90"/>
      <c r="D10" s="89"/>
      <c r="E10" s="93"/>
      <c r="F10" s="93"/>
      <c r="G10" s="94" t="s">
        <v>870</v>
      </c>
      <c r="H10" s="94"/>
    </row>
    <row r="12" spans="1:10" ht="15" thickBot="1">
      <c r="A12" s="95" t="s">
        <v>948</v>
      </c>
      <c r="B12" s="96"/>
      <c r="C12" s="96"/>
      <c r="D12" s="96"/>
      <c r="E12" s="96"/>
      <c r="F12" s="96"/>
      <c r="G12" s="96"/>
      <c r="H12" s="95"/>
      <c r="I12" s="95"/>
      <c r="J12" s="102" t="e">
        <f>INDEX('2020-2021 JUNE DIST ATTCH 1'!$CS$3:$CS$200,MATCH(J8,'2020-2021 JUNE DIST ATTCH 1'!$E$3:$E$200,0))</f>
        <v>#N/A</v>
      </c>
    </row>
    <row r="13" spans="1:10">
      <c r="A13" s="96"/>
      <c r="B13" s="96"/>
      <c r="C13" s="96"/>
      <c r="D13" s="96"/>
      <c r="E13" s="96"/>
      <c r="F13" s="96"/>
      <c r="G13" s="96"/>
      <c r="H13" s="95"/>
      <c r="I13" s="95"/>
      <c r="J13" s="95"/>
    </row>
    <row r="14" spans="1:10">
      <c r="A14" s="95" t="str">
        <f>CONCATENATE("Total June ",E5," Credits at 100% (From 930F)")</f>
        <v>Total June 2020 Credits at 100% (From 930F)</v>
      </c>
      <c r="B14" s="96"/>
      <c r="C14" s="96"/>
      <c r="D14" s="96"/>
      <c r="E14" s="96"/>
      <c r="F14" s="96"/>
      <c r="G14" s="103" t="e">
        <f>INDEX('2020-2021 JUNE DIST ATTCH 1'!$CV$3:$CV$200,MATCH(J8,'2020-2021 JUNE DIST ATTCH 1'!$E$3:$E$200,0))</f>
        <v>#N/A</v>
      </c>
      <c r="H14" s="104"/>
      <c r="I14" s="104"/>
      <c r="J14" s="97"/>
    </row>
    <row r="15" spans="1:10">
      <c r="A15" s="96"/>
      <c r="B15" s="96"/>
      <c r="C15" s="96"/>
      <c r="D15" s="96"/>
      <c r="E15" s="96"/>
      <c r="F15" s="96"/>
      <c r="G15" s="104"/>
      <c r="H15" s="104"/>
      <c r="I15" s="104"/>
      <c r="J15" s="97"/>
    </row>
    <row r="16" spans="1:10">
      <c r="A16" s="95" t="str">
        <f>CONCATENATE("Include ALL Revenue Received July 1, ",E5," through May 31, ",G5)</f>
        <v>Include ALL Revenue Received July 1, 2020 through May 31, 2021</v>
      </c>
      <c r="B16" s="96"/>
      <c r="C16" s="96"/>
      <c r="D16" s="96"/>
      <c r="E16" s="96"/>
      <c r="F16" s="96"/>
      <c r="G16" s="96"/>
      <c r="H16" s="96"/>
      <c r="I16" s="96"/>
      <c r="J16" s="96"/>
    </row>
    <row r="17" spans="1:12" ht="18" customHeight="1">
      <c r="A17" s="96"/>
      <c r="B17" s="98" t="s">
        <v>932</v>
      </c>
      <c r="C17" s="96"/>
      <c r="D17" s="96"/>
      <c r="E17" s="96"/>
      <c r="F17" s="96"/>
      <c r="G17" s="103">
        <f>SUM('FINAL RECEIPTS ATTCH 3'!$F$14:$F$16)</f>
        <v>0</v>
      </c>
      <c r="H17" s="104"/>
      <c r="I17" s="104"/>
      <c r="J17" s="95"/>
    </row>
    <row r="18" spans="1:12" ht="18" customHeight="1">
      <c r="A18" s="96"/>
      <c r="B18" s="98" t="s">
        <v>743</v>
      </c>
      <c r="C18" s="96"/>
      <c r="D18" s="96"/>
      <c r="E18" s="96"/>
      <c r="F18" s="96"/>
      <c r="G18" s="103" t="e">
        <f>INDEX('2020-2021 JUNE DIST ATTCH 1'!$DE$3:$DE$200,MATCH(J8,'2020-2021 JUNE DIST ATTCH 1'!$E$3:$E$200,0))+INDEX('2020-2021 JUNE DIST ATTCH 1'!$DF$3:$DF$200,MATCH(J8,'2020-2021 JUNE DIST ATTCH 1'!$E$3:$E$200,0))</f>
        <v>#N/A</v>
      </c>
      <c r="H18" s="104"/>
      <c r="I18" s="104"/>
      <c r="J18" s="99"/>
    </row>
    <row r="19" spans="1:12">
      <c r="B19" s="96"/>
      <c r="C19" s="96"/>
      <c r="D19" s="96"/>
      <c r="E19" s="105"/>
      <c r="F19" s="105"/>
      <c r="G19" s="105"/>
      <c r="H19" s="105"/>
      <c r="I19" s="105"/>
      <c r="J19" s="105"/>
    </row>
    <row r="20" spans="1:12">
      <c r="A20" s="95" t="str">
        <f>CONCATENATE("TOTAL REVENUE JUNE ",E5," thru MAY ",G5)</f>
        <v>TOTAL REVENUE JUNE 2020 thru MAY 2021</v>
      </c>
      <c r="B20" s="96"/>
      <c r="C20" s="96"/>
      <c r="E20" s="95"/>
      <c r="F20" s="95"/>
      <c r="G20" s="95"/>
      <c r="H20" s="98"/>
      <c r="I20" s="98"/>
      <c r="J20" s="106" t="e">
        <f>G14+G17+G18</f>
        <v>#N/A</v>
      </c>
    </row>
    <row r="21" spans="1:12" ht="12.9" customHeight="1">
      <c r="A21" s="96"/>
      <c r="B21" s="96"/>
      <c r="C21" s="96"/>
      <c r="D21" s="96"/>
      <c r="E21" s="96"/>
      <c r="F21" s="96"/>
      <c r="G21" s="96"/>
      <c r="H21" s="96"/>
      <c r="I21" s="96"/>
      <c r="J21" s="107"/>
    </row>
    <row r="22" spans="1:12" ht="15.9" customHeight="1">
      <c r="A22" s="96"/>
      <c r="B22" s="96"/>
      <c r="C22" s="96"/>
      <c r="D22" s="96"/>
      <c r="E22" s="98" t="s">
        <v>931</v>
      </c>
      <c r="F22" s="96"/>
      <c r="G22" s="96"/>
      <c r="H22" s="98"/>
      <c r="I22" s="98"/>
      <c r="J22" s="103" t="e">
        <f>ROUND(J20*0.75,2)</f>
        <v>#N/A</v>
      </c>
    </row>
    <row r="23" spans="1:12" ht="18" customHeight="1">
      <c r="A23" s="96"/>
      <c r="B23" s="98" t="s">
        <v>937</v>
      </c>
      <c r="C23" s="96"/>
      <c r="D23" s="96"/>
      <c r="E23" s="96"/>
      <c r="F23" s="96"/>
      <c r="G23" s="103">
        <f>'FINAL RECEIPTS ATTCH 3'!F17</f>
        <v>0</v>
      </c>
      <c r="H23" s="104"/>
      <c r="I23" s="104"/>
      <c r="J23" s="95"/>
    </row>
    <row r="24" spans="1:12" ht="18" customHeight="1">
      <c r="A24" s="96"/>
      <c r="B24" s="98"/>
      <c r="C24" s="96"/>
      <c r="D24" s="96"/>
      <c r="E24" s="96"/>
      <c r="F24" s="96"/>
      <c r="G24" s="108"/>
      <c r="H24" s="104"/>
      <c r="I24" s="104"/>
      <c r="J24" s="95"/>
    </row>
    <row r="25" spans="1:12" ht="12.9" customHeight="1">
      <c r="A25" s="96"/>
      <c r="B25" s="98" t="s">
        <v>942</v>
      </c>
      <c r="C25" s="96"/>
      <c r="D25" s="96"/>
      <c r="F25" s="245" t="e">
        <f>INDEX('2020-2021 JUNE DIST ATTCH 1'!$DC$3:$DC$200,MATCH(J8,'2020-2021 JUNE DIST ATTCH 1'!$E$3:$E$200,0))</f>
        <v>#N/A</v>
      </c>
      <c r="G25" s="96"/>
      <c r="H25" s="96"/>
      <c r="I25" s="96"/>
      <c r="J25" s="103" t="e">
        <f>ROUND(G23*F25,2)</f>
        <v>#N/A</v>
      </c>
    </row>
    <row r="26" spans="1:12" ht="12.9" customHeight="1">
      <c r="A26" s="96"/>
      <c r="B26" s="96"/>
      <c r="C26" s="96"/>
      <c r="D26" s="96"/>
      <c r="E26" s="96"/>
      <c r="F26" s="96"/>
      <c r="G26" s="96"/>
      <c r="H26" s="96"/>
      <c r="I26" s="96"/>
      <c r="J26" s="105"/>
    </row>
    <row r="27" spans="1:12">
      <c r="A27" s="96"/>
      <c r="B27" s="96"/>
      <c r="C27" s="96"/>
      <c r="E27" s="96" t="s">
        <v>947</v>
      </c>
      <c r="F27" s="96"/>
      <c r="G27" s="96"/>
      <c r="H27" s="95"/>
      <c r="I27" s="95"/>
      <c r="J27" s="103" t="e">
        <f>INDEX('2020-2021 JUNE DIST ATTCH 1'!$DL$3:$DL$200,MATCH(J8,'2020-2021 JUNE DIST ATTCH 1'!$E$3:$E$200,0))</f>
        <v>#N/A</v>
      </c>
    </row>
    <row r="28" spans="1:12">
      <c r="A28" s="96"/>
      <c r="B28" s="96"/>
      <c r="C28" s="96"/>
      <c r="E28" s="96"/>
      <c r="F28" s="96"/>
      <c r="G28" s="96"/>
      <c r="H28" s="95"/>
      <c r="I28" s="95"/>
      <c r="J28" s="108"/>
    </row>
    <row r="29" spans="1:12" ht="15" thickBot="1">
      <c r="A29" s="96"/>
      <c r="B29" s="96" t="s">
        <v>940</v>
      </c>
      <c r="C29" s="96"/>
      <c r="D29" s="96"/>
      <c r="E29" s="96"/>
      <c r="F29" s="96"/>
      <c r="G29" s="96"/>
      <c r="H29" s="98"/>
      <c r="I29" s="98"/>
      <c r="J29" s="247" t="e">
        <f>J12-J22-J25-J27</f>
        <v>#N/A</v>
      </c>
    </row>
    <row r="30" spans="1:12" ht="15" thickTop="1">
      <c r="A30" s="96"/>
      <c r="B30" s="96"/>
      <c r="C30" s="96"/>
      <c r="E30" s="96"/>
      <c r="F30" s="96"/>
      <c r="G30" s="96"/>
      <c r="H30" s="95"/>
      <c r="I30" s="95"/>
      <c r="J30" s="108"/>
    </row>
    <row r="31" spans="1:12" ht="15" thickBot="1">
      <c r="A31" s="96"/>
      <c r="B31" s="96" t="s">
        <v>941</v>
      </c>
      <c r="C31" s="96"/>
      <c r="D31" s="96"/>
      <c r="E31" s="96"/>
      <c r="F31" s="96"/>
      <c r="G31" s="96"/>
      <c r="H31" s="96"/>
      <c r="I31" s="96"/>
      <c r="J31" s="247" t="e">
        <f>J12-J22-J27</f>
        <v>#N/A</v>
      </c>
    </row>
    <row r="32" spans="1:12" ht="15" customHeight="1" thickTop="1">
      <c r="A32" s="96"/>
      <c r="J32" s="251"/>
      <c r="K32" s="252"/>
      <c r="L32" s="252"/>
    </row>
    <row r="33" spans="1:12">
      <c r="A33" s="96"/>
      <c r="B33" s="96" t="str">
        <f>CONCATENATE("SEG Amount Distributed (July ",E5," through May ",G5,")")</f>
        <v>SEG Amount Distributed (July 2020 through May 2021)</v>
      </c>
      <c r="C33" s="96"/>
      <c r="D33" s="96"/>
      <c r="E33" s="96"/>
      <c r="F33" s="96"/>
      <c r="G33" s="96"/>
      <c r="H33" s="99"/>
      <c r="I33" s="99"/>
      <c r="J33" s="106" t="e">
        <f>INDEX('MAY SEG'!$BO$3:$BO$200,MATCH(J8,'MAY SEG'!$B$3:$B$200,0))</f>
        <v>#N/A</v>
      </c>
      <c r="K33" s="252"/>
      <c r="L33" s="252"/>
    </row>
    <row r="34" spans="1:12">
      <c r="A34" s="96"/>
      <c r="B34" s="96"/>
      <c r="C34" s="96"/>
      <c r="D34" s="96"/>
      <c r="E34" s="96"/>
      <c r="F34" s="96"/>
      <c r="G34" s="96"/>
      <c r="H34" s="96"/>
      <c r="I34" s="96"/>
      <c r="J34" s="107"/>
      <c r="L34" s="253"/>
    </row>
    <row r="35" spans="1:12">
      <c r="A35" s="118" t="s">
        <v>949</v>
      </c>
      <c r="B35" s="96"/>
      <c r="C35" s="96"/>
      <c r="D35" s="96"/>
      <c r="E35" s="96"/>
      <c r="F35" s="96"/>
      <c r="G35" s="96"/>
      <c r="H35" s="96"/>
      <c r="I35" s="96"/>
      <c r="J35" s="116" t="e">
        <f>IF(OR(J9="District",J9="Local Charter"),0,ROUND(J31*0.02,2))</f>
        <v>#N/A</v>
      </c>
      <c r="K35" s="254"/>
    </row>
    <row r="36" spans="1:12">
      <c r="A36" s="96"/>
      <c r="B36" s="96"/>
      <c r="C36" s="96"/>
      <c r="D36" s="96"/>
      <c r="E36" s="96"/>
      <c r="F36" s="96"/>
      <c r="G36" s="96"/>
      <c r="H36" s="96"/>
      <c r="I36" s="96"/>
      <c r="J36" s="105"/>
    </row>
    <row r="37" spans="1:12" ht="15" thickBot="1">
      <c r="A37" s="100" t="s">
        <v>938</v>
      </c>
      <c r="B37" s="109"/>
      <c r="C37" s="110"/>
      <c r="D37" s="111"/>
      <c r="E37" s="265"/>
      <c r="F37" s="96"/>
      <c r="G37" s="96"/>
      <c r="H37" s="101"/>
      <c r="I37" s="101"/>
      <c r="J37" s="248" t="e">
        <f>J29-J33-J35</f>
        <v>#N/A</v>
      </c>
      <c r="L37" s="252"/>
    </row>
    <row r="38" spans="1:12" ht="15" thickTop="1">
      <c r="A38" s="104"/>
      <c r="B38" s="104"/>
      <c r="C38" s="104"/>
      <c r="D38" s="104"/>
      <c r="E38" s="96"/>
      <c r="F38" s="96"/>
      <c r="G38" s="96"/>
      <c r="H38" s="101"/>
      <c r="I38" s="101"/>
      <c r="J38" s="108"/>
    </row>
    <row r="39" spans="1:12" ht="15" thickBot="1">
      <c r="A39" s="246" t="s">
        <v>939</v>
      </c>
      <c r="B39" s="109"/>
      <c r="C39" s="110"/>
      <c r="D39" s="111"/>
      <c r="E39" s="96"/>
      <c r="F39" s="96"/>
      <c r="G39" s="96"/>
      <c r="H39" s="101"/>
      <c r="I39" s="101"/>
      <c r="J39" s="108" t="e">
        <f>J31-J33-J35</f>
        <v>#N/A</v>
      </c>
    </row>
    <row r="40" spans="1:12" ht="15" thickTop="1">
      <c r="A40" s="96"/>
      <c r="B40" s="96"/>
      <c r="C40" s="96"/>
      <c r="D40" s="96"/>
      <c r="E40" s="96"/>
      <c r="F40" s="96"/>
      <c r="G40" s="96"/>
      <c r="H40" s="96"/>
      <c r="I40" s="96"/>
      <c r="J40" s="112"/>
    </row>
    <row r="41" spans="1:12">
      <c r="A41" s="96" t="s">
        <v>744</v>
      </c>
      <c r="C41" s="96"/>
      <c r="D41" s="96"/>
      <c r="E41" s="96"/>
      <c r="F41" s="96"/>
      <c r="G41" s="96"/>
      <c r="H41" s="96"/>
      <c r="I41" s="96"/>
      <c r="J41" s="104"/>
    </row>
    <row r="42" spans="1:12">
      <c r="A42" s="96" t="s">
        <v>946</v>
      </c>
      <c r="C42" s="96"/>
      <c r="D42" s="96"/>
      <c r="E42" s="96"/>
      <c r="F42" s="96"/>
      <c r="G42" s="96"/>
      <c r="H42" s="96"/>
      <c r="I42" s="96"/>
      <c r="J42" s="104"/>
    </row>
    <row r="43" spans="1:12">
      <c r="A43" s="96" t="s">
        <v>950</v>
      </c>
      <c r="C43" s="96"/>
      <c r="D43" s="96"/>
      <c r="E43" s="96"/>
      <c r="F43" s="96"/>
      <c r="G43" s="96"/>
      <c r="H43" s="96"/>
      <c r="I43" s="96"/>
      <c r="J43" s="104"/>
    </row>
    <row r="44" spans="1:12">
      <c r="A44" s="96"/>
      <c r="B44" s="96"/>
      <c r="C44" s="96"/>
      <c r="D44" s="96"/>
      <c r="E44" s="96"/>
      <c r="F44" s="96"/>
      <c r="G44" s="96"/>
      <c r="H44" s="96"/>
      <c r="I44" s="96"/>
      <c r="J44" s="104"/>
    </row>
    <row r="45" spans="1:12">
      <c r="A45" s="270"/>
      <c r="B45" s="270"/>
      <c r="C45" s="270"/>
      <c r="D45" s="270"/>
      <c r="E45" s="270"/>
      <c r="F45" s="96"/>
      <c r="G45" s="270"/>
      <c r="H45" s="270"/>
      <c r="I45" s="270"/>
      <c r="J45" s="272"/>
    </row>
    <row r="46" spans="1:12" ht="15" thickBot="1">
      <c r="A46" s="271"/>
      <c r="B46" s="271"/>
      <c r="C46" s="271"/>
      <c r="D46" s="271"/>
      <c r="E46" s="271"/>
      <c r="F46" s="96"/>
      <c r="G46" s="271"/>
      <c r="H46" s="271"/>
      <c r="I46" s="271"/>
      <c r="J46" s="273"/>
    </row>
    <row r="47" spans="1:12">
      <c r="A47" s="96" t="s">
        <v>926</v>
      </c>
      <c r="B47" s="96"/>
      <c r="C47" s="96"/>
      <c r="D47" s="96"/>
      <c r="E47" s="113" t="s">
        <v>745</v>
      </c>
      <c r="F47" s="96"/>
      <c r="G47" s="96" t="s">
        <v>927</v>
      </c>
      <c r="H47" s="96"/>
      <c r="I47" s="96"/>
      <c r="J47" s="113" t="s">
        <v>745</v>
      </c>
    </row>
    <row r="48" spans="1:12">
      <c r="A48" s="96"/>
      <c r="B48" s="96"/>
      <c r="C48" s="96"/>
      <c r="D48" s="96"/>
      <c r="E48" s="96"/>
      <c r="F48" s="96"/>
      <c r="G48" s="96"/>
      <c r="H48" s="96"/>
      <c r="I48" s="96"/>
      <c r="J48" s="114"/>
    </row>
    <row r="49" spans="1:10">
      <c r="A49" s="269" t="s">
        <v>928</v>
      </c>
      <c r="B49" s="269"/>
      <c r="C49" s="269"/>
      <c r="D49" s="269"/>
      <c r="E49" s="269"/>
      <c r="F49" s="269"/>
      <c r="G49" s="269"/>
      <c r="H49" s="269"/>
      <c r="I49" s="269"/>
      <c r="J49" s="269"/>
    </row>
    <row r="50" spans="1:10">
      <c r="A50" s="269" t="s">
        <v>936</v>
      </c>
      <c r="B50" s="269"/>
      <c r="C50" s="269"/>
      <c r="D50" s="269"/>
      <c r="E50" s="269"/>
      <c r="F50" s="269"/>
      <c r="G50" s="269"/>
      <c r="H50" s="269"/>
      <c r="I50" s="269"/>
      <c r="J50" s="269"/>
    </row>
    <row r="51" spans="1:10" ht="18">
      <c r="A51" s="266" t="str">
        <f>CONCATENATE("June 25, ",G5,".")</f>
        <v>June 25, 2021.</v>
      </c>
      <c r="B51" s="266"/>
      <c r="C51" s="266"/>
      <c r="D51" s="266"/>
      <c r="E51" s="266"/>
      <c r="F51" s="266"/>
      <c r="G51" s="266"/>
      <c r="H51" s="266"/>
      <c r="I51" s="266"/>
      <c r="J51" s="266"/>
    </row>
    <row r="52" spans="1:10">
      <c r="A52" s="96"/>
      <c r="B52" s="96"/>
      <c r="C52" s="96"/>
      <c r="D52" s="96"/>
      <c r="E52" s="96"/>
      <c r="F52" s="96"/>
      <c r="G52" s="96"/>
      <c r="H52" s="96"/>
      <c r="I52" s="96"/>
      <c r="J52" s="96"/>
    </row>
    <row r="53" spans="1:10">
      <c r="A53" s="96"/>
      <c r="B53" s="96"/>
      <c r="C53" s="96"/>
      <c r="D53" s="96"/>
      <c r="E53" s="96"/>
      <c r="F53" s="96"/>
      <c r="G53" s="96"/>
      <c r="H53" s="96"/>
      <c r="I53" s="96"/>
      <c r="J53" s="96"/>
    </row>
  </sheetData>
  <sheetProtection algorithmName="SHA-512" hashValue="yjDtUmVetihdAWDpWfoPEJ9sdfOLE1dxvtRJiF2Q89l1M1k2jQtVWrBqXaz4i21Wz9xgVxOgPlHwxqLqJIJVEg==" saltValue="DugjxRPTcgypv40/Wx4ETg==" spinCount="100000" sheet="1" formatColumns="0" formatRows="0" insertColumns="0" insertRows="0" insertHyperlinks="0" sort="0" autoFilter="0" pivotTables="0"/>
  <mergeCells count="14">
    <mergeCell ref="A1:J1"/>
    <mergeCell ref="A2:J2"/>
    <mergeCell ref="A3:J3"/>
    <mergeCell ref="A4:J4"/>
    <mergeCell ref="A6:J6"/>
    <mergeCell ref="A51:J51"/>
    <mergeCell ref="C8:F8"/>
    <mergeCell ref="C9:F9"/>
    <mergeCell ref="A49:J49"/>
    <mergeCell ref="A50:J50"/>
    <mergeCell ref="E45:E46"/>
    <mergeCell ref="A45:D46"/>
    <mergeCell ref="J45:J46"/>
    <mergeCell ref="G45:I46"/>
  </mergeCells>
  <printOptions horizontalCentered="1"/>
  <pageMargins left="0.2" right="0.2" top="0.75" bottom="0.75" header="0" footer="0"/>
  <pageSetup scale="77"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x14:formula1>
            <xm:f>OFFSET(PED_ONLY!$I$2,,,COUNTIF(PED_ONLY!$I$1:$I$257,"?*")-1)</xm:f>
          </x14:formula1>
          <xm:sqref>C8:F8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G22"/>
  <sheetViews>
    <sheetView workbookViewId="0">
      <selection activeCell="A14" sqref="A14"/>
    </sheetView>
  </sheetViews>
  <sheetFormatPr defaultColWidth="11.44140625" defaultRowHeight="14.4"/>
  <cols>
    <col min="1" max="1" width="22.6640625" style="120" customWidth="1"/>
    <col min="2" max="2" width="30.33203125" style="120" customWidth="1"/>
    <col min="3" max="3" width="8.88671875" style="120" customWidth="1"/>
    <col min="4" max="5" width="17.88671875" style="120" customWidth="1"/>
    <col min="6" max="6" width="19.33203125" style="120" customWidth="1"/>
    <col min="7" max="7" width="11.44140625" style="255"/>
    <col min="8" max="16384" width="11.44140625" style="119"/>
  </cols>
  <sheetData>
    <row r="1" spans="1:7" ht="15.6">
      <c r="A1" s="275" t="s">
        <v>758</v>
      </c>
      <c r="B1" s="275"/>
      <c r="C1" s="275"/>
      <c r="D1" s="275"/>
      <c r="E1" s="275"/>
      <c r="F1" s="275"/>
    </row>
    <row r="2" spans="1:7" ht="15.6">
      <c r="A2" s="275" t="s">
        <v>759</v>
      </c>
      <c r="B2" s="275"/>
      <c r="C2" s="275"/>
      <c r="D2" s="275"/>
      <c r="E2" s="275"/>
      <c r="F2" s="275"/>
    </row>
    <row r="3" spans="1:7" ht="15.6">
      <c r="A3" s="275" t="s">
        <v>765</v>
      </c>
      <c r="B3" s="275"/>
      <c r="C3" s="275"/>
      <c r="D3" s="275"/>
      <c r="E3" s="275"/>
      <c r="F3" s="275"/>
    </row>
    <row r="4" spans="1:7" ht="15.6">
      <c r="A4" s="275" t="str">
        <f>CONCATENATE("For the Period July 1, ",'FINAL SEG 2020-2021 ATTCH 2'!E5," through May 31, ",'FINAL SEG 2020-2021 ATTCH 2'!G5)</f>
        <v>For the Period July 1, 2020 through May 31, 2021</v>
      </c>
      <c r="B4" s="275"/>
      <c r="C4" s="275"/>
      <c r="D4" s="275"/>
      <c r="E4" s="275"/>
      <c r="F4" s="275"/>
    </row>
    <row r="5" spans="1:7" ht="15.6">
      <c r="A5" s="275" t="s">
        <v>766</v>
      </c>
      <c r="B5" s="275"/>
      <c r="C5" s="275"/>
      <c r="D5" s="275"/>
      <c r="E5" s="275"/>
      <c r="F5" s="275"/>
    </row>
    <row r="6" spans="1:7" ht="15.6">
      <c r="A6" s="274" t="s">
        <v>763</v>
      </c>
      <c r="B6" s="274"/>
      <c r="C6" s="274"/>
      <c r="D6" s="274"/>
      <c r="E6" s="274"/>
      <c r="F6" s="274"/>
      <c r="G6" s="119"/>
    </row>
    <row r="7" spans="1:7">
      <c r="A7" s="27"/>
      <c r="B7" s="27"/>
      <c r="C7" s="119"/>
      <c r="D7" s="119"/>
      <c r="E7" s="119"/>
      <c r="F7" s="119"/>
      <c r="G7" s="119"/>
    </row>
    <row r="8" spans="1:7">
      <c r="A8" s="27" t="s">
        <v>767</v>
      </c>
      <c r="B8" s="283">
        <f>'FINAL SEG 2020-2021 ATTCH 2'!C8</f>
        <v>0</v>
      </c>
      <c r="C8" s="283"/>
      <c r="D8" s="283"/>
      <c r="E8" s="117" t="s">
        <v>768</v>
      </c>
      <c r="F8" s="144" t="e">
        <f>'FINAL SEG 2020-2021 ATTCH 2'!J8</f>
        <v>#N/A</v>
      </c>
    </row>
    <row r="9" spans="1:7">
      <c r="A9" s="95" t="s">
        <v>769</v>
      </c>
      <c r="B9" s="282" t="e">
        <f>'FINAL SEG 2020-2021 ATTCH 2'!C9</f>
        <v>#N/A</v>
      </c>
      <c r="C9" s="282"/>
      <c r="D9" s="282"/>
      <c r="E9" s="119"/>
      <c r="F9" s="119"/>
      <c r="G9" s="119"/>
    </row>
    <row r="10" spans="1:7" ht="15" thickBot="1">
      <c r="F10" s="119"/>
      <c r="G10" s="119"/>
    </row>
    <row r="11" spans="1:7">
      <c r="A11" s="276" t="s">
        <v>930</v>
      </c>
      <c r="B11" s="277"/>
      <c r="C11" s="121" t="s">
        <v>746</v>
      </c>
      <c r="D11" s="121" t="s">
        <v>747</v>
      </c>
      <c r="E11" s="121" t="s">
        <v>747</v>
      </c>
      <c r="F11" s="122" t="s">
        <v>748</v>
      </c>
      <c r="G11" s="119"/>
    </row>
    <row r="12" spans="1:7">
      <c r="A12" s="278"/>
      <c r="B12" s="279"/>
      <c r="C12" s="123" t="s">
        <v>749</v>
      </c>
      <c r="D12" s="124" t="str">
        <f>CONCATENATE("JULY ",'FINAL SEG 2020-2021 ATTCH 2'!E5," TO")</f>
        <v>JULY 2020 TO</v>
      </c>
      <c r="E12" s="123" t="s">
        <v>750</v>
      </c>
      <c r="F12" s="125" t="s">
        <v>751</v>
      </c>
      <c r="G12" s="120"/>
    </row>
    <row r="13" spans="1:7" ht="15" thickBot="1">
      <c r="A13" s="280" t="s">
        <v>752</v>
      </c>
      <c r="B13" s="281"/>
      <c r="C13" s="126" t="s">
        <v>753</v>
      </c>
      <c r="D13" s="127" t="str">
        <f>CONCATENATE("MARCH ",'FINAL SEG 2020-2021 ATTCH 2'!G5)</f>
        <v>MARCH 2021</v>
      </c>
      <c r="E13" s="141">
        <f>'FINAL SEG 2020-2021 ATTCH 2'!G5</f>
        <v>2021</v>
      </c>
      <c r="F13" s="128" t="s">
        <v>753</v>
      </c>
      <c r="G13" s="120"/>
    </row>
    <row r="14" spans="1:7">
      <c r="A14" s="129" t="s">
        <v>754</v>
      </c>
      <c r="B14" s="130"/>
      <c r="C14" s="131">
        <v>41110</v>
      </c>
      <c r="D14" s="132">
        <v>0</v>
      </c>
      <c r="E14" s="132">
        <v>0</v>
      </c>
      <c r="F14" s="263">
        <f>D14+E14</f>
        <v>0</v>
      </c>
      <c r="G14" s="120"/>
    </row>
    <row r="15" spans="1:7">
      <c r="A15" s="133" t="s">
        <v>755</v>
      </c>
      <c r="B15" s="134"/>
      <c r="C15" s="135">
        <v>41113</v>
      </c>
      <c r="D15" s="136">
        <v>0</v>
      </c>
      <c r="E15" s="136">
        <v>0</v>
      </c>
      <c r="F15" s="264">
        <f>D15+E15</f>
        <v>0</v>
      </c>
      <c r="G15" s="120"/>
    </row>
    <row r="16" spans="1:7">
      <c r="A16" s="133" t="s">
        <v>756</v>
      </c>
      <c r="B16" s="134"/>
      <c r="C16" s="135">
        <v>41114</v>
      </c>
      <c r="D16" s="136">
        <v>0</v>
      </c>
      <c r="E16" s="136">
        <v>0</v>
      </c>
      <c r="F16" s="264">
        <f>D16+E16</f>
        <v>0</v>
      </c>
      <c r="G16" s="120"/>
    </row>
    <row r="17" spans="1:7">
      <c r="A17" s="133" t="s">
        <v>945</v>
      </c>
      <c r="B17" s="249"/>
      <c r="C17" s="135">
        <v>44103</v>
      </c>
      <c r="D17" s="136">
        <v>0</v>
      </c>
      <c r="E17" s="136">
        <v>0</v>
      </c>
      <c r="F17" s="264">
        <f>D17+E17</f>
        <v>0</v>
      </c>
      <c r="G17" s="120"/>
    </row>
    <row r="18" spans="1:7" ht="15" thickBot="1">
      <c r="A18" s="137"/>
      <c r="B18" s="138"/>
      <c r="C18" s="250" t="s">
        <v>757</v>
      </c>
      <c r="D18" s="261">
        <f>SUM(D14:D17)</f>
        <v>0</v>
      </c>
      <c r="E18" s="261">
        <f>SUM(E14:E17)</f>
        <v>0</v>
      </c>
      <c r="F18" s="262">
        <f>SUM(F14:F17)</f>
        <v>0</v>
      </c>
      <c r="G18" s="120"/>
    </row>
    <row r="19" spans="1:7" ht="15" thickTop="1">
      <c r="G19" s="120"/>
    </row>
    <row r="21" spans="1:7">
      <c r="A21" s="256" t="s">
        <v>944</v>
      </c>
      <c r="B21" s="257"/>
      <c r="C21" s="258"/>
      <c r="D21" s="257"/>
      <c r="E21" s="257"/>
    </row>
    <row r="22" spans="1:7">
      <c r="A22" s="259" t="s">
        <v>943</v>
      </c>
      <c r="B22" s="260"/>
      <c r="C22" s="260"/>
      <c r="D22" s="260"/>
      <c r="E22" s="260"/>
    </row>
  </sheetData>
  <sheetProtection algorithmName="SHA-512" hashValue="EIc57715hX1+JI4AaivQh1hZeI4LuTDOdjJWV+b31b32nt959FRfIypP/fHaFDm4f7SdqxV0nQq3EVKgp6TDGQ==" saltValue="X08fH8LpMKhhv54S5+Bhww==" spinCount="100000" sheet="1" formatColumns="0" formatRows="0" insertColumns="0" insertRows="0" insertHyperlinks="0" sort="0" autoFilter="0" pivotTables="0"/>
  <mergeCells count="10">
    <mergeCell ref="A6:F6"/>
    <mergeCell ref="A11:B12"/>
    <mergeCell ref="A13:B13"/>
    <mergeCell ref="B9:D9"/>
    <mergeCell ref="B8:D8"/>
    <mergeCell ref="A1:F1"/>
    <mergeCell ref="A2:F2"/>
    <mergeCell ref="A3:F3"/>
    <mergeCell ref="A4:F4"/>
    <mergeCell ref="A5:F5"/>
  </mergeCells>
  <printOptions horizontalCentered="1"/>
  <pageMargins left="0.2" right="0.2" top="0.75" bottom="0.75" header="0" footer="0"/>
  <pageSetup scale="78"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01"/>
  <sheetViews>
    <sheetView topLeftCell="BG1" workbookViewId="0">
      <selection activeCell="B10" sqref="B10"/>
    </sheetView>
  </sheetViews>
  <sheetFormatPr defaultRowHeight="14.4"/>
  <cols>
    <col min="1" max="1" width="44.5546875" bestFit="1" customWidth="1"/>
    <col min="2" max="2" width="20.88671875" customWidth="1"/>
    <col min="3" max="3" width="10.44140625" hidden="1" customWidth="1"/>
    <col min="4" max="4" width="14" hidden="1" customWidth="1"/>
    <col min="5" max="6" width="11.6640625" hidden="1" customWidth="1"/>
    <col min="7" max="7" width="14" hidden="1" customWidth="1"/>
    <col min="8" max="8" width="10.88671875" hidden="1" customWidth="1"/>
    <col min="9" max="9" width="14" hidden="1" customWidth="1"/>
    <col min="10" max="10" width="12.33203125" hidden="1" customWidth="1"/>
    <col min="11" max="11" width="10.109375" hidden="1" customWidth="1"/>
    <col min="12" max="13" width="14" hidden="1" customWidth="1"/>
    <col min="14" max="15" width="11.6640625" hidden="1" customWidth="1"/>
    <col min="16" max="17" width="12.5546875" hidden="1" customWidth="1"/>
    <col min="18" max="19" width="10.88671875" hidden="1" customWidth="1"/>
    <col min="20" max="21" width="12.5546875" hidden="1" customWidth="1"/>
    <col min="22" max="23" width="10.88671875" hidden="1" customWidth="1"/>
    <col min="24" max="25" width="12.5546875" hidden="1" customWidth="1"/>
    <col min="26" max="27" width="10.88671875" hidden="1" customWidth="1"/>
    <col min="28" max="29" width="12.5546875" hidden="1" customWidth="1"/>
    <col min="30" max="31" width="10.88671875" hidden="1" customWidth="1"/>
    <col min="32" max="33" width="12.5546875" hidden="1" customWidth="1"/>
    <col min="34" max="35" width="10.88671875" hidden="1" customWidth="1"/>
    <col min="36" max="37" width="12.5546875" hidden="1" customWidth="1"/>
    <col min="38" max="39" width="10.88671875" hidden="1" customWidth="1"/>
    <col min="40" max="40" width="10.109375" hidden="1" customWidth="1"/>
    <col min="41" max="42" width="12.5546875" hidden="1" customWidth="1"/>
    <col min="43" max="44" width="10.88671875" hidden="1" customWidth="1"/>
    <col min="45" max="46" width="12.5546875" hidden="1" customWidth="1"/>
    <col min="47" max="48" width="10.88671875" hidden="1" customWidth="1"/>
    <col min="49" max="50" width="12.5546875" hidden="1" customWidth="1"/>
    <col min="51" max="52" width="10.88671875" hidden="1" customWidth="1"/>
    <col min="53" max="53" width="10.109375" hidden="1" customWidth="1"/>
    <col min="54" max="55" width="12.5546875" hidden="1" customWidth="1"/>
    <col min="56" max="56" width="10.88671875" hidden="1" customWidth="1"/>
    <col min="57" max="57" width="10.6640625" hidden="1" customWidth="1"/>
    <col min="58" max="59" width="12.5546875" bestFit="1" customWidth="1"/>
    <col min="60" max="60" width="10.88671875" bestFit="1" customWidth="1"/>
    <col min="61" max="61" width="10.6640625" bestFit="1" customWidth="1"/>
    <col min="62" max="65" width="8.88671875" bestFit="1" customWidth="1"/>
    <col min="66" max="66" width="5.44140625" bestFit="1" customWidth="1"/>
    <col min="67" max="67" width="13.33203125" bestFit="1" customWidth="1"/>
    <col min="68" max="68" width="11.6640625" bestFit="1" customWidth="1"/>
  </cols>
  <sheetData>
    <row r="1" spans="1:68">
      <c r="A1" s="1"/>
      <c r="B1" s="1"/>
      <c r="C1" s="36"/>
      <c r="D1" s="37">
        <v>4536.75</v>
      </c>
      <c r="E1" s="37">
        <v>4536.75</v>
      </c>
      <c r="F1" s="37">
        <v>4536.75</v>
      </c>
      <c r="G1" s="38"/>
      <c r="H1" s="39">
        <v>0.02</v>
      </c>
      <c r="I1" s="2"/>
      <c r="J1" s="40"/>
      <c r="K1" s="40">
        <v>0.9</v>
      </c>
      <c r="L1" s="1"/>
      <c r="M1" s="1"/>
      <c r="N1" s="1"/>
      <c r="O1" s="41"/>
      <c r="P1" s="42" t="s">
        <v>871</v>
      </c>
      <c r="Q1" s="42" t="s">
        <v>871</v>
      </c>
      <c r="R1" s="42" t="s">
        <v>871</v>
      </c>
      <c r="S1" s="42" t="s">
        <v>871</v>
      </c>
      <c r="T1" s="42" t="s">
        <v>871</v>
      </c>
      <c r="U1" s="42" t="s">
        <v>871</v>
      </c>
      <c r="V1" s="42" t="s">
        <v>871</v>
      </c>
      <c r="W1" s="42" t="s">
        <v>871</v>
      </c>
      <c r="X1" s="42" t="s">
        <v>871</v>
      </c>
      <c r="Y1" s="42" t="s">
        <v>871</v>
      </c>
      <c r="Z1" s="42" t="s">
        <v>871</v>
      </c>
      <c r="AA1" s="42" t="s">
        <v>871</v>
      </c>
      <c r="AB1" s="42" t="s">
        <v>871</v>
      </c>
      <c r="AC1" s="42" t="s">
        <v>871</v>
      </c>
      <c r="AD1" s="42" t="s">
        <v>871</v>
      </c>
      <c r="AE1" s="42" t="s">
        <v>871</v>
      </c>
      <c r="AF1" s="42" t="s">
        <v>871</v>
      </c>
      <c r="AG1" s="42" t="s">
        <v>871</v>
      </c>
      <c r="AH1" s="42" t="s">
        <v>871</v>
      </c>
      <c r="AI1" s="42" t="s">
        <v>871</v>
      </c>
      <c r="AJ1" s="42" t="s">
        <v>871</v>
      </c>
      <c r="AK1" s="42" t="s">
        <v>871</v>
      </c>
      <c r="AL1" s="42" t="s">
        <v>871</v>
      </c>
      <c r="AM1" s="42" t="s">
        <v>871</v>
      </c>
      <c r="AN1" s="42" t="s">
        <v>871</v>
      </c>
      <c r="AO1" s="42" t="s">
        <v>871</v>
      </c>
      <c r="AP1" s="42" t="s">
        <v>871</v>
      </c>
      <c r="AQ1" s="42" t="s">
        <v>871</v>
      </c>
      <c r="AR1" s="42" t="s">
        <v>871</v>
      </c>
      <c r="AS1" s="43" t="s">
        <v>871</v>
      </c>
      <c r="AT1" s="42" t="s">
        <v>871</v>
      </c>
      <c r="AU1" s="42" t="s">
        <v>871</v>
      </c>
      <c r="AV1" s="42" t="s">
        <v>871</v>
      </c>
      <c r="AW1" s="43" t="s">
        <v>871</v>
      </c>
      <c r="AX1" s="42" t="s">
        <v>871</v>
      </c>
      <c r="AY1" s="42" t="s">
        <v>871</v>
      </c>
      <c r="AZ1" s="42" t="s">
        <v>871</v>
      </c>
      <c r="BA1" s="42" t="s">
        <v>871</v>
      </c>
      <c r="BB1" s="43" t="s">
        <v>871</v>
      </c>
      <c r="BC1" s="42" t="s">
        <v>871</v>
      </c>
      <c r="BD1" s="42" t="s">
        <v>871</v>
      </c>
      <c r="BE1" s="42" t="s">
        <v>871</v>
      </c>
      <c r="BF1" s="43" t="s">
        <v>871</v>
      </c>
      <c r="BG1" s="42" t="s">
        <v>871</v>
      </c>
      <c r="BH1" s="42" t="s">
        <v>871</v>
      </c>
      <c r="BI1" s="42" t="s">
        <v>871</v>
      </c>
      <c r="BJ1" s="42" t="s">
        <v>871</v>
      </c>
      <c r="BK1" s="42" t="s">
        <v>871</v>
      </c>
      <c r="BL1" s="42" t="s">
        <v>871</v>
      </c>
      <c r="BM1" s="42" t="s">
        <v>871</v>
      </c>
      <c r="BN1" s="44"/>
      <c r="BO1" s="42" t="s">
        <v>872</v>
      </c>
      <c r="BP1" s="45" t="s">
        <v>872</v>
      </c>
    </row>
    <row r="2" spans="1:68" ht="72.599999999999994">
      <c r="A2" s="3" t="s">
        <v>1</v>
      </c>
      <c r="B2" s="3" t="s">
        <v>5</v>
      </c>
      <c r="C2" s="46" t="s">
        <v>87</v>
      </c>
      <c r="D2" s="46" t="s">
        <v>88</v>
      </c>
      <c r="E2" s="46" t="s">
        <v>92</v>
      </c>
      <c r="F2" s="46" t="s">
        <v>96</v>
      </c>
      <c r="G2" s="46" t="s">
        <v>97</v>
      </c>
      <c r="H2" s="47" t="s">
        <v>98</v>
      </c>
      <c r="I2" s="47" t="s">
        <v>99</v>
      </c>
      <c r="J2" s="46" t="s">
        <v>114</v>
      </c>
      <c r="K2" s="46" t="s">
        <v>116</v>
      </c>
      <c r="L2" s="3" t="s">
        <v>117</v>
      </c>
      <c r="M2" s="3" t="s">
        <v>118</v>
      </c>
      <c r="N2" s="3" t="s">
        <v>119</v>
      </c>
      <c r="O2" s="48" t="s">
        <v>120</v>
      </c>
      <c r="P2" s="49" t="s">
        <v>873</v>
      </c>
      <c r="Q2" s="49" t="s">
        <v>874</v>
      </c>
      <c r="R2" s="49" t="s">
        <v>875</v>
      </c>
      <c r="S2" s="49" t="s">
        <v>876</v>
      </c>
      <c r="T2" s="49" t="s">
        <v>877</v>
      </c>
      <c r="U2" s="49" t="s">
        <v>878</v>
      </c>
      <c r="V2" s="49" t="s">
        <v>879</v>
      </c>
      <c r="W2" s="49" t="s">
        <v>880</v>
      </c>
      <c r="X2" s="49" t="s">
        <v>881</v>
      </c>
      <c r="Y2" s="49" t="s">
        <v>882</v>
      </c>
      <c r="Z2" s="49" t="s">
        <v>883</v>
      </c>
      <c r="AA2" s="49" t="s">
        <v>884</v>
      </c>
      <c r="AB2" s="49" t="s">
        <v>885</v>
      </c>
      <c r="AC2" s="49" t="s">
        <v>886</v>
      </c>
      <c r="AD2" s="49" t="s">
        <v>887</v>
      </c>
      <c r="AE2" s="49" t="s">
        <v>888</v>
      </c>
      <c r="AF2" s="49" t="s">
        <v>889</v>
      </c>
      <c r="AG2" s="49" t="s">
        <v>890</v>
      </c>
      <c r="AH2" s="49" t="s">
        <v>891</v>
      </c>
      <c r="AI2" s="49" t="s">
        <v>892</v>
      </c>
      <c r="AJ2" s="49" t="s">
        <v>893</v>
      </c>
      <c r="AK2" s="49" t="s">
        <v>894</v>
      </c>
      <c r="AL2" s="49" t="s">
        <v>895</v>
      </c>
      <c r="AM2" s="49" t="s">
        <v>896</v>
      </c>
      <c r="AN2" s="49" t="s">
        <v>897</v>
      </c>
      <c r="AO2" s="49" t="s">
        <v>898</v>
      </c>
      <c r="AP2" s="49" t="s">
        <v>899</v>
      </c>
      <c r="AQ2" s="49" t="s">
        <v>900</v>
      </c>
      <c r="AR2" s="49" t="s">
        <v>901</v>
      </c>
      <c r="AS2" s="50" t="s">
        <v>902</v>
      </c>
      <c r="AT2" s="49" t="s">
        <v>903</v>
      </c>
      <c r="AU2" s="49" t="s">
        <v>904</v>
      </c>
      <c r="AV2" s="49" t="s">
        <v>905</v>
      </c>
      <c r="AW2" s="50" t="s">
        <v>906</v>
      </c>
      <c r="AX2" s="49" t="s">
        <v>907</v>
      </c>
      <c r="AY2" s="49" t="s">
        <v>908</v>
      </c>
      <c r="AZ2" s="49" t="s">
        <v>909</v>
      </c>
      <c r="BA2" s="49" t="s">
        <v>910</v>
      </c>
      <c r="BB2" s="50" t="s">
        <v>911</v>
      </c>
      <c r="BC2" s="49" t="s">
        <v>912</v>
      </c>
      <c r="BD2" s="49" t="s">
        <v>913</v>
      </c>
      <c r="BE2" s="49" t="s">
        <v>914</v>
      </c>
      <c r="BF2" s="50" t="s">
        <v>915</v>
      </c>
      <c r="BG2" s="49" t="s">
        <v>916</v>
      </c>
      <c r="BH2" s="49" t="s">
        <v>917</v>
      </c>
      <c r="BI2" s="49" t="s">
        <v>918</v>
      </c>
      <c r="BJ2" s="49" t="s">
        <v>919</v>
      </c>
      <c r="BK2" s="49" t="s">
        <v>920</v>
      </c>
      <c r="BL2" s="49" t="s">
        <v>921</v>
      </c>
      <c r="BM2" s="49" t="s">
        <v>922</v>
      </c>
      <c r="BN2" s="44"/>
      <c r="BO2" s="49" t="s">
        <v>923</v>
      </c>
      <c r="BP2" s="49" t="s">
        <v>924</v>
      </c>
    </row>
    <row r="3" spans="1:68">
      <c r="A3" s="5" t="s">
        <v>128</v>
      </c>
      <c r="B3" s="5" t="s">
        <v>131</v>
      </c>
      <c r="C3" s="6">
        <v>9979.3880000000008</v>
      </c>
      <c r="D3" s="51">
        <v>45273988.509999998</v>
      </c>
      <c r="E3" s="52">
        <v>0</v>
      </c>
      <c r="F3" s="53">
        <v>0</v>
      </c>
      <c r="G3" s="51">
        <v>45273988.509999998</v>
      </c>
      <c r="H3" s="52">
        <v>0</v>
      </c>
      <c r="I3" s="52">
        <v>45273988.509999998</v>
      </c>
      <c r="J3" s="52">
        <v>859845.74</v>
      </c>
      <c r="K3" s="54">
        <v>0</v>
      </c>
      <c r="L3" s="55">
        <v>44414142.770000003</v>
      </c>
      <c r="M3" s="55">
        <v>44414142.770000003</v>
      </c>
      <c r="N3" s="56">
        <v>0</v>
      </c>
      <c r="O3" s="57">
        <v>0</v>
      </c>
      <c r="P3" s="58">
        <v>4181912</v>
      </c>
      <c r="Q3" s="58">
        <v>3901845</v>
      </c>
      <c r="R3" s="58">
        <v>248162</v>
      </c>
      <c r="S3" s="58">
        <v>31905</v>
      </c>
      <c r="T3" s="58">
        <v>3961814</v>
      </c>
      <c r="U3" s="58">
        <v>3696487</v>
      </c>
      <c r="V3" s="58">
        <v>235101</v>
      </c>
      <c r="W3" s="58">
        <v>30226</v>
      </c>
      <c r="X3" s="58">
        <v>3674184</v>
      </c>
      <c r="Y3" s="58">
        <v>3692319</v>
      </c>
      <c r="Z3" s="58">
        <v>-48326</v>
      </c>
      <c r="AA3" s="58">
        <v>30191</v>
      </c>
      <c r="AB3" s="58">
        <v>3633097</v>
      </c>
      <c r="AC3" s="58">
        <v>3691681</v>
      </c>
      <c r="AD3" s="58">
        <v>-48326</v>
      </c>
      <c r="AE3" s="58">
        <v>-10258</v>
      </c>
      <c r="AF3" s="58">
        <v>3633096</v>
      </c>
      <c r="AG3" s="58">
        <v>3691680</v>
      </c>
      <c r="AH3" s="58">
        <v>-48326</v>
      </c>
      <c r="AI3" s="58">
        <v>-10258</v>
      </c>
      <c r="AJ3" s="58">
        <v>3633097</v>
      </c>
      <c r="AK3" s="58">
        <v>3691681</v>
      </c>
      <c r="AL3" s="58">
        <v>-48326</v>
      </c>
      <c r="AM3" s="58">
        <v>-10258</v>
      </c>
      <c r="AN3" s="58">
        <v>0</v>
      </c>
      <c r="AO3" s="58">
        <v>3633095</v>
      </c>
      <c r="AP3" s="58">
        <v>3691680</v>
      </c>
      <c r="AQ3" s="58">
        <v>-48327</v>
      </c>
      <c r="AR3" s="58">
        <v>-10258</v>
      </c>
      <c r="AS3" s="59">
        <v>3643096</v>
      </c>
      <c r="AT3" s="58">
        <v>3701680</v>
      </c>
      <c r="AU3" s="58">
        <v>-48326</v>
      </c>
      <c r="AV3" s="58">
        <v>-10258</v>
      </c>
      <c r="AW3" s="59">
        <v>3643095</v>
      </c>
      <c r="AX3" s="58">
        <v>3701680</v>
      </c>
      <c r="AY3" s="58">
        <v>-48327</v>
      </c>
      <c r="AZ3" s="58">
        <v>-10258</v>
      </c>
      <c r="BA3" s="58"/>
      <c r="BB3" s="59">
        <v>3643096</v>
      </c>
      <c r="BC3" s="58">
        <v>3701680</v>
      </c>
      <c r="BD3" s="58">
        <v>-48326</v>
      </c>
      <c r="BE3" s="58">
        <v>-10258</v>
      </c>
      <c r="BF3" s="59">
        <v>3567280</v>
      </c>
      <c r="BG3" s="58">
        <v>3625865</v>
      </c>
      <c r="BH3" s="58">
        <v>-48327</v>
      </c>
      <c r="BI3" s="58">
        <v>-10258</v>
      </c>
      <c r="BJ3" s="60"/>
      <c r="BK3" s="60"/>
      <c r="BL3" s="60"/>
      <c r="BM3" s="60"/>
      <c r="BN3" s="44"/>
      <c r="BO3" s="58">
        <v>40846862</v>
      </c>
      <c r="BP3" s="61"/>
    </row>
    <row r="4" spans="1:68">
      <c r="A4" s="5" t="s">
        <v>136</v>
      </c>
      <c r="B4" s="5" t="s">
        <v>138</v>
      </c>
      <c r="C4" s="6">
        <v>156433.758</v>
      </c>
      <c r="D4" s="51">
        <v>709700851.61000001</v>
      </c>
      <c r="E4" s="52">
        <v>1624882.38</v>
      </c>
      <c r="F4" s="53">
        <v>0</v>
      </c>
      <c r="G4" s="51">
        <v>711325733.99000001</v>
      </c>
      <c r="H4" s="52">
        <v>0</v>
      </c>
      <c r="I4" s="52">
        <v>711325733.99000001</v>
      </c>
      <c r="J4" s="52">
        <v>4282447.26</v>
      </c>
      <c r="K4" s="54">
        <v>0</v>
      </c>
      <c r="L4" s="55">
        <v>707043286.73000002</v>
      </c>
      <c r="M4" s="55">
        <v>705428186.75</v>
      </c>
      <c r="N4" s="56">
        <v>1615099.98</v>
      </c>
      <c r="O4" s="57">
        <v>0</v>
      </c>
      <c r="P4" s="58">
        <v>62124689</v>
      </c>
      <c r="Q4" s="58">
        <v>61629791</v>
      </c>
      <c r="R4" s="58">
        <v>295248</v>
      </c>
      <c r="S4" s="58">
        <v>199650</v>
      </c>
      <c r="T4" s="58">
        <v>58882068</v>
      </c>
      <c r="U4" s="58">
        <v>58413001</v>
      </c>
      <c r="V4" s="58">
        <v>279838</v>
      </c>
      <c r="W4" s="58">
        <v>189229</v>
      </c>
      <c r="X4" s="58">
        <v>58542696</v>
      </c>
      <c r="Y4" s="58">
        <v>58410983</v>
      </c>
      <c r="Z4" s="58">
        <v>-57509</v>
      </c>
      <c r="AA4" s="58">
        <v>189222</v>
      </c>
      <c r="AB4" s="58">
        <v>58623036</v>
      </c>
      <c r="AC4" s="58">
        <v>58411459</v>
      </c>
      <c r="AD4" s="58">
        <v>121754</v>
      </c>
      <c r="AE4" s="58">
        <v>89823</v>
      </c>
      <c r="AF4" s="58">
        <v>58623035</v>
      </c>
      <c r="AG4" s="58">
        <v>58411459</v>
      </c>
      <c r="AH4" s="58">
        <v>121753</v>
      </c>
      <c r="AI4" s="58">
        <v>89823</v>
      </c>
      <c r="AJ4" s="58">
        <v>58623036</v>
      </c>
      <c r="AK4" s="58">
        <v>58411459</v>
      </c>
      <c r="AL4" s="58">
        <v>121754</v>
      </c>
      <c r="AM4" s="58">
        <v>89823</v>
      </c>
      <c r="AN4" s="58">
        <v>0</v>
      </c>
      <c r="AO4" s="58">
        <v>58623035</v>
      </c>
      <c r="AP4" s="58">
        <v>58411459</v>
      </c>
      <c r="AQ4" s="58">
        <v>121753</v>
      </c>
      <c r="AR4" s="58">
        <v>89823</v>
      </c>
      <c r="AS4" s="59">
        <v>58909619</v>
      </c>
      <c r="AT4" s="58">
        <v>58697372</v>
      </c>
      <c r="AU4" s="58">
        <v>122114</v>
      </c>
      <c r="AV4" s="58">
        <v>90133</v>
      </c>
      <c r="AW4" s="59">
        <v>58909619</v>
      </c>
      <c r="AX4" s="58">
        <v>58697372</v>
      </c>
      <c r="AY4" s="58">
        <v>122114</v>
      </c>
      <c r="AZ4" s="58">
        <v>90133</v>
      </c>
      <c r="BA4" s="58"/>
      <c r="BB4" s="59">
        <v>58444149</v>
      </c>
      <c r="BC4" s="58">
        <v>58694594</v>
      </c>
      <c r="BD4" s="58">
        <v>122108</v>
      </c>
      <c r="BE4" s="58">
        <v>-372553</v>
      </c>
      <c r="BF4" s="59">
        <v>58369152</v>
      </c>
      <c r="BG4" s="58">
        <v>58619619</v>
      </c>
      <c r="BH4" s="58">
        <v>122086</v>
      </c>
      <c r="BI4" s="58">
        <v>-372553</v>
      </c>
      <c r="BJ4" s="60"/>
      <c r="BK4" s="60"/>
      <c r="BL4" s="60"/>
      <c r="BM4" s="60"/>
      <c r="BN4" s="44"/>
      <c r="BO4" s="58">
        <v>648674134</v>
      </c>
      <c r="BP4" s="61"/>
    </row>
    <row r="5" spans="1:68">
      <c r="A5" s="10" t="s">
        <v>139</v>
      </c>
      <c r="B5" s="10" t="s">
        <v>141</v>
      </c>
      <c r="C5" s="6">
        <v>576.78800000000001</v>
      </c>
      <c r="D5" s="51">
        <v>2616742.96</v>
      </c>
      <c r="E5" s="52">
        <v>0</v>
      </c>
      <c r="F5" s="53">
        <v>0</v>
      </c>
      <c r="G5" s="51">
        <v>2616742.96</v>
      </c>
      <c r="H5" s="52">
        <v>0</v>
      </c>
      <c r="I5" s="52">
        <v>2616742.96</v>
      </c>
      <c r="J5" s="52">
        <v>0</v>
      </c>
      <c r="K5" s="54">
        <v>0</v>
      </c>
      <c r="L5" s="55">
        <v>2616742.96</v>
      </c>
      <c r="M5" s="55">
        <v>2616742.96</v>
      </c>
      <c r="N5" s="56">
        <v>0</v>
      </c>
      <c r="O5" s="57">
        <v>0</v>
      </c>
      <c r="P5" s="58">
        <v>233475</v>
      </c>
      <c r="Q5" s="58">
        <v>233475</v>
      </c>
      <c r="R5" s="58">
        <v>0</v>
      </c>
      <c r="S5" s="58">
        <v>0</v>
      </c>
      <c r="T5" s="58">
        <v>221358</v>
      </c>
      <c r="U5" s="58">
        <v>221358</v>
      </c>
      <c r="V5" s="58">
        <v>0</v>
      </c>
      <c r="W5" s="58">
        <v>0</v>
      </c>
      <c r="X5" s="58">
        <v>221358</v>
      </c>
      <c r="Y5" s="58">
        <v>221358</v>
      </c>
      <c r="Z5" s="58">
        <v>0</v>
      </c>
      <c r="AA5" s="58">
        <v>0</v>
      </c>
      <c r="AB5" s="58">
        <v>221358</v>
      </c>
      <c r="AC5" s="58">
        <v>221358</v>
      </c>
      <c r="AD5" s="58">
        <v>0</v>
      </c>
      <c r="AE5" s="58">
        <v>0</v>
      </c>
      <c r="AF5" s="58">
        <v>221358</v>
      </c>
      <c r="AG5" s="58">
        <v>221358</v>
      </c>
      <c r="AH5" s="58">
        <v>0</v>
      </c>
      <c r="AI5" s="58">
        <v>0</v>
      </c>
      <c r="AJ5" s="58">
        <v>221358</v>
      </c>
      <c r="AK5" s="58">
        <v>221358</v>
      </c>
      <c r="AL5" s="58">
        <v>0</v>
      </c>
      <c r="AM5" s="58">
        <v>0</v>
      </c>
      <c r="AN5" s="58">
        <v>0</v>
      </c>
      <c r="AO5" s="58">
        <v>221358</v>
      </c>
      <c r="AP5" s="58">
        <v>221358</v>
      </c>
      <c r="AQ5" s="58">
        <v>0</v>
      </c>
      <c r="AR5" s="58">
        <v>0</v>
      </c>
      <c r="AS5" s="59">
        <v>211024</v>
      </c>
      <c r="AT5" s="58">
        <v>211024</v>
      </c>
      <c r="AU5" s="58">
        <v>0</v>
      </c>
      <c r="AV5" s="58">
        <v>0</v>
      </c>
      <c r="AW5" s="59">
        <v>211024</v>
      </c>
      <c r="AX5" s="58">
        <v>211024</v>
      </c>
      <c r="AY5" s="58">
        <v>0</v>
      </c>
      <c r="AZ5" s="58">
        <v>0</v>
      </c>
      <c r="BA5" s="58"/>
      <c r="BB5" s="59">
        <v>211024</v>
      </c>
      <c r="BC5" s="58">
        <v>211024</v>
      </c>
      <c r="BD5" s="58">
        <v>0</v>
      </c>
      <c r="BE5" s="58">
        <v>0</v>
      </c>
      <c r="BF5" s="59">
        <v>211024</v>
      </c>
      <c r="BG5" s="58">
        <v>211024</v>
      </c>
      <c r="BH5" s="58">
        <v>0</v>
      </c>
      <c r="BI5" s="58">
        <v>0</v>
      </c>
      <c r="BJ5" s="60"/>
      <c r="BK5" s="60"/>
      <c r="BL5" s="60"/>
      <c r="BM5" s="60"/>
      <c r="BN5" s="44"/>
      <c r="BO5" s="58">
        <v>2405719</v>
      </c>
      <c r="BP5" s="61">
        <v>2357604.62</v>
      </c>
    </row>
    <row r="6" spans="1:68">
      <c r="A6" s="10" t="s">
        <v>143</v>
      </c>
      <c r="B6" s="10" t="s">
        <v>145</v>
      </c>
      <c r="C6" s="6">
        <v>670.56200000000001</v>
      </c>
      <c r="D6" s="51">
        <v>3042172.15</v>
      </c>
      <c r="E6" s="52">
        <v>163685.94</v>
      </c>
      <c r="F6" s="53">
        <v>0</v>
      </c>
      <c r="G6" s="51">
        <v>3205858.09</v>
      </c>
      <c r="H6" s="52">
        <v>0</v>
      </c>
      <c r="I6" s="52">
        <v>3205858.09</v>
      </c>
      <c r="J6" s="52">
        <v>0</v>
      </c>
      <c r="K6" s="54">
        <v>0</v>
      </c>
      <c r="L6" s="55">
        <v>3205858.09</v>
      </c>
      <c r="M6" s="55">
        <v>3042172.15</v>
      </c>
      <c r="N6" s="56">
        <v>163685.94</v>
      </c>
      <c r="O6" s="57">
        <v>0</v>
      </c>
      <c r="P6" s="58">
        <v>282125</v>
      </c>
      <c r="Q6" s="58">
        <v>266859</v>
      </c>
      <c r="R6" s="58">
        <v>15266</v>
      </c>
      <c r="S6" s="58">
        <v>0</v>
      </c>
      <c r="T6" s="58">
        <v>267482</v>
      </c>
      <c r="U6" s="58">
        <v>253009</v>
      </c>
      <c r="V6" s="58">
        <v>14473</v>
      </c>
      <c r="W6" s="58">
        <v>0</v>
      </c>
      <c r="X6" s="58">
        <v>266386</v>
      </c>
      <c r="Y6" s="58">
        <v>253009</v>
      </c>
      <c r="Z6" s="58">
        <v>13377</v>
      </c>
      <c r="AA6" s="58">
        <v>0</v>
      </c>
      <c r="AB6" s="58">
        <v>266386</v>
      </c>
      <c r="AC6" s="58">
        <v>253009</v>
      </c>
      <c r="AD6" s="58">
        <v>13377</v>
      </c>
      <c r="AE6" s="58">
        <v>0</v>
      </c>
      <c r="AF6" s="58">
        <v>266386</v>
      </c>
      <c r="AG6" s="58">
        <v>253009</v>
      </c>
      <c r="AH6" s="58">
        <v>13377</v>
      </c>
      <c r="AI6" s="58">
        <v>0</v>
      </c>
      <c r="AJ6" s="58">
        <v>266385</v>
      </c>
      <c r="AK6" s="58">
        <v>253009</v>
      </c>
      <c r="AL6" s="58">
        <v>13376</v>
      </c>
      <c r="AM6" s="58">
        <v>0</v>
      </c>
      <c r="AN6" s="58">
        <v>0</v>
      </c>
      <c r="AO6" s="58">
        <v>266386</v>
      </c>
      <c r="AP6" s="58">
        <v>253009</v>
      </c>
      <c r="AQ6" s="58">
        <v>13377</v>
      </c>
      <c r="AR6" s="58">
        <v>0</v>
      </c>
      <c r="AS6" s="59">
        <v>267097</v>
      </c>
      <c r="AT6" s="58">
        <v>253684</v>
      </c>
      <c r="AU6" s="58">
        <v>13413</v>
      </c>
      <c r="AV6" s="58">
        <v>0</v>
      </c>
      <c r="AW6" s="59">
        <v>264306</v>
      </c>
      <c r="AX6" s="58">
        <v>250894</v>
      </c>
      <c r="AY6" s="58">
        <v>13412</v>
      </c>
      <c r="AZ6" s="58">
        <v>0</v>
      </c>
      <c r="BA6" s="58"/>
      <c r="BB6" s="59">
        <v>264307</v>
      </c>
      <c r="BC6" s="58">
        <v>250894</v>
      </c>
      <c r="BD6" s="58">
        <v>13413</v>
      </c>
      <c r="BE6" s="58">
        <v>0</v>
      </c>
      <c r="BF6" s="59">
        <v>264306</v>
      </c>
      <c r="BG6" s="58">
        <v>250894</v>
      </c>
      <c r="BH6" s="58">
        <v>13412</v>
      </c>
      <c r="BI6" s="58">
        <v>0</v>
      </c>
      <c r="BJ6" s="60"/>
      <c r="BK6" s="60"/>
      <c r="BL6" s="60"/>
      <c r="BM6" s="60"/>
      <c r="BN6" s="44"/>
      <c r="BO6" s="58">
        <v>2941552</v>
      </c>
      <c r="BP6" s="61">
        <v>2882720.96</v>
      </c>
    </row>
    <row r="7" spans="1:68">
      <c r="A7" s="10" t="s">
        <v>146</v>
      </c>
      <c r="B7" s="10" t="s">
        <v>148</v>
      </c>
      <c r="C7" s="6">
        <v>357.51299999999998</v>
      </c>
      <c r="D7" s="51">
        <v>1621947.1</v>
      </c>
      <c r="E7" s="52">
        <v>64875.53</v>
      </c>
      <c r="F7" s="53">
        <v>0</v>
      </c>
      <c r="G7" s="51">
        <v>1686822.63</v>
      </c>
      <c r="H7" s="52">
        <v>0</v>
      </c>
      <c r="I7" s="52">
        <v>1686822.63</v>
      </c>
      <c r="J7" s="52">
        <v>0</v>
      </c>
      <c r="K7" s="54">
        <v>0</v>
      </c>
      <c r="L7" s="55">
        <v>1686822.63</v>
      </c>
      <c r="M7" s="55">
        <v>1621947.1</v>
      </c>
      <c r="N7" s="56">
        <v>64875.53</v>
      </c>
      <c r="O7" s="57">
        <v>0</v>
      </c>
      <c r="P7" s="58">
        <v>141757</v>
      </c>
      <c r="Q7" s="58">
        <v>141757</v>
      </c>
      <c r="R7" s="58">
        <v>0</v>
      </c>
      <c r="S7" s="58">
        <v>0</v>
      </c>
      <c r="T7" s="58">
        <v>134400</v>
      </c>
      <c r="U7" s="58">
        <v>134400</v>
      </c>
      <c r="V7" s="58">
        <v>0</v>
      </c>
      <c r="W7" s="58">
        <v>0</v>
      </c>
      <c r="X7" s="58">
        <v>134400</v>
      </c>
      <c r="Y7" s="58">
        <v>134400</v>
      </c>
      <c r="Z7" s="58">
        <v>0</v>
      </c>
      <c r="AA7" s="58">
        <v>0</v>
      </c>
      <c r="AB7" s="58">
        <v>141600</v>
      </c>
      <c r="AC7" s="58">
        <v>134400</v>
      </c>
      <c r="AD7" s="58">
        <v>7200</v>
      </c>
      <c r="AE7" s="58">
        <v>0</v>
      </c>
      <c r="AF7" s="58">
        <v>141600</v>
      </c>
      <c r="AG7" s="58">
        <v>134400</v>
      </c>
      <c r="AH7" s="58">
        <v>7200</v>
      </c>
      <c r="AI7" s="58">
        <v>0</v>
      </c>
      <c r="AJ7" s="58">
        <v>141601</v>
      </c>
      <c r="AK7" s="58">
        <v>134400</v>
      </c>
      <c r="AL7" s="58">
        <v>7201</v>
      </c>
      <c r="AM7" s="58">
        <v>0</v>
      </c>
      <c r="AN7" s="58">
        <v>0</v>
      </c>
      <c r="AO7" s="58">
        <v>141600</v>
      </c>
      <c r="AP7" s="58">
        <v>134400</v>
      </c>
      <c r="AQ7" s="58">
        <v>7200</v>
      </c>
      <c r="AR7" s="58">
        <v>0</v>
      </c>
      <c r="AS7" s="59">
        <v>141973</v>
      </c>
      <c r="AT7" s="58">
        <v>134758</v>
      </c>
      <c r="AU7" s="58">
        <v>7215</v>
      </c>
      <c r="AV7" s="58">
        <v>0</v>
      </c>
      <c r="AW7" s="59">
        <v>141973</v>
      </c>
      <c r="AX7" s="58">
        <v>134758</v>
      </c>
      <c r="AY7" s="58">
        <v>7215</v>
      </c>
      <c r="AZ7" s="58">
        <v>0</v>
      </c>
      <c r="BA7" s="58"/>
      <c r="BB7" s="59">
        <v>141973</v>
      </c>
      <c r="BC7" s="58">
        <v>134758</v>
      </c>
      <c r="BD7" s="58">
        <v>7215</v>
      </c>
      <c r="BE7" s="58">
        <v>0</v>
      </c>
      <c r="BF7" s="59">
        <v>141973</v>
      </c>
      <c r="BG7" s="58">
        <v>134758</v>
      </c>
      <c r="BH7" s="58">
        <v>7215</v>
      </c>
      <c r="BI7" s="58">
        <v>0</v>
      </c>
      <c r="BJ7" s="60"/>
      <c r="BK7" s="60"/>
      <c r="BL7" s="60"/>
      <c r="BM7" s="60"/>
      <c r="BN7" s="44"/>
      <c r="BO7" s="58">
        <v>1544850</v>
      </c>
      <c r="BP7" s="61">
        <v>1513953</v>
      </c>
    </row>
    <row r="8" spans="1:68">
      <c r="A8" s="10" t="s">
        <v>149</v>
      </c>
      <c r="B8" s="10" t="s">
        <v>151</v>
      </c>
      <c r="C8" s="6">
        <v>928.49099999999999</v>
      </c>
      <c r="D8" s="51">
        <v>4212331.54</v>
      </c>
      <c r="E8" s="52">
        <v>236546.15</v>
      </c>
      <c r="F8" s="53">
        <v>0</v>
      </c>
      <c r="G8" s="51">
        <v>4448877.6900000004</v>
      </c>
      <c r="H8" s="52">
        <v>0</v>
      </c>
      <c r="I8" s="52">
        <v>4448877.6900000004</v>
      </c>
      <c r="J8" s="52">
        <v>0</v>
      </c>
      <c r="K8" s="54">
        <v>0</v>
      </c>
      <c r="L8" s="55">
        <v>4448877.6900000004</v>
      </c>
      <c r="M8" s="55">
        <v>4212331.54</v>
      </c>
      <c r="N8" s="56">
        <v>236546.15</v>
      </c>
      <c r="O8" s="57">
        <v>0</v>
      </c>
      <c r="P8" s="58">
        <v>385121</v>
      </c>
      <c r="Q8" s="58">
        <v>368154</v>
      </c>
      <c r="R8" s="58">
        <v>16967</v>
      </c>
      <c r="S8" s="58">
        <v>0</v>
      </c>
      <c r="T8" s="58">
        <v>365134</v>
      </c>
      <c r="U8" s="58">
        <v>349048</v>
      </c>
      <c r="V8" s="58">
        <v>16086</v>
      </c>
      <c r="W8" s="58">
        <v>0</v>
      </c>
      <c r="X8" s="58">
        <v>369371</v>
      </c>
      <c r="Y8" s="58">
        <v>349048</v>
      </c>
      <c r="Z8" s="58">
        <v>20323</v>
      </c>
      <c r="AA8" s="58">
        <v>0</v>
      </c>
      <c r="AB8" s="58">
        <v>369371</v>
      </c>
      <c r="AC8" s="58">
        <v>349048</v>
      </c>
      <c r="AD8" s="58">
        <v>20323</v>
      </c>
      <c r="AE8" s="58">
        <v>0</v>
      </c>
      <c r="AF8" s="58">
        <v>369371</v>
      </c>
      <c r="AG8" s="58">
        <v>349048</v>
      </c>
      <c r="AH8" s="58">
        <v>20323</v>
      </c>
      <c r="AI8" s="58">
        <v>0</v>
      </c>
      <c r="AJ8" s="58">
        <v>369371</v>
      </c>
      <c r="AK8" s="58">
        <v>349048</v>
      </c>
      <c r="AL8" s="58">
        <v>20323</v>
      </c>
      <c r="AM8" s="58">
        <v>0</v>
      </c>
      <c r="AN8" s="58">
        <v>0</v>
      </c>
      <c r="AO8" s="58">
        <v>369371</v>
      </c>
      <c r="AP8" s="58">
        <v>349048</v>
      </c>
      <c r="AQ8" s="58">
        <v>20323</v>
      </c>
      <c r="AR8" s="58">
        <v>0</v>
      </c>
      <c r="AS8" s="59">
        <v>370354</v>
      </c>
      <c r="AT8" s="58">
        <v>349978</v>
      </c>
      <c r="AU8" s="58">
        <v>20376</v>
      </c>
      <c r="AV8" s="58">
        <v>0</v>
      </c>
      <c r="AW8" s="59">
        <v>370354</v>
      </c>
      <c r="AX8" s="58">
        <v>349978</v>
      </c>
      <c r="AY8" s="58">
        <v>20376</v>
      </c>
      <c r="AZ8" s="58">
        <v>0</v>
      </c>
      <c r="BA8" s="58"/>
      <c r="BB8" s="59">
        <v>370353</v>
      </c>
      <c r="BC8" s="58">
        <v>349978</v>
      </c>
      <c r="BD8" s="58">
        <v>20375</v>
      </c>
      <c r="BE8" s="58">
        <v>0</v>
      </c>
      <c r="BF8" s="59">
        <v>370354</v>
      </c>
      <c r="BG8" s="58">
        <v>349978</v>
      </c>
      <c r="BH8" s="58">
        <v>20376</v>
      </c>
      <c r="BI8" s="58">
        <v>0</v>
      </c>
      <c r="BJ8" s="60"/>
      <c r="BK8" s="60"/>
      <c r="BL8" s="60"/>
      <c r="BM8" s="60"/>
      <c r="BN8" s="44"/>
      <c r="BO8" s="58">
        <v>4078525</v>
      </c>
      <c r="BP8" s="61">
        <v>3996954.5</v>
      </c>
    </row>
    <row r="9" spans="1:68">
      <c r="A9" s="10" t="s">
        <v>152</v>
      </c>
      <c r="B9" s="10" t="s">
        <v>154</v>
      </c>
      <c r="C9" s="6">
        <v>775.11800000000005</v>
      </c>
      <c r="D9" s="51">
        <v>3516516.59</v>
      </c>
      <c r="E9" s="52">
        <v>199117.96</v>
      </c>
      <c r="F9" s="53">
        <v>540326.93000000005</v>
      </c>
      <c r="G9" s="51">
        <v>4255961.4800000004</v>
      </c>
      <c r="H9" s="52">
        <v>0</v>
      </c>
      <c r="I9" s="52">
        <v>4255961.4800000004</v>
      </c>
      <c r="J9" s="52">
        <v>0</v>
      </c>
      <c r="K9" s="54">
        <v>0</v>
      </c>
      <c r="L9" s="55">
        <v>4255961.4800000004</v>
      </c>
      <c r="M9" s="55">
        <v>3516516.59</v>
      </c>
      <c r="N9" s="56">
        <v>199117.96</v>
      </c>
      <c r="O9" s="57">
        <v>540326.93000000005</v>
      </c>
      <c r="P9" s="58">
        <v>355193</v>
      </c>
      <c r="Q9" s="58">
        <v>322688</v>
      </c>
      <c r="R9" s="58">
        <v>18231</v>
      </c>
      <c r="S9" s="58">
        <v>14274</v>
      </c>
      <c r="T9" s="58">
        <v>336760</v>
      </c>
      <c r="U9" s="58">
        <v>305941</v>
      </c>
      <c r="V9" s="58">
        <v>17285</v>
      </c>
      <c r="W9" s="58">
        <v>13534</v>
      </c>
      <c r="X9" s="58">
        <v>315922</v>
      </c>
      <c r="Y9" s="58">
        <v>305941</v>
      </c>
      <c r="Z9" s="58">
        <v>-3552</v>
      </c>
      <c r="AA9" s="58">
        <v>13533</v>
      </c>
      <c r="AB9" s="58">
        <v>379755</v>
      </c>
      <c r="AC9" s="58">
        <v>305941</v>
      </c>
      <c r="AD9" s="58">
        <v>18437</v>
      </c>
      <c r="AE9" s="58">
        <v>55377</v>
      </c>
      <c r="AF9" s="58">
        <v>379757</v>
      </c>
      <c r="AG9" s="58">
        <v>305942</v>
      </c>
      <c r="AH9" s="58">
        <v>18438</v>
      </c>
      <c r="AI9" s="58">
        <v>55377</v>
      </c>
      <c r="AJ9" s="58">
        <v>379754</v>
      </c>
      <c r="AK9" s="58">
        <v>305941</v>
      </c>
      <c r="AL9" s="58">
        <v>18437</v>
      </c>
      <c r="AM9" s="58">
        <v>55376</v>
      </c>
      <c r="AN9" s="58">
        <v>0</v>
      </c>
      <c r="AO9" s="58">
        <v>379757</v>
      </c>
      <c r="AP9" s="58">
        <v>305942</v>
      </c>
      <c r="AQ9" s="58">
        <v>18438</v>
      </c>
      <c r="AR9" s="58">
        <v>55377</v>
      </c>
      <c r="AS9" s="59">
        <v>345813</v>
      </c>
      <c r="AT9" s="58">
        <v>271636</v>
      </c>
      <c r="AU9" s="58">
        <v>18681</v>
      </c>
      <c r="AV9" s="58">
        <v>55496</v>
      </c>
      <c r="AW9" s="59">
        <v>345813</v>
      </c>
      <c r="AX9" s="58">
        <v>271636</v>
      </c>
      <c r="AY9" s="58">
        <v>18681</v>
      </c>
      <c r="AZ9" s="58">
        <v>55496</v>
      </c>
      <c r="BA9" s="58"/>
      <c r="BB9" s="59">
        <v>345813</v>
      </c>
      <c r="BC9" s="58">
        <v>271636</v>
      </c>
      <c r="BD9" s="58">
        <v>18681</v>
      </c>
      <c r="BE9" s="58">
        <v>55496</v>
      </c>
      <c r="BF9" s="59">
        <v>345811</v>
      </c>
      <c r="BG9" s="58">
        <v>271636</v>
      </c>
      <c r="BH9" s="58">
        <v>18680</v>
      </c>
      <c r="BI9" s="58">
        <v>55495</v>
      </c>
      <c r="BJ9" s="60"/>
      <c r="BK9" s="60"/>
      <c r="BL9" s="60"/>
      <c r="BM9" s="60"/>
      <c r="BN9" s="44"/>
      <c r="BO9" s="58">
        <v>3910148</v>
      </c>
      <c r="BP9" s="61">
        <v>3831945.04</v>
      </c>
    </row>
    <row r="10" spans="1:68">
      <c r="A10" s="10" t="s">
        <v>155</v>
      </c>
      <c r="B10" s="10" t="s">
        <v>157</v>
      </c>
      <c r="C10" s="6">
        <v>817.298</v>
      </c>
      <c r="D10" s="51">
        <v>3707876.7</v>
      </c>
      <c r="E10" s="52">
        <v>212093.06</v>
      </c>
      <c r="F10" s="53">
        <v>0</v>
      </c>
      <c r="G10" s="51">
        <v>3919969.76</v>
      </c>
      <c r="H10" s="52">
        <v>0</v>
      </c>
      <c r="I10" s="52">
        <v>3919969.76</v>
      </c>
      <c r="J10" s="52">
        <v>0</v>
      </c>
      <c r="K10" s="54">
        <v>0</v>
      </c>
      <c r="L10" s="55">
        <v>3919969.76</v>
      </c>
      <c r="M10" s="55">
        <v>3707876.7</v>
      </c>
      <c r="N10" s="56">
        <v>212093.06</v>
      </c>
      <c r="O10" s="57">
        <v>0</v>
      </c>
      <c r="P10" s="58">
        <v>323471</v>
      </c>
      <c r="Q10" s="58">
        <v>323471</v>
      </c>
      <c r="R10" s="58">
        <v>0</v>
      </c>
      <c r="S10" s="58">
        <v>0</v>
      </c>
      <c r="T10" s="58">
        <v>306683</v>
      </c>
      <c r="U10" s="58">
        <v>306683</v>
      </c>
      <c r="V10" s="58">
        <v>0</v>
      </c>
      <c r="W10" s="58">
        <v>0</v>
      </c>
      <c r="X10" s="58">
        <v>327869</v>
      </c>
      <c r="Y10" s="58">
        <v>306683</v>
      </c>
      <c r="Z10" s="58">
        <v>21186</v>
      </c>
      <c r="AA10" s="58">
        <v>0</v>
      </c>
      <c r="AB10" s="58">
        <v>327869</v>
      </c>
      <c r="AC10" s="58">
        <v>306683</v>
      </c>
      <c r="AD10" s="58">
        <v>21186</v>
      </c>
      <c r="AE10" s="58">
        <v>0</v>
      </c>
      <c r="AF10" s="58">
        <v>327869</v>
      </c>
      <c r="AG10" s="58">
        <v>306683</v>
      </c>
      <c r="AH10" s="58">
        <v>21186</v>
      </c>
      <c r="AI10" s="58">
        <v>0</v>
      </c>
      <c r="AJ10" s="58">
        <v>327869</v>
      </c>
      <c r="AK10" s="58">
        <v>306683</v>
      </c>
      <c r="AL10" s="58">
        <v>21186</v>
      </c>
      <c r="AM10" s="58">
        <v>0</v>
      </c>
      <c r="AN10" s="58">
        <v>0</v>
      </c>
      <c r="AO10" s="58">
        <v>327869</v>
      </c>
      <c r="AP10" s="58">
        <v>306683</v>
      </c>
      <c r="AQ10" s="58">
        <v>21186</v>
      </c>
      <c r="AR10" s="58">
        <v>0</v>
      </c>
      <c r="AS10" s="59">
        <v>330095</v>
      </c>
      <c r="AT10" s="58">
        <v>308862</v>
      </c>
      <c r="AU10" s="58">
        <v>21233</v>
      </c>
      <c r="AV10" s="58">
        <v>0</v>
      </c>
      <c r="AW10" s="59">
        <v>330094</v>
      </c>
      <c r="AX10" s="58">
        <v>308861</v>
      </c>
      <c r="AY10" s="58">
        <v>21233</v>
      </c>
      <c r="AZ10" s="58">
        <v>0</v>
      </c>
      <c r="BA10" s="58"/>
      <c r="BB10" s="59">
        <v>330094</v>
      </c>
      <c r="BC10" s="58">
        <v>308862</v>
      </c>
      <c r="BD10" s="58">
        <v>21232</v>
      </c>
      <c r="BE10" s="58">
        <v>0</v>
      </c>
      <c r="BF10" s="59">
        <v>330094</v>
      </c>
      <c r="BG10" s="58">
        <v>308861</v>
      </c>
      <c r="BH10" s="58">
        <v>21233</v>
      </c>
      <c r="BI10" s="58">
        <v>0</v>
      </c>
      <c r="BJ10" s="60"/>
      <c r="BK10" s="60"/>
      <c r="BL10" s="60"/>
      <c r="BM10" s="60"/>
      <c r="BN10" s="44"/>
      <c r="BO10" s="58">
        <v>3589876</v>
      </c>
      <c r="BP10" s="61">
        <v>3518078.48</v>
      </c>
    </row>
    <row r="11" spans="1:68">
      <c r="A11" s="10" t="s">
        <v>158</v>
      </c>
      <c r="B11" s="10" t="s">
        <v>160</v>
      </c>
      <c r="C11" s="6">
        <v>353.97300000000001</v>
      </c>
      <c r="D11" s="51">
        <v>1605887.01</v>
      </c>
      <c r="E11" s="52">
        <v>106296.05</v>
      </c>
      <c r="F11" s="53">
        <v>95271.75</v>
      </c>
      <c r="G11" s="51">
        <v>1807454.81</v>
      </c>
      <c r="H11" s="52">
        <v>0</v>
      </c>
      <c r="I11" s="52">
        <v>1807454.81</v>
      </c>
      <c r="J11" s="52">
        <v>0</v>
      </c>
      <c r="K11" s="54">
        <v>0</v>
      </c>
      <c r="L11" s="55">
        <v>1807454.81</v>
      </c>
      <c r="M11" s="55">
        <v>1605887.01</v>
      </c>
      <c r="N11" s="56">
        <v>106296.05</v>
      </c>
      <c r="O11" s="57">
        <v>95271.75</v>
      </c>
      <c r="P11" s="58">
        <v>162609</v>
      </c>
      <c r="Q11" s="58">
        <v>140353</v>
      </c>
      <c r="R11" s="58">
        <v>9290</v>
      </c>
      <c r="S11" s="58">
        <v>12966</v>
      </c>
      <c r="T11" s="58">
        <v>154170</v>
      </c>
      <c r="U11" s="58">
        <v>133069</v>
      </c>
      <c r="V11" s="58">
        <v>8808</v>
      </c>
      <c r="W11" s="58">
        <v>12293</v>
      </c>
      <c r="X11" s="58">
        <v>143552</v>
      </c>
      <c r="Y11" s="58">
        <v>133069</v>
      </c>
      <c r="Z11" s="58">
        <v>-1810</v>
      </c>
      <c r="AA11" s="58">
        <v>12293</v>
      </c>
      <c r="AB11" s="58">
        <v>149459</v>
      </c>
      <c r="AC11" s="58">
        <v>133069</v>
      </c>
      <c r="AD11" s="58">
        <v>9988</v>
      </c>
      <c r="AE11" s="58">
        <v>6402</v>
      </c>
      <c r="AF11" s="58">
        <v>149459</v>
      </c>
      <c r="AG11" s="58">
        <v>133069</v>
      </c>
      <c r="AH11" s="58">
        <v>9988</v>
      </c>
      <c r="AI11" s="58">
        <v>6402</v>
      </c>
      <c r="AJ11" s="58">
        <v>149459</v>
      </c>
      <c r="AK11" s="58">
        <v>133069</v>
      </c>
      <c r="AL11" s="58">
        <v>9988</v>
      </c>
      <c r="AM11" s="58">
        <v>6402</v>
      </c>
      <c r="AN11" s="58">
        <v>0</v>
      </c>
      <c r="AO11" s="58">
        <v>149458</v>
      </c>
      <c r="AP11" s="58">
        <v>133069</v>
      </c>
      <c r="AQ11" s="58">
        <v>9988</v>
      </c>
      <c r="AR11" s="58">
        <v>6401</v>
      </c>
      <c r="AS11" s="59">
        <v>149858</v>
      </c>
      <c r="AT11" s="58">
        <v>133424</v>
      </c>
      <c r="AU11" s="58">
        <v>10011</v>
      </c>
      <c r="AV11" s="58">
        <v>6423</v>
      </c>
      <c r="AW11" s="59">
        <v>149857</v>
      </c>
      <c r="AX11" s="58">
        <v>133424</v>
      </c>
      <c r="AY11" s="58">
        <v>10011</v>
      </c>
      <c r="AZ11" s="58">
        <v>6422</v>
      </c>
      <c r="BA11" s="58"/>
      <c r="BB11" s="59">
        <v>149858</v>
      </c>
      <c r="BC11" s="58">
        <v>133424</v>
      </c>
      <c r="BD11" s="58">
        <v>10011</v>
      </c>
      <c r="BE11" s="58">
        <v>6423</v>
      </c>
      <c r="BF11" s="59">
        <v>149858</v>
      </c>
      <c r="BG11" s="58">
        <v>133424</v>
      </c>
      <c r="BH11" s="58">
        <v>10012</v>
      </c>
      <c r="BI11" s="58">
        <v>6422</v>
      </c>
      <c r="BJ11" s="60"/>
      <c r="BK11" s="60"/>
      <c r="BL11" s="60"/>
      <c r="BM11" s="60"/>
      <c r="BN11" s="44"/>
      <c r="BO11" s="58">
        <v>1657597</v>
      </c>
      <c r="BP11" s="61">
        <v>1624445.06</v>
      </c>
    </row>
    <row r="12" spans="1:68">
      <c r="A12" s="10" t="s">
        <v>161</v>
      </c>
      <c r="B12" s="10" t="s">
        <v>163</v>
      </c>
      <c r="C12" s="6">
        <v>576.39599999999996</v>
      </c>
      <c r="D12" s="51">
        <v>2614964.5499999998</v>
      </c>
      <c r="E12" s="52">
        <v>129751.05</v>
      </c>
      <c r="F12" s="53">
        <v>0</v>
      </c>
      <c r="G12" s="51">
        <v>2744715.6</v>
      </c>
      <c r="H12" s="52">
        <v>0</v>
      </c>
      <c r="I12" s="52">
        <v>2744715.6</v>
      </c>
      <c r="J12" s="52">
        <v>0</v>
      </c>
      <c r="K12" s="54">
        <v>0</v>
      </c>
      <c r="L12" s="55">
        <v>2744715.6</v>
      </c>
      <c r="M12" s="55">
        <v>2614964.5499999998</v>
      </c>
      <c r="N12" s="56">
        <v>129751.05</v>
      </c>
      <c r="O12" s="57">
        <v>0</v>
      </c>
      <c r="P12" s="58">
        <v>239843</v>
      </c>
      <c r="Q12" s="58">
        <v>228546</v>
      </c>
      <c r="R12" s="58">
        <v>11297</v>
      </c>
      <c r="S12" s="58">
        <v>0</v>
      </c>
      <c r="T12" s="58">
        <v>227395</v>
      </c>
      <c r="U12" s="58">
        <v>216685</v>
      </c>
      <c r="V12" s="58">
        <v>10710</v>
      </c>
      <c r="W12" s="58">
        <v>0</v>
      </c>
      <c r="X12" s="58">
        <v>227445</v>
      </c>
      <c r="Y12" s="58">
        <v>216685</v>
      </c>
      <c r="Z12" s="58">
        <v>10760</v>
      </c>
      <c r="AA12" s="58">
        <v>0</v>
      </c>
      <c r="AB12" s="58">
        <v>227445</v>
      </c>
      <c r="AC12" s="58">
        <v>216685</v>
      </c>
      <c r="AD12" s="58">
        <v>10760</v>
      </c>
      <c r="AE12" s="58">
        <v>0</v>
      </c>
      <c r="AF12" s="58">
        <v>227444</v>
      </c>
      <c r="AG12" s="58">
        <v>216684</v>
      </c>
      <c r="AH12" s="58">
        <v>10760</v>
      </c>
      <c r="AI12" s="58">
        <v>0</v>
      </c>
      <c r="AJ12" s="58">
        <v>227445</v>
      </c>
      <c r="AK12" s="58">
        <v>216685</v>
      </c>
      <c r="AL12" s="58">
        <v>10760</v>
      </c>
      <c r="AM12" s="58">
        <v>0</v>
      </c>
      <c r="AN12" s="58">
        <v>0</v>
      </c>
      <c r="AO12" s="58">
        <v>227444</v>
      </c>
      <c r="AP12" s="58">
        <v>216684</v>
      </c>
      <c r="AQ12" s="58">
        <v>10760</v>
      </c>
      <c r="AR12" s="58">
        <v>0</v>
      </c>
      <c r="AS12" s="59">
        <v>228051</v>
      </c>
      <c r="AT12" s="58">
        <v>217262</v>
      </c>
      <c r="AU12" s="58">
        <v>10789</v>
      </c>
      <c r="AV12" s="58">
        <v>0</v>
      </c>
      <c r="AW12" s="59">
        <v>228051</v>
      </c>
      <c r="AX12" s="58">
        <v>217262</v>
      </c>
      <c r="AY12" s="58">
        <v>10789</v>
      </c>
      <c r="AZ12" s="58">
        <v>0</v>
      </c>
      <c r="BA12" s="58"/>
      <c r="BB12" s="59">
        <v>228051</v>
      </c>
      <c r="BC12" s="58">
        <v>217262</v>
      </c>
      <c r="BD12" s="58">
        <v>10789</v>
      </c>
      <c r="BE12" s="58">
        <v>0</v>
      </c>
      <c r="BF12" s="59">
        <v>228051</v>
      </c>
      <c r="BG12" s="58">
        <v>217262</v>
      </c>
      <c r="BH12" s="58">
        <v>10789</v>
      </c>
      <c r="BI12" s="58">
        <v>0</v>
      </c>
      <c r="BJ12" s="60"/>
      <c r="BK12" s="60"/>
      <c r="BL12" s="60"/>
      <c r="BM12" s="60"/>
      <c r="BN12" s="44"/>
      <c r="BO12" s="58">
        <v>2516665</v>
      </c>
      <c r="BP12" s="61">
        <v>2466331.7000000002</v>
      </c>
    </row>
    <row r="13" spans="1:68">
      <c r="A13" s="10" t="s">
        <v>164</v>
      </c>
      <c r="B13" s="10" t="s">
        <v>166</v>
      </c>
      <c r="C13" s="6">
        <v>1340.731</v>
      </c>
      <c r="D13" s="51">
        <v>6082561.3600000003</v>
      </c>
      <c r="E13" s="52">
        <v>383264.64</v>
      </c>
      <c r="F13" s="53">
        <v>0</v>
      </c>
      <c r="G13" s="51">
        <v>6465826</v>
      </c>
      <c r="H13" s="52">
        <v>0</v>
      </c>
      <c r="I13" s="52">
        <v>6465826</v>
      </c>
      <c r="J13" s="52">
        <v>0</v>
      </c>
      <c r="K13" s="54">
        <v>0</v>
      </c>
      <c r="L13" s="55">
        <v>6465826</v>
      </c>
      <c r="M13" s="55">
        <v>6082561.3600000003</v>
      </c>
      <c r="N13" s="56">
        <v>383264.64</v>
      </c>
      <c r="O13" s="57">
        <v>0</v>
      </c>
      <c r="P13" s="58">
        <v>494906</v>
      </c>
      <c r="Q13" s="58">
        <v>494906</v>
      </c>
      <c r="R13" s="58">
        <v>0</v>
      </c>
      <c r="S13" s="58">
        <v>0</v>
      </c>
      <c r="T13" s="58">
        <v>469221</v>
      </c>
      <c r="U13" s="58">
        <v>469221</v>
      </c>
      <c r="V13" s="58">
        <v>0</v>
      </c>
      <c r="W13" s="58">
        <v>0</v>
      </c>
      <c r="X13" s="58">
        <v>505362</v>
      </c>
      <c r="Y13" s="58">
        <v>469221</v>
      </c>
      <c r="Z13" s="58">
        <v>36141</v>
      </c>
      <c r="AA13" s="58">
        <v>0</v>
      </c>
      <c r="AB13" s="58">
        <v>505362</v>
      </c>
      <c r="AC13" s="58">
        <v>469221</v>
      </c>
      <c r="AD13" s="58">
        <v>36141</v>
      </c>
      <c r="AE13" s="58">
        <v>0</v>
      </c>
      <c r="AF13" s="58">
        <v>505363</v>
      </c>
      <c r="AG13" s="58">
        <v>469222</v>
      </c>
      <c r="AH13" s="58">
        <v>36141</v>
      </c>
      <c r="AI13" s="58">
        <v>0</v>
      </c>
      <c r="AJ13" s="58">
        <v>505361</v>
      </c>
      <c r="AK13" s="58">
        <v>469221</v>
      </c>
      <c r="AL13" s="58">
        <v>36140</v>
      </c>
      <c r="AM13" s="58">
        <v>0</v>
      </c>
      <c r="AN13" s="58">
        <v>0</v>
      </c>
      <c r="AO13" s="58">
        <v>505363</v>
      </c>
      <c r="AP13" s="58">
        <v>469222</v>
      </c>
      <c r="AQ13" s="58">
        <v>36141</v>
      </c>
      <c r="AR13" s="58">
        <v>0</v>
      </c>
      <c r="AS13" s="59">
        <v>594977</v>
      </c>
      <c r="AT13" s="58">
        <v>554465</v>
      </c>
      <c r="AU13" s="58">
        <v>40512</v>
      </c>
      <c r="AV13" s="58">
        <v>0</v>
      </c>
      <c r="AW13" s="59">
        <v>594978</v>
      </c>
      <c r="AX13" s="58">
        <v>554466</v>
      </c>
      <c r="AY13" s="58">
        <v>40512</v>
      </c>
      <c r="AZ13" s="58">
        <v>0</v>
      </c>
      <c r="BA13" s="58"/>
      <c r="BB13" s="59">
        <v>594977</v>
      </c>
      <c r="BC13" s="58">
        <v>554465</v>
      </c>
      <c r="BD13" s="58">
        <v>40512</v>
      </c>
      <c r="BE13" s="58">
        <v>0</v>
      </c>
      <c r="BF13" s="59">
        <v>594978</v>
      </c>
      <c r="BG13" s="58">
        <v>554466</v>
      </c>
      <c r="BH13" s="58">
        <v>40512</v>
      </c>
      <c r="BI13" s="58">
        <v>0</v>
      </c>
      <c r="BJ13" s="60"/>
      <c r="BK13" s="60"/>
      <c r="BL13" s="60"/>
      <c r="BM13" s="60"/>
      <c r="BN13" s="44"/>
      <c r="BO13" s="58">
        <v>5870848</v>
      </c>
      <c r="BP13" s="61">
        <v>5753431.04</v>
      </c>
    </row>
    <row r="14" spans="1:68">
      <c r="A14" s="10" t="s">
        <v>167</v>
      </c>
      <c r="B14" s="10" t="s">
        <v>169</v>
      </c>
      <c r="C14" s="6">
        <v>639.29300000000001</v>
      </c>
      <c r="D14" s="51">
        <v>2900312.52</v>
      </c>
      <c r="E14" s="52">
        <v>140979.51</v>
      </c>
      <c r="F14" s="53">
        <v>0</v>
      </c>
      <c r="G14" s="51">
        <v>3041292.03</v>
      </c>
      <c r="H14" s="52">
        <v>0</v>
      </c>
      <c r="I14" s="52">
        <v>3041292.03</v>
      </c>
      <c r="J14" s="52">
        <v>0</v>
      </c>
      <c r="K14" s="54">
        <v>0</v>
      </c>
      <c r="L14" s="55">
        <v>3041292.03</v>
      </c>
      <c r="M14" s="55">
        <v>2900312.52</v>
      </c>
      <c r="N14" s="56">
        <v>140979.51</v>
      </c>
      <c r="O14" s="57">
        <v>0</v>
      </c>
      <c r="P14" s="58">
        <v>254464</v>
      </c>
      <c r="Q14" s="58">
        <v>254464</v>
      </c>
      <c r="R14" s="58">
        <v>0</v>
      </c>
      <c r="S14" s="58">
        <v>0</v>
      </c>
      <c r="T14" s="58">
        <v>241258</v>
      </c>
      <c r="U14" s="58">
        <v>241258</v>
      </c>
      <c r="V14" s="58">
        <v>0</v>
      </c>
      <c r="W14" s="58">
        <v>0</v>
      </c>
      <c r="X14" s="58">
        <v>255340</v>
      </c>
      <c r="Y14" s="58">
        <v>241258</v>
      </c>
      <c r="Z14" s="58">
        <v>14082</v>
      </c>
      <c r="AA14" s="58">
        <v>0</v>
      </c>
      <c r="AB14" s="58">
        <v>255340</v>
      </c>
      <c r="AC14" s="58">
        <v>241258</v>
      </c>
      <c r="AD14" s="58">
        <v>14082</v>
      </c>
      <c r="AE14" s="58">
        <v>0</v>
      </c>
      <c r="AF14" s="58">
        <v>255340</v>
      </c>
      <c r="AG14" s="58">
        <v>241258</v>
      </c>
      <c r="AH14" s="58">
        <v>14082</v>
      </c>
      <c r="AI14" s="58">
        <v>0</v>
      </c>
      <c r="AJ14" s="58">
        <v>255341</v>
      </c>
      <c r="AK14" s="58">
        <v>241258</v>
      </c>
      <c r="AL14" s="58">
        <v>14083</v>
      </c>
      <c r="AM14" s="58">
        <v>0</v>
      </c>
      <c r="AN14" s="58">
        <v>0</v>
      </c>
      <c r="AO14" s="58">
        <v>255340</v>
      </c>
      <c r="AP14" s="58">
        <v>241258</v>
      </c>
      <c r="AQ14" s="58">
        <v>14082</v>
      </c>
      <c r="AR14" s="58">
        <v>0</v>
      </c>
      <c r="AS14" s="59">
        <v>253774</v>
      </c>
      <c r="AT14" s="58">
        <v>239660</v>
      </c>
      <c r="AU14" s="58">
        <v>14114</v>
      </c>
      <c r="AV14" s="58">
        <v>0</v>
      </c>
      <c r="AW14" s="59">
        <v>253774</v>
      </c>
      <c r="AX14" s="58">
        <v>239660</v>
      </c>
      <c r="AY14" s="58">
        <v>14114</v>
      </c>
      <c r="AZ14" s="58">
        <v>0</v>
      </c>
      <c r="BA14" s="58"/>
      <c r="BB14" s="59">
        <v>253774</v>
      </c>
      <c r="BC14" s="58">
        <v>239660</v>
      </c>
      <c r="BD14" s="58">
        <v>14114</v>
      </c>
      <c r="BE14" s="58">
        <v>0</v>
      </c>
      <c r="BF14" s="59">
        <v>253773</v>
      </c>
      <c r="BG14" s="58">
        <v>239660</v>
      </c>
      <c r="BH14" s="58">
        <v>14113</v>
      </c>
      <c r="BI14" s="58">
        <v>0</v>
      </c>
      <c r="BJ14" s="60"/>
      <c r="BK14" s="60"/>
      <c r="BL14" s="60"/>
      <c r="BM14" s="60"/>
      <c r="BN14" s="44"/>
      <c r="BO14" s="58">
        <v>2787518</v>
      </c>
      <c r="BP14" s="61">
        <v>2731767.64</v>
      </c>
    </row>
    <row r="15" spans="1:68">
      <c r="A15" s="10" t="s">
        <v>170</v>
      </c>
      <c r="B15" s="10" t="s">
        <v>172</v>
      </c>
      <c r="C15" s="6">
        <v>749.56</v>
      </c>
      <c r="D15" s="51">
        <v>3400566.33</v>
      </c>
      <c r="E15" s="52">
        <v>187140.94</v>
      </c>
      <c r="F15" s="53">
        <v>0</v>
      </c>
      <c r="G15" s="51">
        <v>3587707.27</v>
      </c>
      <c r="H15" s="52">
        <v>0</v>
      </c>
      <c r="I15" s="52">
        <v>3587707.27</v>
      </c>
      <c r="J15" s="52">
        <v>0</v>
      </c>
      <c r="K15" s="54">
        <v>0</v>
      </c>
      <c r="L15" s="55">
        <v>3587707.27</v>
      </c>
      <c r="M15" s="55">
        <v>3400566.33</v>
      </c>
      <c r="N15" s="56">
        <v>187140.94</v>
      </c>
      <c r="O15" s="57">
        <v>0</v>
      </c>
      <c r="P15" s="58">
        <v>296822</v>
      </c>
      <c r="Q15" s="58">
        <v>296822</v>
      </c>
      <c r="R15" s="58">
        <v>0</v>
      </c>
      <c r="S15" s="58">
        <v>0</v>
      </c>
      <c r="T15" s="58">
        <v>281418</v>
      </c>
      <c r="U15" s="58">
        <v>281418</v>
      </c>
      <c r="V15" s="58">
        <v>0</v>
      </c>
      <c r="W15" s="58">
        <v>0</v>
      </c>
      <c r="X15" s="58">
        <v>299862</v>
      </c>
      <c r="Y15" s="58">
        <v>281418</v>
      </c>
      <c r="Z15" s="58">
        <v>18444</v>
      </c>
      <c r="AA15" s="58">
        <v>0</v>
      </c>
      <c r="AB15" s="58">
        <v>299861</v>
      </c>
      <c r="AC15" s="58">
        <v>281417</v>
      </c>
      <c r="AD15" s="58">
        <v>18444</v>
      </c>
      <c r="AE15" s="58">
        <v>0</v>
      </c>
      <c r="AF15" s="58">
        <v>299862</v>
      </c>
      <c r="AG15" s="58">
        <v>281418</v>
      </c>
      <c r="AH15" s="58">
        <v>18444</v>
      </c>
      <c r="AI15" s="58">
        <v>0</v>
      </c>
      <c r="AJ15" s="58">
        <v>299861</v>
      </c>
      <c r="AK15" s="58">
        <v>281417</v>
      </c>
      <c r="AL15" s="58">
        <v>18444</v>
      </c>
      <c r="AM15" s="58">
        <v>0</v>
      </c>
      <c r="AN15" s="58">
        <v>0</v>
      </c>
      <c r="AO15" s="58">
        <v>299862</v>
      </c>
      <c r="AP15" s="58">
        <v>281418</v>
      </c>
      <c r="AQ15" s="58">
        <v>18444</v>
      </c>
      <c r="AR15" s="58">
        <v>0</v>
      </c>
      <c r="AS15" s="59">
        <v>302032</v>
      </c>
      <c r="AT15" s="58">
        <v>283048</v>
      </c>
      <c r="AU15" s="58">
        <v>18984</v>
      </c>
      <c r="AV15" s="58">
        <v>0</v>
      </c>
      <c r="AW15" s="59">
        <v>302032</v>
      </c>
      <c r="AX15" s="58">
        <v>283048</v>
      </c>
      <c r="AY15" s="58">
        <v>18984</v>
      </c>
      <c r="AZ15" s="58">
        <v>0</v>
      </c>
      <c r="BA15" s="58"/>
      <c r="BB15" s="59">
        <v>302031</v>
      </c>
      <c r="BC15" s="58">
        <v>283047</v>
      </c>
      <c r="BD15" s="58">
        <v>18984</v>
      </c>
      <c r="BE15" s="58">
        <v>0</v>
      </c>
      <c r="BF15" s="59">
        <v>302032</v>
      </c>
      <c r="BG15" s="58">
        <v>283048</v>
      </c>
      <c r="BH15" s="58">
        <v>18984</v>
      </c>
      <c r="BI15" s="58">
        <v>0</v>
      </c>
      <c r="BJ15" s="60"/>
      <c r="BK15" s="60"/>
      <c r="BL15" s="60"/>
      <c r="BM15" s="60"/>
      <c r="BN15" s="44"/>
      <c r="BO15" s="58">
        <v>3285675</v>
      </c>
      <c r="BP15" s="61">
        <v>3219961.5</v>
      </c>
    </row>
    <row r="16" spans="1:68">
      <c r="A16" s="10" t="s">
        <v>173</v>
      </c>
      <c r="B16" s="10" t="s">
        <v>175</v>
      </c>
      <c r="C16" s="6">
        <v>620.15700000000004</v>
      </c>
      <c r="D16" s="51">
        <v>2813497.27</v>
      </c>
      <c r="E16" s="52">
        <v>136238.6</v>
      </c>
      <c r="F16" s="53">
        <v>0</v>
      </c>
      <c r="G16" s="51">
        <v>2949735.87</v>
      </c>
      <c r="H16" s="52">
        <v>0</v>
      </c>
      <c r="I16" s="52">
        <v>2949735.87</v>
      </c>
      <c r="J16" s="52">
        <v>0</v>
      </c>
      <c r="K16" s="54">
        <v>0</v>
      </c>
      <c r="L16" s="55">
        <v>2949735.87</v>
      </c>
      <c r="M16" s="55">
        <v>2813497.27</v>
      </c>
      <c r="N16" s="56">
        <v>136238.6</v>
      </c>
      <c r="O16" s="57">
        <v>0</v>
      </c>
      <c r="P16" s="58">
        <v>304541</v>
      </c>
      <c r="Q16" s="58">
        <v>281385</v>
      </c>
      <c r="R16" s="58">
        <v>14829</v>
      </c>
      <c r="S16" s="58">
        <v>8327</v>
      </c>
      <c r="T16" s="58">
        <v>288736</v>
      </c>
      <c r="U16" s="58">
        <v>266781</v>
      </c>
      <c r="V16" s="58">
        <v>14060</v>
      </c>
      <c r="W16" s="58">
        <v>7895</v>
      </c>
      <c r="X16" s="58">
        <v>288437</v>
      </c>
      <c r="Y16" s="58">
        <v>266782</v>
      </c>
      <c r="Z16" s="58">
        <v>13761</v>
      </c>
      <c r="AA16" s="58">
        <v>7894</v>
      </c>
      <c r="AB16" s="58">
        <v>277862</v>
      </c>
      <c r="AC16" s="58">
        <v>266781</v>
      </c>
      <c r="AD16" s="58">
        <v>13761</v>
      </c>
      <c r="AE16" s="58">
        <v>-2680</v>
      </c>
      <c r="AF16" s="58">
        <v>277863</v>
      </c>
      <c r="AG16" s="58">
        <v>266782</v>
      </c>
      <c r="AH16" s="58">
        <v>13761</v>
      </c>
      <c r="AI16" s="58">
        <v>-2680</v>
      </c>
      <c r="AJ16" s="58">
        <v>277863</v>
      </c>
      <c r="AK16" s="58">
        <v>266781</v>
      </c>
      <c r="AL16" s="58">
        <v>13761</v>
      </c>
      <c r="AM16" s="58">
        <v>-2679</v>
      </c>
      <c r="AN16" s="58">
        <v>0</v>
      </c>
      <c r="AO16" s="58">
        <v>277863</v>
      </c>
      <c r="AP16" s="58">
        <v>266782</v>
      </c>
      <c r="AQ16" s="58">
        <v>13761</v>
      </c>
      <c r="AR16" s="58">
        <v>-2680</v>
      </c>
      <c r="AS16" s="59">
        <v>191315</v>
      </c>
      <c r="AT16" s="58">
        <v>186285</v>
      </c>
      <c r="AU16" s="58">
        <v>7709</v>
      </c>
      <c r="AV16" s="58">
        <v>-2679</v>
      </c>
      <c r="AW16" s="59">
        <v>191314</v>
      </c>
      <c r="AX16" s="58">
        <v>186285</v>
      </c>
      <c r="AY16" s="58">
        <v>7709</v>
      </c>
      <c r="AZ16" s="58">
        <v>-2680</v>
      </c>
      <c r="BA16" s="58"/>
      <c r="BB16" s="59">
        <v>191314</v>
      </c>
      <c r="BC16" s="58">
        <v>186284</v>
      </c>
      <c r="BD16" s="58">
        <v>7709</v>
      </c>
      <c r="BE16" s="58">
        <v>-2679</v>
      </c>
      <c r="BF16" s="59">
        <v>191314</v>
      </c>
      <c r="BG16" s="58">
        <v>186285</v>
      </c>
      <c r="BH16" s="58">
        <v>7709</v>
      </c>
      <c r="BI16" s="58">
        <v>-2680</v>
      </c>
      <c r="BJ16" s="60"/>
      <c r="BK16" s="60"/>
      <c r="BL16" s="60"/>
      <c r="BM16" s="60"/>
      <c r="BN16" s="44"/>
      <c r="BO16" s="58">
        <v>2758422</v>
      </c>
      <c r="BP16" s="61">
        <v>2703253.56</v>
      </c>
    </row>
    <row r="17" spans="1:68">
      <c r="A17" s="10" t="s">
        <v>176</v>
      </c>
      <c r="B17" s="10" t="s">
        <v>178</v>
      </c>
      <c r="C17" s="6">
        <v>415.05099999999999</v>
      </c>
      <c r="D17" s="51">
        <v>1882982.62</v>
      </c>
      <c r="E17" s="52">
        <v>88829.57</v>
      </c>
      <c r="F17" s="53">
        <v>0</v>
      </c>
      <c r="G17" s="51">
        <v>1971812.19</v>
      </c>
      <c r="H17" s="52">
        <v>0</v>
      </c>
      <c r="I17" s="52">
        <v>1971812.19</v>
      </c>
      <c r="J17" s="52">
        <v>0</v>
      </c>
      <c r="K17" s="54">
        <v>0</v>
      </c>
      <c r="L17" s="55">
        <v>1971812.19</v>
      </c>
      <c r="M17" s="55">
        <v>1882982.62</v>
      </c>
      <c r="N17" s="56">
        <v>88829.57</v>
      </c>
      <c r="O17" s="57">
        <v>0</v>
      </c>
      <c r="P17" s="58">
        <v>165166</v>
      </c>
      <c r="Q17" s="58">
        <v>165166</v>
      </c>
      <c r="R17" s="58">
        <v>0</v>
      </c>
      <c r="S17" s="58">
        <v>0</v>
      </c>
      <c r="T17" s="58">
        <v>156594</v>
      </c>
      <c r="U17" s="58">
        <v>156594</v>
      </c>
      <c r="V17" s="58">
        <v>0</v>
      </c>
      <c r="W17" s="58">
        <v>0</v>
      </c>
      <c r="X17" s="58">
        <v>165467</v>
      </c>
      <c r="Y17" s="58">
        <v>156594</v>
      </c>
      <c r="Z17" s="58">
        <v>8873</v>
      </c>
      <c r="AA17" s="58">
        <v>0</v>
      </c>
      <c r="AB17" s="58">
        <v>165467</v>
      </c>
      <c r="AC17" s="58">
        <v>156594</v>
      </c>
      <c r="AD17" s="58">
        <v>8873</v>
      </c>
      <c r="AE17" s="58">
        <v>0</v>
      </c>
      <c r="AF17" s="58">
        <v>165467</v>
      </c>
      <c r="AG17" s="58">
        <v>156594</v>
      </c>
      <c r="AH17" s="58">
        <v>8873</v>
      </c>
      <c r="AI17" s="58">
        <v>0</v>
      </c>
      <c r="AJ17" s="58">
        <v>165467</v>
      </c>
      <c r="AK17" s="58">
        <v>156594</v>
      </c>
      <c r="AL17" s="58">
        <v>8873</v>
      </c>
      <c r="AM17" s="58">
        <v>0</v>
      </c>
      <c r="AN17" s="58">
        <v>0</v>
      </c>
      <c r="AO17" s="58">
        <v>165467</v>
      </c>
      <c r="AP17" s="58">
        <v>156594</v>
      </c>
      <c r="AQ17" s="58">
        <v>8873</v>
      </c>
      <c r="AR17" s="58">
        <v>0</v>
      </c>
      <c r="AS17" s="59">
        <v>164544</v>
      </c>
      <c r="AT17" s="58">
        <v>155651</v>
      </c>
      <c r="AU17" s="58">
        <v>8893</v>
      </c>
      <c r="AV17" s="58">
        <v>0</v>
      </c>
      <c r="AW17" s="59">
        <v>164543</v>
      </c>
      <c r="AX17" s="58">
        <v>155650</v>
      </c>
      <c r="AY17" s="58">
        <v>8893</v>
      </c>
      <c r="AZ17" s="58">
        <v>0</v>
      </c>
      <c r="BA17" s="58"/>
      <c r="BB17" s="59">
        <v>164544</v>
      </c>
      <c r="BC17" s="58">
        <v>155651</v>
      </c>
      <c r="BD17" s="58">
        <v>8893</v>
      </c>
      <c r="BE17" s="58">
        <v>0</v>
      </c>
      <c r="BF17" s="59">
        <v>164543</v>
      </c>
      <c r="BG17" s="58">
        <v>155650</v>
      </c>
      <c r="BH17" s="58">
        <v>8893</v>
      </c>
      <c r="BI17" s="58">
        <v>0</v>
      </c>
      <c r="BJ17" s="60"/>
      <c r="BK17" s="60"/>
      <c r="BL17" s="60"/>
      <c r="BM17" s="60"/>
      <c r="BN17" s="44"/>
      <c r="BO17" s="58">
        <v>1807269</v>
      </c>
      <c r="BP17" s="61">
        <v>1771123.62</v>
      </c>
    </row>
    <row r="18" spans="1:68">
      <c r="A18" s="10" t="s">
        <v>179</v>
      </c>
      <c r="B18" s="10" t="s">
        <v>181</v>
      </c>
      <c r="C18" s="6">
        <v>454.79399999999998</v>
      </c>
      <c r="D18" s="51">
        <v>2063286.68</v>
      </c>
      <c r="E18" s="52">
        <v>66871.7</v>
      </c>
      <c r="F18" s="53">
        <v>0</v>
      </c>
      <c r="G18" s="51">
        <v>2130158.38</v>
      </c>
      <c r="H18" s="52">
        <v>0</v>
      </c>
      <c r="I18" s="52">
        <v>2130158.38</v>
      </c>
      <c r="J18" s="52">
        <v>0</v>
      </c>
      <c r="K18" s="54">
        <v>0</v>
      </c>
      <c r="L18" s="55">
        <v>2130158.38</v>
      </c>
      <c r="M18" s="55">
        <v>2063286.68</v>
      </c>
      <c r="N18" s="56">
        <v>66871.7</v>
      </c>
      <c r="O18" s="57">
        <v>0</v>
      </c>
      <c r="P18" s="58">
        <v>168581</v>
      </c>
      <c r="Q18" s="58">
        <v>168581</v>
      </c>
      <c r="R18" s="58">
        <v>0</v>
      </c>
      <c r="S18" s="58">
        <v>0</v>
      </c>
      <c r="T18" s="58">
        <v>159832</v>
      </c>
      <c r="U18" s="58">
        <v>159832</v>
      </c>
      <c r="V18" s="58">
        <v>0</v>
      </c>
      <c r="W18" s="58">
        <v>0</v>
      </c>
      <c r="X18" s="58">
        <v>159832</v>
      </c>
      <c r="Y18" s="58">
        <v>159832</v>
      </c>
      <c r="Z18" s="58">
        <v>0</v>
      </c>
      <c r="AA18" s="58">
        <v>0</v>
      </c>
      <c r="AB18" s="58">
        <v>167254</v>
      </c>
      <c r="AC18" s="58">
        <v>159832</v>
      </c>
      <c r="AD18" s="58">
        <v>7422</v>
      </c>
      <c r="AE18" s="58">
        <v>0</v>
      </c>
      <c r="AF18" s="58">
        <v>167254</v>
      </c>
      <c r="AG18" s="58">
        <v>159832</v>
      </c>
      <c r="AH18" s="58">
        <v>7422</v>
      </c>
      <c r="AI18" s="58">
        <v>0</v>
      </c>
      <c r="AJ18" s="58">
        <v>167254</v>
      </c>
      <c r="AK18" s="58">
        <v>159832</v>
      </c>
      <c r="AL18" s="58">
        <v>7422</v>
      </c>
      <c r="AM18" s="58">
        <v>0</v>
      </c>
      <c r="AN18" s="58">
        <v>0</v>
      </c>
      <c r="AO18" s="58">
        <v>167254</v>
      </c>
      <c r="AP18" s="58">
        <v>159832</v>
      </c>
      <c r="AQ18" s="58">
        <v>7422</v>
      </c>
      <c r="AR18" s="58">
        <v>0</v>
      </c>
      <c r="AS18" s="59">
        <v>194580</v>
      </c>
      <c r="AT18" s="58">
        <v>187143</v>
      </c>
      <c r="AU18" s="58">
        <v>7437</v>
      </c>
      <c r="AV18" s="58">
        <v>0</v>
      </c>
      <c r="AW18" s="59">
        <v>194580</v>
      </c>
      <c r="AX18" s="58">
        <v>187143</v>
      </c>
      <c r="AY18" s="58">
        <v>7437</v>
      </c>
      <c r="AZ18" s="58">
        <v>0</v>
      </c>
      <c r="BA18" s="58"/>
      <c r="BB18" s="59">
        <v>194580</v>
      </c>
      <c r="BC18" s="58">
        <v>187143</v>
      </c>
      <c r="BD18" s="58">
        <v>7437</v>
      </c>
      <c r="BE18" s="58">
        <v>0</v>
      </c>
      <c r="BF18" s="59">
        <v>194578</v>
      </c>
      <c r="BG18" s="58">
        <v>187142</v>
      </c>
      <c r="BH18" s="58">
        <v>7436</v>
      </c>
      <c r="BI18" s="58">
        <v>0</v>
      </c>
      <c r="BJ18" s="60"/>
      <c r="BK18" s="60"/>
      <c r="BL18" s="60"/>
      <c r="BM18" s="60"/>
      <c r="BN18" s="44"/>
      <c r="BO18" s="58">
        <v>1935579</v>
      </c>
      <c r="BP18" s="61">
        <v>1896867.42</v>
      </c>
    </row>
    <row r="19" spans="1:68">
      <c r="A19" s="10" t="s">
        <v>182</v>
      </c>
      <c r="B19" s="10" t="s">
        <v>184</v>
      </c>
      <c r="C19" s="6">
        <v>480.82799999999997</v>
      </c>
      <c r="D19" s="51">
        <v>2181396.4300000002</v>
      </c>
      <c r="E19" s="52">
        <v>105797.01</v>
      </c>
      <c r="F19" s="53">
        <v>0</v>
      </c>
      <c r="G19" s="51">
        <v>2287193.44</v>
      </c>
      <c r="H19" s="52">
        <v>0</v>
      </c>
      <c r="I19" s="52">
        <v>2287193.44</v>
      </c>
      <c r="J19" s="52">
        <v>0</v>
      </c>
      <c r="K19" s="54">
        <v>0</v>
      </c>
      <c r="L19" s="55">
        <v>2287193.44</v>
      </c>
      <c r="M19" s="55">
        <v>2181396.4300000002</v>
      </c>
      <c r="N19" s="56">
        <v>105797.01</v>
      </c>
      <c r="O19" s="57">
        <v>0</v>
      </c>
      <c r="P19" s="58">
        <v>200553</v>
      </c>
      <c r="Q19" s="58">
        <v>190652</v>
      </c>
      <c r="R19" s="58">
        <v>9901</v>
      </c>
      <c r="S19" s="58">
        <v>0</v>
      </c>
      <c r="T19" s="58">
        <v>190145</v>
      </c>
      <c r="U19" s="58">
        <v>180758</v>
      </c>
      <c r="V19" s="58">
        <v>9387</v>
      </c>
      <c r="W19" s="58">
        <v>0</v>
      </c>
      <c r="X19" s="58">
        <v>189397</v>
      </c>
      <c r="Y19" s="58">
        <v>180758</v>
      </c>
      <c r="Z19" s="58">
        <v>8639</v>
      </c>
      <c r="AA19" s="58">
        <v>0</v>
      </c>
      <c r="AB19" s="58">
        <v>189397</v>
      </c>
      <c r="AC19" s="58">
        <v>180758</v>
      </c>
      <c r="AD19" s="58">
        <v>8639</v>
      </c>
      <c r="AE19" s="58">
        <v>0</v>
      </c>
      <c r="AF19" s="58">
        <v>189397</v>
      </c>
      <c r="AG19" s="58">
        <v>180758</v>
      </c>
      <c r="AH19" s="58">
        <v>8639</v>
      </c>
      <c r="AI19" s="58">
        <v>0</v>
      </c>
      <c r="AJ19" s="58">
        <v>189397</v>
      </c>
      <c r="AK19" s="58">
        <v>180758</v>
      </c>
      <c r="AL19" s="58">
        <v>8639</v>
      </c>
      <c r="AM19" s="58">
        <v>0</v>
      </c>
      <c r="AN19" s="58">
        <v>0</v>
      </c>
      <c r="AO19" s="58">
        <v>189397</v>
      </c>
      <c r="AP19" s="58">
        <v>180758</v>
      </c>
      <c r="AQ19" s="58">
        <v>8639</v>
      </c>
      <c r="AR19" s="58">
        <v>0</v>
      </c>
      <c r="AS19" s="59">
        <v>189902</v>
      </c>
      <c r="AT19" s="58">
        <v>181239</v>
      </c>
      <c r="AU19" s="58">
        <v>8663</v>
      </c>
      <c r="AV19" s="58">
        <v>0</v>
      </c>
      <c r="AW19" s="59">
        <v>189902</v>
      </c>
      <c r="AX19" s="58">
        <v>181239</v>
      </c>
      <c r="AY19" s="58">
        <v>8663</v>
      </c>
      <c r="AZ19" s="58">
        <v>0</v>
      </c>
      <c r="BA19" s="58"/>
      <c r="BB19" s="59">
        <v>189902</v>
      </c>
      <c r="BC19" s="58">
        <v>181239</v>
      </c>
      <c r="BD19" s="58">
        <v>8663</v>
      </c>
      <c r="BE19" s="58">
        <v>0</v>
      </c>
      <c r="BF19" s="59">
        <v>189903</v>
      </c>
      <c r="BG19" s="58">
        <v>181240</v>
      </c>
      <c r="BH19" s="58">
        <v>8663</v>
      </c>
      <c r="BI19" s="58">
        <v>0</v>
      </c>
      <c r="BJ19" s="60"/>
      <c r="BK19" s="60"/>
      <c r="BL19" s="60"/>
      <c r="BM19" s="60"/>
      <c r="BN19" s="44"/>
      <c r="BO19" s="58">
        <v>2097292</v>
      </c>
      <c r="BP19" s="61">
        <v>2055346.16</v>
      </c>
    </row>
    <row r="20" spans="1:68">
      <c r="A20" s="10" t="s">
        <v>185</v>
      </c>
      <c r="B20" s="10" t="s">
        <v>187</v>
      </c>
      <c r="C20" s="6">
        <v>670.26199999999994</v>
      </c>
      <c r="D20" s="51">
        <v>3040811.13</v>
      </c>
      <c r="E20" s="52">
        <v>160941.21</v>
      </c>
      <c r="F20" s="53">
        <v>0</v>
      </c>
      <c r="G20" s="51">
        <v>3201752.34</v>
      </c>
      <c r="H20" s="52">
        <v>0</v>
      </c>
      <c r="I20" s="52">
        <v>3201752.34</v>
      </c>
      <c r="J20" s="52">
        <v>0</v>
      </c>
      <c r="K20" s="54">
        <v>0</v>
      </c>
      <c r="L20" s="55">
        <v>3201752.34</v>
      </c>
      <c r="M20" s="55">
        <v>3040811.13</v>
      </c>
      <c r="N20" s="56">
        <v>160941.21</v>
      </c>
      <c r="O20" s="57">
        <v>0</v>
      </c>
      <c r="P20" s="58">
        <v>280114</v>
      </c>
      <c r="Q20" s="58">
        <v>265764</v>
      </c>
      <c r="R20" s="58">
        <v>14350</v>
      </c>
      <c r="S20" s="58">
        <v>0</v>
      </c>
      <c r="T20" s="58">
        <v>265577</v>
      </c>
      <c r="U20" s="58">
        <v>251972</v>
      </c>
      <c r="V20" s="58">
        <v>13605</v>
      </c>
      <c r="W20" s="58">
        <v>0</v>
      </c>
      <c r="X20" s="58">
        <v>265253</v>
      </c>
      <c r="Y20" s="58">
        <v>251972</v>
      </c>
      <c r="Z20" s="58">
        <v>13281</v>
      </c>
      <c r="AA20" s="58">
        <v>0</v>
      </c>
      <c r="AB20" s="58">
        <v>265253</v>
      </c>
      <c r="AC20" s="58">
        <v>251972</v>
      </c>
      <c r="AD20" s="58">
        <v>13281</v>
      </c>
      <c r="AE20" s="58">
        <v>0</v>
      </c>
      <c r="AF20" s="58">
        <v>265253</v>
      </c>
      <c r="AG20" s="58">
        <v>251972</v>
      </c>
      <c r="AH20" s="58">
        <v>13281</v>
      </c>
      <c r="AI20" s="58">
        <v>0</v>
      </c>
      <c r="AJ20" s="58">
        <v>265253</v>
      </c>
      <c r="AK20" s="58">
        <v>251972</v>
      </c>
      <c r="AL20" s="58">
        <v>13281</v>
      </c>
      <c r="AM20" s="58">
        <v>0</v>
      </c>
      <c r="AN20" s="58">
        <v>0</v>
      </c>
      <c r="AO20" s="58">
        <v>265253</v>
      </c>
      <c r="AP20" s="58">
        <v>251972</v>
      </c>
      <c r="AQ20" s="58">
        <v>13281</v>
      </c>
      <c r="AR20" s="58">
        <v>0</v>
      </c>
      <c r="AS20" s="59">
        <v>265959</v>
      </c>
      <c r="AT20" s="58">
        <v>252643</v>
      </c>
      <c r="AU20" s="58">
        <v>13316</v>
      </c>
      <c r="AV20" s="58">
        <v>0</v>
      </c>
      <c r="AW20" s="59">
        <v>265959</v>
      </c>
      <c r="AX20" s="58">
        <v>252643</v>
      </c>
      <c r="AY20" s="58">
        <v>13316</v>
      </c>
      <c r="AZ20" s="58">
        <v>0</v>
      </c>
      <c r="BA20" s="58"/>
      <c r="BB20" s="59">
        <v>265959</v>
      </c>
      <c r="BC20" s="58">
        <v>252643</v>
      </c>
      <c r="BD20" s="58">
        <v>13316</v>
      </c>
      <c r="BE20" s="58">
        <v>0</v>
      </c>
      <c r="BF20" s="59">
        <v>265960</v>
      </c>
      <c r="BG20" s="58">
        <v>252643</v>
      </c>
      <c r="BH20" s="58">
        <v>13317</v>
      </c>
      <c r="BI20" s="58">
        <v>0</v>
      </c>
      <c r="BJ20" s="60"/>
      <c r="BK20" s="60"/>
      <c r="BL20" s="60"/>
      <c r="BM20" s="60"/>
      <c r="BN20" s="44"/>
      <c r="BO20" s="58">
        <v>2935793</v>
      </c>
      <c r="BP20" s="61">
        <v>2877077.14</v>
      </c>
    </row>
    <row r="21" spans="1:68">
      <c r="A21" s="10" t="s">
        <v>188</v>
      </c>
      <c r="B21" s="10" t="s">
        <v>190</v>
      </c>
      <c r="C21" s="6">
        <v>663.25699999999995</v>
      </c>
      <c r="D21" s="51">
        <v>3009031.19</v>
      </c>
      <c r="E21" s="52">
        <v>0</v>
      </c>
      <c r="F21" s="53">
        <v>0</v>
      </c>
      <c r="G21" s="51">
        <v>3009031.19</v>
      </c>
      <c r="H21" s="52">
        <v>0</v>
      </c>
      <c r="I21" s="52">
        <v>3009031.19</v>
      </c>
      <c r="J21" s="52">
        <v>0</v>
      </c>
      <c r="K21" s="54">
        <v>0</v>
      </c>
      <c r="L21" s="55">
        <v>3009031.19</v>
      </c>
      <c r="M21" s="55">
        <v>3009031.19</v>
      </c>
      <c r="N21" s="56">
        <v>0</v>
      </c>
      <c r="O21" s="57">
        <v>0</v>
      </c>
      <c r="P21" s="58">
        <v>235085</v>
      </c>
      <c r="Q21" s="58">
        <v>235085</v>
      </c>
      <c r="R21" s="58">
        <v>0</v>
      </c>
      <c r="S21" s="58">
        <v>0</v>
      </c>
      <c r="T21" s="58">
        <v>222884</v>
      </c>
      <c r="U21" s="58">
        <v>222884</v>
      </c>
      <c r="V21" s="58">
        <v>0</v>
      </c>
      <c r="W21" s="58">
        <v>0</v>
      </c>
      <c r="X21" s="58">
        <v>222884</v>
      </c>
      <c r="Y21" s="58">
        <v>222884</v>
      </c>
      <c r="Z21" s="58">
        <v>0</v>
      </c>
      <c r="AA21" s="58">
        <v>0</v>
      </c>
      <c r="AB21" s="58">
        <v>222884</v>
      </c>
      <c r="AC21" s="58">
        <v>222884</v>
      </c>
      <c r="AD21" s="58">
        <v>0</v>
      </c>
      <c r="AE21" s="58">
        <v>0</v>
      </c>
      <c r="AF21" s="58">
        <v>222884</v>
      </c>
      <c r="AG21" s="58">
        <v>222884</v>
      </c>
      <c r="AH21" s="58">
        <v>0</v>
      </c>
      <c r="AI21" s="58">
        <v>0</v>
      </c>
      <c r="AJ21" s="58">
        <v>222884</v>
      </c>
      <c r="AK21" s="58">
        <v>222884</v>
      </c>
      <c r="AL21" s="58">
        <v>0</v>
      </c>
      <c r="AM21" s="58">
        <v>0</v>
      </c>
      <c r="AN21" s="58">
        <v>0</v>
      </c>
      <c r="AO21" s="58">
        <v>222884</v>
      </c>
      <c r="AP21" s="58">
        <v>222884</v>
      </c>
      <c r="AQ21" s="58">
        <v>0</v>
      </c>
      <c r="AR21" s="58">
        <v>0</v>
      </c>
      <c r="AS21" s="59">
        <v>287328</v>
      </c>
      <c r="AT21" s="58">
        <v>287328</v>
      </c>
      <c r="AU21" s="58">
        <v>0</v>
      </c>
      <c r="AV21" s="58">
        <v>0</v>
      </c>
      <c r="AW21" s="59">
        <v>287329</v>
      </c>
      <c r="AX21" s="58">
        <v>287329</v>
      </c>
      <c r="AY21" s="58">
        <v>0</v>
      </c>
      <c r="AZ21" s="58">
        <v>0</v>
      </c>
      <c r="BA21" s="58"/>
      <c r="BB21" s="59">
        <v>287328</v>
      </c>
      <c r="BC21" s="58">
        <v>287328</v>
      </c>
      <c r="BD21" s="58">
        <v>0</v>
      </c>
      <c r="BE21" s="58">
        <v>0</v>
      </c>
      <c r="BF21" s="59">
        <v>287329</v>
      </c>
      <c r="BG21" s="58">
        <v>287329</v>
      </c>
      <c r="BH21" s="58">
        <v>0</v>
      </c>
      <c r="BI21" s="58">
        <v>0</v>
      </c>
      <c r="BJ21" s="60"/>
      <c r="BK21" s="60"/>
      <c r="BL21" s="60"/>
      <c r="BM21" s="60"/>
      <c r="BN21" s="44"/>
      <c r="BO21" s="58">
        <v>2721703</v>
      </c>
      <c r="BP21" s="61">
        <v>2667268.94</v>
      </c>
    </row>
    <row r="22" spans="1:68">
      <c r="A22" s="10" t="s">
        <v>191</v>
      </c>
      <c r="B22" s="10" t="s">
        <v>193</v>
      </c>
      <c r="C22" s="6">
        <v>424.57499999999999</v>
      </c>
      <c r="D22" s="51">
        <v>1926190.63</v>
      </c>
      <c r="E22" s="52">
        <v>0</v>
      </c>
      <c r="F22" s="53">
        <v>0</v>
      </c>
      <c r="G22" s="51">
        <v>1926190.63</v>
      </c>
      <c r="H22" s="52">
        <v>0</v>
      </c>
      <c r="I22" s="52">
        <v>1926190.63</v>
      </c>
      <c r="J22" s="52">
        <v>0</v>
      </c>
      <c r="K22" s="54">
        <v>0</v>
      </c>
      <c r="L22" s="55">
        <v>1926190.63</v>
      </c>
      <c r="M22" s="55">
        <v>1926190.63</v>
      </c>
      <c r="N22" s="56">
        <v>0</v>
      </c>
      <c r="O22" s="57">
        <v>0</v>
      </c>
      <c r="P22" s="58">
        <v>168348</v>
      </c>
      <c r="Q22" s="58">
        <v>168348</v>
      </c>
      <c r="R22" s="58">
        <v>0</v>
      </c>
      <c r="S22" s="58">
        <v>0</v>
      </c>
      <c r="T22" s="58">
        <v>159611</v>
      </c>
      <c r="U22" s="58">
        <v>159611</v>
      </c>
      <c r="V22" s="58">
        <v>0</v>
      </c>
      <c r="W22" s="58">
        <v>0</v>
      </c>
      <c r="X22" s="58">
        <v>159610</v>
      </c>
      <c r="Y22" s="58">
        <v>159610</v>
      </c>
      <c r="Z22" s="58">
        <v>0</v>
      </c>
      <c r="AA22" s="58">
        <v>0</v>
      </c>
      <c r="AB22" s="58">
        <v>159611</v>
      </c>
      <c r="AC22" s="58">
        <v>159611</v>
      </c>
      <c r="AD22" s="58">
        <v>0</v>
      </c>
      <c r="AE22" s="58">
        <v>0</v>
      </c>
      <c r="AF22" s="58">
        <v>159610</v>
      </c>
      <c r="AG22" s="58">
        <v>159610</v>
      </c>
      <c r="AH22" s="58">
        <v>0</v>
      </c>
      <c r="AI22" s="58">
        <v>0</v>
      </c>
      <c r="AJ22" s="58">
        <v>159611</v>
      </c>
      <c r="AK22" s="58">
        <v>159611</v>
      </c>
      <c r="AL22" s="58">
        <v>0</v>
      </c>
      <c r="AM22" s="58">
        <v>0</v>
      </c>
      <c r="AN22" s="58">
        <v>0</v>
      </c>
      <c r="AO22" s="58">
        <v>159610</v>
      </c>
      <c r="AP22" s="58">
        <v>159610</v>
      </c>
      <c r="AQ22" s="58">
        <v>0</v>
      </c>
      <c r="AR22" s="58">
        <v>0</v>
      </c>
      <c r="AS22" s="59">
        <v>160036</v>
      </c>
      <c r="AT22" s="58">
        <v>160036</v>
      </c>
      <c r="AU22" s="58">
        <v>0</v>
      </c>
      <c r="AV22" s="58">
        <v>0</v>
      </c>
      <c r="AW22" s="59">
        <v>160036</v>
      </c>
      <c r="AX22" s="58">
        <v>160036</v>
      </c>
      <c r="AY22" s="58">
        <v>0</v>
      </c>
      <c r="AZ22" s="58">
        <v>0</v>
      </c>
      <c r="BA22" s="58"/>
      <c r="BB22" s="59">
        <v>160036</v>
      </c>
      <c r="BC22" s="58">
        <v>160036</v>
      </c>
      <c r="BD22" s="58">
        <v>0</v>
      </c>
      <c r="BE22" s="58">
        <v>0</v>
      </c>
      <c r="BF22" s="59">
        <v>160036</v>
      </c>
      <c r="BG22" s="58">
        <v>160036</v>
      </c>
      <c r="BH22" s="58">
        <v>0</v>
      </c>
      <c r="BI22" s="58">
        <v>0</v>
      </c>
      <c r="BJ22" s="60"/>
      <c r="BK22" s="60"/>
      <c r="BL22" s="60"/>
      <c r="BM22" s="60"/>
      <c r="BN22" s="44"/>
      <c r="BO22" s="58">
        <v>1766155</v>
      </c>
      <c r="BP22" s="61">
        <v>1730831.9</v>
      </c>
    </row>
    <row r="23" spans="1:68">
      <c r="A23" s="10" t="s">
        <v>194</v>
      </c>
      <c r="B23" s="10" t="s">
        <v>196</v>
      </c>
      <c r="C23" s="6">
        <v>424.21899999999999</v>
      </c>
      <c r="D23" s="51">
        <v>1924575.55</v>
      </c>
      <c r="E23" s="52">
        <v>107793.18</v>
      </c>
      <c r="F23" s="53">
        <v>0</v>
      </c>
      <c r="G23" s="51">
        <v>2032368.73</v>
      </c>
      <c r="H23" s="52">
        <v>0</v>
      </c>
      <c r="I23" s="52">
        <v>2032368.73</v>
      </c>
      <c r="J23" s="52">
        <v>0</v>
      </c>
      <c r="K23" s="54">
        <v>0</v>
      </c>
      <c r="L23" s="55">
        <v>2032368.73</v>
      </c>
      <c r="M23" s="55">
        <v>1924575.55</v>
      </c>
      <c r="N23" s="56">
        <v>107793.18</v>
      </c>
      <c r="O23" s="57">
        <v>0</v>
      </c>
      <c r="P23" s="58">
        <v>168206</v>
      </c>
      <c r="Q23" s="58">
        <v>168206</v>
      </c>
      <c r="R23" s="58">
        <v>0</v>
      </c>
      <c r="S23" s="58">
        <v>0</v>
      </c>
      <c r="T23" s="58">
        <v>159477</v>
      </c>
      <c r="U23" s="58">
        <v>159477</v>
      </c>
      <c r="V23" s="58">
        <v>0</v>
      </c>
      <c r="W23" s="58">
        <v>0</v>
      </c>
      <c r="X23" s="58">
        <v>170244</v>
      </c>
      <c r="Y23" s="58">
        <v>159477</v>
      </c>
      <c r="Z23" s="58">
        <v>10767</v>
      </c>
      <c r="AA23" s="58">
        <v>0</v>
      </c>
      <c r="AB23" s="58">
        <v>170244</v>
      </c>
      <c r="AC23" s="58">
        <v>159477</v>
      </c>
      <c r="AD23" s="58">
        <v>10767</v>
      </c>
      <c r="AE23" s="58">
        <v>0</v>
      </c>
      <c r="AF23" s="58">
        <v>170245</v>
      </c>
      <c r="AG23" s="58">
        <v>159477</v>
      </c>
      <c r="AH23" s="58">
        <v>10768</v>
      </c>
      <c r="AI23" s="58">
        <v>0</v>
      </c>
      <c r="AJ23" s="58">
        <v>170244</v>
      </c>
      <c r="AK23" s="58">
        <v>159477</v>
      </c>
      <c r="AL23" s="58">
        <v>10767</v>
      </c>
      <c r="AM23" s="58">
        <v>0</v>
      </c>
      <c r="AN23" s="58">
        <v>0</v>
      </c>
      <c r="AO23" s="58">
        <v>170245</v>
      </c>
      <c r="AP23" s="58">
        <v>159477</v>
      </c>
      <c r="AQ23" s="58">
        <v>10768</v>
      </c>
      <c r="AR23" s="58">
        <v>0</v>
      </c>
      <c r="AS23" s="59">
        <v>170693</v>
      </c>
      <c r="AT23" s="58">
        <v>159902</v>
      </c>
      <c r="AU23" s="58">
        <v>10791</v>
      </c>
      <c r="AV23" s="58">
        <v>0</v>
      </c>
      <c r="AW23" s="59">
        <v>170692</v>
      </c>
      <c r="AX23" s="58">
        <v>159901</v>
      </c>
      <c r="AY23" s="58">
        <v>10791</v>
      </c>
      <c r="AZ23" s="58">
        <v>0</v>
      </c>
      <c r="BA23" s="58"/>
      <c r="BB23" s="59">
        <v>170693</v>
      </c>
      <c r="BC23" s="58">
        <v>159902</v>
      </c>
      <c r="BD23" s="58">
        <v>10791</v>
      </c>
      <c r="BE23" s="58">
        <v>0</v>
      </c>
      <c r="BF23" s="59">
        <v>170693</v>
      </c>
      <c r="BG23" s="58">
        <v>159901</v>
      </c>
      <c r="BH23" s="58">
        <v>10792</v>
      </c>
      <c r="BI23" s="58">
        <v>0</v>
      </c>
      <c r="BJ23" s="60"/>
      <c r="BK23" s="60"/>
      <c r="BL23" s="60"/>
      <c r="BM23" s="60"/>
      <c r="BN23" s="44"/>
      <c r="BO23" s="58">
        <v>1861676</v>
      </c>
      <c r="BP23" s="61">
        <v>1824442.48</v>
      </c>
    </row>
    <row r="24" spans="1:68">
      <c r="A24" s="10" t="s">
        <v>197</v>
      </c>
      <c r="B24" s="10" t="s">
        <v>199</v>
      </c>
      <c r="C24" s="6">
        <v>405.36799999999999</v>
      </c>
      <c r="D24" s="51">
        <v>1839053.27</v>
      </c>
      <c r="E24" s="52">
        <v>97313.29</v>
      </c>
      <c r="F24" s="53">
        <v>0</v>
      </c>
      <c r="G24" s="51">
        <v>1936366.56</v>
      </c>
      <c r="H24" s="52">
        <v>0</v>
      </c>
      <c r="I24" s="52">
        <v>1936366.56</v>
      </c>
      <c r="J24" s="52">
        <v>0</v>
      </c>
      <c r="K24" s="54">
        <v>0</v>
      </c>
      <c r="L24" s="55">
        <v>1936366.56</v>
      </c>
      <c r="M24" s="55">
        <v>1839053.27</v>
      </c>
      <c r="N24" s="56">
        <v>97313.29</v>
      </c>
      <c r="O24" s="57">
        <v>0</v>
      </c>
      <c r="P24" s="58">
        <v>185571</v>
      </c>
      <c r="Q24" s="58">
        <v>171348</v>
      </c>
      <c r="R24" s="58">
        <v>5539</v>
      </c>
      <c r="S24" s="58">
        <v>8684</v>
      </c>
      <c r="T24" s="58">
        <v>175940</v>
      </c>
      <c r="U24" s="58">
        <v>162455</v>
      </c>
      <c r="V24" s="58">
        <v>5252</v>
      </c>
      <c r="W24" s="58">
        <v>8233</v>
      </c>
      <c r="X24" s="58">
        <v>179329</v>
      </c>
      <c r="Y24" s="58">
        <v>162455</v>
      </c>
      <c r="Z24" s="58">
        <v>8641</v>
      </c>
      <c r="AA24" s="58">
        <v>8233</v>
      </c>
      <c r="AB24" s="58">
        <v>168303</v>
      </c>
      <c r="AC24" s="58">
        <v>162455</v>
      </c>
      <c r="AD24" s="58">
        <v>8642</v>
      </c>
      <c r="AE24" s="58">
        <v>-2794</v>
      </c>
      <c r="AF24" s="58">
        <v>168301</v>
      </c>
      <c r="AG24" s="58">
        <v>162455</v>
      </c>
      <c r="AH24" s="58">
        <v>8641</v>
      </c>
      <c r="AI24" s="58">
        <v>-2795</v>
      </c>
      <c r="AJ24" s="58">
        <v>168303</v>
      </c>
      <c r="AK24" s="58">
        <v>162455</v>
      </c>
      <c r="AL24" s="58">
        <v>8642</v>
      </c>
      <c r="AM24" s="58">
        <v>-2794</v>
      </c>
      <c r="AN24" s="58">
        <v>0</v>
      </c>
      <c r="AO24" s="58">
        <v>168301</v>
      </c>
      <c r="AP24" s="58">
        <v>162455</v>
      </c>
      <c r="AQ24" s="58">
        <v>8641</v>
      </c>
      <c r="AR24" s="58">
        <v>-2795</v>
      </c>
      <c r="AS24" s="59">
        <v>144464</v>
      </c>
      <c r="AT24" s="58">
        <v>138595</v>
      </c>
      <c r="AU24" s="58">
        <v>8663</v>
      </c>
      <c r="AV24" s="58">
        <v>-2794</v>
      </c>
      <c r="AW24" s="59">
        <v>144463</v>
      </c>
      <c r="AX24" s="58">
        <v>138595</v>
      </c>
      <c r="AY24" s="58">
        <v>8663</v>
      </c>
      <c r="AZ24" s="58">
        <v>-2795</v>
      </c>
      <c r="BA24" s="58"/>
      <c r="BB24" s="59">
        <v>144464</v>
      </c>
      <c r="BC24" s="58">
        <v>138595</v>
      </c>
      <c r="BD24" s="58">
        <v>8663</v>
      </c>
      <c r="BE24" s="58">
        <v>-2794</v>
      </c>
      <c r="BF24" s="59">
        <v>144463</v>
      </c>
      <c r="BG24" s="58">
        <v>138595</v>
      </c>
      <c r="BH24" s="58">
        <v>8663</v>
      </c>
      <c r="BI24" s="58">
        <v>-2795</v>
      </c>
      <c r="BJ24" s="60"/>
      <c r="BK24" s="60"/>
      <c r="BL24" s="60"/>
      <c r="BM24" s="60"/>
      <c r="BN24" s="44"/>
      <c r="BO24" s="58">
        <v>1791902</v>
      </c>
      <c r="BP24" s="61">
        <v>1756063.96</v>
      </c>
    </row>
    <row r="25" spans="1:68">
      <c r="A25" s="10" t="s">
        <v>200</v>
      </c>
      <c r="B25" s="10" t="s">
        <v>202</v>
      </c>
      <c r="C25" s="6">
        <v>921.97500000000002</v>
      </c>
      <c r="D25" s="51">
        <v>4182770.08</v>
      </c>
      <c r="E25" s="52">
        <v>238043.27</v>
      </c>
      <c r="F25" s="53">
        <v>0</v>
      </c>
      <c r="G25" s="51">
        <v>4420813.3499999996</v>
      </c>
      <c r="H25" s="52">
        <v>0</v>
      </c>
      <c r="I25" s="52">
        <v>4420813.3499999996</v>
      </c>
      <c r="J25" s="52">
        <v>0</v>
      </c>
      <c r="K25" s="54">
        <v>0</v>
      </c>
      <c r="L25" s="55">
        <v>4420813.3499999996</v>
      </c>
      <c r="M25" s="55">
        <v>4182770.08</v>
      </c>
      <c r="N25" s="56">
        <v>238043.27</v>
      </c>
      <c r="O25" s="57">
        <v>0</v>
      </c>
      <c r="P25" s="58">
        <v>359689</v>
      </c>
      <c r="Q25" s="58">
        <v>350101</v>
      </c>
      <c r="R25" s="58">
        <v>4711</v>
      </c>
      <c r="S25" s="58">
        <v>4877</v>
      </c>
      <c r="T25" s="58">
        <v>341021</v>
      </c>
      <c r="U25" s="58">
        <v>331931</v>
      </c>
      <c r="V25" s="58">
        <v>4466</v>
      </c>
      <c r="W25" s="58">
        <v>4624</v>
      </c>
      <c r="X25" s="58">
        <v>359415</v>
      </c>
      <c r="Y25" s="58">
        <v>331931</v>
      </c>
      <c r="Z25" s="58">
        <v>22860</v>
      </c>
      <c r="AA25" s="58">
        <v>4624</v>
      </c>
      <c r="AB25" s="58">
        <v>353222</v>
      </c>
      <c r="AC25" s="58">
        <v>331931</v>
      </c>
      <c r="AD25" s="58">
        <v>22860</v>
      </c>
      <c r="AE25" s="58">
        <v>-1569</v>
      </c>
      <c r="AF25" s="58">
        <v>353221</v>
      </c>
      <c r="AG25" s="58">
        <v>331931</v>
      </c>
      <c r="AH25" s="58">
        <v>22860</v>
      </c>
      <c r="AI25" s="58">
        <v>-1570</v>
      </c>
      <c r="AJ25" s="58">
        <v>353222</v>
      </c>
      <c r="AK25" s="58">
        <v>331931</v>
      </c>
      <c r="AL25" s="58">
        <v>22860</v>
      </c>
      <c r="AM25" s="58">
        <v>-1569</v>
      </c>
      <c r="AN25" s="58">
        <v>0</v>
      </c>
      <c r="AO25" s="58">
        <v>353223</v>
      </c>
      <c r="AP25" s="58">
        <v>331932</v>
      </c>
      <c r="AQ25" s="58">
        <v>22861</v>
      </c>
      <c r="AR25" s="58">
        <v>-1570</v>
      </c>
      <c r="AS25" s="59">
        <v>389560</v>
      </c>
      <c r="AT25" s="58">
        <v>368216</v>
      </c>
      <c r="AU25" s="58">
        <v>22913</v>
      </c>
      <c r="AV25" s="58">
        <v>-1569</v>
      </c>
      <c r="AW25" s="59">
        <v>389560</v>
      </c>
      <c r="AX25" s="58">
        <v>368217</v>
      </c>
      <c r="AY25" s="58">
        <v>22913</v>
      </c>
      <c r="AZ25" s="58">
        <v>-1570</v>
      </c>
      <c r="BA25" s="58"/>
      <c r="BB25" s="59">
        <v>389560</v>
      </c>
      <c r="BC25" s="58">
        <v>368216</v>
      </c>
      <c r="BD25" s="58">
        <v>22913</v>
      </c>
      <c r="BE25" s="58">
        <v>-1569</v>
      </c>
      <c r="BF25" s="59">
        <v>389560</v>
      </c>
      <c r="BG25" s="58">
        <v>368217</v>
      </c>
      <c r="BH25" s="58">
        <v>22913</v>
      </c>
      <c r="BI25" s="58">
        <v>-1570</v>
      </c>
      <c r="BJ25" s="60"/>
      <c r="BK25" s="60"/>
      <c r="BL25" s="60"/>
      <c r="BM25" s="60"/>
      <c r="BN25" s="44"/>
      <c r="BO25" s="58">
        <v>4031253</v>
      </c>
      <c r="BP25" s="61">
        <v>3950627.94</v>
      </c>
    </row>
    <row r="26" spans="1:68">
      <c r="A26" s="10" t="s">
        <v>203</v>
      </c>
      <c r="B26" s="10" t="s">
        <v>205</v>
      </c>
      <c r="C26" s="6">
        <v>487.08499999999998</v>
      </c>
      <c r="D26" s="51">
        <v>2209782.87</v>
      </c>
      <c r="E26" s="52">
        <v>128752.97</v>
      </c>
      <c r="F26" s="53">
        <v>0</v>
      </c>
      <c r="G26" s="51">
        <v>2338535.84</v>
      </c>
      <c r="H26" s="52">
        <v>0</v>
      </c>
      <c r="I26" s="52">
        <v>2338535.84</v>
      </c>
      <c r="J26" s="52">
        <v>0</v>
      </c>
      <c r="K26" s="54">
        <v>0</v>
      </c>
      <c r="L26" s="55">
        <v>2338535.84</v>
      </c>
      <c r="M26" s="55">
        <v>2209782.87</v>
      </c>
      <c r="N26" s="56">
        <v>128752.97</v>
      </c>
      <c r="O26" s="57">
        <v>0</v>
      </c>
      <c r="P26" s="58">
        <v>193133</v>
      </c>
      <c r="Q26" s="58">
        <v>193133</v>
      </c>
      <c r="R26" s="58">
        <v>0</v>
      </c>
      <c r="S26" s="58">
        <v>0</v>
      </c>
      <c r="T26" s="58">
        <v>183110</v>
      </c>
      <c r="U26" s="58">
        <v>183110</v>
      </c>
      <c r="V26" s="58">
        <v>0</v>
      </c>
      <c r="W26" s="58">
        <v>0</v>
      </c>
      <c r="X26" s="58">
        <v>195971</v>
      </c>
      <c r="Y26" s="58">
        <v>183110</v>
      </c>
      <c r="Z26" s="58">
        <v>12861</v>
      </c>
      <c r="AA26" s="58">
        <v>0</v>
      </c>
      <c r="AB26" s="58">
        <v>195971</v>
      </c>
      <c r="AC26" s="58">
        <v>183110</v>
      </c>
      <c r="AD26" s="58">
        <v>12861</v>
      </c>
      <c r="AE26" s="58">
        <v>0</v>
      </c>
      <c r="AF26" s="58">
        <v>195971</v>
      </c>
      <c r="AG26" s="58">
        <v>183110</v>
      </c>
      <c r="AH26" s="58">
        <v>12861</v>
      </c>
      <c r="AI26" s="58">
        <v>0</v>
      </c>
      <c r="AJ26" s="58">
        <v>195971</v>
      </c>
      <c r="AK26" s="58">
        <v>183110</v>
      </c>
      <c r="AL26" s="58">
        <v>12861</v>
      </c>
      <c r="AM26" s="58">
        <v>0</v>
      </c>
      <c r="AN26" s="58">
        <v>0</v>
      </c>
      <c r="AO26" s="58">
        <v>195971</v>
      </c>
      <c r="AP26" s="58">
        <v>183110</v>
      </c>
      <c r="AQ26" s="58">
        <v>12861</v>
      </c>
      <c r="AR26" s="58">
        <v>0</v>
      </c>
      <c r="AS26" s="59">
        <v>196488</v>
      </c>
      <c r="AT26" s="58">
        <v>183598</v>
      </c>
      <c r="AU26" s="58">
        <v>12890</v>
      </c>
      <c r="AV26" s="58">
        <v>0</v>
      </c>
      <c r="AW26" s="59">
        <v>196487</v>
      </c>
      <c r="AX26" s="58">
        <v>183598</v>
      </c>
      <c r="AY26" s="58">
        <v>12889</v>
      </c>
      <c r="AZ26" s="58">
        <v>0</v>
      </c>
      <c r="BA26" s="58"/>
      <c r="BB26" s="59">
        <v>196488</v>
      </c>
      <c r="BC26" s="58">
        <v>183598</v>
      </c>
      <c r="BD26" s="58">
        <v>12890</v>
      </c>
      <c r="BE26" s="58">
        <v>0</v>
      </c>
      <c r="BF26" s="59">
        <v>196487</v>
      </c>
      <c r="BG26" s="58">
        <v>183598</v>
      </c>
      <c r="BH26" s="58">
        <v>12889</v>
      </c>
      <c r="BI26" s="58">
        <v>0</v>
      </c>
      <c r="BJ26" s="60"/>
      <c r="BK26" s="60"/>
      <c r="BL26" s="60"/>
      <c r="BM26" s="60"/>
      <c r="BN26" s="44"/>
      <c r="BO26" s="58">
        <v>2142048</v>
      </c>
      <c r="BP26" s="61">
        <v>2099207.04</v>
      </c>
    </row>
    <row r="27" spans="1:68">
      <c r="A27" s="10" t="s">
        <v>206</v>
      </c>
      <c r="B27" s="10" t="s">
        <v>208</v>
      </c>
      <c r="C27" s="6">
        <v>744.69399999999996</v>
      </c>
      <c r="D27" s="51">
        <v>3378490.5</v>
      </c>
      <c r="E27" s="52">
        <v>192630.41</v>
      </c>
      <c r="F27" s="53">
        <v>0</v>
      </c>
      <c r="G27" s="51">
        <v>3571120.91</v>
      </c>
      <c r="H27" s="52">
        <v>0</v>
      </c>
      <c r="I27" s="52">
        <v>3571120.91</v>
      </c>
      <c r="J27" s="52">
        <v>0</v>
      </c>
      <c r="K27" s="54">
        <v>0</v>
      </c>
      <c r="L27" s="55">
        <v>3571120.91</v>
      </c>
      <c r="M27" s="55">
        <v>3378490.5</v>
      </c>
      <c r="N27" s="56">
        <v>192630.41</v>
      </c>
      <c r="O27" s="57">
        <v>0</v>
      </c>
      <c r="P27" s="58">
        <v>308063</v>
      </c>
      <c r="Q27" s="58">
        <v>308063</v>
      </c>
      <c r="R27" s="58">
        <v>0</v>
      </c>
      <c r="S27" s="58">
        <v>0</v>
      </c>
      <c r="T27" s="58">
        <v>292075</v>
      </c>
      <c r="U27" s="58">
        <v>292075</v>
      </c>
      <c r="V27" s="58">
        <v>0</v>
      </c>
      <c r="W27" s="58">
        <v>0</v>
      </c>
      <c r="X27" s="58">
        <v>308725</v>
      </c>
      <c r="Y27" s="58">
        <v>292075</v>
      </c>
      <c r="Z27" s="58">
        <v>16650</v>
      </c>
      <c r="AA27" s="58">
        <v>0</v>
      </c>
      <c r="AB27" s="58">
        <v>308725</v>
      </c>
      <c r="AC27" s="58">
        <v>292075</v>
      </c>
      <c r="AD27" s="58">
        <v>16650</v>
      </c>
      <c r="AE27" s="58">
        <v>0</v>
      </c>
      <c r="AF27" s="58">
        <v>308725</v>
      </c>
      <c r="AG27" s="58">
        <v>292075</v>
      </c>
      <c r="AH27" s="58">
        <v>16650</v>
      </c>
      <c r="AI27" s="58">
        <v>0</v>
      </c>
      <c r="AJ27" s="58">
        <v>308724</v>
      </c>
      <c r="AK27" s="58">
        <v>292075</v>
      </c>
      <c r="AL27" s="58">
        <v>16649</v>
      </c>
      <c r="AM27" s="58">
        <v>0</v>
      </c>
      <c r="AN27" s="58">
        <v>0</v>
      </c>
      <c r="AO27" s="58">
        <v>308725</v>
      </c>
      <c r="AP27" s="58">
        <v>292075</v>
      </c>
      <c r="AQ27" s="58">
        <v>16650</v>
      </c>
      <c r="AR27" s="58">
        <v>0</v>
      </c>
      <c r="AS27" s="59">
        <v>285472</v>
      </c>
      <c r="AT27" s="58">
        <v>263596</v>
      </c>
      <c r="AU27" s="58">
        <v>21876</v>
      </c>
      <c r="AV27" s="58">
        <v>0</v>
      </c>
      <c r="AW27" s="59">
        <v>285471</v>
      </c>
      <c r="AX27" s="58">
        <v>263595</v>
      </c>
      <c r="AY27" s="58">
        <v>21876</v>
      </c>
      <c r="AZ27" s="58">
        <v>0</v>
      </c>
      <c r="BA27" s="58"/>
      <c r="BB27" s="59">
        <v>285472</v>
      </c>
      <c r="BC27" s="58">
        <v>263596</v>
      </c>
      <c r="BD27" s="58">
        <v>21876</v>
      </c>
      <c r="BE27" s="58">
        <v>0</v>
      </c>
      <c r="BF27" s="59">
        <v>285472</v>
      </c>
      <c r="BG27" s="58">
        <v>263595</v>
      </c>
      <c r="BH27" s="58">
        <v>21877</v>
      </c>
      <c r="BI27" s="58">
        <v>0</v>
      </c>
      <c r="BJ27" s="60"/>
      <c r="BK27" s="60"/>
      <c r="BL27" s="60"/>
      <c r="BM27" s="60"/>
      <c r="BN27" s="44"/>
      <c r="BO27" s="58">
        <v>3285649</v>
      </c>
      <c r="BP27" s="61">
        <v>3219936.02</v>
      </c>
    </row>
    <row r="28" spans="1:68">
      <c r="A28" s="10" t="s">
        <v>209</v>
      </c>
      <c r="B28" s="10" t="s">
        <v>211</v>
      </c>
      <c r="C28" s="6">
        <v>482.166</v>
      </c>
      <c r="D28" s="51">
        <v>2187466.6</v>
      </c>
      <c r="E28" s="52">
        <v>0</v>
      </c>
      <c r="F28" s="53">
        <v>0</v>
      </c>
      <c r="G28" s="51">
        <v>2187466.6</v>
      </c>
      <c r="H28" s="52">
        <v>0</v>
      </c>
      <c r="I28" s="52">
        <v>2187466.6</v>
      </c>
      <c r="J28" s="52">
        <v>0</v>
      </c>
      <c r="K28" s="54">
        <v>0</v>
      </c>
      <c r="L28" s="55">
        <v>2187466.6</v>
      </c>
      <c r="M28" s="55">
        <v>2187466.6</v>
      </c>
      <c r="N28" s="56">
        <v>0</v>
      </c>
      <c r="O28" s="57">
        <v>0</v>
      </c>
      <c r="P28" s="58">
        <v>185631</v>
      </c>
      <c r="Q28" s="58">
        <v>182360</v>
      </c>
      <c r="R28" s="58">
        <v>3271</v>
      </c>
      <c r="S28" s="58">
        <v>0</v>
      </c>
      <c r="T28" s="58">
        <v>175997</v>
      </c>
      <c r="U28" s="58">
        <v>172896</v>
      </c>
      <c r="V28" s="58">
        <v>3101</v>
      </c>
      <c r="W28" s="58">
        <v>0</v>
      </c>
      <c r="X28" s="58">
        <v>172259</v>
      </c>
      <c r="Y28" s="58">
        <v>172896</v>
      </c>
      <c r="Z28" s="58">
        <v>-637</v>
      </c>
      <c r="AA28" s="58">
        <v>0</v>
      </c>
      <c r="AB28" s="58">
        <v>172259</v>
      </c>
      <c r="AC28" s="58">
        <v>172896</v>
      </c>
      <c r="AD28" s="58">
        <v>-637</v>
      </c>
      <c r="AE28" s="58">
        <v>0</v>
      </c>
      <c r="AF28" s="58">
        <v>172259</v>
      </c>
      <c r="AG28" s="58">
        <v>172896</v>
      </c>
      <c r="AH28" s="58">
        <v>-637</v>
      </c>
      <c r="AI28" s="58">
        <v>0</v>
      </c>
      <c r="AJ28" s="58">
        <v>172259</v>
      </c>
      <c r="AK28" s="58">
        <v>172896</v>
      </c>
      <c r="AL28" s="58">
        <v>-637</v>
      </c>
      <c r="AM28" s="58">
        <v>0</v>
      </c>
      <c r="AN28" s="58">
        <v>0</v>
      </c>
      <c r="AO28" s="58">
        <v>172259</v>
      </c>
      <c r="AP28" s="58">
        <v>172896</v>
      </c>
      <c r="AQ28" s="58">
        <v>-637</v>
      </c>
      <c r="AR28" s="58">
        <v>0</v>
      </c>
      <c r="AS28" s="59">
        <v>192909</v>
      </c>
      <c r="AT28" s="58">
        <v>193546</v>
      </c>
      <c r="AU28" s="58">
        <v>-637</v>
      </c>
      <c r="AV28" s="58">
        <v>0</v>
      </c>
      <c r="AW28" s="59">
        <v>192908</v>
      </c>
      <c r="AX28" s="58">
        <v>193546</v>
      </c>
      <c r="AY28" s="58">
        <v>-638</v>
      </c>
      <c r="AZ28" s="58">
        <v>0</v>
      </c>
      <c r="BA28" s="58"/>
      <c r="BB28" s="59">
        <v>192909</v>
      </c>
      <c r="BC28" s="58">
        <v>193546</v>
      </c>
      <c r="BD28" s="58">
        <v>-637</v>
      </c>
      <c r="BE28" s="58">
        <v>0</v>
      </c>
      <c r="BF28" s="59">
        <v>192908</v>
      </c>
      <c r="BG28" s="58">
        <v>193546</v>
      </c>
      <c r="BH28" s="58">
        <v>-638</v>
      </c>
      <c r="BI28" s="58">
        <v>0</v>
      </c>
      <c r="BJ28" s="60"/>
      <c r="BK28" s="60"/>
      <c r="BL28" s="60"/>
      <c r="BM28" s="60"/>
      <c r="BN28" s="44"/>
      <c r="BO28" s="58">
        <v>1994557</v>
      </c>
      <c r="BP28" s="61">
        <v>1954665.86</v>
      </c>
    </row>
    <row r="29" spans="1:68">
      <c r="A29" s="10" t="s">
        <v>212</v>
      </c>
      <c r="B29" s="10" t="s">
        <v>214</v>
      </c>
      <c r="C29" s="6">
        <v>768.57600000000002</v>
      </c>
      <c r="D29" s="51">
        <v>3486837.17</v>
      </c>
      <c r="E29" s="52">
        <v>0</v>
      </c>
      <c r="F29" s="53">
        <v>0</v>
      </c>
      <c r="G29" s="51">
        <v>3486837.17</v>
      </c>
      <c r="H29" s="52">
        <v>0</v>
      </c>
      <c r="I29" s="52">
        <v>3486837.17</v>
      </c>
      <c r="J29" s="52">
        <v>0</v>
      </c>
      <c r="K29" s="54">
        <v>0</v>
      </c>
      <c r="L29" s="55">
        <v>3486837.17</v>
      </c>
      <c r="M29" s="55">
        <v>3486837.17</v>
      </c>
      <c r="N29" s="56">
        <v>0</v>
      </c>
      <c r="O29" s="57">
        <v>0</v>
      </c>
      <c r="P29" s="58">
        <v>306254</v>
      </c>
      <c r="Q29" s="58">
        <v>306254</v>
      </c>
      <c r="R29" s="58">
        <v>0</v>
      </c>
      <c r="S29" s="58">
        <v>0</v>
      </c>
      <c r="T29" s="58">
        <v>290360</v>
      </c>
      <c r="U29" s="58">
        <v>290360</v>
      </c>
      <c r="V29" s="58">
        <v>0</v>
      </c>
      <c r="W29" s="58">
        <v>0</v>
      </c>
      <c r="X29" s="58">
        <v>290360</v>
      </c>
      <c r="Y29" s="58">
        <v>290360</v>
      </c>
      <c r="Z29" s="58">
        <v>0</v>
      </c>
      <c r="AA29" s="58">
        <v>0</v>
      </c>
      <c r="AB29" s="58">
        <v>290360</v>
      </c>
      <c r="AC29" s="58">
        <v>290360</v>
      </c>
      <c r="AD29" s="58">
        <v>0</v>
      </c>
      <c r="AE29" s="58">
        <v>0</v>
      </c>
      <c r="AF29" s="58">
        <v>290360</v>
      </c>
      <c r="AG29" s="58">
        <v>290360</v>
      </c>
      <c r="AH29" s="58">
        <v>0</v>
      </c>
      <c r="AI29" s="58">
        <v>0</v>
      </c>
      <c r="AJ29" s="58">
        <v>290360</v>
      </c>
      <c r="AK29" s="58">
        <v>290360</v>
      </c>
      <c r="AL29" s="58">
        <v>0</v>
      </c>
      <c r="AM29" s="58">
        <v>0</v>
      </c>
      <c r="AN29" s="58">
        <v>0</v>
      </c>
      <c r="AO29" s="58">
        <v>290360</v>
      </c>
      <c r="AP29" s="58">
        <v>290360</v>
      </c>
      <c r="AQ29" s="58">
        <v>0</v>
      </c>
      <c r="AR29" s="58">
        <v>0</v>
      </c>
      <c r="AS29" s="59">
        <v>291133</v>
      </c>
      <c r="AT29" s="58">
        <v>291133</v>
      </c>
      <c r="AU29" s="58">
        <v>0</v>
      </c>
      <c r="AV29" s="58">
        <v>0</v>
      </c>
      <c r="AW29" s="59">
        <v>286823</v>
      </c>
      <c r="AX29" s="58">
        <v>286823</v>
      </c>
      <c r="AY29" s="58">
        <v>0</v>
      </c>
      <c r="AZ29" s="58">
        <v>0</v>
      </c>
      <c r="BA29" s="58"/>
      <c r="BB29" s="59">
        <v>286822</v>
      </c>
      <c r="BC29" s="58">
        <v>286822</v>
      </c>
      <c r="BD29" s="58">
        <v>0</v>
      </c>
      <c r="BE29" s="58">
        <v>0</v>
      </c>
      <c r="BF29" s="59">
        <v>286823</v>
      </c>
      <c r="BG29" s="58">
        <v>286823</v>
      </c>
      <c r="BH29" s="58">
        <v>0</v>
      </c>
      <c r="BI29" s="58">
        <v>0</v>
      </c>
      <c r="BJ29" s="60"/>
      <c r="BK29" s="60"/>
      <c r="BL29" s="60"/>
      <c r="BM29" s="60"/>
      <c r="BN29" s="44"/>
      <c r="BO29" s="58">
        <v>3200015</v>
      </c>
      <c r="BP29" s="61">
        <v>3136014.7</v>
      </c>
    </row>
    <row r="30" spans="1:68">
      <c r="A30" s="10" t="s">
        <v>215</v>
      </c>
      <c r="B30" s="10" t="s">
        <v>217</v>
      </c>
      <c r="C30" s="6">
        <v>787.99699999999996</v>
      </c>
      <c r="D30" s="51">
        <v>3574945.39</v>
      </c>
      <c r="E30" s="52">
        <v>0</v>
      </c>
      <c r="F30" s="53">
        <v>0</v>
      </c>
      <c r="G30" s="51">
        <v>3574945.39</v>
      </c>
      <c r="H30" s="52">
        <v>0</v>
      </c>
      <c r="I30" s="52">
        <v>3574945.39</v>
      </c>
      <c r="J30" s="52">
        <v>0</v>
      </c>
      <c r="K30" s="54">
        <v>0</v>
      </c>
      <c r="L30" s="55">
        <v>3574945.39</v>
      </c>
      <c r="M30" s="55">
        <v>3574945.39</v>
      </c>
      <c r="N30" s="56">
        <v>0</v>
      </c>
      <c r="O30" s="57">
        <v>0</v>
      </c>
      <c r="P30" s="58">
        <v>333946</v>
      </c>
      <c r="Q30" s="58">
        <v>319029</v>
      </c>
      <c r="R30" s="58">
        <v>14917</v>
      </c>
      <c r="S30" s="58">
        <v>0</v>
      </c>
      <c r="T30" s="58">
        <v>316614</v>
      </c>
      <c r="U30" s="58">
        <v>302472</v>
      </c>
      <c r="V30" s="58">
        <v>14142</v>
      </c>
      <c r="W30" s="58">
        <v>0</v>
      </c>
      <c r="X30" s="58">
        <v>299566</v>
      </c>
      <c r="Y30" s="58">
        <v>302472</v>
      </c>
      <c r="Z30" s="58">
        <v>-2906</v>
      </c>
      <c r="AA30" s="58">
        <v>0</v>
      </c>
      <c r="AB30" s="58">
        <v>299566</v>
      </c>
      <c r="AC30" s="58">
        <v>302472</v>
      </c>
      <c r="AD30" s="58">
        <v>-2906</v>
      </c>
      <c r="AE30" s="58">
        <v>0</v>
      </c>
      <c r="AF30" s="58">
        <v>299566</v>
      </c>
      <c r="AG30" s="58">
        <v>302472</v>
      </c>
      <c r="AH30" s="58">
        <v>-2906</v>
      </c>
      <c r="AI30" s="58">
        <v>0</v>
      </c>
      <c r="AJ30" s="58">
        <v>299566</v>
      </c>
      <c r="AK30" s="58">
        <v>302472</v>
      </c>
      <c r="AL30" s="58">
        <v>-2906</v>
      </c>
      <c r="AM30" s="58">
        <v>0</v>
      </c>
      <c r="AN30" s="58">
        <v>0</v>
      </c>
      <c r="AO30" s="58">
        <v>299567</v>
      </c>
      <c r="AP30" s="58">
        <v>302473</v>
      </c>
      <c r="AQ30" s="58">
        <v>-2906</v>
      </c>
      <c r="AR30" s="58">
        <v>0</v>
      </c>
      <c r="AS30" s="59">
        <v>285311</v>
      </c>
      <c r="AT30" s="58">
        <v>288217</v>
      </c>
      <c r="AU30" s="58">
        <v>-2906</v>
      </c>
      <c r="AV30" s="58">
        <v>0</v>
      </c>
      <c r="AW30" s="59">
        <v>285311</v>
      </c>
      <c r="AX30" s="58">
        <v>288217</v>
      </c>
      <c r="AY30" s="58">
        <v>-2906</v>
      </c>
      <c r="AZ30" s="58">
        <v>0</v>
      </c>
      <c r="BA30" s="58"/>
      <c r="BB30" s="59">
        <v>285310</v>
      </c>
      <c r="BC30" s="58">
        <v>288216</v>
      </c>
      <c r="BD30" s="58">
        <v>-2906</v>
      </c>
      <c r="BE30" s="58">
        <v>0</v>
      </c>
      <c r="BF30" s="59">
        <v>285311</v>
      </c>
      <c r="BG30" s="58">
        <v>288217</v>
      </c>
      <c r="BH30" s="58">
        <v>-2906</v>
      </c>
      <c r="BI30" s="58">
        <v>0</v>
      </c>
      <c r="BJ30" s="60"/>
      <c r="BK30" s="60"/>
      <c r="BL30" s="60"/>
      <c r="BM30" s="60"/>
      <c r="BN30" s="44"/>
      <c r="BO30" s="58">
        <v>3289634</v>
      </c>
      <c r="BP30" s="61">
        <v>3223841.32</v>
      </c>
    </row>
    <row r="31" spans="1:68">
      <c r="A31" s="10" t="s">
        <v>218</v>
      </c>
      <c r="B31" s="10" t="s">
        <v>220</v>
      </c>
      <c r="C31" s="6">
        <v>506.76900000000001</v>
      </c>
      <c r="D31" s="51">
        <v>2299084.2599999998</v>
      </c>
      <c r="E31" s="52">
        <v>74606.850000000006</v>
      </c>
      <c r="F31" s="53">
        <v>0</v>
      </c>
      <c r="G31" s="51">
        <v>2373691.11</v>
      </c>
      <c r="H31" s="52">
        <v>0</v>
      </c>
      <c r="I31" s="52">
        <v>2373691.11</v>
      </c>
      <c r="J31" s="52">
        <v>0</v>
      </c>
      <c r="K31" s="54">
        <v>0</v>
      </c>
      <c r="L31" s="55">
        <v>2373691.11</v>
      </c>
      <c r="M31" s="55">
        <v>2299084.2599999998</v>
      </c>
      <c r="N31" s="56">
        <v>74606.850000000006</v>
      </c>
      <c r="O31" s="57">
        <v>0</v>
      </c>
      <c r="P31" s="58">
        <v>161293</v>
      </c>
      <c r="Q31" s="58">
        <v>161293</v>
      </c>
      <c r="R31" s="58">
        <v>0</v>
      </c>
      <c r="S31" s="58">
        <v>0</v>
      </c>
      <c r="T31" s="58">
        <v>152922</v>
      </c>
      <c r="U31" s="58">
        <v>152922</v>
      </c>
      <c r="V31" s="58">
        <v>0</v>
      </c>
      <c r="W31" s="58">
        <v>0</v>
      </c>
      <c r="X31" s="58">
        <v>160374</v>
      </c>
      <c r="Y31" s="58">
        <v>152922</v>
      </c>
      <c r="Z31" s="58">
        <v>7452</v>
      </c>
      <c r="AA31" s="58">
        <v>0</v>
      </c>
      <c r="AB31" s="58">
        <v>160374</v>
      </c>
      <c r="AC31" s="58">
        <v>152922</v>
      </c>
      <c r="AD31" s="58">
        <v>7452</v>
      </c>
      <c r="AE31" s="58">
        <v>0</v>
      </c>
      <c r="AF31" s="58">
        <v>160376</v>
      </c>
      <c r="AG31" s="58">
        <v>152923</v>
      </c>
      <c r="AH31" s="58">
        <v>7453</v>
      </c>
      <c r="AI31" s="58">
        <v>0</v>
      </c>
      <c r="AJ31" s="58">
        <v>160374</v>
      </c>
      <c r="AK31" s="58">
        <v>152922</v>
      </c>
      <c r="AL31" s="58">
        <v>7452</v>
      </c>
      <c r="AM31" s="58">
        <v>0</v>
      </c>
      <c r="AN31" s="58">
        <v>0</v>
      </c>
      <c r="AO31" s="58">
        <v>160376</v>
      </c>
      <c r="AP31" s="58">
        <v>152923</v>
      </c>
      <c r="AQ31" s="58">
        <v>7453</v>
      </c>
      <c r="AR31" s="58">
        <v>0</v>
      </c>
      <c r="AS31" s="59">
        <v>251520</v>
      </c>
      <c r="AT31" s="58">
        <v>244051</v>
      </c>
      <c r="AU31" s="58">
        <v>7469</v>
      </c>
      <c r="AV31" s="58">
        <v>0</v>
      </c>
      <c r="AW31" s="59">
        <v>251521</v>
      </c>
      <c r="AX31" s="58">
        <v>244052</v>
      </c>
      <c r="AY31" s="58">
        <v>7469</v>
      </c>
      <c r="AZ31" s="58">
        <v>0</v>
      </c>
      <c r="BA31" s="58"/>
      <c r="BB31" s="59">
        <v>251520</v>
      </c>
      <c r="BC31" s="58">
        <v>244051</v>
      </c>
      <c r="BD31" s="58">
        <v>7469</v>
      </c>
      <c r="BE31" s="58">
        <v>0</v>
      </c>
      <c r="BF31" s="59">
        <v>251521</v>
      </c>
      <c r="BG31" s="58">
        <v>244052</v>
      </c>
      <c r="BH31" s="58">
        <v>7469</v>
      </c>
      <c r="BI31" s="58">
        <v>0</v>
      </c>
      <c r="BJ31" s="60"/>
      <c r="BK31" s="60"/>
      <c r="BL31" s="60"/>
      <c r="BM31" s="60"/>
      <c r="BN31" s="44"/>
      <c r="BO31" s="58">
        <v>2122171</v>
      </c>
      <c r="BP31" s="61">
        <v>2079727.58</v>
      </c>
    </row>
    <row r="32" spans="1:68">
      <c r="A32" s="10" t="s">
        <v>221</v>
      </c>
      <c r="B32" s="10" t="s">
        <v>223</v>
      </c>
      <c r="C32" s="6">
        <v>1231.807</v>
      </c>
      <c r="D32" s="51">
        <v>5588400.4100000001</v>
      </c>
      <c r="E32" s="52">
        <v>0</v>
      </c>
      <c r="F32" s="53">
        <v>0</v>
      </c>
      <c r="G32" s="51">
        <v>5588400.4100000001</v>
      </c>
      <c r="H32" s="52">
        <v>0</v>
      </c>
      <c r="I32" s="52">
        <v>5588400.4100000001</v>
      </c>
      <c r="J32" s="52">
        <v>0</v>
      </c>
      <c r="K32" s="54">
        <v>0</v>
      </c>
      <c r="L32" s="55">
        <v>5588400.4100000001</v>
      </c>
      <c r="M32" s="55">
        <v>5588400.4100000001</v>
      </c>
      <c r="N32" s="56">
        <v>0</v>
      </c>
      <c r="O32" s="57">
        <v>0</v>
      </c>
      <c r="P32" s="58">
        <v>487827</v>
      </c>
      <c r="Q32" s="58">
        <v>487827</v>
      </c>
      <c r="R32" s="58">
        <v>0</v>
      </c>
      <c r="S32" s="58">
        <v>0</v>
      </c>
      <c r="T32" s="58">
        <v>462509</v>
      </c>
      <c r="U32" s="58">
        <v>462509</v>
      </c>
      <c r="V32" s="58">
        <v>0</v>
      </c>
      <c r="W32" s="58">
        <v>0</v>
      </c>
      <c r="X32" s="58">
        <v>462510</v>
      </c>
      <c r="Y32" s="58">
        <v>462510</v>
      </c>
      <c r="Z32" s="58">
        <v>0</v>
      </c>
      <c r="AA32" s="58">
        <v>0</v>
      </c>
      <c r="AB32" s="58">
        <v>462509</v>
      </c>
      <c r="AC32" s="58">
        <v>462509</v>
      </c>
      <c r="AD32" s="58">
        <v>0</v>
      </c>
      <c r="AE32" s="58">
        <v>0</v>
      </c>
      <c r="AF32" s="58">
        <v>462510</v>
      </c>
      <c r="AG32" s="58">
        <v>462510</v>
      </c>
      <c r="AH32" s="58">
        <v>0</v>
      </c>
      <c r="AI32" s="58">
        <v>0</v>
      </c>
      <c r="AJ32" s="58">
        <v>462509</v>
      </c>
      <c r="AK32" s="58">
        <v>462509</v>
      </c>
      <c r="AL32" s="58">
        <v>0</v>
      </c>
      <c r="AM32" s="58">
        <v>0</v>
      </c>
      <c r="AN32" s="58">
        <v>0</v>
      </c>
      <c r="AO32" s="58">
        <v>462510</v>
      </c>
      <c r="AP32" s="58">
        <v>462510</v>
      </c>
      <c r="AQ32" s="58">
        <v>0</v>
      </c>
      <c r="AR32" s="58">
        <v>0</v>
      </c>
      <c r="AS32" s="59">
        <v>465103</v>
      </c>
      <c r="AT32" s="58">
        <v>465103</v>
      </c>
      <c r="AU32" s="58">
        <v>0</v>
      </c>
      <c r="AV32" s="58">
        <v>0</v>
      </c>
      <c r="AW32" s="59">
        <v>465103</v>
      </c>
      <c r="AX32" s="58">
        <v>465103</v>
      </c>
      <c r="AY32" s="58">
        <v>0</v>
      </c>
      <c r="AZ32" s="58">
        <v>0</v>
      </c>
      <c r="BA32" s="58"/>
      <c r="BB32" s="59">
        <v>465103</v>
      </c>
      <c r="BC32" s="58">
        <v>465103</v>
      </c>
      <c r="BD32" s="58">
        <v>0</v>
      </c>
      <c r="BE32" s="58">
        <v>0</v>
      </c>
      <c r="BF32" s="59">
        <v>465104</v>
      </c>
      <c r="BG32" s="58">
        <v>465104</v>
      </c>
      <c r="BH32" s="58">
        <v>0</v>
      </c>
      <c r="BI32" s="58">
        <v>0</v>
      </c>
      <c r="BJ32" s="60"/>
      <c r="BK32" s="60"/>
      <c r="BL32" s="60"/>
      <c r="BM32" s="60"/>
      <c r="BN32" s="44"/>
      <c r="BO32" s="58">
        <v>5123297</v>
      </c>
      <c r="BP32" s="61">
        <v>5020831.0599999996</v>
      </c>
    </row>
    <row r="33" spans="1:68">
      <c r="A33" s="10" t="s">
        <v>224</v>
      </c>
      <c r="B33" s="10" t="s">
        <v>226</v>
      </c>
      <c r="C33" s="6">
        <v>682.95</v>
      </c>
      <c r="D33" s="51">
        <v>3098373.41</v>
      </c>
      <c r="E33" s="52">
        <v>124012.06</v>
      </c>
      <c r="F33" s="53">
        <v>0</v>
      </c>
      <c r="G33" s="51">
        <v>3222385.47</v>
      </c>
      <c r="H33" s="52">
        <v>0</v>
      </c>
      <c r="I33" s="52">
        <v>3222385.47</v>
      </c>
      <c r="J33" s="52">
        <v>0</v>
      </c>
      <c r="K33" s="54">
        <v>0</v>
      </c>
      <c r="L33" s="55">
        <v>3222385.47</v>
      </c>
      <c r="M33" s="55">
        <v>3098373.41</v>
      </c>
      <c r="N33" s="56">
        <v>124012.06</v>
      </c>
      <c r="O33" s="57">
        <v>0</v>
      </c>
      <c r="P33" s="58">
        <v>287324</v>
      </c>
      <c r="Q33" s="58">
        <v>287324</v>
      </c>
      <c r="R33" s="58">
        <v>0</v>
      </c>
      <c r="S33" s="58">
        <v>0</v>
      </c>
      <c r="T33" s="58">
        <v>272412</v>
      </c>
      <c r="U33" s="58">
        <v>272412</v>
      </c>
      <c r="V33" s="58">
        <v>0</v>
      </c>
      <c r="W33" s="58">
        <v>0</v>
      </c>
      <c r="X33" s="58">
        <v>284800</v>
      </c>
      <c r="Y33" s="58">
        <v>272412</v>
      </c>
      <c r="Z33" s="58">
        <v>12388</v>
      </c>
      <c r="AA33" s="58">
        <v>0</v>
      </c>
      <c r="AB33" s="58">
        <v>284799</v>
      </c>
      <c r="AC33" s="58">
        <v>272412</v>
      </c>
      <c r="AD33" s="58">
        <v>12387</v>
      </c>
      <c r="AE33" s="58">
        <v>0</v>
      </c>
      <c r="AF33" s="58">
        <v>284800</v>
      </c>
      <c r="AG33" s="58">
        <v>272412</v>
      </c>
      <c r="AH33" s="58">
        <v>12388</v>
      </c>
      <c r="AI33" s="58">
        <v>0</v>
      </c>
      <c r="AJ33" s="58">
        <v>284799</v>
      </c>
      <c r="AK33" s="58">
        <v>272412</v>
      </c>
      <c r="AL33" s="58">
        <v>12387</v>
      </c>
      <c r="AM33" s="58">
        <v>0</v>
      </c>
      <c r="AN33" s="58">
        <v>0</v>
      </c>
      <c r="AO33" s="58">
        <v>284800</v>
      </c>
      <c r="AP33" s="58">
        <v>272412</v>
      </c>
      <c r="AQ33" s="58">
        <v>12388</v>
      </c>
      <c r="AR33" s="58">
        <v>0</v>
      </c>
      <c r="AS33" s="59">
        <v>247730</v>
      </c>
      <c r="AT33" s="58">
        <v>235315</v>
      </c>
      <c r="AU33" s="58">
        <v>12415</v>
      </c>
      <c r="AV33" s="58">
        <v>0</v>
      </c>
      <c r="AW33" s="59">
        <v>247731</v>
      </c>
      <c r="AX33" s="58">
        <v>235316</v>
      </c>
      <c r="AY33" s="58">
        <v>12415</v>
      </c>
      <c r="AZ33" s="58">
        <v>0</v>
      </c>
      <c r="BA33" s="58"/>
      <c r="BB33" s="59">
        <v>247730</v>
      </c>
      <c r="BC33" s="58">
        <v>235315</v>
      </c>
      <c r="BD33" s="58">
        <v>12415</v>
      </c>
      <c r="BE33" s="58">
        <v>0</v>
      </c>
      <c r="BF33" s="59">
        <v>247731</v>
      </c>
      <c r="BG33" s="58">
        <v>235316</v>
      </c>
      <c r="BH33" s="58">
        <v>12415</v>
      </c>
      <c r="BI33" s="58">
        <v>0</v>
      </c>
      <c r="BJ33" s="60"/>
      <c r="BK33" s="60"/>
      <c r="BL33" s="60"/>
      <c r="BM33" s="60"/>
      <c r="BN33" s="44"/>
      <c r="BO33" s="58">
        <v>2974656</v>
      </c>
      <c r="BP33" s="61">
        <v>2915162.88</v>
      </c>
    </row>
    <row r="34" spans="1:68">
      <c r="A34" s="10" t="s">
        <v>227</v>
      </c>
      <c r="B34" s="10" t="s">
        <v>229</v>
      </c>
      <c r="C34" s="6">
        <v>128.34299999999999</v>
      </c>
      <c r="D34" s="51">
        <v>582260.11</v>
      </c>
      <c r="E34" s="52">
        <v>26698.77</v>
      </c>
      <c r="F34" s="53">
        <v>0</v>
      </c>
      <c r="G34" s="51">
        <v>608958.88</v>
      </c>
      <c r="H34" s="52">
        <v>0</v>
      </c>
      <c r="I34" s="52">
        <v>608958.88</v>
      </c>
      <c r="J34" s="52">
        <v>0</v>
      </c>
      <c r="K34" s="54">
        <v>0</v>
      </c>
      <c r="L34" s="55">
        <v>608958.88</v>
      </c>
      <c r="M34" s="55">
        <v>582260.11</v>
      </c>
      <c r="N34" s="56">
        <v>26698.77</v>
      </c>
      <c r="O34" s="57">
        <v>0</v>
      </c>
      <c r="P34" s="58">
        <v>55926</v>
      </c>
      <c r="Q34" s="58">
        <v>51343</v>
      </c>
      <c r="R34" s="58">
        <v>2442</v>
      </c>
      <c r="S34" s="58">
        <v>2141</v>
      </c>
      <c r="T34" s="58">
        <v>53024</v>
      </c>
      <c r="U34" s="58">
        <v>48678</v>
      </c>
      <c r="V34" s="58">
        <v>2316</v>
      </c>
      <c r="W34" s="58">
        <v>2030</v>
      </c>
      <c r="X34" s="58">
        <v>52899</v>
      </c>
      <c r="Y34" s="58">
        <v>48678</v>
      </c>
      <c r="Z34" s="58">
        <v>2191</v>
      </c>
      <c r="AA34" s="58">
        <v>2030</v>
      </c>
      <c r="AB34" s="58">
        <v>50181</v>
      </c>
      <c r="AC34" s="58">
        <v>48679</v>
      </c>
      <c r="AD34" s="58">
        <v>2191</v>
      </c>
      <c r="AE34" s="58">
        <v>-689</v>
      </c>
      <c r="AF34" s="58">
        <v>50180</v>
      </c>
      <c r="AG34" s="58">
        <v>48678</v>
      </c>
      <c r="AH34" s="58">
        <v>2191</v>
      </c>
      <c r="AI34" s="58">
        <v>-689</v>
      </c>
      <c r="AJ34" s="58">
        <v>50181</v>
      </c>
      <c r="AK34" s="58">
        <v>48679</v>
      </c>
      <c r="AL34" s="58">
        <v>2191</v>
      </c>
      <c r="AM34" s="58">
        <v>-689</v>
      </c>
      <c r="AN34" s="58">
        <v>0</v>
      </c>
      <c r="AO34" s="58">
        <v>50180</v>
      </c>
      <c r="AP34" s="58">
        <v>48678</v>
      </c>
      <c r="AQ34" s="58">
        <v>2191</v>
      </c>
      <c r="AR34" s="58">
        <v>-689</v>
      </c>
      <c r="AS34" s="59">
        <v>49277</v>
      </c>
      <c r="AT34" s="58">
        <v>47769</v>
      </c>
      <c r="AU34" s="58">
        <v>2197</v>
      </c>
      <c r="AV34" s="58">
        <v>-689</v>
      </c>
      <c r="AW34" s="59">
        <v>49278</v>
      </c>
      <c r="AX34" s="58">
        <v>47770</v>
      </c>
      <c r="AY34" s="58">
        <v>2197</v>
      </c>
      <c r="AZ34" s="58">
        <v>-689</v>
      </c>
      <c r="BA34" s="58"/>
      <c r="BB34" s="59">
        <v>49277</v>
      </c>
      <c r="BC34" s="58">
        <v>47769</v>
      </c>
      <c r="BD34" s="58">
        <v>2197</v>
      </c>
      <c r="BE34" s="58">
        <v>-689</v>
      </c>
      <c r="BF34" s="59">
        <v>49278</v>
      </c>
      <c r="BG34" s="58">
        <v>47770</v>
      </c>
      <c r="BH34" s="58">
        <v>2197</v>
      </c>
      <c r="BI34" s="58">
        <v>-689</v>
      </c>
      <c r="BJ34" s="60"/>
      <c r="BK34" s="60"/>
      <c r="BL34" s="60"/>
      <c r="BM34" s="60"/>
      <c r="BN34" s="44"/>
      <c r="BO34" s="58">
        <v>559681</v>
      </c>
      <c r="BP34" s="61">
        <v>548487.38</v>
      </c>
    </row>
    <row r="35" spans="1:68">
      <c r="A35" s="62" t="s">
        <v>230</v>
      </c>
      <c r="B35" s="62" t="s">
        <v>231</v>
      </c>
      <c r="C35" s="63">
        <v>175520.35</v>
      </c>
      <c r="D35" s="63">
        <v>796291965.99000001</v>
      </c>
      <c r="E35" s="63">
        <v>4997162.0999999996</v>
      </c>
      <c r="F35" s="63">
        <v>635598.68000000005</v>
      </c>
      <c r="G35" s="63">
        <v>801924726.76999998</v>
      </c>
      <c r="H35" s="63">
        <v>0</v>
      </c>
      <c r="I35" s="63">
        <v>801924726.76999998</v>
      </c>
      <c r="J35" s="63">
        <v>4282447.26</v>
      </c>
      <c r="K35" s="63">
        <v>0</v>
      </c>
      <c r="L35" s="63">
        <v>797642279.50999999</v>
      </c>
      <c r="M35" s="63">
        <v>792019301.13</v>
      </c>
      <c r="N35" s="63">
        <v>4987379.7</v>
      </c>
      <c r="O35" s="63">
        <v>635598.68000000005</v>
      </c>
      <c r="P35" s="63">
        <v>69849726</v>
      </c>
      <c r="Q35" s="63">
        <v>69162548</v>
      </c>
      <c r="R35" s="63">
        <v>436259</v>
      </c>
      <c r="S35" s="63">
        <v>250919</v>
      </c>
      <c r="T35" s="63">
        <v>66206187</v>
      </c>
      <c r="U35" s="63">
        <v>65554820</v>
      </c>
      <c r="V35" s="63">
        <v>413529</v>
      </c>
      <c r="W35" s="63">
        <v>237838</v>
      </c>
      <c r="X35" s="63">
        <v>65996895</v>
      </c>
      <c r="Y35" s="63">
        <v>65552803</v>
      </c>
      <c r="Z35" s="63">
        <v>206263</v>
      </c>
      <c r="AA35" s="63">
        <v>237829</v>
      </c>
      <c r="AB35" s="63">
        <v>66131083</v>
      </c>
      <c r="AC35" s="63">
        <v>65553278</v>
      </c>
      <c r="AD35" s="63">
        <v>433935</v>
      </c>
      <c r="AE35" s="63">
        <v>143870</v>
      </c>
      <c r="AF35" s="63">
        <v>66131086</v>
      </c>
      <c r="AG35" s="63">
        <v>65553281</v>
      </c>
      <c r="AH35" s="63">
        <v>433937</v>
      </c>
      <c r="AI35" s="63">
        <v>143868</v>
      </c>
      <c r="AJ35" s="63">
        <v>66131082</v>
      </c>
      <c r="AK35" s="63">
        <v>65553278</v>
      </c>
      <c r="AL35" s="63">
        <v>433934</v>
      </c>
      <c r="AM35" s="63">
        <v>143870</v>
      </c>
      <c r="AN35" s="63">
        <v>0</v>
      </c>
      <c r="AO35" s="63">
        <v>66131088</v>
      </c>
      <c r="AP35" s="63">
        <v>65553283</v>
      </c>
      <c r="AQ35" s="63">
        <v>433938</v>
      </c>
      <c r="AR35" s="63">
        <v>143867</v>
      </c>
      <c r="AS35" s="64">
        <v>66527991</v>
      </c>
      <c r="AT35" s="63">
        <v>65944539</v>
      </c>
      <c r="AU35" s="63">
        <v>439131</v>
      </c>
      <c r="AV35" s="63">
        <v>144321</v>
      </c>
      <c r="AW35" s="64">
        <v>66520886</v>
      </c>
      <c r="AX35" s="63">
        <v>65937441</v>
      </c>
      <c r="AY35" s="63">
        <v>439128</v>
      </c>
      <c r="AZ35" s="63">
        <v>144317</v>
      </c>
      <c r="BA35" s="63"/>
      <c r="BB35" s="64">
        <v>66055415</v>
      </c>
      <c r="BC35" s="63">
        <v>65934657</v>
      </c>
      <c r="BD35" s="63">
        <v>439123</v>
      </c>
      <c r="BE35" s="63">
        <v>-318365</v>
      </c>
      <c r="BF35" s="64">
        <v>65980420</v>
      </c>
      <c r="BG35" s="63">
        <v>65859689</v>
      </c>
      <c r="BH35" s="63">
        <v>439101</v>
      </c>
      <c r="BI35" s="63">
        <v>-318370</v>
      </c>
      <c r="BJ35" s="63">
        <v>0</v>
      </c>
      <c r="BK35" s="63">
        <v>0</v>
      </c>
      <c r="BL35" s="63">
        <v>0</v>
      </c>
      <c r="BM35" s="63">
        <v>0</v>
      </c>
      <c r="BN35" s="44"/>
      <c r="BO35" s="63">
        <v>731661859</v>
      </c>
      <c r="BP35" s="65"/>
    </row>
    <row r="36" spans="1:68">
      <c r="A36" s="4" t="s">
        <v>232</v>
      </c>
      <c r="B36" s="4" t="s">
        <v>233</v>
      </c>
      <c r="C36" s="6">
        <v>487.83800000000002</v>
      </c>
      <c r="D36" s="51">
        <v>2213199.0499999998</v>
      </c>
      <c r="E36" s="52">
        <v>0</v>
      </c>
      <c r="F36" s="53">
        <v>0</v>
      </c>
      <c r="G36" s="51">
        <v>2213199.0499999998</v>
      </c>
      <c r="H36" s="52">
        <v>0</v>
      </c>
      <c r="I36" s="52">
        <v>2213199.0499999998</v>
      </c>
      <c r="J36" s="52">
        <v>18040.73</v>
      </c>
      <c r="K36" s="54">
        <v>0</v>
      </c>
      <c r="L36" s="55">
        <v>2195158.3199999998</v>
      </c>
      <c r="M36" s="55">
        <v>2195158.3199999998</v>
      </c>
      <c r="N36" s="56">
        <v>0</v>
      </c>
      <c r="O36" s="57">
        <v>0</v>
      </c>
      <c r="P36" s="58">
        <v>194582</v>
      </c>
      <c r="Q36" s="58">
        <v>194582</v>
      </c>
      <c r="R36" s="58">
        <v>0</v>
      </c>
      <c r="S36" s="58">
        <v>0</v>
      </c>
      <c r="T36" s="58">
        <v>184426</v>
      </c>
      <c r="U36" s="58">
        <v>184426</v>
      </c>
      <c r="V36" s="58">
        <v>0</v>
      </c>
      <c r="W36" s="58">
        <v>0</v>
      </c>
      <c r="X36" s="58">
        <v>184426</v>
      </c>
      <c r="Y36" s="58">
        <v>184426</v>
      </c>
      <c r="Z36" s="58">
        <v>0</v>
      </c>
      <c r="AA36" s="58">
        <v>0</v>
      </c>
      <c r="AB36" s="58">
        <v>184426</v>
      </c>
      <c r="AC36" s="58">
        <v>184426</v>
      </c>
      <c r="AD36" s="58">
        <v>0</v>
      </c>
      <c r="AE36" s="58">
        <v>0</v>
      </c>
      <c r="AF36" s="58">
        <v>184426</v>
      </c>
      <c r="AG36" s="58">
        <v>184426</v>
      </c>
      <c r="AH36" s="58">
        <v>0</v>
      </c>
      <c r="AI36" s="58">
        <v>0</v>
      </c>
      <c r="AJ36" s="58">
        <v>184427</v>
      </c>
      <c r="AK36" s="58">
        <v>184427</v>
      </c>
      <c r="AL36" s="58">
        <v>0</v>
      </c>
      <c r="AM36" s="58">
        <v>0</v>
      </c>
      <c r="AN36" s="58">
        <v>0</v>
      </c>
      <c r="AO36" s="58">
        <v>184426</v>
      </c>
      <c r="AP36" s="58">
        <v>184426</v>
      </c>
      <c r="AQ36" s="58">
        <v>0</v>
      </c>
      <c r="AR36" s="58">
        <v>0</v>
      </c>
      <c r="AS36" s="59">
        <v>179758</v>
      </c>
      <c r="AT36" s="58">
        <v>179758</v>
      </c>
      <c r="AU36" s="58">
        <v>0</v>
      </c>
      <c r="AV36" s="58">
        <v>0</v>
      </c>
      <c r="AW36" s="59">
        <v>179758</v>
      </c>
      <c r="AX36" s="58">
        <v>179758</v>
      </c>
      <c r="AY36" s="58">
        <v>0</v>
      </c>
      <c r="AZ36" s="58">
        <v>0</v>
      </c>
      <c r="BA36" s="58"/>
      <c r="BB36" s="59">
        <v>179758</v>
      </c>
      <c r="BC36" s="58">
        <v>179758</v>
      </c>
      <c r="BD36" s="58">
        <v>0</v>
      </c>
      <c r="BE36" s="58">
        <v>0</v>
      </c>
      <c r="BF36" s="59">
        <v>177373</v>
      </c>
      <c r="BG36" s="58">
        <v>177373</v>
      </c>
      <c r="BH36" s="58">
        <v>0</v>
      </c>
      <c r="BI36" s="58">
        <v>0</v>
      </c>
      <c r="BJ36" s="60"/>
      <c r="BK36" s="60"/>
      <c r="BL36" s="60"/>
      <c r="BM36" s="60"/>
      <c r="BN36" s="44"/>
      <c r="BO36" s="58">
        <v>2017786</v>
      </c>
      <c r="BP36" s="61"/>
    </row>
    <row r="37" spans="1:68">
      <c r="A37" s="5" t="s">
        <v>235</v>
      </c>
      <c r="B37" s="5" t="s">
        <v>237</v>
      </c>
      <c r="C37" s="6">
        <v>6883.1189999999997</v>
      </c>
      <c r="D37" s="51">
        <v>31226990.120000001</v>
      </c>
      <c r="E37" s="52">
        <v>239540.4</v>
      </c>
      <c r="F37" s="53">
        <v>0</v>
      </c>
      <c r="G37" s="51">
        <v>31466530.52</v>
      </c>
      <c r="H37" s="52">
        <v>0</v>
      </c>
      <c r="I37" s="52">
        <v>31466530.52</v>
      </c>
      <c r="J37" s="52">
        <v>685476.95</v>
      </c>
      <c r="K37" s="54">
        <v>0</v>
      </c>
      <c r="L37" s="55">
        <v>30781053.57</v>
      </c>
      <c r="M37" s="55">
        <v>30546731.390000001</v>
      </c>
      <c r="N37" s="56">
        <v>234322.18</v>
      </c>
      <c r="O37" s="57">
        <v>0</v>
      </c>
      <c r="P37" s="58">
        <v>2850295</v>
      </c>
      <c r="Q37" s="58">
        <v>2728588</v>
      </c>
      <c r="R37" s="58">
        <v>76337</v>
      </c>
      <c r="S37" s="58">
        <v>45370</v>
      </c>
      <c r="T37" s="58">
        <v>2699427</v>
      </c>
      <c r="U37" s="58">
        <v>2584162</v>
      </c>
      <c r="V37" s="58">
        <v>72296</v>
      </c>
      <c r="W37" s="58">
        <v>42969</v>
      </c>
      <c r="X37" s="58">
        <v>2634374</v>
      </c>
      <c r="Y37" s="58">
        <v>2582862</v>
      </c>
      <c r="Z37" s="58">
        <v>8565</v>
      </c>
      <c r="AA37" s="58">
        <v>42947</v>
      </c>
      <c r="AB37" s="58">
        <v>2575612</v>
      </c>
      <c r="AC37" s="58">
        <v>2581644</v>
      </c>
      <c r="AD37" s="58">
        <v>8555</v>
      </c>
      <c r="AE37" s="58">
        <v>-14587</v>
      </c>
      <c r="AF37" s="58">
        <v>2575613</v>
      </c>
      <c r="AG37" s="58">
        <v>2581644</v>
      </c>
      <c r="AH37" s="58">
        <v>8556</v>
      </c>
      <c r="AI37" s="58">
        <v>-14587</v>
      </c>
      <c r="AJ37" s="58">
        <v>2575612</v>
      </c>
      <c r="AK37" s="58">
        <v>2581644</v>
      </c>
      <c r="AL37" s="58">
        <v>8555</v>
      </c>
      <c r="AM37" s="58">
        <v>-14587</v>
      </c>
      <c r="AN37" s="58">
        <v>0</v>
      </c>
      <c r="AO37" s="58">
        <v>2575612</v>
      </c>
      <c r="AP37" s="58">
        <v>2581644</v>
      </c>
      <c r="AQ37" s="58">
        <v>8556</v>
      </c>
      <c r="AR37" s="58">
        <v>-14588</v>
      </c>
      <c r="AS37" s="59">
        <v>2459975</v>
      </c>
      <c r="AT37" s="58">
        <v>2465973</v>
      </c>
      <c r="AU37" s="58">
        <v>8589</v>
      </c>
      <c r="AV37" s="58">
        <v>-14587</v>
      </c>
      <c r="AW37" s="59">
        <v>2459973</v>
      </c>
      <c r="AX37" s="58">
        <v>2465973</v>
      </c>
      <c r="AY37" s="58">
        <v>8588</v>
      </c>
      <c r="AZ37" s="58">
        <v>-14588</v>
      </c>
      <c r="BA37" s="58"/>
      <c r="BB37" s="59">
        <v>2459975</v>
      </c>
      <c r="BC37" s="58">
        <v>2465973</v>
      </c>
      <c r="BD37" s="58">
        <v>8589</v>
      </c>
      <c r="BE37" s="58">
        <v>-14587</v>
      </c>
      <c r="BF37" s="59">
        <v>2457292</v>
      </c>
      <c r="BG37" s="58">
        <v>2463312</v>
      </c>
      <c r="BH37" s="58">
        <v>8568</v>
      </c>
      <c r="BI37" s="58">
        <v>-14588</v>
      </c>
      <c r="BJ37" s="60"/>
      <c r="BK37" s="60"/>
      <c r="BL37" s="60"/>
      <c r="BM37" s="60"/>
      <c r="BN37" s="44"/>
      <c r="BO37" s="58">
        <v>28323760</v>
      </c>
      <c r="BP37" s="61"/>
    </row>
    <row r="38" spans="1:68">
      <c r="A38" s="5" t="s">
        <v>238</v>
      </c>
      <c r="B38" s="5" t="s">
        <v>240</v>
      </c>
      <c r="C38" s="6">
        <v>4844.7529999999997</v>
      </c>
      <c r="D38" s="51">
        <v>21979433.170000002</v>
      </c>
      <c r="E38" s="52">
        <v>1301380.3500000001</v>
      </c>
      <c r="F38" s="53">
        <v>0</v>
      </c>
      <c r="G38" s="51">
        <v>23280813.52</v>
      </c>
      <c r="H38" s="52">
        <v>0</v>
      </c>
      <c r="I38" s="52">
        <v>23280813.52</v>
      </c>
      <c r="J38" s="52">
        <v>194102.25</v>
      </c>
      <c r="K38" s="54">
        <v>0</v>
      </c>
      <c r="L38" s="55">
        <v>23086711.27</v>
      </c>
      <c r="M38" s="55">
        <v>21796181.09</v>
      </c>
      <c r="N38" s="56">
        <v>1290530.18</v>
      </c>
      <c r="O38" s="57">
        <v>0</v>
      </c>
      <c r="P38" s="58">
        <v>1924877</v>
      </c>
      <c r="Q38" s="58">
        <v>1904977</v>
      </c>
      <c r="R38" s="58">
        <v>16479</v>
      </c>
      <c r="S38" s="58">
        <v>3421</v>
      </c>
      <c r="T38" s="58">
        <v>1824140</v>
      </c>
      <c r="U38" s="58">
        <v>1805281</v>
      </c>
      <c r="V38" s="58">
        <v>15617</v>
      </c>
      <c r="W38" s="58">
        <v>3242</v>
      </c>
      <c r="X38" s="58">
        <v>1935141</v>
      </c>
      <c r="Y38" s="58">
        <v>1806196</v>
      </c>
      <c r="Z38" s="58">
        <v>125702</v>
      </c>
      <c r="AA38" s="58">
        <v>3243</v>
      </c>
      <c r="AB38" s="58">
        <v>1930760</v>
      </c>
      <c r="AC38" s="58">
        <v>1806162</v>
      </c>
      <c r="AD38" s="58">
        <v>125699</v>
      </c>
      <c r="AE38" s="58">
        <v>-1101</v>
      </c>
      <c r="AF38" s="58">
        <v>1930761</v>
      </c>
      <c r="AG38" s="58">
        <v>1806162</v>
      </c>
      <c r="AH38" s="58">
        <v>125700</v>
      </c>
      <c r="AI38" s="58">
        <v>-1101</v>
      </c>
      <c r="AJ38" s="58">
        <v>1930760</v>
      </c>
      <c r="AK38" s="58">
        <v>1806162</v>
      </c>
      <c r="AL38" s="58">
        <v>125699</v>
      </c>
      <c r="AM38" s="58">
        <v>-1101</v>
      </c>
      <c r="AN38" s="58">
        <v>0</v>
      </c>
      <c r="AO38" s="58">
        <v>1930760</v>
      </c>
      <c r="AP38" s="58">
        <v>1806161</v>
      </c>
      <c r="AQ38" s="58">
        <v>125700</v>
      </c>
      <c r="AR38" s="58">
        <v>-1101</v>
      </c>
      <c r="AS38" s="59">
        <v>1935903</v>
      </c>
      <c r="AT38" s="58">
        <v>1811016</v>
      </c>
      <c r="AU38" s="58">
        <v>125987</v>
      </c>
      <c r="AV38" s="58">
        <v>-1100</v>
      </c>
      <c r="AW38" s="59">
        <v>1935902</v>
      </c>
      <c r="AX38" s="58">
        <v>1811016</v>
      </c>
      <c r="AY38" s="58">
        <v>125987</v>
      </c>
      <c r="AZ38" s="58">
        <v>-1101</v>
      </c>
      <c r="BA38" s="58"/>
      <c r="BB38" s="59">
        <v>1935903</v>
      </c>
      <c r="BC38" s="58">
        <v>1811016</v>
      </c>
      <c r="BD38" s="58">
        <v>125987</v>
      </c>
      <c r="BE38" s="58">
        <v>-1100</v>
      </c>
      <c r="BF38" s="59">
        <v>1935902</v>
      </c>
      <c r="BG38" s="58">
        <v>1811016</v>
      </c>
      <c r="BH38" s="58">
        <v>125987</v>
      </c>
      <c r="BI38" s="58">
        <v>-1101</v>
      </c>
      <c r="BJ38" s="60"/>
      <c r="BK38" s="60"/>
      <c r="BL38" s="60"/>
      <c r="BM38" s="60"/>
      <c r="BN38" s="44"/>
      <c r="BO38" s="58">
        <v>21150809</v>
      </c>
      <c r="BP38" s="61"/>
    </row>
    <row r="39" spans="1:68">
      <c r="A39" s="10" t="s">
        <v>241</v>
      </c>
      <c r="B39" s="10" t="s">
        <v>242</v>
      </c>
      <c r="C39" s="6">
        <v>338.96199999999999</v>
      </c>
      <c r="D39" s="51">
        <v>1537785.85</v>
      </c>
      <c r="E39" s="52">
        <v>89827.65</v>
      </c>
      <c r="F39" s="53">
        <v>0</v>
      </c>
      <c r="G39" s="51">
        <v>1627613.5</v>
      </c>
      <c r="H39" s="52">
        <v>0</v>
      </c>
      <c r="I39" s="52">
        <v>1627613.5</v>
      </c>
      <c r="J39" s="52">
        <v>0</v>
      </c>
      <c r="K39" s="54">
        <v>0</v>
      </c>
      <c r="L39" s="55">
        <v>1627613.5</v>
      </c>
      <c r="M39" s="55">
        <v>1537785.85</v>
      </c>
      <c r="N39" s="56">
        <v>89827.65</v>
      </c>
      <c r="O39" s="57">
        <v>0</v>
      </c>
      <c r="P39" s="58">
        <v>134401</v>
      </c>
      <c r="Q39" s="58">
        <v>134401</v>
      </c>
      <c r="R39" s="58">
        <v>0</v>
      </c>
      <c r="S39" s="58">
        <v>0</v>
      </c>
      <c r="T39" s="58">
        <v>127426</v>
      </c>
      <c r="U39" s="58">
        <v>127426</v>
      </c>
      <c r="V39" s="58">
        <v>0</v>
      </c>
      <c r="W39" s="58">
        <v>0</v>
      </c>
      <c r="X39" s="58">
        <v>136399</v>
      </c>
      <c r="Y39" s="58">
        <v>127426</v>
      </c>
      <c r="Z39" s="58">
        <v>8973</v>
      </c>
      <c r="AA39" s="58">
        <v>0</v>
      </c>
      <c r="AB39" s="58">
        <v>136399</v>
      </c>
      <c r="AC39" s="58">
        <v>127426</v>
      </c>
      <c r="AD39" s="58">
        <v>8973</v>
      </c>
      <c r="AE39" s="58">
        <v>0</v>
      </c>
      <c r="AF39" s="58">
        <v>136399</v>
      </c>
      <c r="AG39" s="58">
        <v>127426</v>
      </c>
      <c r="AH39" s="58">
        <v>8973</v>
      </c>
      <c r="AI39" s="58">
        <v>0</v>
      </c>
      <c r="AJ39" s="58">
        <v>136399</v>
      </c>
      <c r="AK39" s="58">
        <v>127426</v>
      </c>
      <c r="AL39" s="58">
        <v>8973</v>
      </c>
      <c r="AM39" s="58">
        <v>0</v>
      </c>
      <c r="AN39" s="58">
        <v>0</v>
      </c>
      <c r="AO39" s="58">
        <v>136399</v>
      </c>
      <c r="AP39" s="58">
        <v>127426</v>
      </c>
      <c r="AQ39" s="58">
        <v>8973</v>
      </c>
      <c r="AR39" s="58">
        <v>0</v>
      </c>
      <c r="AS39" s="59">
        <v>136759</v>
      </c>
      <c r="AT39" s="58">
        <v>127766</v>
      </c>
      <c r="AU39" s="58">
        <v>8993</v>
      </c>
      <c r="AV39" s="58">
        <v>0</v>
      </c>
      <c r="AW39" s="59">
        <v>136758</v>
      </c>
      <c r="AX39" s="58">
        <v>127766</v>
      </c>
      <c r="AY39" s="58">
        <v>8992</v>
      </c>
      <c r="AZ39" s="58">
        <v>0</v>
      </c>
      <c r="BA39" s="58"/>
      <c r="BB39" s="59">
        <v>136759</v>
      </c>
      <c r="BC39" s="58">
        <v>127766</v>
      </c>
      <c r="BD39" s="58">
        <v>8993</v>
      </c>
      <c r="BE39" s="58">
        <v>0</v>
      </c>
      <c r="BF39" s="59">
        <v>136757</v>
      </c>
      <c r="BG39" s="58">
        <v>127765</v>
      </c>
      <c r="BH39" s="58">
        <v>8992</v>
      </c>
      <c r="BI39" s="58">
        <v>0</v>
      </c>
      <c r="BJ39" s="60"/>
      <c r="BK39" s="60"/>
      <c r="BL39" s="60"/>
      <c r="BM39" s="60"/>
      <c r="BN39" s="44"/>
      <c r="BO39" s="58">
        <v>1490855</v>
      </c>
      <c r="BP39" s="61">
        <v>1461037.9</v>
      </c>
    </row>
    <row r="40" spans="1:68">
      <c r="A40" s="62" t="s">
        <v>243</v>
      </c>
      <c r="B40" s="62" t="s">
        <v>231</v>
      </c>
      <c r="C40" s="63">
        <v>5183.72</v>
      </c>
      <c r="D40" s="63">
        <v>23517219.02</v>
      </c>
      <c r="E40" s="63">
        <v>1391208</v>
      </c>
      <c r="F40" s="63">
        <v>0</v>
      </c>
      <c r="G40" s="63">
        <v>24908427.02</v>
      </c>
      <c r="H40" s="63">
        <v>0</v>
      </c>
      <c r="I40" s="63">
        <v>24908427.02</v>
      </c>
      <c r="J40" s="63">
        <v>194102.25</v>
      </c>
      <c r="K40" s="63">
        <v>0</v>
      </c>
      <c r="L40" s="63">
        <v>24714324.77</v>
      </c>
      <c r="M40" s="63">
        <v>23333966.940000001</v>
      </c>
      <c r="N40" s="63">
        <v>1380357.83</v>
      </c>
      <c r="O40" s="63">
        <v>0</v>
      </c>
      <c r="P40" s="63">
        <v>2059278</v>
      </c>
      <c r="Q40" s="63">
        <v>2039378</v>
      </c>
      <c r="R40" s="63">
        <v>16479</v>
      </c>
      <c r="S40" s="63">
        <v>3421</v>
      </c>
      <c r="T40" s="63">
        <v>1951566</v>
      </c>
      <c r="U40" s="63">
        <v>1932707</v>
      </c>
      <c r="V40" s="63">
        <v>15617</v>
      </c>
      <c r="W40" s="63">
        <v>3242</v>
      </c>
      <c r="X40" s="63">
        <v>2071540</v>
      </c>
      <c r="Y40" s="63">
        <v>1933622</v>
      </c>
      <c r="Z40" s="63">
        <v>134675</v>
      </c>
      <c r="AA40" s="63">
        <v>3243</v>
      </c>
      <c r="AB40" s="63">
        <v>2067159</v>
      </c>
      <c r="AC40" s="63">
        <v>1933588</v>
      </c>
      <c r="AD40" s="63">
        <v>134672</v>
      </c>
      <c r="AE40" s="63">
        <v>-1101</v>
      </c>
      <c r="AF40" s="63">
        <v>2067160</v>
      </c>
      <c r="AG40" s="63">
        <v>1933588</v>
      </c>
      <c r="AH40" s="63">
        <v>134673</v>
      </c>
      <c r="AI40" s="63">
        <v>-1101</v>
      </c>
      <c r="AJ40" s="63">
        <v>2067159</v>
      </c>
      <c r="AK40" s="63">
        <v>1933588</v>
      </c>
      <c r="AL40" s="63">
        <v>134672</v>
      </c>
      <c r="AM40" s="63">
        <v>-1101</v>
      </c>
      <c r="AN40" s="63">
        <v>0</v>
      </c>
      <c r="AO40" s="63">
        <v>2067159</v>
      </c>
      <c r="AP40" s="63">
        <v>1933587</v>
      </c>
      <c r="AQ40" s="63">
        <v>134673</v>
      </c>
      <c r="AR40" s="63">
        <v>-1101</v>
      </c>
      <c r="AS40" s="64">
        <v>2072662</v>
      </c>
      <c r="AT40" s="63">
        <v>1938782</v>
      </c>
      <c r="AU40" s="63">
        <v>134980</v>
      </c>
      <c r="AV40" s="63">
        <v>-1100</v>
      </c>
      <c r="AW40" s="64">
        <v>2072660</v>
      </c>
      <c r="AX40" s="63">
        <v>1938782</v>
      </c>
      <c r="AY40" s="63">
        <v>134979</v>
      </c>
      <c r="AZ40" s="63">
        <v>-1101</v>
      </c>
      <c r="BA40" s="63"/>
      <c r="BB40" s="64">
        <v>2072662</v>
      </c>
      <c r="BC40" s="63">
        <v>1938782</v>
      </c>
      <c r="BD40" s="63">
        <v>134980</v>
      </c>
      <c r="BE40" s="63">
        <v>-1100</v>
      </c>
      <c r="BF40" s="64">
        <v>2072659</v>
      </c>
      <c r="BG40" s="63">
        <v>1938781</v>
      </c>
      <c r="BH40" s="63">
        <v>134979</v>
      </c>
      <c r="BI40" s="63">
        <v>-1101</v>
      </c>
      <c r="BJ40" s="63">
        <v>0</v>
      </c>
      <c r="BK40" s="63">
        <v>0</v>
      </c>
      <c r="BL40" s="63">
        <v>0</v>
      </c>
      <c r="BM40" s="63">
        <v>0</v>
      </c>
      <c r="BN40" s="44"/>
      <c r="BO40" s="63">
        <v>22641664</v>
      </c>
      <c r="BP40" s="65"/>
    </row>
    <row r="41" spans="1:68">
      <c r="A41" s="5" t="s">
        <v>244</v>
      </c>
      <c r="B41" s="5" t="s">
        <v>246</v>
      </c>
      <c r="C41" s="6">
        <v>7499.8069999999998</v>
      </c>
      <c r="D41" s="51">
        <v>34024749.409999996</v>
      </c>
      <c r="E41" s="52">
        <v>331863.26</v>
      </c>
      <c r="F41" s="53">
        <v>0</v>
      </c>
      <c r="G41" s="51">
        <v>34356612.670000002</v>
      </c>
      <c r="H41" s="52">
        <v>0</v>
      </c>
      <c r="I41" s="52">
        <v>34356612.670000002</v>
      </c>
      <c r="J41" s="52">
        <v>179170.21</v>
      </c>
      <c r="K41" s="54">
        <v>0</v>
      </c>
      <c r="L41" s="55">
        <v>34177442.460000001</v>
      </c>
      <c r="M41" s="55">
        <v>33847309.869999997</v>
      </c>
      <c r="N41" s="56">
        <v>330132.59000000003</v>
      </c>
      <c r="O41" s="57">
        <v>0</v>
      </c>
      <c r="P41" s="58">
        <v>2999656</v>
      </c>
      <c r="Q41" s="58">
        <v>2959174</v>
      </c>
      <c r="R41" s="58">
        <v>22135</v>
      </c>
      <c r="S41" s="58">
        <v>18347</v>
      </c>
      <c r="T41" s="58">
        <v>2843212</v>
      </c>
      <c r="U41" s="58">
        <v>2804841</v>
      </c>
      <c r="V41" s="58">
        <v>20981</v>
      </c>
      <c r="W41" s="58">
        <v>17390</v>
      </c>
      <c r="X41" s="58">
        <v>2817789</v>
      </c>
      <c r="Y41" s="58">
        <v>2804711</v>
      </c>
      <c r="Z41" s="58">
        <v>-4312</v>
      </c>
      <c r="AA41" s="58">
        <v>17390</v>
      </c>
      <c r="AB41" s="58">
        <v>2831208</v>
      </c>
      <c r="AC41" s="58">
        <v>2804780</v>
      </c>
      <c r="AD41" s="58">
        <v>32331</v>
      </c>
      <c r="AE41" s="58">
        <v>-5903</v>
      </c>
      <c r="AF41" s="58">
        <v>2831208</v>
      </c>
      <c r="AG41" s="58">
        <v>2804780</v>
      </c>
      <c r="AH41" s="58">
        <v>32331</v>
      </c>
      <c r="AI41" s="58">
        <v>-5903</v>
      </c>
      <c r="AJ41" s="58">
        <v>2831208</v>
      </c>
      <c r="AK41" s="58">
        <v>2804780</v>
      </c>
      <c r="AL41" s="58">
        <v>32331</v>
      </c>
      <c r="AM41" s="58">
        <v>-5903</v>
      </c>
      <c r="AN41" s="58">
        <v>0</v>
      </c>
      <c r="AO41" s="58">
        <v>2831208</v>
      </c>
      <c r="AP41" s="58">
        <v>2804780</v>
      </c>
      <c r="AQ41" s="58">
        <v>32331</v>
      </c>
      <c r="AR41" s="58">
        <v>-5903</v>
      </c>
      <c r="AS41" s="59">
        <v>2838797</v>
      </c>
      <c r="AT41" s="58">
        <v>2812295</v>
      </c>
      <c r="AU41" s="58">
        <v>32405</v>
      </c>
      <c r="AV41" s="58">
        <v>-5903</v>
      </c>
      <c r="AW41" s="59">
        <v>2838797</v>
      </c>
      <c r="AX41" s="58">
        <v>2812295</v>
      </c>
      <c r="AY41" s="58">
        <v>32405</v>
      </c>
      <c r="AZ41" s="58">
        <v>-5903</v>
      </c>
      <c r="BA41" s="58"/>
      <c r="BB41" s="59">
        <v>2838797</v>
      </c>
      <c r="BC41" s="58">
        <v>2812295</v>
      </c>
      <c r="BD41" s="58">
        <v>32405</v>
      </c>
      <c r="BE41" s="58">
        <v>-5903</v>
      </c>
      <c r="BF41" s="59">
        <v>2837781</v>
      </c>
      <c r="BG41" s="58">
        <v>2811289</v>
      </c>
      <c r="BH41" s="58">
        <v>32395</v>
      </c>
      <c r="BI41" s="58">
        <v>-5903</v>
      </c>
      <c r="BJ41" s="60"/>
      <c r="BK41" s="60"/>
      <c r="BL41" s="60"/>
      <c r="BM41" s="60"/>
      <c r="BN41" s="44"/>
      <c r="BO41" s="58">
        <v>31339661</v>
      </c>
      <c r="BP41" s="61"/>
    </row>
    <row r="42" spans="1:68">
      <c r="A42" s="5" t="s">
        <v>247</v>
      </c>
      <c r="B42" s="5" t="s">
        <v>248</v>
      </c>
      <c r="C42" s="6">
        <v>6195.7070000000003</v>
      </c>
      <c r="D42" s="51">
        <v>28108373.73</v>
      </c>
      <c r="E42" s="52">
        <v>1395322.83</v>
      </c>
      <c r="F42" s="53">
        <v>0</v>
      </c>
      <c r="G42" s="51">
        <v>29503696.559999999</v>
      </c>
      <c r="H42" s="52">
        <v>0</v>
      </c>
      <c r="I42" s="52">
        <v>29503696.559999999</v>
      </c>
      <c r="J42" s="52">
        <v>3234032.87</v>
      </c>
      <c r="K42" s="54">
        <v>0</v>
      </c>
      <c r="L42" s="55">
        <v>26269663.690000001</v>
      </c>
      <c r="M42" s="55">
        <v>25027288.469999999</v>
      </c>
      <c r="N42" s="56">
        <v>1242375.22</v>
      </c>
      <c r="O42" s="57">
        <v>0</v>
      </c>
      <c r="P42" s="58">
        <v>2245022</v>
      </c>
      <c r="Q42" s="58">
        <v>2194768</v>
      </c>
      <c r="R42" s="58">
        <v>50254</v>
      </c>
      <c r="S42" s="58">
        <v>0</v>
      </c>
      <c r="T42" s="58">
        <v>2114575</v>
      </c>
      <c r="U42" s="58">
        <v>2067240</v>
      </c>
      <c r="V42" s="58">
        <v>47335</v>
      </c>
      <c r="W42" s="58">
        <v>0</v>
      </c>
      <c r="X42" s="58">
        <v>2189648</v>
      </c>
      <c r="Y42" s="58">
        <v>2075262</v>
      </c>
      <c r="Z42" s="58">
        <v>114386</v>
      </c>
      <c r="AA42" s="58">
        <v>0</v>
      </c>
      <c r="AB42" s="58">
        <v>2189648</v>
      </c>
      <c r="AC42" s="58">
        <v>2075262</v>
      </c>
      <c r="AD42" s="58">
        <v>114386</v>
      </c>
      <c r="AE42" s="58">
        <v>0</v>
      </c>
      <c r="AF42" s="58">
        <v>2189648</v>
      </c>
      <c r="AG42" s="58">
        <v>2075262</v>
      </c>
      <c r="AH42" s="58">
        <v>114386</v>
      </c>
      <c r="AI42" s="58">
        <v>0</v>
      </c>
      <c r="AJ42" s="58">
        <v>2189648</v>
      </c>
      <c r="AK42" s="58">
        <v>2075262</v>
      </c>
      <c r="AL42" s="58">
        <v>114386</v>
      </c>
      <c r="AM42" s="58">
        <v>0</v>
      </c>
      <c r="AN42" s="58">
        <v>0</v>
      </c>
      <c r="AO42" s="58">
        <v>2189648</v>
      </c>
      <c r="AP42" s="58">
        <v>2075262</v>
      </c>
      <c r="AQ42" s="58">
        <v>114386</v>
      </c>
      <c r="AR42" s="58">
        <v>0</v>
      </c>
      <c r="AS42" s="59">
        <v>2194805</v>
      </c>
      <c r="AT42" s="58">
        <v>2080118</v>
      </c>
      <c r="AU42" s="58">
        <v>114687</v>
      </c>
      <c r="AV42" s="58">
        <v>0</v>
      </c>
      <c r="AW42" s="59">
        <v>2194803</v>
      </c>
      <c r="AX42" s="58">
        <v>2080117</v>
      </c>
      <c r="AY42" s="58">
        <v>114686</v>
      </c>
      <c r="AZ42" s="58">
        <v>0</v>
      </c>
      <c r="BA42" s="58"/>
      <c r="BB42" s="59">
        <v>2194805</v>
      </c>
      <c r="BC42" s="58">
        <v>2080118</v>
      </c>
      <c r="BD42" s="58">
        <v>114687</v>
      </c>
      <c r="BE42" s="58">
        <v>0</v>
      </c>
      <c r="BF42" s="59">
        <v>2188707</v>
      </c>
      <c r="BG42" s="58">
        <v>2074309</v>
      </c>
      <c r="BH42" s="58">
        <v>114398</v>
      </c>
      <c r="BI42" s="58">
        <v>0</v>
      </c>
      <c r="BJ42" s="60"/>
      <c r="BK42" s="60"/>
      <c r="BL42" s="60"/>
      <c r="BM42" s="60"/>
      <c r="BN42" s="44"/>
      <c r="BO42" s="58">
        <v>24080957</v>
      </c>
      <c r="BP42" s="61"/>
    </row>
    <row r="43" spans="1:68">
      <c r="A43" s="5" t="s">
        <v>249</v>
      </c>
      <c r="B43" s="5" t="s">
        <v>251</v>
      </c>
      <c r="C43" s="6">
        <v>5056.3450000000003</v>
      </c>
      <c r="D43" s="51">
        <v>22939373.18</v>
      </c>
      <c r="E43" s="52">
        <v>0</v>
      </c>
      <c r="F43" s="53">
        <v>1619619.75</v>
      </c>
      <c r="G43" s="51">
        <v>24558992.93</v>
      </c>
      <c r="H43" s="52">
        <v>0</v>
      </c>
      <c r="I43" s="52">
        <v>24558992.93</v>
      </c>
      <c r="J43" s="52">
        <v>471618.47</v>
      </c>
      <c r="K43" s="54">
        <v>0</v>
      </c>
      <c r="L43" s="55">
        <v>24087374.460000001</v>
      </c>
      <c r="M43" s="55">
        <v>22498857.07</v>
      </c>
      <c r="N43" s="56">
        <v>0</v>
      </c>
      <c r="O43" s="57">
        <v>1588517.39</v>
      </c>
      <c r="P43" s="58">
        <v>2051103</v>
      </c>
      <c r="Q43" s="58">
        <v>1977693</v>
      </c>
      <c r="R43" s="58">
        <v>50884</v>
      </c>
      <c r="S43" s="58">
        <v>22526</v>
      </c>
      <c r="T43" s="58">
        <v>1942615</v>
      </c>
      <c r="U43" s="58">
        <v>1873087</v>
      </c>
      <c r="V43" s="58">
        <v>48193</v>
      </c>
      <c r="W43" s="58">
        <v>21335</v>
      </c>
      <c r="X43" s="58">
        <v>1883345</v>
      </c>
      <c r="Y43" s="58">
        <v>1871931</v>
      </c>
      <c r="Z43" s="58">
        <v>-9908</v>
      </c>
      <c r="AA43" s="58">
        <v>21322</v>
      </c>
      <c r="AB43" s="58">
        <v>2062347</v>
      </c>
      <c r="AC43" s="58">
        <v>1875281</v>
      </c>
      <c r="AD43" s="58">
        <v>-9908</v>
      </c>
      <c r="AE43" s="58">
        <v>196974</v>
      </c>
      <c r="AF43" s="58">
        <v>2062348</v>
      </c>
      <c r="AG43" s="58">
        <v>1875282</v>
      </c>
      <c r="AH43" s="58">
        <v>-9908</v>
      </c>
      <c r="AI43" s="58">
        <v>196974</v>
      </c>
      <c r="AJ43" s="58">
        <v>2062347</v>
      </c>
      <c r="AK43" s="58">
        <v>1875281</v>
      </c>
      <c r="AL43" s="58">
        <v>-9908</v>
      </c>
      <c r="AM43" s="58">
        <v>196974</v>
      </c>
      <c r="AN43" s="58">
        <v>0</v>
      </c>
      <c r="AO43" s="58">
        <v>2062348</v>
      </c>
      <c r="AP43" s="58">
        <v>1875282</v>
      </c>
      <c r="AQ43" s="58">
        <v>-9908</v>
      </c>
      <c r="AR43" s="58">
        <v>196974</v>
      </c>
      <c r="AS43" s="59">
        <v>2019404</v>
      </c>
      <c r="AT43" s="58">
        <v>1882189</v>
      </c>
      <c r="AU43" s="58">
        <v>-9907</v>
      </c>
      <c r="AV43" s="58">
        <v>147122</v>
      </c>
      <c r="AW43" s="59">
        <v>2019403</v>
      </c>
      <c r="AX43" s="58">
        <v>1882189</v>
      </c>
      <c r="AY43" s="58">
        <v>-9908</v>
      </c>
      <c r="AZ43" s="58">
        <v>147122</v>
      </c>
      <c r="BA43" s="58"/>
      <c r="BB43" s="59">
        <v>2019405</v>
      </c>
      <c r="BC43" s="58">
        <v>1882190</v>
      </c>
      <c r="BD43" s="58">
        <v>-9907</v>
      </c>
      <c r="BE43" s="58">
        <v>147122</v>
      </c>
      <c r="BF43" s="59">
        <v>1951354</v>
      </c>
      <c r="BG43" s="58">
        <v>1814226</v>
      </c>
      <c r="BH43" s="58">
        <v>-9908</v>
      </c>
      <c r="BI43" s="58">
        <v>147036</v>
      </c>
      <c r="BJ43" s="60"/>
      <c r="BK43" s="60"/>
      <c r="BL43" s="60"/>
      <c r="BM43" s="60"/>
      <c r="BN43" s="44"/>
      <c r="BO43" s="58">
        <v>22136019</v>
      </c>
      <c r="BP43" s="61"/>
    </row>
    <row r="44" spans="1:68">
      <c r="A44" s="5" t="s">
        <v>252</v>
      </c>
      <c r="B44" s="5" t="s">
        <v>254</v>
      </c>
      <c r="C44" s="6">
        <v>1227.614</v>
      </c>
      <c r="D44" s="51">
        <v>5569377.8099999996</v>
      </c>
      <c r="E44" s="52">
        <v>0</v>
      </c>
      <c r="F44" s="53">
        <v>0</v>
      </c>
      <c r="G44" s="51">
        <v>5569377.8099999996</v>
      </c>
      <c r="H44" s="52">
        <v>0</v>
      </c>
      <c r="I44" s="52">
        <v>5569377.8099999996</v>
      </c>
      <c r="J44" s="52">
        <v>103769.48</v>
      </c>
      <c r="K44" s="54">
        <v>0</v>
      </c>
      <c r="L44" s="55">
        <v>5465608.3300000001</v>
      </c>
      <c r="M44" s="55">
        <v>5465608.3300000001</v>
      </c>
      <c r="N44" s="56">
        <v>0</v>
      </c>
      <c r="O44" s="57">
        <v>0</v>
      </c>
      <c r="P44" s="58">
        <v>499208</v>
      </c>
      <c r="Q44" s="58">
        <v>499208</v>
      </c>
      <c r="R44" s="58">
        <v>0</v>
      </c>
      <c r="S44" s="58">
        <v>0</v>
      </c>
      <c r="T44" s="58">
        <v>472917</v>
      </c>
      <c r="U44" s="58">
        <v>472917</v>
      </c>
      <c r="V44" s="58">
        <v>0</v>
      </c>
      <c r="W44" s="58">
        <v>0</v>
      </c>
      <c r="X44" s="58">
        <v>472917</v>
      </c>
      <c r="Y44" s="58">
        <v>472917</v>
      </c>
      <c r="Z44" s="58">
        <v>0</v>
      </c>
      <c r="AA44" s="58">
        <v>0</v>
      </c>
      <c r="AB44" s="58">
        <v>472918</v>
      </c>
      <c r="AC44" s="58">
        <v>472918</v>
      </c>
      <c r="AD44" s="58">
        <v>0</v>
      </c>
      <c r="AE44" s="58">
        <v>0</v>
      </c>
      <c r="AF44" s="58">
        <v>472917</v>
      </c>
      <c r="AG44" s="58">
        <v>472917</v>
      </c>
      <c r="AH44" s="58">
        <v>0</v>
      </c>
      <c r="AI44" s="58">
        <v>0</v>
      </c>
      <c r="AJ44" s="58">
        <v>472918</v>
      </c>
      <c r="AK44" s="58">
        <v>472918</v>
      </c>
      <c r="AL44" s="58">
        <v>0</v>
      </c>
      <c r="AM44" s="58">
        <v>0</v>
      </c>
      <c r="AN44" s="58">
        <v>0</v>
      </c>
      <c r="AO44" s="58">
        <v>472917</v>
      </c>
      <c r="AP44" s="58">
        <v>472917</v>
      </c>
      <c r="AQ44" s="58">
        <v>0</v>
      </c>
      <c r="AR44" s="58">
        <v>0</v>
      </c>
      <c r="AS44" s="59">
        <v>474198</v>
      </c>
      <c r="AT44" s="58">
        <v>474198</v>
      </c>
      <c r="AU44" s="58">
        <v>0</v>
      </c>
      <c r="AV44" s="58">
        <v>0</v>
      </c>
      <c r="AW44" s="59">
        <v>474198</v>
      </c>
      <c r="AX44" s="58">
        <v>474198</v>
      </c>
      <c r="AY44" s="58">
        <v>0</v>
      </c>
      <c r="AZ44" s="58">
        <v>0</v>
      </c>
      <c r="BA44" s="58"/>
      <c r="BB44" s="59">
        <v>474197</v>
      </c>
      <c r="BC44" s="58">
        <v>474197</v>
      </c>
      <c r="BD44" s="58">
        <v>0</v>
      </c>
      <c r="BE44" s="58">
        <v>0</v>
      </c>
      <c r="BF44" s="59">
        <v>353152</v>
      </c>
      <c r="BG44" s="58">
        <v>353152</v>
      </c>
      <c r="BH44" s="58">
        <v>0</v>
      </c>
      <c r="BI44" s="58">
        <v>0</v>
      </c>
      <c r="BJ44" s="60"/>
      <c r="BK44" s="60"/>
      <c r="BL44" s="60"/>
      <c r="BM44" s="60"/>
      <c r="BN44" s="44"/>
      <c r="BO44" s="58">
        <v>5112457</v>
      </c>
      <c r="BP44" s="61"/>
    </row>
    <row r="45" spans="1:68">
      <c r="A45" s="5" t="s">
        <v>255</v>
      </c>
      <c r="B45" s="5" t="s">
        <v>257</v>
      </c>
      <c r="C45" s="6">
        <v>13131.48</v>
      </c>
      <c r="D45" s="51">
        <v>59574241.890000001</v>
      </c>
      <c r="E45" s="52">
        <v>0</v>
      </c>
      <c r="F45" s="53">
        <v>0</v>
      </c>
      <c r="G45" s="51">
        <v>59574241.890000001</v>
      </c>
      <c r="H45" s="52">
        <v>0</v>
      </c>
      <c r="I45" s="52">
        <v>59574241.890000001</v>
      </c>
      <c r="J45" s="52">
        <v>1528264.24</v>
      </c>
      <c r="K45" s="54">
        <v>0</v>
      </c>
      <c r="L45" s="55">
        <v>58045977.649999999</v>
      </c>
      <c r="M45" s="55">
        <v>58045977.649999999</v>
      </c>
      <c r="N45" s="66">
        <v>0</v>
      </c>
      <c r="O45" s="67">
        <v>0</v>
      </c>
      <c r="P45" s="58">
        <v>5122838</v>
      </c>
      <c r="Q45" s="58">
        <v>5068392</v>
      </c>
      <c r="R45" s="58">
        <v>0</v>
      </c>
      <c r="S45" s="58">
        <v>54446</v>
      </c>
      <c r="T45" s="58">
        <v>4850415</v>
      </c>
      <c r="U45" s="58">
        <v>4798864</v>
      </c>
      <c r="V45" s="58">
        <v>0</v>
      </c>
      <c r="W45" s="58">
        <v>51551</v>
      </c>
      <c r="X45" s="58">
        <v>4850415</v>
      </c>
      <c r="Y45" s="58">
        <v>4798864</v>
      </c>
      <c r="Z45" s="58">
        <v>0</v>
      </c>
      <c r="AA45" s="58">
        <v>51551</v>
      </c>
      <c r="AB45" s="58">
        <v>4779569</v>
      </c>
      <c r="AC45" s="58">
        <v>4797074</v>
      </c>
      <c r="AD45" s="58">
        <v>0</v>
      </c>
      <c r="AE45" s="58">
        <v>-17505</v>
      </c>
      <c r="AF45" s="58">
        <v>4779569</v>
      </c>
      <c r="AG45" s="58">
        <v>4797074</v>
      </c>
      <c r="AH45" s="58">
        <v>0</v>
      </c>
      <c r="AI45" s="58">
        <v>-17505</v>
      </c>
      <c r="AJ45" s="58">
        <v>4779570</v>
      </c>
      <c r="AK45" s="58">
        <v>4797075</v>
      </c>
      <c r="AL45" s="58">
        <v>0</v>
      </c>
      <c r="AM45" s="58">
        <v>-17505</v>
      </c>
      <c r="AN45" s="58">
        <v>0</v>
      </c>
      <c r="AO45" s="58">
        <v>4779568</v>
      </c>
      <c r="AP45" s="58">
        <v>4797074</v>
      </c>
      <c r="AQ45" s="58">
        <v>0</v>
      </c>
      <c r="AR45" s="58">
        <v>-17506</v>
      </c>
      <c r="AS45" s="59">
        <v>4823317</v>
      </c>
      <c r="AT45" s="58">
        <v>4840822</v>
      </c>
      <c r="AU45" s="58">
        <v>0</v>
      </c>
      <c r="AV45" s="58">
        <v>-17505</v>
      </c>
      <c r="AW45" s="59">
        <v>4823315</v>
      </c>
      <c r="AX45" s="58">
        <v>4840821</v>
      </c>
      <c r="AY45" s="58">
        <v>0</v>
      </c>
      <c r="AZ45" s="58">
        <v>-17506</v>
      </c>
      <c r="BA45" s="58"/>
      <c r="BB45" s="59">
        <v>4823317</v>
      </c>
      <c r="BC45" s="58">
        <v>4840822</v>
      </c>
      <c r="BD45" s="58">
        <v>0</v>
      </c>
      <c r="BE45" s="58">
        <v>-17505</v>
      </c>
      <c r="BF45" s="59">
        <v>4817042</v>
      </c>
      <c r="BG45" s="58">
        <v>4834548</v>
      </c>
      <c r="BH45" s="58">
        <v>0</v>
      </c>
      <c r="BI45" s="58">
        <v>-17506</v>
      </c>
      <c r="BJ45" s="60"/>
      <c r="BK45" s="60"/>
      <c r="BL45" s="60"/>
      <c r="BM45" s="60"/>
      <c r="BN45" s="68"/>
      <c r="BO45" s="58">
        <v>53228935</v>
      </c>
      <c r="BP45" s="61"/>
    </row>
    <row r="46" spans="1:68">
      <c r="A46" s="10" t="s">
        <v>258</v>
      </c>
      <c r="B46" s="10" t="s">
        <v>259</v>
      </c>
      <c r="C46" s="6">
        <v>501.19499999999999</v>
      </c>
      <c r="D46" s="51">
        <v>2273796.42</v>
      </c>
      <c r="E46" s="52">
        <v>125259.67</v>
      </c>
      <c r="F46" s="53">
        <v>0</v>
      </c>
      <c r="G46" s="51">
        <v>2399056.09</v>
      </c>
      <c r="H46" s="52">
        <v>0</v>
      </c>
      <c r="I46" s="52">
        <v>2399056.09</v>
      </c>
      <c r="J46" s="52">
        <v>0</v>
      </c>
      <c r="K46" s="54">
        <v>0</v>
      </c>
      <c r="L46" s="55">
        <v>2399056.09</v>
      </c>
      <c r="M46" s="55">
        <v>2273796.42</v>
      </c>
      <c r="N46" s="66">
        <v>125259.67</v>
      </c>
      <c r="O46" s="67">
        <v>0</v>
      </c>
      <c r="P46" s="58">
        <v>190699</v>
      </c>
      <c r="Q46" s="58">
        <v>190699</v>
      </c>
      <c r="R46" s="58">
        <v>0</v>
      </c>
      <c r="S46" s="58">
        <v>0</v>
      </c>
      <c r="T46" s="58">
        <v>180802</v>
      </c>
      <c r="U46" s="58">
        <v>180802</v>
      </c>
      <c r="V46" s="58">
        <v>0</v>
      </c>
      <c r="W46" s="58">
        <v>0</v>
      </c>
      <c r="X46" s="58">
        <v>180802</v>
      </c>
      <c r="Y46" s="58">
        <v>180802</v>
      </c>
      <c r="Z46" s="58">
        <v>0</v>
      </c>
      <c r="AA46" s="58">
        <v>0</v>
      </c>
      <c r="AB46" s="58">
        <v>180802</v>
      </c>
      <c r="AC46" s="58">
        <v>180802</v>
      </c>
      <c r="AD46" s="58">
        <v>0</v>
      </c>
      <c r="AE46" s="58">
        <v>0</v>
      </c>
      <c r="AF46" s="58">
        <v>180802</v>
      </c>
      <c r="AG46" s="58">
        <v>180802</v>
      </c>
      <c r="AH46" s="58">
        <v>0</v>
      </c>
      <c r="AI46" s="58">
        <v>0</v>
      </c>
      <c r="AJ46" s="58">
        <v>180802</v>
      </c>
      <c r="AK46" s="58">
        <v>180802</v>
      </c>
      <c r="AL46" s="58">
        <v>0</v>
      </c>
      <c r="AM46" s="58">
        <v>0</v>
      </c>
      <c r="AN46" s="58">
        <v>0</v>
      </c>
      <c r="AO46" s="58">
        <v>180801</v>
      </c>
      <c r="AP46" s="58">
        <v>180801</v>
      </c>
      <c r="AQ46" s="58">
        <v>0</v>
      </c>
      <c r="AR46" s="58">
        <v>0</v>
      </c>
      <c r="AS46" s="59">
        <v>224709</v>
      </c>
      <c r="AT46" s="58">
        <v>199657</v>
      </c>
      <c r="AU46" s="58">
        <v>25052</v>
      </c>
      <c r="AV46" s="58">
        <v>0</v>
      </c>
      <c r="AW46" s="59">
        <v>224709</v>
      </c>
      <c r="AX46" s="58">
        <v>199657</v>
      </c>
      <c r="AY46" s="58">
        <v>25052</v>
      </c>
      <c r="AZ46" s="58">
        <v>0</v>
      </c>
      <c r="BA46" s="58"/>
      <c r="BB46" s="59">
        <v>224709</v>
      </c>
      <c r="BC46" s="58">
        <v>199657</v>
      </c>
      <c r="BD46" s="58">
        <v>25052</v>
      </c>
      <c r="BE46" s="58">
        <v>0</v>
      </c>
      <c r="BF46" s="59">
        <v>224710</v>
      </c>
      <c r="BG46" s="58">
        <v>199658</v>
      </c>
      <c r="BH46" s="58">
        <v>25052</v>
      </c>
      <c r="BI46" s="58">
        <v>0</v>
      </c>
      <c r="BJ46" s="60"/>
      <c r="BK46" s="60"/>
      <c r="BL46" s="60"/>
      <c r="BM46" s="60"/>
      <c r="BN46" s="68"/>
      <c r="BO46" s="58">
        <v>2174347</v>
      </c>
      <c r="BP46" s="61">
        <v>2130860.06</v>
      </c>
    </row>
    <row r="47" spans="1:68">
      <c r="A47" s="10" t="s">
        <v>260</v>
      </c>
      <c r="B47" s="10" t="s">
        <v>262</v>
      </c>
      <c r="C47" s="6">
        <v>3481.991</v>
      </c>
      <c r="D47" s="51">
        <v>15796922.67</v>
      </c>
      <c r="E47" s="52">
        <v>0</v>
      </c>
      <c r="F47" s="53">
        <v>0</v>
      </c>
      <c r="G47" s="51">
        <v>15796922.67</v>
      </c>
      <c r="H47" s="52">
        <v>0</v>
      </c>
      <c r="I47" s="52">
        <v>15796922.67</v>
      </c>
      <c r="J47" s="52">
        <v>0</v>
      </c>
      <c r="K47" s="54">
        <v>0</v>
      </c>
      <c r="L47" s="55">
        <v>15796922.67</v>
      </c>
      <c r="M47" s="55">
        <v>15796922.67</v>
      </c>
      <c r="N47" s="66">
        <v>0</v>
      </c>
      <c r="O47" s="67">
        <v>0</v>
      </c>
      <c r="P47" s="58">
        <v>997336</v>
      </c>
      <c r="Q47" s="58">
        <v>997336</v>
      </c>
      <c r="R47" s="58">
        <v>0</v>
      </c>
      <c r="S47" s="58">
        <v>0</v>
      </c>
      <c r="T47" s="58">
        <v>945576</v>
      </c>
      <c r="U47" s="58">
        <v>945576</v>
      </c>
      <c r="V47" s="58">
        <v>0</v>
      </c>
      <c r="W47" s="58">
        <v>0</v>
      </c>
      <c r="X47" s="58">
        <v>945576</v>
      </c>
      <c r="Y47" s="58">
        <v>945576</v>
      </c>
      <c r="Z47" s="58">
        <v>0</v>
      </c>
      <c r="AA47" s="58">
        <v>0</v>
      </c>
      <c r="AB47" s="58">
        <v>945576</v>
      </c>
      <c r="AC47" s="58">
        <v>945576</v>
      </c>
      <c r="AD47" s="58">
        <v>0</v>
      </c>
      <c r="AE47" s="58">
        <v>0</v>
      </c>
      <c r="AF47" s="58">
        <v>945575</v>
      </c>
      <c r="AG47" s="58">
        <v>945575</v>
      </c>
      <c r="AH47" s="58">
        <v>0</v>
      </c>
      <c r="AI47" s="58">
        <v>0</v>
      </c>
      <c r="AJ47" s="58">
        <v>945576</v>
      </c>
      <c r="AK47" s="58">
        <v>945576</v>
      </c>
      <c r="AL47" s="58">
        <v>0</v>
      </c>
      <c r="AM47" s="58">
        <v>0</v>
      </c>
      <c r="AN47" s="58">
        <v>0</v>
      </c>
      <c r="AO47" s="58">
        <v>945575</v>
      </c>
      <c r="AP47" s="58">
        <v>945575</v>
      </c>
      <c r="AQ47" s="58">
        <v>0</v>
      </c>
      <c r="AR47" s="58">
        <v>0</v>
      </c>
      <c r="AS47" s="59">
        <v>1825227</v>
      </c>
      <c r="AT47" s="58">
        <v>1825227</v>
      </c>
      <c r="AU47" s="58">
        <v>0</v>
      </c>
      <c r="AV47" s="58">
        <v>0</v>
      </c>
      <c r="AW47" s="59">
        <v>1825226</v>
      </c>
      <c r="AX47" s="58">
        <v>1825226</v>
      </c>
      <c r="AY47" s="58">
        <v>0</v>
      </c>
      <c r="AZ47" s="58">
        <v>0</v>
      </c>
      <c r="BA47" s="58"/>
      <c r="BB47" s="59">
        <v>1825227</v>
      </c>
      <c r="BC47" s="58">
        <v>1825227</v>
      </c>
      <c r="BD47" s="58">
        <v>0</v>
      </c>
      <c r="BE47" s="58">
        <v>0</v>
      </c>
      <c r="BF47" s="59">
        <v>1825226</v>
      </c>
      <c r="BG47" s="58">
        <v>1825226</v>
      </c>
      <c r="BH47" s="58">
        <v>0</v>
      </c>
      <c r="BI47" s="58">
        <v>0</v>
      </c>
      <c r="BJ47" s="60"/>
      <c r="BK47" s="60"/>
      <c r="BL47" s="60"/>
      <c r="BM47" s="60"/>
      <c r="BN47" s="68"/>
      <c r="BO47" s="58">
        <v>13971696</v>
      </c>
      <c r="BP47" s="61">
        <v>13692262.08</v>
      </c>
    </row>
    <row r="48" spans="1:68">
      <c r="A48" s="62" t="s">
        <v>263</v>
      </c>
      <c r="B48" s="62" t="s">
        <v>231</v>
      </c>
      <c r="C48" s="63">
        <v>17114.669999999998</v>
      </c>
      <c r="D48" s="63">
        <v>77644960.980000004</v>
      </c>
      <c r="E48" s="63">
        <v>125259.67</v>
      </c>
      <c r="F48" s="63">
        <v>0</v>
      </c>
      <c r="G48" s="63">
        <v>77770220.650000006</v>
      </c>
      <c r="H48" s="63">
        <v>0</v>
      </c>
      <c r="I48" s="63">
        <v>77770220.650000006</v>
      </c>
      <c r="J48" s="63">
        <v>1528264.24</v>
      </c>
      <c r="K48" s="63">
        <v>0</v>
      </c>
      <c r="L48" s="63">
        <v>76241956.409999996</v>
      </c>
      <c r="M48" s="63">
        <v>76116696.739999995</v>
      </c>
      <c r="N48" s="63">
        <v>125259.67</v>
      </c>
      <c r="O48" s="63">
        <v>0</v>
      </c>
      <c r="P48" s="63">
        <v>6310873</v>
      </c>
      <c r="Q48" s="63">
        <v>6256427</v>
      </c>
      <c r="R48" s="63">
        <v>0</v>
      </c>
      <c r="S48" s="63">
        <v>54446</v>
      </c>
      <c r="T48" s="63">
        <v>5976793</v>
      </c>
      <c r="U48" s="63">
        <v>5925242</v>
      </c>
      <c r="V48" s="63">
        <v>0</v>
      </c>
      <c r="W48" s="63">
        <v>51551</v>
      </c>
      <c r="X48" s="63">
        <v>5976793</v>
      </c>
      <c r="Y48" s="63">
        <v>5925242</v>
      </c>
      <c r="Z48" s="63">
        <v>0</v>
      </c>
      <c r="AA48" s="63">
        <v>51551</v>
      </c>
      <c r="AB48" s="63">
        <v>5905947</v>
      </c>
      <c r="AC48" s="63">
        <v>5923452</v>
      </c>
      <c r="AD48" s="63">
        <v>0</v>
      </c>
      <c r="AE48" s="63">
        <v>-17505</v>
      </c>
      <c r="AF48" s="63">
        <v>5905946</v>
      </c>
      <c r="AG48" s="63">
        <v>5923451</v>
      </c>
      <c r="AH48" s="63">
        <v>0</v>
      </c>
      <c r="AI48" s="63">
        <v>-17505</v>
      </c>
      <c r="AJ48" s="63">
        <v>5905948</v>
      </c>
      <c r="AK48" s="63">
        <v>5923453</v>
      </c>
      <c r="AL48" s="63">
        <v>0</v>
      </c>
      <c r="AM48" s="63">
        <v>-17505</v>
      </c>
      <c r="AN48" s="63">
        <v>0</v>
      </c>
      <c r="AO48" s="63">
        <v>5905944</v>
      </c>
      <c r="AP48" s="63">
        <v>5923450</v>
      </c>
      <c r="AQ48" s="63">
        <v>0</v>
      </c>
      <c r="AR48" s="63">
        <v>-17506</v>
      </c>
      <c r="AS48" s="64">
        <v>6873253</v>
      </c>
      <c r="AT48" s="63">
        <v>6865706</v>
      </c>
      <c r="AU48" s="63">
        <v>25052</v>
      </c>
      <c r="AV48" s="63">
        <v>-17505</v>
      </c>
      <c r="AW48" s="64">
        <v>6873250</v>
      </c>
      <c r="AX48" s="63">
        <v>6865704</v>
      </c>
      <c r="AY48" s="63">
        <v>25052</v>
      </c>
      <c r="AZ48" s="63">
        <v>-17506</v>
      </c>
      <c r="BA48" s="63"/>
      <c r="BB48" s="64">
        <v>6873253</v>
      </c>
      <c r="BC48" s="63">
        <v>6865706</v>
      </c>
      <c r="BD48" s="63">
        <v>25052</v>
      </c>
      <c r="BE48" s="63">
        <v>-17505</v>
      </c>
      <c r="BF48" s="64">
        <v>6866978</v>
      </c>
      <c r="BG48" s="63">
        <v>6859432</v>
      </c>
      <c r="BH48" s="63">
        <v>25052</v>
      </c>
      <c r="BI48" s="63">
        <v>-17506</v>
      </c>
      <c r="BJ48" s="63">
        <v>0</v>
      </c>
      <c r="BK48" s="63">
        <v>0</v>
      </c>
      <c r="BL48" s="63">
        <v>0</v>
      </c>
      <c r="BM48" s="63">
        <v>0</v>
      </c>
      <c r="BN48" s="44"/>
      <c r="BO48" s="63">
        <v>69374978</v>
      </c>
      <c r="BP48" s="65"/>
    </row>
    <row r="49" spans="1:68">
      <c r="A49" s="5" t="s">
        <v>264</v>
      </c>
      <c r="B49" s="5" t="s">
        <v>266</v>
      </c>
      <c r="C49" s="6">
        <v>509.32</v>
      </c>
      <c r="D49" s="51">
        <v>2310657.5099999998</v>
      </c>
      <c r="E49" s="52">
        <v>0</v>
      </c>
      <c r="F49" s="53">
        <v>0</v>
      </c>
      <c r="G49" s="51">
        <v>2310657.5099999998</v>
      </c>
      <c r="H49" s="52">
        <v>0</v>
      </c>
      <c r="I49" s="52">
        <v>2310657.5099999998</v>
      </c>
      <c r="J49" s="52">
        <v>28315.13</v>
      </c>
      <c r="K49" s="54">
        <v>0</v>
      </c>
      <c r="L49" s="55">
        <v>2282342.38</v>
      </c>
      <c r="M49" s="55">
        <v>2282342.38</v>
      </c>
      <c r="N49" s="66">
        <v>0</v>
      </c>
      <c r="O49" s="67">
        <v>0</v>
      </c>
      <c r="P49" s="58">
        <v>202142</v>
      </c>
      <c r="Q49" s="58">
        <v>197665</v>
      </c>
      <c r="R49" s="58">
        <v>0</v>
      </c>
      <c r="S49" s="58">
        <v>4477</v>
      </c>
      <c r="T49" s="58">
        <v>191551</v>
      </c>
      <c r="U49" s="58">
        <v>187308</v>
      </c>
      <c r="V49" s="58">
        <v>0</v>
      </c>
      <c r="W49" s="58">
        <v>4243</v>
      </c>
      <c r="X49" s="58">
        <v>198256</v>
      </c>
      <c r="Y49" s="58">
        <v>187372</v>
      </c>
      <c r="Z49" s="58">
        <v>6640</v>
      </c>
      <c r="AA49" s="58">
        <v>4244</v>
      </c>
      <c r="AB49" s="58">
        <v>192516</v>
      </c>
      <c r="AC49" s="58">
        <v>187318</v>
      </c>
      <c r="AD49" s="58">
        <v>6638</v>
      </c>
      <c r="AE49" s="58">
        <v>-1440</v>
      </c>
      <c r="AF49" s="58">
        <v>192515</v>
      </c>
      <c r="AG49" s="58">
        <v>187318</v>
      </c>
      <c r="AH49" s="58">
        <v>6638</v>
      </c>
      <c r="AI49" s="58">
        <v>-1441</v>
      </c>
      <c r="AJ49" s="58">
        <v>192516</v>
      </c>
      <c r="AK49" s="58">
        <v>187318</v>
      </c>
      <c r="AL49" s="58">
        <v>6638</v>
      </c>
      <c r="AM49" s="58">
        <v>-1440</v>
      </c>
      <c r="AN49" s="58">
        <v>0</v>
      </c>
      <c r="AO49" s="58">
        <v>192515</v>
      </c>
      <c r="AP49" s="58">
        <v>187318</v>
      </c>
      <c r="AQ49" s="58">
        <v>6638</v>
      </c>
      <c r="AR49" s="58">
        <v>-1441</v>
      </c>
      <c r="AS49" s="59">
        <v>185896</v>
      </c>
      <c r="AT49" s="58">
        <v>192499</v>
      </c>
      <c r="AU49" s="58">
        <v>-5163</v>
      </c>
      <c r="AV49" s="58">
        <v>-1440</v>
      </c>
      <c r="AW49" s="59">
        <v>185895</v>
      </c>
      <c r="AX49" s="58">
        <v>192499</v>
      </c>
      <c r="AY49" s="58">
        <v>-5163</v>
      </c>
      <c r="AZ49" s="58">
        <v>-1441</v>
      </c>
      <c r="BA49" s="58"/>
      <c r="BB49" s="59">
        <v>184516</v>
      </c>
      <c r="BC49" s="58">
        <v>193578</v>
      </c>
      <c r="BD49" s="58">
        <v>-7622</v>
      </c>
      <c r="BE49" s="58">
        <v>-1440</v>
      </c>
      <c r="BF49" s="59">
        <v>182012</v>
      </c>
      <c r="BG49" s="58">
        <v>191075</v>
      </c>
      <c r="BH49" s="58">
        <v>-7622</v>
      </c>
      <c r="BI49" s="58">
        <v>-1441</v>
      </c>
      <c r="BJ49" s="60"/>
      <c r="BK49" s="60"/>
      <c r="BL49" s="60"/>
      <c r="BM49" s="60"/>
      <c r="BN49" s="68"/>
      <c r="BO49" s="58">
        <v>2100330</v>
      </c>
      <c r="BP49" s="61"/>
    </row>
    <row r="50" spans="1:68">
      <c r="A50" s="5" t="s">
        <v>267</v>
      </c>
      <c r="B50" s="5" t="s">
        <v>269</v>
      </c>
      <c r="C50" s="6">
        <v>10939.999</v>
      </c>
      <c r="D50" s="51">
        <v>49632040.460000001</v>
      </c>
      <c r="E50" s="52">
        <v>2632449.19</v>
      </c>
      <c r="F50" s="53">
        <v>2772407.93</v>
      </c>
      <c r="G50" s="51">
        <v>55036897.579999998</v>
      </c>
      <c r="H50" s="52">
        <v>0</v>
      </c>
      <c r="I50" s="52">
        <v>55036897.579999998</v>
      </c>
      <c r="J50" s="52">
        <v>15257308.609999999</v>
      </c>
      <c r="K50" s="54">
        <v>0</v>
      </c>
      <c r="L50" s="55">
        <v>39779588.969999999</v>
      </c>
      <c r="M50" s="55">
        <v>35873064.359999999</v>
      </c>
      <c r="N50" s="66">
        <v>1902682.59</v>
      </c>
      <c r="O50" s="67">
        <v>2003842.02</v>
      </c>
      <c r="P50" s="58">
        <v>3326746</v>
      </c>
      <c r="Q50" s="58">
        <v>3138358</v>
      </c>
      <c r="R50" s="58">
        <v>0</v>
      </c>
      <c r="S50" s="58">
        <v>188388</v>
      </c>
      <c r="T50" s="58">
        <v>3088107</v>
      </c>
      <c r="U50" s="58">
        <v>2913233</v>
      </c>
      <c r="V50" s="58">
        <v>0</v>
      </c>
      <c r="W50" s="58">
        <v>174874</v>
      </c>
      <c r="X50" s="58">
        <v>3088107</v>
      </c>
      <c r="Y50" s="58">
        <v>2913233</v>
      </c>
      <c r="Z50" s="58">
        <v>0</v>
      </c>
      <c r="AA50" s="58">
        <v>174874</v>
      </c>
      <c r="AB50" s="59">
        <v>3400746</v>
      </c>
      <c r="AC50" s="58">
        <v>2994507</v>
      </c>
      <c r="AD50" s="58">
        <v>211659</v>
      </c>
      <c r="AE50" s="58">
        <v>194580</v>
      </c>
      <c r="AF50" s="58">
        <v>3400746</v>
      </c>
      <c r="AG50" s="58">
        <v>2994507</v>
      </c>
      <c r="AH50" s="58">
        <v>211659</v>
      </c>
      <c r="AI50" s="58">
        <v>194580</v>
      </c>
      <c r="AJ50" s="58">
        <v>3400746</v>
      </c>
      <c r="AK50" s="58">
        <v>2994507</v>
      </c>
      <c r="AL50" s="58">
        <v>211658</v>
      </c>
      <c r="AM50" s="58">
        <v>194581</v>
      </c>
      <c r="AN50" s="58">
        <v>0</v>
      </c>
      <c r="AO50" s="58">
        <v>3400746</v>
      </c>
      <c r="AP50" s="58">
        <v>2994507</v>
      </c>
      <c r="AQ50" s="58">
        <v>211659</v>
      </c>
      <c r="AR50" s="58">
        <v>194580</v>
      </c>
      <c r="AS50" s="59">
        <v>3342065</v>
      </c>
      <c r="AT50" s="58">
        <v>2986983</v>
      </c>
      <c r="AU50" s="58">
        <v>211260</v>
      </c>
      <c r="AV50" s="58">
        <v>143822</v>
      </c>
      <c r="AW50" s="59">
        <v>3342064</v>
      </c>
      <c r="AX50" s="58">
        <v>2986983</v>
      </c>
      <c r="AY50" s="58">
        <v>211259</v>
      </c>
      <c r="AZ50" s="58">
        <v>143822</v>
      </c>
      <c r="BA50" s="58"/>
      <c r="BB50" s="59">
        <v>3329838</v>
      </c>
      <c r="BC50" s="58">
        <v>2985415</v>
      </c>
      <c r="BD50" s="58">
        <v>211176</v>
      </c>
      <c r="BE50" s="58">
        <v>133247</v>
      </c>
      <c r="BF50" s="59">
        <v>3329839</v>
      </c>
      <c r="BG50" s="58">
        <v>2985416</v>
      </c>
      <c r="BH50" s="58">
        <v>211176</v>
      </c>
      <c r="BI50" s="58">
        <v>133247</v>
      </c>
      <c r="BJ50" s="60"/>
      <c r="BK50" s="60"/>
      <c r="BL50" s="60"/>
      <c r="BM50" s="60"/>
      <c r="BN50" s="68"/>
      <c r="BO50" s="58">
        <v>36449750</v>
      </c>
      <c r="BP50" s="61"/>
    </row>
    <row r="51" spans="1:68">
      <c r="A51" s="10" t="s">
        <v>270</v>
      </c>
      <c r="B51" s="10" t="s">
        <v>272</v>
      </c>
      <c r="C51" s="6">
        <v>86.206999999999994</v>
      </c>
      <c r="D51" s="51">
        <v>391099.61</v>
      </c>
      <c r="E51" s="52">
        <v>12975.11</v>
      </c>
      <c r="F51" s="53">
        <v>0</v>
      </c>
      <c r="G51" s="51">
        <v>404074.72</v>
      </c>
      <c r="H51" s="52">
        <v>0</v>
      </c>
      <c r="I51" s="52">
        <v>404074.72</v>
      </c>
      <c r="J51" s="52">
        <v>0</v>
      </c>
      <c r="K51" s="54">
        <v>0</v>
      </c>
      <c r="L51" s="55">
        <v>404074.72</v>
      </c>
      <c r="M51" s="55">
        <v>391099.61</v>
      </c>
      <c r="N51" s="66">
        <v>12975.11</v>
      </c>
      <c r="O51" s="67">
        <v>0</v>
      </c>
      <c r="P51" s="58">
        <v>22087</v>
      </c>
      <c r="Q51" s="58">
        <v>19708</v>
      </c>
      <c r="R51" s="58">
        <v>0</v>
      </c>
      <c r="S51" s="58">
        <v>2379</v>
      </c>
      <c r="T51" s="58">
        <v>20941</v>
      </c>
      <c r="U51" s="58">
        <v>18685</v>
      </c>
      <c r="V51" s="58">
        <v>0</v>
      </c>
      <c r="W51" s="58">
        <v>2256</v>
      </c>
      <c r="X51" s="58">
        <v>20941</v>
      </c>
      <c r="Y51" s="58">
        <v>18685</v>
      </c>
      <c r="Z51" s="58">
        <v>0</v>
      </c>
      <c r="AA51" s="58">
        <v>2256</v>
      </c>
      <c r="AB51" s="59">
        <v>17919</v>
      </c>
      <c r="AC51" s="58">
        <v>18685</v>
      </c>
      <c r="AD51" s="58">
        <v>0</v>
      </c>
      <c r="AE51" s="58">
        <v>-766</v>
      </c>
      <c r="AF51" s="58">
        <v>17919</v>
      </c>
      <c r="AG51" s="58">
        <v>18685</v>
      </c>
      <c r="AH51" s="58">
        <v>0</v>
      </c>
      <c r="AI51" s="58">
        <v>-766</v>
      </c>
      <c r="AJ51" s="58">
        <v>17919</v>
      </c>
      <c r="AK51" s="58">
        <v>18685</v>
      </c>
      <c r="AL51" s="58">
        <v>0</v>
      </c>
      <c r="AM51" s="58">
        <v>-766</v>
      </c>
      <c r="AN51" s="58">
        <v>0</v>
      </c>
      <c r="AO51" s="58">
        <v>17919</v>
      </c>
      <c r="AP51" s="58">
        <v>18685</v>
      </c>
      <c r="AQ51" s="58">
        <v>0</v>
      </c>
      <c r="AR51" s="58">
        <v>-766</v>
      </c>
      <c r="AS51" s="59">
        <v>49713</v>
      </c>
      <c r="AT51" s="58">
        <v>48171</v>
      </c>
      <c r="AU51" s="58">
        <v>2307</v>
      </c>
      <c r="AV51" s="58">
        <v>-765</v>
      </c>
      <c r="AW51" s="59">
        <v>49711</v>
      </c>
      <c r="AX51" s="58">
        <v>48170</v>
      </c>
      <c r="AY51" s="58">
        <v>2307</v>
      </c>
      <c r="AZ51" s="58">
        <v>-766</v>
      </c>
      <c r="BA51" s="58"/>
      <c r="BB51" s="59">
        <v>56336</v>
      </c>
      <c r="BC51" s="58">
        <v>54314</v>
      </c>
      <c r="BD51" s="58">
        <v>2787</v>
      </c>
      <c r="BE51" s="58">
        <v>-765</v>
      </c>
      <c r="BF51" s="59">
        <v>56334</v>
      </c>
      <c r="BG51" s="58">
        <v>54313</v>
      </c>
      <c r="BH51" s="58">
        <v>2787</v>
      </c>
      <c r="BI51" s="58">
        <v>-766</v>
      </c>
      <c r="BJ51" s="60"/>
      <c r="BK51" s="60"/>
      <c r="BL51" s="60"/>
      <c r="BM51" s="60"/>
      <c r="BN51" s="68"/>
      <c r="BO51" s="58">
        <v>347739</v>
      </c>
      <c r="BP51" s="61">
        <v>340784.22</v>
      </c>
    </row>
    <row r="52" spans="1:68">
      <c r="A52" s="62" t="s">
        <v>273</v>
      </c>
      <c r="B52" s="62" t="s">
        <v>231</v>
      </c>
      <c r="C52" s="63">
        <v>11026.21</v>
      </c>
      <c r="D52" s="63">
        <v>50023140.07</v>
      </c>
      <c r="E52" s="63">
        <v>2645424.2999999998</v>
      </c>
      <c r="F52" s="63">
        <v>2772407.93</v>
      </c>
      <c r="G52" s="63">
        <v>55440972.299999997</v>
      </c>
      <c r="H52" s="63">
        <v>0</v>
      </c>
      <c r="I52" s="63">
        <v>55440972.299999997</v>
      </c>
      <c r="J52" s="63">
        <v>15257308.609999999</v>
      </c>
      <c r="K52" s="63">
        <v>0</v>
      </c>
      <c r="L52" s="63">
        <v>40183663.689999998</v>
      </c>
      <c r="M52" s="63">
        <v>36264163.969999999</v>
      </c>
      <c r="N52" s="63">
        <v>1915657.7</v>
      </c>
      <c r="O52" s="63">
        <v>2003842.02</v>
      </c>
      <c r="P52" s="63">
        <v>3348833</v>
      </c>
      <c r="Q52" s="63">
        <v>3158066</v>
      </c>
      <c r="R52" s="63">
        <v>0</v>
      </c>
      <c r="S52" s="63">
        <v>190767</v>
      </c>
      <c r="T52" s="69">
        <v>3109048</v>
      </c>
      <c r="U52" s="69">
        <v>2931918</v>
      </c>
      <c r="V52" s="69">
        <v>0</v>
      </c>
      <c r="W52" s="69">
        <v>177130</v>
      </c>
      <c r="X52" s="69">
        <v>3109048</v>
      </c>
      <c r="Y52" s="69">
        <v>2931918</v>
      </c>
      <c r="Z52" s="69">
        <v>0</v>
      </c>
      <c r="AA52" s="69">
        <v>177130</v>
      </c>
      <c r="AB52" s="69">
        <v>3418665</v>
      </c>
      <c r="AC52" s="69">
        <v>3013192</v>
      </c>
      <c r="AD52" s="69">
        <v>211659</v>
      </c>
      <c r="AE52" s="69">
        <v>193814</v>
      </c>
      <c r="AF52" s="69">
        <v>3418665</v>
      </c>
      <c r="AG52" s="69">
        <v>3013192</v>
      </c>
      <c r="AH52" s="69">
        <v>211659</v>
      </c>
      <c r="AI52" s="69">
        <v>193814</v>
      </c>
      <c r="AJ52" s="69">
        <v>3418665</v>
      </c>
      <c r="AK52" s="69">
        <v>3013192</v>
      </c>
      <c r="AL52" s="69">
        <v>211658</v>
      </c>
      <c r="AM52" s="69">
        <v>193815</v>
      </c>
      <c r="AN52" s="69">
        <v>0</v>
      </c>
      <c r="AO52" s="69">
        <v>3418665</v>
      </c>
      <c r="AP52" s="69">
        <v>3013192</v>
      </c>
      <c r="AQ52" s="69">
        <v>211659</v>
      </c>
      <c r="AR52" s="69">
        <v>193814</v>
      </c>
      <c r="AS52" s="70">
        <v>3391778</v>
      </c>
      <c r="AT52" s="69">
        <v>3035154</v>
      </c>
      <c r="AU52" s="69">
        <v>213567</v>
      </c>
      <c r="AV52" s="69">
        <v>143057</v>
      </c>
      <c r="AW52" s="70">
        <v>3391775</v>
      </c>
      <c r="AX52" s="69">
        <v>3035153</v>
      </c>
      <c r="AY52" s="69">
        <v>213566</v>
      </c>
      <c r="AZ52" s="69">
        <v>143056</v>
      </c>
      <c r="BA52" s="69"/>
      <c r="BB52" s="70">
        <v>3386174</v>
      </c>
      <c r="BC52" s="69">
        <v>3039729</v>
      </c>
      <c r="BD52" s="69">
        <v>213963</v>
      </c>
      <c r="BE52" s="69">
        <v>132482</v>
      </c>
      <c r="BF52" s="70">
        <v>3386173</v>
      </c>
      <c r="BG52" s="69">
        <v>3039729</v>
      </c>
      <c r="BH52" s="69">
        <v>213963</v>
      </c>
      <c r="BI52" s="69">
        <v>132481</v>
      </c>
      <c r="BJ52" s="69">
        <v>0</v>
      </c>
      <c r="BK52" s="69">
        <v>0</v>
      </c>
      <c r="BL52" s="69">
        <v>0</v>
      </c>
      <c r="BM52" s="69">
        <v>0</v>
      </c>
      <c r="BN52" s="44"/>
      <c r="BO52" s="69">
        <v>36797489</v>
      </c>
      <c r="BP52" s="65"/>
    </row>
    <row r="53" spans="1:68">
      <c r="A53" s="5" t="s">
        <v>274</v>
      </c>
      <c r="B53" s="5" t="s">
        <v>276</v>
      </c>
      <c r="C53" s="6">
        <v>1120.453</v>
      </c>
      <c r="D53" s="51">
        <v>5083215.1500000004</v>
      </c>
      <c r="E53" s="52">
        <v>192630.41</v>
      </c>
      <c r="F53" s="53">
        <v>0</v>
      </c>
      <c r="G53" s="51">
        <v>5275845.5599999996</v>
      </c>
      <c r="H53" s="52">
        <v>0</v>
      </c>
      <c r="I53" s="52">
        <v>5275845.5599999996</v>
      </c>
      <c r="J53" s="52">
        <v>81596.009999999995</v>
      </c>
      <c r="K53" s="54">
        <v>0</v>
      </c>
      <c r="L53" s="55">
        <v>5194249.55</v>
      </c>
      <c r="M53" s="55">
        <v>5004598.3499999996</v>
      </c>
      <c r="N53" s="56">
        <v>189651.20000000001</v>
      </c>
      <c r="O53" s="57">
        <v>0</v>
      </c>
      <c r="P53" s="58">
        <v>478193</v>
      </c>
      <c r="Q53" s="58">
        <v>454007</v>
      </c>
      <c r="R53" s="58">
        <v>18516</v>
      </c>
      <c r="S53" s="58">
        <v>5670</v>
      </c>
      <c r="T53" s="58">
        <v>453201</v>
      </c>
      <c r="U53" s="58">
        <v>430279</v>
      </c>
      <c r="V53" s="58">
        <v>17548</v>
      </c>
      <c r="W53" s="58">
        <v>5374</v>
      </c>
      <c r="X53" s="58">
        <v>451132</v>
      </c>
      <c r="Y53" s="58">
        <v>430265</v>
      </c>
      <c r="Z53" s="58">
        <v>15494</v>
      </c>
      <c r="AA53" s="58">
        <v>5373</v>
      </c>
      <c r="AB53" s="58">
        <v>443881</v>
      </c>
      <c r="AC53" s="58">
        <v>430213</v>
      </c>
      <c r="AD53" s="58">
        <v>15492</v>
      </c>
      <c r="AE53" s="58">
        <v>-1824</v>
      </c>
      <c r="AF53" s="58">
        <v>443881</v>
      </c>
      <c r="AG53" s="58">
        <v>430213</v>
      </c>
      <c r="AH53" s="58">
        <v>15492</v>
      </c>
      <c r="AI53" s="58">
        <v>-1824</v>
      </c>
      <c r="AJ53" s="58">
        <v>443881</v>
      </c>
      <c r="AK53" s="58">
        <v>430213</v>
      </c>
      <c r="AL53" s="58">
        <v>15492</v>
      </c>
      <c r="AM53" s="58">
        <v>-1824</v>
      </c>
      <c r="AN53" s="58">
        <v>0</v>
      </c>
      <c r="AO53" s="58">
        <v>443882</v>
      </c>
      <c r="AP53" s="58">
        <v>430214</v>
      </c>
      <c r="AQ53" s="58">
        <v>15492</v>
      </c>
      <c r="AR53" s="58">
        <v>-1824</v>
      </c>
      <c r="AS53" s="59">
        <v>415511</v>
      </c>
      <c r="AT53" s="58">
        <v>401808</v>
      </c>
      <c r="AU53" s="58">
        <v>15527</v>
      </c>
      <c r="AV53" s="58">
        <v>-1824</v>
      </c>
      <c r="AW53" s="59">
        <v>415511</v>
      </c>
      <c r="AX53" s="58">
        <v>401808</v>
      </c>
      <c r="AY53" s="58">
        <v>15527</v>
      </c>
      <c r="AZ53" s="58">
        <v>-1824</v>
      </c>
      <c r="BA53" s="58"/>
      <c r="BB53" s="59">
        <v>415511</v>
      </c>
      <c r="BC53" s="58">
        <v>401808</v>
      </c>
      <c r="BD53" s="58">
        <v>15527</v>
      </c>
      <c r="BE53" s="58">
        <v>-1824</v>
      </c>
      <c r="BF53" s="59">
        <v>394832</v>
      </c>
      <c r="BG53" s="58">
        <v>381885</v>
      </c>
      <c r="BH53" s="58">
        <v>14772</v>
      </c>
      <c r="BI53" s="58">
        <v>-1825</v>
      </c>
      <c r="BJ53" s="60"/>
      <c r="BK53" s="60"/>
      <c r="BL53" s="60"/>
      <c r="BM53" s="60"/>
      <c r="BN53" s="44"/>
      <c r="BO53" s="58">
        <v>4799416</v>
      </c>
      <c r="BP53" s="61"/>
    </row>
    <row r="54" spans="1:68">
      <c r="A54" s="5" t="s">
        <v>277</v>
      </c>
      <c r="B54" s="5" t="s">
        <v>279</v>
      </c>
      <c r="C54" s="6">
        <v>975.46299999999997</v>
      </c>
      <c r="D54" s="51">
        <v>4425431.7699999996</v>
      </c>
      <c r="E54" s="52">
        <v>170173.49</v>
      </c>
      <c r="F54" s="53">
        <v>0</v>
      </c>
      <c r="G54" s="51">
        <v>4595605.26</v>
      </c>
      <c r="H54" s="52">
        <v>0</v>
      </c>
      <c r="I54" s="52">
        <v>4595605.26</v>
      </c>
      <c r="J54" s="52">
        <v>137703.32999999999</v>
      </c>
      <c r="K54" s="54">
        <v>0</v>
      </c>
      <c r="L54" s="55">
        <v>4457901.93</v>
      </c>
      <c r="M54" s="55">
        <v>4292827.54</v>
      </c>
      <c r="N54" s="56">
        <v>165074.39000000001</v>
      </c>
      <c r="O54" s="57">
        <v>0</v>
      </c>
      <c r="P54" s="58">
        <v>375743</v>
      </c>
      <c r="Q54" s="58">
        <v>375743</v>
      </c>
      <c r="R54" s="58">
        <v>0</v>
      </c>
      <c r="S54" s="58">
        <v>0</v>
      </c>
      <c r="T54" s="58">
        <v>355669</v>
      </c>
      <c r="U54" s="58">
        <v>355669</v>
      </c>
      <c r="V54" s="58">
        <v>0</v>
      </c>
      <c r="W54" s="58">
        <v>0</v>
      </c>
      <c r="X54" s="58">
        <v>372668</v>
      </c>
      <c r="Y54" s="58">
        <v>356160</v>
      </c>
      <c r="Z54" s="58">
        <v>16508</v>
      </c>
      <c r="AA54" s="58">
        <v>0</v>
      </c>
      <c r="AB54" s="58">
        <v>372668</v>
      </c>
      <c r="AC54" s="58">
        <v>356160</v>
      </c>
      <c r="AD54" s="58">
        <v>16508</v>
      </c>
      <c r="AE54" s="58">
        <v>0</v>
      </c>
      <c r="AF54" s="58">
        <v>372668</v>
      </c>
      <c r="AG54" s="58">
        <v>356160</v>
      </c>
      <c r="AH54" s="58">
        <v>16508</v>
      </c>
      <c r="AI54" s="58">
        <v>0</v>
      </c>
      <c r="AJ54" s="58">
        <v>372668</v>
      </c>
      <c r="AK54" s="58">
        <v>356160</v>
      </c>
      <c r="AL54" s="58">
        <v>16508</v>
      </c>
      <c r="AM54" s="58">
        <v>0</v>
      </c>
      <c r="AN54" s="58">
        <v>0</v>
      </c>
      <c r="AO54" s="58">
        <v>372668</v>
      </c>
      <c r="AP54" s="58">
        <v>356160</v>
      </c>
      <c r="AQ54" s="58">
        <v>16508</v>
      </c>
      <c r="AR54" s="58">
        <v>0</v>
      </c>
      <c r="AS54" s="59">
        <v>373683</v>
      </c>
      <c r="AT54" s="58">
        <v>357137</v>
      </c>
      <c r="AU54" s="58">
        <v>16546</v>
      </c>
      <c r="AV54" s="58">
        <v>0</v>
      </c>
      <c r="AW54" s="59">
        <v>373683</v>
      </c>
      <c r="AX54" s="58">
        <v>357137</v>
      </c>
      <c r="AY54" s="58">
        <v>16546</v>
      </c>
      <c r="AZ54" s="58">
        <v>0</v>
      </c>
      <c r="BA54" s="58"/>
      <c r="BB54" s="59">
        <v>373683</v>
      </c>
      <c r="BC54" s="58">
        <v>357137</v>
      </c>
      <c r="BD54" s="58">
        <v>16546</v>
      </c>
      <c r="BE54" s="58">
        <v>0</v>
      </c>
      <c r="BF54" s="59">
        <v>371050</v>
      </c>
      <c r="BG54" s="58">
        <v>354602</v>
      </c>
      <c r="BH54" s="58">
        <v>16448</v>
      </c>
      <c r="BI54" s="58">
        <v>0</v>
      </c>
      <c r="BJ54" s="60"/>
      <c r="BK54" s="60"/>
      <c r="BL54" s="60"/>
      <c r="BM54" s="60"/>
      <c r="BN54" s="44"/>
      <c r="BO54" s="58">
        <v>4086851</v>
      </c>
      <c r="BP54" s="61"/>
    </row>
    <row r="55" spans="1:68">
      <c r="A55" s="10" t="s">
        <v>280</v>
      </c>
      <c r="B55" s="10" t="s">
        <v>282</v>
      </c>
      <c r="C55" s="6">
        <v>192.679</v>
      </c>
      <c r="D55" s="51">
        <v>874136.45</v>
      </c>
      <c r="E55" s="52">
        <v>30940.639999999999</v>
      </c>
      <c r="F55" s="53">
        <v>0</v>
      </c>
      <c r="G55" s="51">
        <v>905077.09</v>
      </c>
      <c r="H55" s="52">
        <v>0</v>
      </c>
      <c r="I55" s="52">
        <v>905077.09</v>
      </c>
      <c r="J55" s="52">
        <v>0</v>
      </c>
      <c r="K55" s="54">
        <v>0</v>
      </c>
      <c r="L55" s="55">
        <v>905077.09</v>
      </c>
      <c r="M55" s="55">
        <v>874136.45</v>
      </c>
      <c r="N55" s="56">
        <v>30940.639999999999</v>
      </c>
      <c r="O55" s="57">
        <v>0</v>
      </c>
      <c r="P55" s="58">
        <v>79948</v>
      </c>
      <c r="Q55" s="58">
        <v>79948</v>
      </c>
      <c r="R55" s="58">
        <v>0</v>
      </c>
      <c r="S55" s="58">
        <v>0</v>
      </c>
      <c r="T55" s="58">
        <v>75798</v>
      </c>
      <c r="U55" s="58">
        <v>75798</v>
      </c>
      <c r="V55" s="58">
        <v>0</v>
      </c>
      <c r="W55" s="58">
        <v>0</v>
      </c>
      <c r="X55" s="58">
        <v>78839</v>
      </c>
      <c r="Y55" s="58">
        <v>75798</v>
      </c>
      <c r="Z55" s="58">
        <v>3041</v>
      </c>
      <c r="AA55" s="58">
        <v>0</v>
      </c>
      <c r="AB55" s="58">
        <v>78839</v>
      </c>
      <c r="AC55" s="58">
        <v>75798</v>
      </c>
      <c r="AD55" s="58">
        <v>3041</v>
      </c>
      <c r="AE55" s="58">
        <v>0</v>
      </c>
      <c r="AF55" s="58">
        <v>78840</v>
      </c>
      <c r="AG55" s="58">
        <v>75799</v>
      </c>
      <c r="AH55" s="58">
        <v>3041</v>
      </c>
      <c r="AI55" s="58">
        <v>0</v>
      </c>
      <c r="AJ55" s="58">
        <v>78839</v>
      </c>
      <c r="AK55" s="58">
        <v>75798</v>
      </c>
      <c r="AL55" s="58">
        <v>3041</v>
      </c>
      <c r="AM55" s="58">
        <v>0</v>
      </c>
      <c r="AN55" s="58">
        <v>0</v>
      </c>
      <c r="AO55" s="58">
        <v>78840</v>
      </c>
      <c r="AP55" s="58">
        <v>75799</v>
      </c>
      <c r="AQ55" s="58">
        <v>3041</v>
      </c>
      <c r="AR55" s="58">
        <v>0</v>
      </c>
      <c r="AS55" s="59">
        <v>71027</v>
      </c>
      <c r="AT55" s="58">
        <v>67880</v>
      </c>
      <c r="AU55" s="58">
        <v>3147</v>
      </c>
      <c r="AV55" s="58">
        <v>0</v>
      </c>
      <c r="AW55" s="59">
        <v>71027</v>
      </c>
      <c r="AX55" s="58">
        <v>67880</v>
      </c>
      <c r="AY55" s="58">
        <v>3147</v>
      </c>
      <c r="AZ55" s="58">
        <v>0</v>
      </c>
      <c r="BA55" s="58"/>
      <c r="BB55" s="59">
        <v>71026</v>
      </c>
      <c r="BC55" s="58">
        <v>67879</v>
      </c>
      <c r="BD55" s="58">
        <v>3147</v>
      </c>
      <c r="BE55" s="58">
        <v>0</v>
      </c>
      <c r="BF55" s="59">
        <v>71027</v>
      </c>
      <c r="BG55" s="58">
        <v>67880</v>
      </c>
      <c r="BH55" s="58">
        <v>3147</v>
      </c>
      <c r="BI55" s="58">
        <v>0</v>
      </c>
      <c r="BJ55" s="60"/>
      <c r="BK55" s="60"/>
      <c r="BL55" s="60"/>
      <c r="BM55" s="60"/>
      <c r="BN55" s="44"/>
      <c r="BO55" s="58">
        <v>834050</v>
      </c>
      <c r="BP55" s="61">
        <v>817369</v>
      </c>
    </row>
    <row r="56" spans="1:68">
      <c r="A56" s="62" t="s">
        <v>283</v>
      </c>
      <c r="B56" s="62" t="s">
        <v>231</v>
      </c>
      <c r="C56" s="63">
        <v>1168.1400000000001</v>
      </c>
      <c r="D56" s="63">
        <v>5299568.22</v>
      </c>
      <c r="E56" s="63">
        <v>201114.13</v>
      </c>
      <c r="F56" s="63">
        <v>0</v>
      </c>
      <c r="G56" s="63">
        <v>5500682.3499999996</v>
      </c>
      <c r="H56" s="63">
        <v>0</v>
      </c>
      <c r="I56" s="63">
        <v>5500682.3499999996</v>
      </c>
      <c r="J56" s="63">
        <v>137703.32999999999</v>
      </c>
      <c r="K56" s="63">
        <v>0</v>
      </c>
      <c r="L56" s="63">
        <v>5362979.0199999996</v>
      </c>
      <c r="M56" s="63">
        <v>5166963.99</v>
      </c>
      <c r="N56" s="63">
        <v>196015.03</v>
      </c>
      <c r="O56" s="63">
        <v>0</v>
      </c>
      <c r="P56" s="63">
        <v>455691</v>
      </c>
      <c r="Q56" s="63">
        <v>455691</v>
      </c>
      <c r="R56" s="63">
        <v>0</v>
      </c>
      <c r="S56" s="63">
        <v>0</v>
      </c>
      <c r="T56" s="69">
        <v>431467</v>
      </c>
      <c r="U56" s="69">
        <v>431467</v>
      </c>
      <c r="V56" s="69">
        <v>0</v>
      </c>
      <c r="W56" s="69">
        <v>0</v>
      </c>
      <c r="X56" s="69">
        <v>451507</v>
      </c>
      <c r="Y56" s="69">
        <v>431958</v>
      </c>
      <c r="Z56" s="69">
        <v>19549</v>
      </c>
      <c r="AA56" s="69">
        <v>0</v>
      </c>
      <c r="AB56" s="69">
        <v>451507</v>
      </c>
      <c r="AC56" s="69">
        <v>431958</v>
      </c>
      <c r="AD56" s="69">
        <v>19549</v>
      </c>
      <c r="AE56" s="69">
        <v>0</v>
      </c>
      <c r="AF56" s="69">
        <v>451508</v>
      </c>
      <c r="AG56" s="69">
        <v>431959</v>
      </c>
      <c r="AH56" s="69">
        <v>19549</v>
      </c>
      <c r="AI56" s="69">
        <v>0</v>
      </c>
      <c r="AJ56" s="69">
        <v>451507</v>
      </c>
      <c r="AK56" s="69">
        <v>431958</v>
      </c>
      <c r="AL56" s="69">
        <v>19549</v>
      </c>
      <c r="AM56" s="69">
        <v>0</v>
      </c>
      <c r="AN56" s="69">
        <v>0</v>
      </c>
      <c r="AO56" s="69">
        <v>451508</v>
      </c>
      <c r="AP56" s="69">
        <v>431959</v>
      </c>
      <c r="AQ56" s="69">
        <v>19549</v>
      </c>
      <c r="AR56" s="69">
        <v>0</v>
      </c>
      <c r="AS56" s="70">
        <v>444710</v>
      </c>
      <c r="AT56" s="69">
        <v>425017</v>
      </c>
      <c r="AU56" s="69">
        <v>19693</v>
      </c>
      <c r="AV56" s="69">
        <v>0</v>
      </c>
      <c r="AW56" s="70">
        <v>444710</v>
      </c>
      <c r="AX56" s="69">
        <v>425017</v>
      </c>
      <c r="AY56" s="69">
        <v>19693</v>
      </c>
      <c r="AZ56" s="69">
        <v>0</v>
      </c>
      <c r="BA56" s="69"/>
      <c r="BB56" s="70">
        <v>444709</v>
      </c>
      <c r="BC56" s="69">
        <v>425016</v>
      </c>
      <c r="BD56" s="69">
        <v>19693</v>
      </c>
      <c r="BE56" s="69">
        <v>0</v>
      </c>
      <c r="BF56" s="70">
        <v>442077</v>
      </c>
      <c r="BG56" s="69">
        <v>422482</v>
      </c>
      <c r="BH56" s="69">
        <v>19595</v>
      </c>
      <c r="BI56" s="69">
        <v>0</v>
      </c>
      <c r="BJ56" s="69">
        <v>0</v>
      </c>
      <c r="BK56" s="69">
        <v>0</v>
      </c>
      <c r="BL56" s="69">
        <v>0</v>
      </c>
      <c r="BM56" s="69">
        <v>0</v>
      </c>
      <c r="BN56" s="44"/>
      <c r="BO56" s="69">
        <v>4920901</v>
      </c>
      <c r="BP56" s="65"/>
    </row>
    <row r="57" spans="1:68">
      <c r="A57" s="5" t="s">
        <v>284</v>
      </c>
      <c r="B57" s="5" t="s">
        <v>286</v>
      </c>
      <c r="C57" s="6">
        <v>1130.2349999999999</v>
      </c>
      <c r="D57" s="51">
        <v>5127593.6399999997</v>
      </c>
      <c r="E57" s="52">
        <v>207102.64</v>
      </c>
      <c r="F57" s="53">
        <v>0</v>
      </c>
      <c r="G57" s="51">
        <v>5334696.28</v>
      </c>
      <c r="H57" s="52">
        <v>0</v>
      </c>
      <c r="I57" s="52">
        <v>5334696.28</v>
      </c>
      <c r="J57" s="52">
        <v>48576</v>
      </c>
      <c r="K57" s="54">
        <v>0</v>
      </c>
      <c r="L57" s="55">
        <v>5286120.28</v>
      </c>
      <c r="M57" s="55">
        <v>5080903.45</v>
      </c>
      <c r="N57" s="56">
        <v>205216.83</v>
      </c>
      <c r="O57" s="57">
        <v>0</v>
      </c>
      <c r="P57" s="58">
        <v>462200</v>
      </c>
      <c r="Q57" s="58">
        <v>444257</v>
      </c>
      <c r="R57" s="58">
        <v>17943</v>
      </c>
      <c r="S57" s="58">
        <v>0</v>
      </c>
      <c r="T57" s="58">
        <v>438003</v>
      </c>
      <c r="U57" s="58">
        <v>420999</v>
      </c>
      <c r="V57" s="58">
        <v>17004</v>
      </c>
      <c r="W57" s="58">
        <v>0</v>
      </c>
      <c r="X57" s="58">
        <v>438002</v>
      </c>
      <c r="Y57" s="58">
        <v>420998</v>
      </c>
      <c r="Z57" s="58">
        <v>17004</v>
      </c>
      <c r="AA57" s="58">
        <v>0</v>
      </c>
      <c r="AB57" s="58">
        <v>438003</v>
      </c>
      <c r="AC57" s="58">
        <v>420999</v>
      </c>
      <c r="AD57" s="58">
        <v>17004</v>
      </c>
      <c r="AE57" s="58">
        <v>0</v>
      </c>
      <c r="AF57" s="58">
        <v>438002</v>
      </c>
      <c r="AG57" s="58">
        <v>420998</v>
      </c>
      <c r="AH57" s="58">
        <v>17004</v>
      </c>
      <c r="AI57" s="58">
        <v>0</v>
      </c>
      <c r="AJ57" s="58">
        <v>438003</v>
      </c>
      <c r="AK57" s="58">
        <v>420999</v>
      </c>
      <c r="AL57" s="58">
        <v>17004</v>
      </c>
      <c r="AM57" s="58">
        <v>0</v>
      </c>
      <c r="AN57" s="58">
        <v>0</v>
      </c>
      <c r="AO57" s="58">
        <v>438002</v>
      </c>
      <c r="AP57" s="58">
        <v>420998</v>
      </c>
      <c r="AQ57" s="58">
        <v>17004</v>
      </c>
      <c r="AR57" s="58">
        <v>0</v>
      </c>
      <c r="AS57" s="59">
        <v>439181</v>
      </c>
      <c r="AT57" s="58">
        <v>422131</v>
      </c>
      <c r="AU57" s="58">
        <v>17050</v>
      </c>
      <c r="AV57" s="58">
        <v>0</v>
      </c>
      <c r="AW57" s="59">
        <v>439181</v>
      </c>
      <c r="AX57" s="58">
        <v>422131</v>
      </c>
      <c r="AY57" s="58">
        <v>17050</v>
      </c>
      <c r="AZ57" s="58">
        <v>0</v>
      </c>
      <c r="BA57" s="58"/>
      <c r="BB57" s="59">
        <v>439181</v>
      </c>
      <c r="BC57" s="58">
        <v>422131</v>
      </c>
      <c r="BD57" s="58">
        <v>17050</v>
      </c>
      <c r="BE57" s="58">
        <v>0</v>
      </c>
      <c r="BF57" s="59">
        <v>439181</v>
      </c>
      <c r="BG57" s="58">
        <v>422131</v>
      </c>
      <c r="BH57" s="58">
        <v>17050</v>
      </c>
      <c r="BI57" s="58">
        <v>0</v>
      </c>
      <c r="BJ57" s="60"/>
      <c r="BK57" s="60"/>
      <c r="BL57" s="60"/>
      <c r="BM57" s="60"/>
      <c r="BN57" s="44"/>
      <c r="BO57" s="58">
        <v>4846939</v>
      </c>
      <c r="BP57" s="61"/>
    </row>
    <row r="58" spans="1:68">
      <c r="A58" s="5" t="s">
        <v>287</v>
      </c>
      <c r="B58" s="5" t="s">
        <v>289</v>
      </c>
      <c r="C58" s="6">
        <v>1077.117</v>
      </c>
      <c r="D58" s="51">
        <v>4886610.55</v>
      </c>
      <c r="E58" s="52">
        <v>0</v>
      </c>
      <c r="F58" s="53">
        <v>0</v>
      </c>
      <c r="G58" s="51">
        <v>4886610.55</v>
      </c>
      <c r="H58" s="52">
        <v>0</v>
      </c>
      <c r="I58" s="52">
        <v>4886610.55</v>
      </c>
      <c r="J58" s="52">
        <v>53156.66</v>
      </c>
      <c r="K58" s="54">
        <v>0</v>
      </c>
      <c r="L58" s="55">
        <v>4833453.8899999997</v>
      </c>
      <c r="M58" s="55">
        <v>4833453.8899999997</v>
      </c>
      <c r="N58" s="56">
        <v>0</v>
      </c>
      <c r="O58" s="57">
        <v>0</v>
      </c>
      <c r="P58" s="58">
        <v>423509</v>
      </c>
      <c r="Q58" s="58">
        <v>423509</v>
      </c>
      <c r="R58" s="58">
        <v>0</v>
      </c>
      <c r="S58" s="58">
        <v>0</v>
      </c>
      <c r="T58" s="58">
        <v>401344</v>
      </c>
      <c r="U58" s="58">
        <v>401344</v>
      </c>
      <c r="V58" s="58">
        <v>0</v>
      </c>
      <c r="W58" s="58">
        <v>0</v>
      </c>
      <c r="X58" s="58">
        <v>401344</v>
      </c>
      <c r="Y58" s="58">
        <v>401344</v>
      </c>
      <c r="Z58" s="58">
        <v>0</v>
      </c>
      <c r="AA58" s="58">
        <v>0</v>
      </c>
      <c r="AB58" s="58">
        <v>401344</v>
      </c>
      <c r="AC58" s="58">
        <v>401344</v>
      </c>
      <c r="AD58" s="58">
        <v>0</v>
      </c>
      <c r="AE58" s="58">
        <v>0</v>
      </c>
      <c r="AF58" s="58">
        <v>401344</v>
      </c>
      <c r="AG58" s="58">
        <v>401344</v>
      </c>
      <c r="AH58" s="58">
        <v>0</v>
      </c>
      <c r="AI58" s="58">
        <v>0</v>
      </c>
      <c r="AJ58" s="58">
        <v>401344</v>
      </c>
      <c r="AK58" s="58">
        <v>401344</v>
      </c>
      <c r="AL58" s="58">
        <v>0</v>
      </c>
      <c r="AM58" s="58">
        <v>0</v>
      </c>
      <c r="AN58" s="58">
        <v>0</v>
      </c>
      <c r="AO58" s="58">
        <v>401344</v>
      </c>
      <c r="AP58" s="58">
        <v>401344</v>
      </c>
      <c r="AQ58" s="58">
        <v>0</v>
      </c>
      <c r="AR58" s="58">
        <v>0</v>
      </c>
      <c r="AS58" s="59">
        <v>402423</v>
      </c>
      <c r="AT58" s="58">
        <v>402423</v>
      </c>
      <c r="AU58" s="58">
        <v>0</v>
      </c>
      <c r="AV58" s="58">
        <v>0</v>
      </c>
      <c r="AW58" s="59">
        <v>402423</v>
      </c>
      <c r="AX58" s="58">
        <v>402423</v>
      </c>
      <c r="AY58" s="58">
        <v>0</v>
      </c>
      <c r="AZ58" s="58">
        <v>0</v>
      </c>
      <c r="BA58" s="58"/>
      <c r="BB58" s="59">
        <v>402423</v>
      </c>
      <c r="BC58" s="58">
        <v>402423</v>
      </c>
      <c r="BD58" s="58">
        <v>0</v>
      </c>
      <c r="BE58" s="58">
        <v>0</v>
      </c>
      <c r="BF58" s="59">
        <v>397306</v>
      </c>
      <c r="BG58" s="58">
        <v>397306</v>
      </c>
      <c r="BH58" s="58">
        <v>0</v>
      </c>
      <c r="BI58" s="58">
        <v>0</v>
      </c>
      <c r="BJ58" s="60"/>
      <c r="BK58" s="60"/>
      <c r="BL58" s="60"/>
      <c r="BM58" s="60"/>
      <c r="BN58" s="44"/>
      <c r="BO58" s="58">
        <v>4436148</v>
      </c>
      <c r="BP58" s="61"/>
    </row>
    <row r="59" spans="1:68">
      <c r="A59" s="5" t="s">
        <v>290</v>
      </c>
      <c r="B59" s="5" t="s">
        <v>292</v>
      </c>
      <c r="C59" s="6">
        <v>14621.597</v>
      </c>
      <c r="D59" s="51">
        <v>66334530.189999998</v>
      </c>
      <c r="E59" s="52">
        <v>0</v>
      </c>
      <c r="F59" s="53">
        <v>0</v>
      </c>
      <c r="G59" s="51">
        <v>66334530.189999998</v>
      </c>
      <c r="H59" s="52">
        <v>0</v>
      </c>
      <c r="I59" s="52">
        <v>66334530.189999998</v>
      </c>
      <c r="J59" s="52">
        <v>537335.5</v>
      </c>
      <c r="K59" s="54">
        <v>0</v>
      </c>
      <c r="L59" s="55">
        <v>65797194.689999998</v>
      </c>
      <c r="M59" s="55">
        <v>65797194.689999998</v>
      </c>
      <c r="N59" s="56">
        <v>0</v>
      </c>
      <c r="O59" s="57">
        <v>0</v>
      </c>
      <c r="P59" s="58">
        <v>5838381</v>
      </c>
      <c r="Q59" s="58">
        <v>5753458</v>
      </c>
      <c r="R59" s="58">
        <v>84923</v>
      </c>
      <c r="S59" s="58">
        <v>0</v>
      </c>
      <c r="T59" s="58">
        <v>5533055</v>
      </c>
      <c r="U59" s="58">
        <v>5452573</v>
      </c>
      <c r="V59" s="58">
        <v>80482</v>
      </c>
      <c r="W59" s="58">
        <v>0</v>
      </c>
      <c r="X59" s="58">
        <v>5435250</v>
      </c>
      <c r="Y59" s="58">
        <v>5451791</v>
      </c>
      <c r="Z59" s="58">
        <v>-16541</v>
      </c>
      <c r="AA59" s="58">
        <v>0</v>
      </c>
      <c r="AB59" s="58">
        <v>5435251</v>
      </c>
      <c r="AC59" s="58">
        <v>5451791</v>
      </c>
      <c r="AD59" s="58">
        <v>-16540</v>
      </c>
      <c r="AE59" s="58">
        <v>0</v>
      </c>
      <c r="AF59" s="58">
        <v>5435250</v>
      </c>
      <c r="AG59" s="58">
        <v>5451791</v>
      </c>
      <c r="AH59" s="58">
        <v>-16541</v>
      </c>
      <c r="AI59" s="58">
        <v>0</v>
      </c>
      <c r="AJ59" s="58">
        <v>5435251</v>
      </c>
      <c r="AK59" s="58">
        <v>5451791</v>
      </c>
      <c r="AL59" s="58">
        <v>-16540</v>
      </c>
      <c r="AM59" s="58">
        <v>0</v>
      </c>
      <c r="AN59" s="58">
        <v>0</v>
      </c>
      <c r="AO59" s="58">
        <v>5435250</v>
      </c>
      <c r="AP59" s="58">
        <v>5451791</v>
      </c>
      <c r="AQ59" s="58">
        <v>-16541</v>
      </c>
      <c r="AR59" s="58">
        <v>0</v>
      </c>
      <c r="AS59" s="59">
        <v>5449902</v>
      </c>
      <c r="AT59" s="58">
        <v>5466442</v>
      </c>
      <c r="AU59" s="58">
        <v>-16540</v>
      </c>
      <c r="AV59" s="58">
        <v>0</v>
      </c>
      <c r="AW59" s="59">
        <v>5449901</v>
      </c>
      <c r="AX59" s="58">
        <v>5466442</v>
      </c>
      <c r="AY59" s="58">
        <v>-16541</v>
      </c>
      <c r="AZ59" s="58">
        <v>0</v>
      </c>
      <c r="BA59" s="58"/>
      <c r="BB59" s="59">
        <v>5449902</v>
      </c>
      <c r="BC59" s="58">
        <v>5466442</v>
      </c>
      <c r="BD59" s="58">
        <v>-16540</v>
      </c>
      <c r="BE59" s="58">
        <v>0</v>
      </c>
      <c r="BF59" s="59">
        <v>5449900</v>
      </c>
      <c r="BG59" s="58">
        <v>5466441</v>
      </c>
      <c r="BH59" s="58">
        <v>-16541</v>
      </c>
      <c r="BI59" s="58">
        <v>0</v>
      </c>
      <c r="BJ59" s="60"/>
      <c r="BK59" s="60"/>
      <c r="BL59" s="60"/>
      <c r="BM59" s="60"/>
      <c r="BN59" s="44"/>
      <c r="BO59" s="58">
        <v>60347293</v>
      </c>
      <c r="BP59" s="61"/>
    </row>
    <row r="60" spans="1:68">
      <c r="A60" s="5" t="s">
        <v>293</v>
      </c>
      <c r="B60" s="5" t="s">
        <v>294</v>
      </c>
      <c r="C60" s="6">
        <v>2718.3580000000002</v>
      </c>
      <c r="D60" s="51">
        <v>12332510.66</v>
      </c>
      <c r="E60" s="52">
        <v>551691.48</v>
      </c>
      <c r="F60" s="53">
        <v>654653.03</v>
      </c>
      <c r="G60" s="51">
        <v>13538855.17</v>
      </c>
      <c r="H60" s="52">
        <v>0</v>
      </c>
      <c r="I60" s="52">
        <v>13538855.17</v>
      </c>
      <c r="J60" s="52">
        <v>126091.39</v>
      </c>
      <c r="K60" s="54">
        <v>0</v>
      </c>
      <c r="L60" s="55">
        <v>13412763.779999999</v>
      </c>
      <c r="M60" s="55">
        <v>12217654.32</v>
      </c>
      <c r="N60" s="56">
        <v>546553.41</v>
      </c>
      <c r="O60" s="57">
        <v>648556.05000000005</v>
      </c>
      <c r="P60" s="58">
        <v>1169535</v>
      </c>
      <c r="Q60" s="58">
        <v>1111727</v>
      </c>
      <c r="R60" s="58">
        <v>34601</v>
      </c>
      <c r="S60" s="58">
        <v>23207</v>
      </c>
      <c r="T60" s="58">
        <v>1108555</v>
      </c>
      <c r="U60" s="58">
        <v>1053761</v>
      </c>
      <c r="V60" s="58">
        <v>32797</v>
      </c>
      <c r="W60" s="58">
        <v>21997</v>
      </c>
      <c r="X60" s="58">
        <v>1068826</v>
      </c>
      <c r="Y60" s="58">
        <v>1053573</v>
      </c>
      <c r="Z60" s="58">
        <v>-6740</v>
      </c>
      <c r="AA60" s="58">
        <v>21993</v>
      </c>
      <c r="AB60" s="58">
        <v>1184061</v>
      </c>
      <c r="AC60" s="58">
        <v>1054096</v>
      </c>
      <c r="AD60" s="58">
        <v>54208</v>
      </c>
      <c r="AE60" s="58">
        <v>75757</v>
      </c>
      <c r="AF60" s="58">
        <v>1184061</v>
      </c>
      <c r="AG60" s="58">
        <v>1054096</v>
      </c>
      <c r="AH60" s="58">
        <v>54208</v>
      </c>
      <c r="AI60" s="58">
        <v>75757</v>
      </c>
      <c r="AJ60" s="58">
        <v>1184061</v>
      </c>
      <c r="AK60" s="58">
        <v>1054096</v>
      </c>
      <c r="AL60" s="58">
        <v>54208</v>
      </c>
      <c r="AM60" s="58">
        <v>75757</v>
      </c>
      <c r="AN60" s="58">
        <v>0</v>
      </c>
      <c r="AO60" s="58">
        <v>1184061</v>
      </c>
      <c r="AP60" s="58">
        <v>1054096</v>
      </c>
      <c r="AQ60" s="58">
        <v>54208</v>
      </c>
      <c r="AR60" s="58">
        <v>75757</v>
      </c>
      <c r="AS60" s="59">
        <v>1123447</v>
      </c>
      <c r="AT60" s="58">
        <v>1012864</v>
      </c>
      <c r="AU60" s="58">
        <v>54318</v>
      </c>
      <c r="AV60" s="58">
        <v>56265</v>
      </c>
      <c r="AW60" s="59">
        <v>1123447</v>
      </c>
      <c r="AX60" s="58">
        <v>1012864</v>
      </c>
      <c r="AY60" s="58">
        <v>54318</v>
      </c>
      <c r="AZ60" s="58">
        <v>56265</v>
      </c>
      <c r="BA60" s="58"/>
      <c r="BB60" s="59">
        <v>1123447</v>
      </c>
      <c r="BC60" s="58">
        <v>1012864</v>
      </c>
      <c r="BD60" s="58">
        <v>54317</v>
      </c>
      <c r="BE60" s="58">
        <v>56266</v>
      </c>
      <c r="BF60" s="59">
        <v>979632</v>
      </c>
      <c r="BG60" s="58">
        <v>871809</v>
      </c>
      <c r="BH60" s="58">
        <v>53055</v>
      </c>
      <c r="BI60" s="58">
        <v>54768</v>
      </c>
      <c r="BJ60" s="60"/>
      <c r="BK60" s="60"/>
      <c r="BL60" s="60"/>
      <c r="BM60" s="60"/>
      <c r="BN60" s="44"/>
      <c r="BO60" s="58">
        <v>12433133</v>
      </c>
      <c r="BP60" s="61"/>
    </row>
    <row r="61" spans="1:68">
      <c r="A61" s="5" t="s">
        <v>295</v>
      </c>
      <c r="B61" s="5" t="s">
        <v>297</v>
      </c>
      <c r="C61" s="6">
        <v>354.23599999999999</v>
      </c>
      <c r="D61" s="51">
        <v>1607080.17</v>
      </c>
      <c r="E61" s="52">
        <v>31439.68</v>
      </c>
      <c r="F61" s="53">
        <v>0</v>
      </c>
      <c r="G61" s="51">
        <v>1638519.85</v>
      </c>
      <c r="H61" s="52">
        <v>0</v>
      </c>
      <c r="I61" s="52">
        <v>1638519.85</v>
      </c>
      <c r="J61" s="52">
        <v>23328.38</v>
      </c>
      <c r="K61" s="54">
        <v>0</v>
      </c>
      <c r="L61" s="55">
        <v>1615191.47</v>
      </c>
      <c r="M61" s="55">
        <v>1584199.41</v>
      </c>
      <c r="N61" s="56">
        <v>30992.06</v>
      </c>
      <c r="O61" s="57">
        <v>0</v>
      </c>
      <c r="P61" s="58">
        <v>140047</v>
      </c>
      <c r="Q61" s="58">
        <v>140047</v>
      </c>
      <c r="R61" s="58">
        <v>0</v>
      </c>
      <c r="S61" s="58">
        <v>0</v>
      </c>
      <c r="T61" s="58">
        <v>132688</v>
      </c>
      <c r="U61" s="58">
        <v>132688</v>
      </c>
      <c r="V61" s="58">
        <v>0</v>
      </c>
      <c r="W61" s="58">
        <v>0</v>
      </c>
      <c r="X61" s="58">
        <v>134831</v>
      </c>
      <c r="Y61" s="58">
        <v>132715</v>
      </c>
      <c r="Z61" s="58">
        <v>2116</v>
      </c>
      <c r="AA61" s="58">
        <v>0</v>
      </c>
      <c r="AB61" s="58">
        <v>134831</v>
      </c>
      <c r="AC61" s="58">
        <v>132715</v>
      </c>
      <c r="AD61" s="58">
        <v>2116</v>
      </c>
      <c r="AE61" s="58">
        <v>0</v>
      </c>
      <c r="AF61" s="58">
        <v>134831</v>
      </c>
      <c r="AG61" s="58">
        <v>132715</v>
      </c>
      <c r="AH61" s="58">
        <v>2116</v>
      </c>
      <c r="AI61" s="58">
        <v>0</v>
      </c>
      <c r="AJ61" s="58">
        <v>134831</v>
      </c>
      <c r="AK61" s="58">
        <v>132715</v>
      </c>
      <c r="AL61" s="58">
        <v>2116</v>
      </c>
      <c r="AM61" s="58">
        <v>0</v>
      </c>
      <c r="AN61" s="58">
        <v>0</v>
      </c>
      <c r="AO61" s="58">
        <v>134831</v>
      </c>
      <c r="AP61" s="58">
        <v>132715</v>
      </c>
      <c r="AQ61" s="58">
        <v>2116</v>
      </c>
      <c r="AR61" s="58">
        <v>0</v>
      </c>
      <c r="AS61" s="59">
        <v>134116</v>
      </c>
      <c r="AT61" s="58">
        <v>130025</v>
      </c>
      <c r="AU61" s="58">
        <v>4091</v>
      </c>
      <c r="AV61" s="58">
        <v>0</v>
      </c>
      <c r="AW61" s="59">
        <v>134116</v>
      </c>
      <c r="AX61" s="58">
        <v>130025</v>
      </c>
      <c r="AY61" s="58">
        <v>4091</v>
      </c>
      <c r="AZ61" s="58">
        <v>0</v>
      </c>
      <c r="BA61" s="58"/>
      <c r="BB61" s="59">
        <v>134115</v>
      </c>
      <c r="BC61" s="58">
        <v>130024</v>
      </c>
      <c r="BD61" s="58">
        <v>4091</v>
      </c>
      <c r="BE61" s="58">
        <v>0</v>
      </c>
      <c r="BF61" s="59">
        <v>132978</v>
      </c>
      <c r="BG61" s="58">
        <v>128908</v>
      </c>
      <c r="BH61" s="58">
        <v>4070</v>
      </c>
      <c r="BI61" s="58">
        <v>0</v>
      </c>
      <c r="BJ61" s="60"/>
      <c r="BK61" s="60"/>
      <c r="BL61" s="60"/>
      <c r="BM61" s="60"/>
      <c r="BN61" s="44"/>
      <c r="BO61" s="58">
        <v>1482215</v>
      </c>
      <c r="BP61" s="61"/>
    </row>
    <row r="62" spans="1:68">
      <c r="A62" s="5" t="s">
        <v>298</v>
      </c>
      <c r="B62" s="5" t="s">
        <v>300</v>
      </c>
      <c r="C62" s="6">
        <v>1761.664</v>
      </c>
      <c r="D62" s="51">
        <v>7992229.1500000004</v>
      </c>
      <c r="E62" s="52">
        <v>272976.25</v>
      </c>
      <c r="F62" s="53">
        <v>287176.28000000003</v>
      </c>
      <c r="G62" s="51">
        <v>8552381.6799999997</v>
      </c>
      <c r="H62" s="52">
        <v>0</v>
      </c>
      <c r="I62" s="52">
        <v>8552381.6799999997</v>
      </c>
      <c r="J62" s="52">
        <v>1037664.38</v>
      </c>
      <c r="K62" s="54">
        <v>0</v>
      </c>
      <c r="L62" s="55">
        <v>7514717.2999999998</v>
      </c>
      <c r="M62" s="55">
        <v>7022528.3300000001</v>
      </c>
      <c r="N62" s="56">
        <v>239855.92</v>
      </c>
      <c r="O62" s="57">
        <v>252333.05</v>
      </c>
      <c r="P62" s="58">
        <v>610307</v>
      </c>
      <c r="Q62" s="58">
        <v>597331</v>
      </c>
      <c r="R62" s="58">
        <v>9745</v>
      </c>
      <c r="S62" s="58">
        <v>3231</v>
      </c>
      <c r="T62" s="58">
        <v>574157</v>
      </c>
      <c r="U62" s="58">
        <v>561949</v>
      </c>
      <c r="V62" s="58">
        <v>9168</v>
      </c>
      <c r="W62" s="58">
        <v>3040</v>
      </c>
      <c r="X62" s="58">
        <v>561445</v>
      </c>
      <c r="Y62" s="58">
        <v>560305</v>
      </c>
      <c r="Z62" s="58">
        <v>-1891</v>
      </c>
      <c r="AA62" s="58">
        <v>3031</v>
      </c>
      <c r="AB62" s="58">
        <v>618932</v>
      </c>
      <c r="AC62" s="58">
        <v>567392</v>
      </c>
      <c r="AD62" s="58">
        <v>24651</v>
      </c>
      <c r="AE62" s="58">
        <v>26889</v>
      </c>
      <c r="AF62" s="58">
        <v>618933</v>
      </c>
      <c r="AG62" s="58">
        <v>567392</v>
      </c>
      <c r="AH62" s="58">
        <v>24651</v>
      </c>
      <c r="AI62" s="58">
        <v>26890</v>
      </c>
      <c r="AJ62" s="58">
        <v>618932</v>
      </c>
      <c r="AK62" s="58">
        <v>567392</v>
      </c>
      <c r="AL62" s="58">
        <v>24651</v>
      </c>
      <c r="AM62" s="58">
        <v>26889</v>
      </c>
      <c r="AN62" s="58">
        <v>0</v>
      </c>
      <c r="AO62" s="58">
        <v>618932</v>
      </c>
      <c r="AP62" s="58">
        <v>567391</v>
      </c>
      <c r="AQ62" s="58">
        <v>24651</v>
      </c>
      <c r="AR62" s="58">
        <v>26890</v>
      </c>
      <c r="AS62" s="59">
        <v>664005</v>
      </c>
      <c r="AT62" s="58">
        <v>611991</v>
      </c>
      <c r="AU62" s="58">
        <v>24882</v>
      </c>
      <c r="AV62" s="58">
        <v>27132</v>
      </c>
      <c r="AW62" s="59">
        <v>657928</v>
      </c>
      <c r="AX62" s="58">
        <v>605963</v>
      </c>
      <c r="AY62" s="58">
        <v>24858</v>
      </c>
      <c r="AZ62" s="58">
        <v>27107</v>
      </c>
      <c r="BA62" s="58"/>
      <c r="BB62" s="59">
        <v>657929</v>
      </c>
      <c r="BC62" s="58">
        <v>605963</v>
      </c>
      <c r="BD62" s="58">
        <v>24858</v>
      </c>
      <c r="BE62" s="58">
        <v>27108</v>
      </c>
      <c r="BF62" s="59">
        <v>656609</v>
      </c>
      <c r="BG62" s="58">
        <v>604730</v>
      </c>
      <c r="BH62" s="58">
        <v>24816</v>
      </c>
      <c r="BI62" s="58">
        <v>27063</v>
      </c>
      <c r="BJ62" s="60"/>
      <c r="BK62" s="60"/>
      <c r="BL62" s="60"/>
      <c r="BM62" s="60"/>
      <c r="BN62" s="44"/>
      <c r="BO62" s="58">
        <v>6858109</v>
      </c>
      <c r="BP62" s="61"/>
    </row>
    <row r="63" spans="1:68">
      <c r="A63" s="5" t="s">
        <v>301</v>
      </c>
      <c r="B63" s="5" t="s">
        <v>303</v>
      </c>
      <c r="C63" s="6">
        <v>10125.404</v>
      </c>
      <c r="D63" s="51">
        <v>45936426.600000001</v>
      </c>
      <c r="E63" s="52">
        <v>2517918.9300000002</v>
      </c>
      <c r="F63" s="53">
        <v>0</v>
      </c>
      <c r="G63" s="51">
        <v>48454345.530000001</v>
      </c>
      <c r="H63" s="52">
        <v>0</v>
      </c>
      <c r="I63" s="52">
        <v>48454345.530000001</v>
      </c>
      <c r="J63" s="52">
        <v>231753.75</v>
      </c>
      <c r="K63" s="54">
        <v>0</v>
      </c>
      <c r="L63" s="55">
        <v>48222591.780000001</v>
      </c>
      <c r="M63" s="55">
        <v>45716715.880000003</v>
      </c>
      <c r="N63" s="56">
        <v>2505875.9</v>
      </c>
      <c r="O63" s="57">
        <v>0</v>
      </c>
      <c r="P63" s="58">
        <v>4359100</v>
      </c>
      <c r="Q63" s="58">
        <v>3997690</v>
      </c>
      <c r="R63" s="58">
        <v>155109</v>
      </c>
      <c r="S63" s="58">
        <v>206301</v>
      </c>
      <c r="T63" s="58">
        <v>4131867</v>
      </c>
      <c r="U63" s="58">
        <v>3789297</v>
      </c>
      <c r="V63" s="58">
        <v>147023</v>
      </c>
      <c r="W63" s="58">
        <v>195547</v>
      </c>
      <c r="X63" s="58">
        <v>4205320</v>
      </c>
      <c r="Y63" s="58">
        <v>3789604</v>
      </c>
      <c r="Z63" s="58">
        <v>220153</v>
      </c>
      <c r="AA63" s="58">
        <v>195563</v>
      </c>
      <c r="AB63" s="58">
        <v>3942177</v>
      </c>
      <c r="AC63" s="58">
        <v>3788466</v>
      </c>
      <c r="AD63" s="58">
        <v>220090</v>
      </c>
      <c r="AE63" s="58">
        <v>-66379</v>
      </c>
      <c r="AF63" s="58">
        <v>3942177</v>
      </c>
      <c r="AG63" s="58">
        <v>3788466</v>
      </c>
      <c r="AH63" s="58">
        <v>220090</v>
      </c>
      <c r="AI63" s="58">
        <v>-66379</v>
      </c>
      <c r="AJ63" s="58">
        <v>3942177</v>
      </c>
      <c r="AK63" s="58">
        <v>3788466</v>
      </c>
      <c r="AL63" s="58">
        <v>220090</v>
      </c>
      <c r="AM63" s="58">
        <v>-66379</v>
      </c>
      <c r="AN63" s="58">
        <v>0</v>
      </c>
      <c r="AO63" s="58">
        <v>3942177</v>
      </c>
      <c r="AP63" s="58">
        <v>3788466</v>
      </c>
      <c r="AQ63" s="58">
        <v>220090</v>
      </c>
      <c r="AR63" s="58">
        <v>-66379</v>
      </c>
      <c r="AS63" s="59">
        <v>3951519</v>
      </c>
      <c r="AT63" s="58">
        <v>3797252</v>
      </c>
      <c r="AU63" s="58">
        <v>220646</v>
      </c>
      <c r="AV63" s="58">
        <v>-66379</v>
      </c>
      <c r="AW63" s="59">
        <v>3951519</v>
      </c>
      <c r="AX63" s="58">
        <v>3797252</v>
      </c>
      <c r="AY63" s="58">
        <v>220646</v>
      </c>
      <c r="AZ63" s="58">
        <v>-66379</v>
      </c>
      <c r="BA63" s="58"/>
      <c r="BB63" s="59">
        <v>3951519</v>
      </c>
      <c r="BC63" s="58">
        <v>3797252</v>
      </c>
      <c r="BD63" s="58">
        <v>220646</v>
      </c>
      <c r="BE63" s="58">
        <v>-66379</v>
      </c>
      <c r="BF63" s="59">
        <v>3951519</v>
      </c>
      <c r="BG63" s="58">
        <v>3797252</v>
      </c>
      <c r="BH63" s="58">
        <v>220646</v>
      </c>
      <c r="BI63" s="58">
        <v>-66379</v>
      </c>
      <c r="BJ63" s="60"/>
      <c r="BK63" s="60"/>
      <c r="BL63" s="60"/>
      <c r="BM63" s="60"/>
      <c r="BN63" s="44"/>
      <c r="BO63" s="58">
        <v>44271071</v>
      </c>
      <c r="BP63" s="61"/>
    </row>
    <row r="64" spans="1:68">
      <c r="A64" s="10" t="s">
        <v>304</v>
      </c>
      <c r="B64" s="10" t="s">
        <v>305</v>
      </c>
      <c r="C64" s="6">
        <v>353.49400000000003</v>
      </c>
      <c r="D64" s="51">
        <v>1603713.9</v>
      </c>
      <c r="E64" s="52">
        <v>78848.72</v>
      </c>
      <c r="F64" s="53">
        <v>0</v>
      </c>
      <c r="G64" s="51">
        <v>1682562.62</v>
      </c>
      <c r="H64" s="52">
        <v>0</v>
      </c>
      <c r="I64" s="52">
        <v>1682562.62</v>
      </c>
      <c r="J64" s="52">
        <v>0</v>
      </c>
      <c r="K64" s="54">
        <v>0</v>
      </c>
      <c r="L64" s="55">
        <v>1682562.62</v>
      </c>
      <c r="M64" s="55">
        <v>1603713.9</v>
      </c>
      <c r="N64" s="56">
        <v>78848.72</v>
      </c>
      <c r="O64" s="57">
        <v>0</v>
      </c>
      <c r="P64" s="58">
        <v>140163</v>
      </c>
      <c r="Q64" s="58">
        <v>140163</v>
      </c>
      <c r="R64" s="58">
        <v>0</v>
      </c>
      <c r="S64" s="58">
        <v>0</v>
      </c>
      <c r="T64" s="58">
        <v>132889</v>
      </c>
      <c r="U64" s="58">
        <v>132889</v>
      </c>
      <c r="V64" s="58">
        <v>0</v>
      </c>
      <c r="W64" s="58">
        <v>0</v>
      </c>
      <c r="X64" s="58">
        <v>140765</v>
      </c>
      <c r="Y64" s="58">
        <v>132889</v>
      </c>
      <c r="Z64" s="58">
        <v>7876</v>
      </c>
      <c r="AA64" s="58">
        <v>0</v>
      </c>
      <c r="AB64" s="58">
        <v>140765</v>
      </c>
      <c r="AC64" s="58">
        <v>132889</v>
      </c>
      <c r="AD64" s="58">
        <v>7876</v>
      </c>
      <c r="AE64" s="58">
        <v>0</v>
      </c>
      <c r="AF64" s="58">
        <v>140765</v>
      </c>
      <c r="AG64" s="58">
        <v>132889</v>
      </c>
      <c r="AH64" s="58">
        <v>7876</v>
      </c>
      <c r="AI64" s="58">
        <v>0</v>
      </c>
      <c r="AJ64" s="58">
        <v>140765</v>
      </c>
      <c r="AK64" s="58">
        <v>132889</v>
      </c>
      <c r="AL64" s="58">
        <v>7876</v>
      </c>
      <c r="AM64" s="58">
        <v>0</v>
      </c>
      <c r="AN64" s="58">
        <v>0</v>
      </c>
      <c r="AO64" s="58">
        <v>140765</v>
      </c>
      <c r="AP64" s="58">
        <v>132889</v>
      </c>
      <c r="AQ64" s="58">
        <v>7876</v>
      </c>
      <c r="AR64" s="58">
        <v>0</v>
      </c>
      <c r="AS64" s="59">
        <v>141137</v>
      </c>
      <c r="AT64" s="58">
        <v>133243</v>
      </c>
      <c r="AU64" s="58">
        <v>7894</v>
      </c>
      <c r="AV64" s="58">
        <v>0</v>
      </c>
      <c r="AW64" s="59">
        <v>141137</v>
      </c>
      <c r="AX64" s="58">
        <v>133243</v>
      </c>
      <c r="AY64" s="58">
        <v>7894</v>
      </c>
      <c r="AZ64" s="58">
        <v>0</v>
      </c>
      <c r="BA64" s="58"/>
      <c r="BB64" s="59">
        <v>141138</v>
      </c>
      <c r="BC64" s="58">
        <v>133244</v>
      </c>
      <c r="BD64" s="58">
        <v>7894</v>
      </c>
      <c r="BE64" s="58">
        <v>0</v>
      </c>
      <c r="BF64" s="59">
        <v>141136</v>
      </c>
      <c r="BG64" s="58">
        <v>133243</v>
      </c>
      <c r="BH64" s="58">
        <v>7893</v>
      </c>
      <c r="BI64" s="58">
        <v>0</v>
      </c>
      <c r="BJ64" s="60"/>
      <c r="BK64" s="60"/>
      <c r="BL64" s="60"/>
      <c r="BM64" s="60"/>
      <c r="BN64" s="44"/>
      <c r="BO64" s="58">
        <v>1541425</v>
      </c>
      <c r="BP64" s="61">
        <v>1510596.5</v>
      </c>
    </row>
    <row r="65" spans="1:68">
      <c r="A65" s="62" t="s">
        <v>306</v>
      </c>
      <c r="B65" s="62" t="s">
        <v>231</v>
      </c>
      <c r="C65" s="63">
        <v>10478.9</v>
      </c>
      <c r="D65" s="63">
        <v>47540140.5</v>
      </c>
      <c r="E65" s="63">
        <v>2596767.65</v>
      </c>
      <c r="F65" s="63">
        <v>0</v>
      </c>
      <c r="G65" s="63">
        <v>50136908.149999999</v>
      </c>
      <c r="H65" s="63">
        <v>0</v>
      </c>
      <c r="I65" s="63">
        <v>50136908.149999999</v>
      </c>
      <c r="J65" s="63">
        <v>231753.75</v>
      </c>
      <c r="K65" s="63">
        <v>0</v>
      </c>
      <c r="L65" s="63">
        <v>49905154.399999999</v>
      </c>
      <c r="M65" s="63">
        <v>47320429.780000001</v>
      </c>
      <c r="N65" s="63">
        <v>2584724.62</v>
      </c>
      <c r="O65" s="63">
        <v>0</v>
      </c>
      <c r="P65" s="63">
        <v>4499263</v>
      </c>
      <c r="Q65" s="63">
        <v>4137853</v>
      </c>
      <c r="R65" s="63">
        <v>155109</v>
      </c>
      <c r="S65" s="63">
        <v>206301</v>
      </c>
      <c r="T65" s="69">
        <v>4264756</v>
      </c>
      <c r="U65" s="69">
        <v>3922186</v>
      </c>
      <c r="V65" s="69">
        <v>147023</v>
      </c>
      <c r="W65" s="69">
        <v>195547</v>
      </c>
      <c r="X65" s="69">
        <v>4346085</v>
      </c>
      <c r="Y65" s="69">
        <v>3922493</v>
      </c>
      <c r="Z65" s="69">
        <v>228029</v>
      </c>
      <c r="AA65" s="69">
        <v>195563</v>
      </c>
      <c r="AB65" s="69">
        <v>4082942</v>
      </c>
      <c r="AC65" s="69">
        <v>3921355</v>
      </c>
      <c r="AD65" s="69">
        <v>227966</v>
      </c>
      <c r="AE65" s="69">
        <v>-66379</v>
      </c>
      <c r="AF65" s="69">
        <v>4082942</v>
      </c>
      <c r="AG65" s="69">
        <v>3921355</v>
      </c>
      <c r="AH65" s="69">
        <v>227966</v>
      </c>
      <c r="AI65" s="69">
        <v>-66379</v>
      </c>
      <c r="AJ65" s="69">
        <v>4082942</v>
      </c>
      <c r="AK65" s="69">
        <v>3921355</v>
      </c>
      <c r="AL65" s="69">
        <v>227966</v>
      </c>
      <c r="AM65" s="69">
        <v>-66379</v>
      </c>
      <c r="AN65" s="69">
        <v>0</v>
      </c>
      <c r="AO65" s="69">
        <v>4082942</v>
      </c>
      <c r="AP65" s="69">
        <v>3921355</v>
      </c>
      <c r="AQ65" s="69">
        <v>227966</v>
      </c>
      <c r="AR65" s="69">
        <v>-66379</v>
      </c>
      <c r="AS65" s="70">
        <v>4092656</v>
      </c>
      <c r="AT65" s="69">
        <v>3930495</v>
      </c>
      <c r="AU65" s="69">
        <v>228540</v>
      </c>
      <c r="AV65" s="69">
        <v>-66379</v>
      </c>
      <c r="AW65" s="70">
        <v>4092656</v>
      </c>
      <c r="AX65" s="69">
        <v>3930495</v>
      </c>
      <c r="AY65" s="69">
        <v>228540</v>
      </c>
      <c r="AZ65" s="69">
        <v>-66379</v>
      </c>
      <c r="BA65" s="69"/>
      <c r="BB65" s="70">
        <v>4092657</v>
      </c>
      <c r="BC65" s="69">
        <v>3930496</v>
      </c>
      <c r="BD65" s="69">
        <v>228540</v>
      </c>
      <c r="BE65" s="69">
        <v>-66379</v>
      </c>
      <c r="BF65" s="70">
        <v>4092655</v>
      </c>
      <c r="BG65" s="69">
        <v>3930495</v>
      </c>
      <c r="BH65" s="69">
        <v>228539</v>
      </c>
      <c r="BI65" s="69">
        <v>-66379</v>
      </c>
      <c r="BJ65" s="69">
        <v>0</v>
      </c>
      <c r="BK65" s="69">
        <v>0</v>
      </c>
      <c r="BL65" s="69">
        <v>0</v>
      </c>
      <c r="BM65" s="69">
        <v>0</v>
      </c>
      <c r="BN65" s="44"/>
      <c r="BO65" s="69">
        <v>45812496</v>
      </c>
      <c r="BP65" s="65"/>
    </row>
    <row r="66" spans="1:68">
      <c r="A66" s="5" t="s">
        <v>307</v>
      </c>
      <c r="B66" s="5" t="s">
        <v>309</v>
      </c>
      <c r="C66" s="6">
        <v>375.55200000000002</v>
      </c>
      <c r="D66" s="51">
        <v>1703785.54</v>
      </c>
      <c r="E66" s="52">
        <v>0</v>
      </c>
      <c r="F66" s="53">
        <v>0</v>
      </c>
      <c r="G66" s="51">
        <v>1703785.54</v>
      </c>
      <c r="H66" s="52">
        <v>0</v>
      </c>
      <c r="I66" s="52">
        <v>1703785.54</v>
      </c>
      <c r="J66" s="52">
        <v>13279.5</v>
      </c>
      <c r="K66" s="54">
        <v>0</v>
      </c>
      <c r="L66" s="55">
        <v>1690506.04</v>
      </c>
      <c r="M66" s="55">
        <v>1690506.04</v>
      </c>
      <c r="N66" s="56">
        <v>0</v>
      </c>
      <c r="O66" s="57">
        <v>0</v>
      </c>
      <c r="P66" s="58">
        <v>148356</v>
      </c>
      <c r="Q66" s="58">
        <v>148356</v>
      </c>
      <c r="R66" s="58">
        <v>0</v>
      </c>
      <c r="S66" s="58">
        <v>0</v>
      </c>
      <c r="T66" s="58">
        <v>140599</v>
      </c>
      <c r="U66" s="58">
        <v>140599</v>
      </c>
      <c r="V66" s="58">
        <v>0</v>
      </c>
      <c r="W66" s="58">
        <v>0</v>
      </c>
      <c r="X66" s="58">
        <v>140599</v>
      </c>
      <c r="Y66" s="58">
        <v>140599</v>
      </c>
      <c r="Z66" s="58">
        <v>0</v>
      </c>
      <c r="AA66" s="58">
        <v>0</v>
      </c>
      <c r="AB66" s="58">
        <v>140599</v>
      </c>
      <c r="AC66" s="58">
        <v>140599</v>
      </c>
      <c r="AD66" s="58">
        <v>0</v>
      </c>
      <c r="AE66" s="58">
        <v>0</v>
      </c>
      <c r="AF66" s="58">
        <v>140599</v>
      </c>
      <c r="AG66" s="58">
        <v>140599</v>
      </c>
      <c r="AH66" s="58">
        <v>0</v>
      </c>
      <c r="AI66" s="58">
        <v>0</v>
      </c>
      <c r="AJ66" s="58">
        <v>140599</v>
      </c>
      <c r="AK66" s="58">
        <v>140599</v>
      </c>
      <c r="AL66" s="58">
        <v>0</v>
      </c>
      <c r="AM66" s="58">
        <v>0</v>
      </c>
      <c r="AN66" s="58">
        <v>0</v>
      </c>
      <c r="AO66" s="58">
        <v>140599</v>
      </c>
      <c r="AP66" s="58">
        <v>140599</v>
      </c>
      <c r="AQ66" s="58">
        <v>0</v>
      </c>
      <c r="AR66" s="58">
        <v>0</v>
      </c>
      <c r="AS66" s="59">
        <v>139711</v>
      </c>
      <c r="AT66" s="58">
        <v>139711</v>
      </c>
      <c r="AU66" s="58">
        <v>0</v>
      </c>
      <c r="AV66" s="58">
        <v>0</v>
      </c>
      <c r="AW66" s="59">
        <v>139711</v>
      </c>
      <c r="AX66" s="58">
        <v>139711</v>
      </c>
      <c r="AY66" s="58">
        <v>0</v>
      </c>
      <c r="AZ66" s="58">
        <v>0</v>
      </c>
      <c r="BA66" s="58"/>
      <c r="BB66" s="59">
        <v>139711</v>
      </c>
      <c r="BC66" s="58">
        <v>139711</v>
      </c>
      <c r="BD66" s="58">
        <v>0</v>
      </c>
      <c r="BE66" s="58">
        <v>0</v>
      </c>
      <c r="BF66" s="59">
        <v>139712</v>
      </c>
      <c r="BG66" s="58">
        <v>139712</v>
      </c>
      <c r="BH66" s="58">
        <v>0</v>
      </c>
      <c r="BI66" s="58">
        <v>0</v>
      </c>
      <c r="BJ66" s="60"/>
      <c r="BK66" s="60"/>
      <c r="BL66" s="60"/>
      <c r="BM66" s="60"/>
      <c r="BN66" s="44"/>
      <c r="BO66" s="58">
        <v>1550795</v>
      </c>
      <c r="BP66" s="61"/>
    </row>
    <row r="67" spans="1:68">
      <c r="A67" s="5" t="s">
        <v>310</v>
      </c>
      <c r="B67" s="5" t="s">
        <v>311</v>
      </c>
      <c r="C67" s="6">
        <v>1890.329</v>
      </c>
      <c r="D67" s="51">
        <v>8575950.0899999999</v>
      </c>
      <c r="E67" s="52">
        <v>0</v>
      </c>
      <c r="F67" s="53">
        <v>204153.75</v>
      </c>
      <c r="G67" s="51">
        <v>8780103.8399999999</v>
      </c>
      <c r="H67" s="52">
        <v>0</v>
      </c>
      <c r="I67" s="52">
        <v>8780103.8399999999</v>
      </c>
      <c r="J67" s="52">
        <v>25035.47</v>
      </c>
      <c r="K67" s="54">
        <v>0</v>
      </c>
      <c r="L67" s="55">
        <v>8755068.3699999992</v>
      </c>
      <c r="M67" s="55">
        <v>8551496.7400000002</v>
      </c>
      <c r="N67" s="56">
        <v>0</v>
      </c>
      <c r="O67" s="57">
        <v>203571.63</v>
      </c>
      <c r="P67" s="58">
        <v>758935</v>
      </c>
      <c r="Q67" s="58">
        <v>747546</v>
      </c>
      <c r="R67" s="58">
        <v>0</v>
      </c>
      <c r="S67" s="58">
        <v>11389</v>
      </c>
      <c r="T67" s="58">
        <v>719444</v>
      </c>
      <c r="U67" s="58">
        <v>708647</v>
      </c>
      <c r="V67" s="58">
        <v>0</v>
      </c>
      <c r="W67" s="58">
        <v>10797</v>
      </c>
      <c r="X67" s="58">
        <v>719443</v>
      </c>
      <c r="Y67" s="58">
        <v>708646</v>
      </c>
      <c r="Z67" s="58">
        <v>0</v>
      </c>
      <c r="AA67" s="58">
        <v>10797</v>
      </c>
      <c r="AB67" s="58">
        <v>727600</v>
      </c>
      <c r="AC67" s="58">
        <v>708669</v>
      </c>
      <c r="AD67" s="58">
        <v>0</v>
      </c>
      <c r="AE67" s="58">
        <v>18931</v>
      </c>
      <c r="AF67" s="58">
        <v>727600</v>
      </c>
      <c r="AG67" s="58">
        <v>708669</v>
      </c>
      <c r="AH67" s="58">
        <v>0</v>
      </c>
      <c r="AI67" s="58">
        <v>18931</v>
      </c>
      <c r="AJ67" s="58">
        <v>727601</v>
      </c>
      <c r="AK67" s="58">
        <v>708669</v>
      </c>
      <c r="AL67" s="58">
        <v>0</v>
      </c>
      <c r="AM67" s="58">
        <v>18932</v>
      </c>
      <c r="AN67" s="58">
        <v>0</v>
      </c>
      <c r="AO67" s="58">
        <v>727600</v>
      </c>
      <c r="AP67" s="58">
        <v>708669</v>
      </c>
      <c r="AQ67" s="58">
        <v>0</v>
      </c>
      <c r="AR67" s="58">
        <v>18931</v>
      </c>
      <c r="AS67" s="59">
        <v>729540</v>
      </c>
      <c r="AT67" s="58">
        <v>710563</v>
      </c>
      <c r="AU67" s="58">
        <v>0</v>
      </c>
      <c r="AV67" s="58">
        <v>18977</v>
      </c>
      <c r="AW67" s="59">
        <v>729539</v>
      </c>
      <c r="AX67" s="58">
        <v>710562</v>
      </c>
      <c r="AY67" s="58">
        <v>0</v>
      </c>
      <c r="AZ67" s="58">
        <v>18977</v>
      </c>
      <c r="BA67" s="58"/>
      <c r="BB67" s="59">
        <v>729539</v>
      </c>
      <c r="BC67" s="58">
        <v>710563</v>
      </c>
      <c r="BD67" s="58">
        <v>0</v>
      </c>
      <c r="BE67" s="58">
        <v>18976</v>
      </c>
      <c r="BF67" s="59">
        <v>729114</v>
      </c>
      <c r="BG67" s="58">
        <v>710147</v>
      </c>
      <c r="BH67" s="58">
        <v>0</v>
      </c>
      <c r="BI67" s="58">
        <v>18967</v>
      </c>
      <c r="BJ67" s="60"/>
      <c r="BK67" s="60"/>
      <c r="BL67" s="60"/>
      <c r="BM67" s="60"/>
      <c r="BN67" s="44"/>
      <c r="BO67" s="58">
        <v>8025955</v>
      </c>
      <c r="BP67" s="61"/>
    </row>
    <row r="68" spans="1:68">
      <c r="A68" s="5" t="s">
        <v>312</v>
      </c>
      <c r="B68" s="5" t="s">
        <v>314</v>
      </c>
      <c r="C68" s="6">
        <v>643.39200000000005</v>
      </c>
      <c r="D68" s="51">
        <v>2918908.66</v>
      </c>
      <c r="E68" s="52">
        <v>0</v>
      </c>
      <c r="F68" s="53">
        <v>0</v>
      </c>
      <c r="G68" s="51">
        <v>2918908.66</v>
      </c>
      <c r="H68" s="52">
        <v>0</v>
      </c>
      <c r="I68" s="52">
        <v>2918908.66</v>
      </c>
      <c r="J68" s="52">
        <v>10721.25</v>
      </c>
      <c r="K68" s="54">
        <v>0</v>
      </c>
      <c r="L68" s="55">
        <v>2908187.41</v>
      </c>
      <c r="M68" s="55">
        <v>2908187.41</v>
      </c>
      <c r="N68" s="56">
        <v>0</v>
      </c>
      <c r="O68" s="57">
        <v>0</v>
      </c>
      <c r="P68" s="58">
        <v>254544</v>
      </c>
      <c r="Q68" s="58">
        <v>254544</v>
      </c>
      <c r="R68" s="58">
        <v>0</v>
      </c>
      <c r="S68" s="58">
        <v>0</v>
      </c>
      <c r="T68" s="58">
        <v>241287</v>
      </c>
      <c r="U68" s="58">
        <v>241287</v>
      </c>
      <c r="V68" s="58">
        <v>0</v>
      </c>
      <c r="W68" s="58">
        <v>0</v>
      </c>
      <c r="X68" s="58">
        <v>241287</v>
      </c>
      <c r="Y68" s="58">
        <v>241287</v>
      </c>
      <c r="Z68" s="58">
        <v>0</v>
      </c>
      <c r="AA68" s="58">
        <v>0</v>
      </c>
      <c r="AB68" s="58">
        <v>241287</v>
      </c>
      <c r="AC68" s="58">
        <v>241287</v>
      </c>
      <c r="AD68" s="58">
        <v>0</v>
      </c>
      <c r="AE68" s="58">
        <v>0</v>
      </c>
      <c r="AF68" s="58">
        <v>241287</v>
      </c>
      <c r="AG68" s="58">
        <v>241287</v>
      </c>
      <c r="AH68" s="58">
        <v>0</v>
      </c>
      <c r="AI68" s="58">
        <v>0</v>
      </c>
      <c r="AJ68" s="58">
        <v>241287</v>
      </c>
      <c r="AK68" s="58">
        <v>241287</v>
      </c>
      <c r="AL68" s="58">
        <v>0</v>
      </c>
      <c r="AM68" s="58">
        <v>0</v>
      </c>
      <c r="AN68" s="58">
        <v>0</v>
      </c>
      <c r="AO68" s="58">
        <v>241287</v>
      </c>
      <c r="AP68" s="58">
        <v>241287</v>
      </c>
      <c r="AQ68" s="58">
        <v>0</v>
      </c>
      <c r="AR68" s="58">
        <v>0</v>
      </c>
      <c r="AS68" s="59">
        <v>241933</v>
      </c>
      <c r="AT68" s="58">
        <v>241933</v>
      </c>
      <c r="AU68" s="58">
        <v>0</v>
      </c>
      <c r="AV68" s="58">
        <v>0</v>
      </c>
      <c r="AW68" s="59">
        <v>240997</v>
      </c>
      <c r="AX68" s="58">
        <v>240997</v>
      </c>
      <c r="AY68" s="58">
        <v>0</v>
      </c>
      <c r="AZ68" s="58">
        <v>0</v>
      </c>
      <c r="BA68" s="58"/>
      <c r="BB68" s="59">
        <v>240997</v>
      </c>
      <c r="BC68" s="58">
        <v>240997</v>
      </c>
      <c r="BD68" s="58">
        <v>0</v>
      </c>
      <c r="BE68" s="58">
        <v>0</v>
      </c>
      <c r="BF68" s="59">
        <v>240997</v>
      </c>
      <c r="BG68" s="58">
        <v>240997</v>
      </c>
      <c r="BH68" s="58">
        <v>0</v>
      </c>
      <c r="BI68" s="58">
        <v>0</v>
      </c>
      <c r="BJ68" s="60"/>
      <c r="BK68" s="60"/>
      <c r="BL68" s="60"/>
      <c r="BM68" s="60"/>
      <c r="BN68" s="44"/>
      <c r="BO68" s="58">
        <v>2667190</v>
      </c>
      <c r="BP68" s="61"/>
    </row>
    <row r="69" spans="1:68">
      <c r="A69" s="5" t="s">
        <v>315</v>
      </c>
      <c r="B69" s="5" t="s">
        <v>317</v>
      </c>
      <c r="C69" s="6">
        <v>1569.798</v>
      </c>
      <c r="D69" s="51">
        <v>7121781.0800000001</v>
      </c>
      <c r="E69" s="52">
        <v>0</v>
      </c>
      <c r="F69" s="53">
        <v>0</v>
      </c>
      <c r="G69" s="51">
        <v>7121781.0800000001</v>
      </c>
      <c r="H69" s="52">
        <v>0</v>
      </c>
      <c r="I69" s="52">
        <v>7121781.0800000001</v>
      </c>
      <c r="J69" s="52">
        <v>1307803.29</v>
      </c>
      <c r="K69" s="54">
        <v>0</v>
      </c>
      <c r="L69" s="55">
        <v>5813977.79</v>
      </c>
      <c r="M69" s="55">
        <v>5813977.79</v>
      </c>
      <c r="N69" s="56">
        <v>0</v>
      </c>
      <c r="O69" s="57">
        <v>0</v>
      </c>
      <c r="P69" s="58">
        <v>542520</v>
      </c>
      <c r="Q69" s="58">
        <v>522769</v>
      </c>
      <c r="R69" s="58">
        <v>10660</v>
      </c>
      <c r="S69" s="58">
        <v>9091</v>
      </c>
      <c r="T69" s="58">
        <v>508997</v>
      </c>
      <c r="U69" s="58">
        <v>490466</v>
      </c>
      <c r="V69" s="58">
        <v>10001</v>
      </c>
      <c r="W69" s="58">
        <v>8530</v>
      </c>
      <c r="X69" s="58">
        <v>494491</v>
      </c>
      <c r="Y69" s="58">
        <v>488069</v>
      </c>
      <c r="Z69" s="58">
        <v>-2066</v>
      </c>
      <c r="AA69" s="58">
        <v>8488</v>
      </c>
      <c r="AB69" s="58">
        <v>480744</v>
      </c>
      <c r="AC69" s="58">
        <v>485711</v>
      </c>
      <c r="AD69" s="58">
        <v>-2066</v>
      </c>
      <c r="AE69" s="58">
        <v>-2901</v>
      </c>
      <c r="AF69" s="58">
        <v>480744</v>
      </c>
      <c r="AG69" s="58">
        <v>485711</v>
      </c>
      <c r="AH69" s="58">
        <v>-2066</v>
      </c>
      <c r="AI69" s="58">
        <v>-2901</v>
      </c>
      <c r="AJ69" s="58">
        <v>480744</v>
      </c>
      <c r="AK69" s="58">
        <v>485711</v>
      </c>
      <c r="AL69" s="58">
        <v>-2066</v>
      </c>
      <c r="AM69" s="58">
        <v>-2901</v>
      </c>
      <c r="AN69" s="58">
        <v>0</v>
      </c>
      <c r="AO69" s="58">
        <v>480744</v>
      </c>
      <c r="AP69" s="58">
        <v>485711</v>
      </c>
      <c r="AQ69" s="58">
        <v>-2066</v>
      </c>
      <c r="AR69" s="58">
        <v>-2901</v>
      </c>
      <c r="AS69" s="59">
        <v>482317</v>
      </c>
      <c r="AT69" s="58">
        <v>487284</v>
      </c>
      <c r="AU69" s="58">
        <v>-2066</v>
      </c>
      <c r="AV69" s="58">
        <v>-2901</v>
      </c>
      <c r="AW69" s="59">
        <v>482317</v>
      </c>
      <c r="AX69" s="58">
        <v>487284</v>
      </c>
      <c r="AY69" s="58">
        <v>-2066</v>
      </c>
      <c r="AZ69" s="58">
        <v>-2901</v>
      </c>
      <c r="BA69" s="58"/>
      <c r="BB69" s="59">
        <v>482317</v>
      </c>
      <c r="BC69" s="58">
        <v>487284</v>
      </c>
      <c r="BD69" s="58">
        <v>-2066</v>
      </c>
      <c r="BE69" s="58">
        <v>-2901</v>
      </c>
      <c r="BF69" s="59">
        <v>449021</v>
      </c>
      <c r="BG69" s="58">
        <v>453989</v>
      </c>
      <c r="BH69" s="58">
        <v>-2067</v>
      </c>
      <c r="BI69" s="58">
        <v>-2901</v>
      </c>
      <c r="BJ69" s="60"/>
      <c r="BK69" s="60"/>
      <c r="BL69" s="60"/>
      <c r="BM69" s="60"/>
      <c r="BN69" s="44"/>
      <c r="BO69" s="58">
        <v>5364956</v>
      </c>
      <c r="BP69" s="61"/>
    </row>
    <row r="70" spans="1:68">
      <c r="A70" s="5" t="s">
        <v>318</v>
      </c>
      <c r="B70" s="5" t="s">
        <v>320</v>
      </c>
      <c r="C70" s="6">
        <v>532.01300000000003</v>
      </c>
      <c r="D70" s="51">
        <v>2413609.98</v>
      </c>
      <c r="E70" s="52">
        <v>0</v>
      </c>
      <c r="F70" s="53">
        <v>0</v>
      </c>
      <c r="G70" s="51">
        <v>2413609.98</v>
      </c>
      <c r="H70" s="52">
        <v>0</v>
      </c>
      <c r="I70" s="52">
        <v>2413609.98</v>
      </c>
      <c r="J70" s="52">
        <v>9932.25</v>
      </c>
      <c r="K70" s="54">
        <v>0</v>
      </c>
      <c r="L70" s="55">
        <v>2403677.73</v>
      </c>
      <c r="M70" s="55">
        <v>2403677.73</v>
      </c>
      <c r="N70" s="56">
        <v>0</v>
      </c>
      <c r="O70" s="57">
        <v>0</v>
      </c>
      <c r="P70" s="58">
        <v>202536</v>
      </c>
      <c r="Q70" s="58">
        <v>202536</v>
      </c>
      <c r="R70" s="58">
        <v>0</v>
      </c>
      <c r="S70" s="58">
        <v>0</v>
      </c>
      <c r="T70" s="58">
        <v>191982</v>
      </c>
      <c r="U70" s="58">
        <v>191982</v>
      </c>
      <c r="V70" s="58">
        <v>0</v>
      </c>
      <c r="W70" s="58">
        <v>0</v>
      </c>
      <c r="X70" s="58">
        <v>191982</v>
      </c>
      <c r="Y70" s="58">
        <v>191982</v>
      </c>
      <c r="Z70" s="58">
        <v>0</v>
      </c>
      <c r="AA70" s="58">
        <v>0</v>
      </c>
      <c r="AB70" s="58">
        <v>191982</v>
      </c>
      <c r="AC70" s="58">
        <v>191982</v>
      </c>
      <c r="AD70" s="58">
        <v>0</v>
      </c>
      <c r="AE70" s="58">
        <v>0</v>
      </c>
      <c r="AF70" s="58">
        <v>191982</v>
      </c>
      <c r="AG70" s="58">
        <v>191982</v>
      </c>
      <c r="AH70" s="58">
        <v>0</v>
      </c>
      <c r="AI70" s="58">
        <v>0</v>
      </c>
      <c r="AJ70" s="58">
        <v>191982</v>
      </c>
      <c r="AK70" s="58">
        <v>191982</v>
      </c>
      <c r="AL70" s="58">
        <v>0</v>
      </c>
      <c r="AM70" s="58">
        <v>0</v>
      </c>
      <c r="AN70" s="58">
        <v>0</v>
      </c>
      <c r="AO70" s="58">
        <v>191982</v>
      </c>
      <c r="AP70" s="58">
        <v>191982</v>
      </c>
      <c r="AQ70" s="58">
        <v>0</v>
      </c>
      <c r="AR70" s="58">
        <v>0</v>
      </c>
      <c r="AS70" s="59">
        <v>209850</v>
      </c>
      <c r="AT70" s="58">
        <v>209850</v>
      </c>
      <c r="AU70" s="58">
        <v>0</v>
      </c>
      <c r="AV70" s="58">
        <v>0</v>
      </c>
      <c r="AW70" s="59">
        <v>209850</v>
      </c>
      <c r="AX70" s="58">
        <v>209850</v>
      </c>
      <c r="AY70" s="58">
        <v>0</v>
      </c>
      <c r="AZ70" s="58">
        <v>0</v>
      </c>
      <c r="BA70" s="58"/>
      <c r="BB70" s="59">
        <v>209850</v>
      </c>
      <c r="BC70" s="58">
        <v>209850</v>
      </c>
      <c r="BD70" s="58">
        <v>0</v>
      </c>
      <c r="BE70" s="58">
        <v>0</v>
      </c>
      <c r="BF70" s="59">
        <v>209850</v>
      </c>
      <c r="BG70" s="58">
        <v>209850</v>
      </c>
      <c r="BH70" s="58">
        <v>0</v>
      </c>
      <c r="BI70" s="58">
        <v>0</v>
      </c>
      <c r="BJ70" s="60"/>
      <c r="BK70" s="60"/>
      <c r="BL70" s="60"/>
      <c r="BM70" s="60"/>
      <c r="BN70" s="44"/>
      <c r="BO70" s="58">
        <v>2193828</v>
      </c>
      <c r="BP70" s="61"/>
    </row>
    <row r="71" spans="1:68">
      <c r="A71" s="5" t="s">
        <v>321</v>
      </c>
      <c r="B71" s="5" t="s">
        <v>323</v>
      </c>
      <c r="C71" s="6">
        <v>6884.2290000000003</v>
      </c>
      <c r="D71" s="51">
        <v>31232025.920000002</v>
      </c>
      <c r="E71" s="52">
        <v>0</v>
      </c>
      <c r="F71" s="53">
        <v>0</v>
      </c>
      <c r="G71" s="51">
        <v>31232025.920000002</v>
      </c>
      <c r="H71" s="52">
        <v>0</v>
      </c>
      <c r="I71" s="52">
        <v>31232025.920000002</v>
      </c>
      <c r="J71" s="52">
        <v>545989.1</v>
      </c>
      <c r="K71" s="54">
        <v>0</v>
      </c>
      <c r="L71" s="55">
        <v>30686036.82</v>
      </c>
      <c r="M71" s="55">
        <v>30686036.82</v>
      </c>
      <c r="N71" s="56">
        <v>0</v>
      </c>
      <c r="O71" s="57">
        <v>0</v>
      </c>
      <c r="P71" s="58">
        <v>2713659</v>
      </c>
      <c r="Q71" s="58">
        <v>2713659</v>
      </c>
      <c r="R71" s="58">
        <v>0</v>
      </c>
      <c r="S71" s="58">
        <v>0</v>
      </c>
      <c r="T71" s="58">
        <v>2571964</v>
      </c>
      <c r="U71" s="58">
        <v>2571964</v>
      </c>
      <c r="V71" s="58">
        <v>0</v>
      </c>
      <c r="W71" s="58">
        <v>0</v>
      </c>
      <c r="X71" s="58">
        <v>2571964</v>
      </c>
      <c r="Y71" s="58">
        <v>2571964</v>
      </c>
      <c r="Z71" s="58">
        <v>0</v>
      </c>
      <c r="AA71" s="58">
        <v>0</v>
      </c>
      <c r="AB71" s="58">
        <v>2571964</v>
      </c>
      <c r="AC71" s="58">
        <v>2571964</v>
      </c>
      <c r="AD71" s="58">
        <v>0</v>
      </c>
      <c r="AE71" s="58">
        <v>0</v>
      </c>
      <c r="AF71" s="58">
        <v>2571963</v>
      </c>
      <c r="AG71" s="58">
        <v>2571963</v>
      </c>
      <c r="AH71" s="58">
        <v>0</v>
      </c>
      <c r="AI71" s="58">
        <v>0</v>
      </c>
      <c r="AJ71" s="58">
        <v>2571964</v>
      </c>
      <c r="AK71" s="58">
        <v>2571964</v>
      </c>
      <c r="AL71" s="58">
        <v>0</v>
      </c>
      <c r="AM71" s="58">
        <v>0</v>
      </c>
      <c r="AN71" s="58">
        <v>0</v>
      </c>
      <c r="AO71" s="58">
        <v>2571963</v>
      </c>
      <c r="AP71" s="58">
        <v>2571963</v>
      </c>
      <c r="AQ71" s="58">
        <v>0</v>
      </c>
      <c r="AR71" s="58">
        <v>0</v>
      </c>
      <c r="AS71" s="59">
        <v>2577502</v>
      </c>
      <c r="AT71" s="58">
        <v>2577502</v>
      </c>
      <c r="AU71" s="58">
        <v>0</v>
      </c>
      <c r="AV71" s="58">
        <v>0</v>
      </c>
      <c r="AW71" s="59">
        <v>2577502</v>
      </c>
      <c r="AX71" s="58">
        <v>2577502</v>
      </c>
      <c r="AY71" s="58">
        <v>0</v>
      </c>
      <c r="AZ71" s="58">
        <v>0</v>
      </c>
      <c r="BA71" s="58"/>
      <c r="BB71" s="59">
        <v>2577502</v>
      </c>
      <c r="BC71" s="58">
        <v>2577502</v>
      </c>
      <c r="BD71" s="58">
        <v>0</v>
      </c>
      <c r="BE71" s="58">
        <v>0</v>
      </c>
      <c r="BF71" s="59">
        <v>2404045</v>
      </c>
      <c r="BG71" s="58">
        <v>2404045</v>
      </c>
      <c r="BH71" s="58">
        <v>0</v>
      </c>
      <c r="BI71" s="58">
        <v>0</v>
      </c>
      <c r="BJ71" s="60"/>
      <c r="BK71" s="60"/>
      <c r="BL71" s="60"/>
      <c r="BM71" s="60"/>
      <c r="BN71" s="44"/>
      <c r="BO71" s="58">
        <v>28281992</v>
      </c>
      <c r="BP71" s="61"/>
    </row>
    <row r="72" spans="1:68">
      <c r="A72" s="5" t="s">
        <v>324</v>
      </c>
      <c r="B72" s="5" t="s">
        <v>326</v>
      </c>
      <c r="C72" s="6">
        <v>1700.06</v>
      </c>
      <c r="D72" s="51">
        <v>7712747.21</v>
      </c>
      <c r="E72" s="52">
        <v>0</v>
      </c>
      <c r="F72" s="53">
        <v>0</v>
      </c>
      <c r="G72" s="51">
        <v>7712747.21</v>
      </c>
      <c r="H72" s="52">
        <v>0</v>
      </c>
      <c r="I72" s="52">
        <v>7712747.21</v>
      </c>
      <c r="J72" s="52">
        <v>51880.32</v>
      </c>
      <c r="K72" s="54">
        <v>0</v>
      </c>
      <c r="L72" s="55">
        <v>7660866.8899999997</v>
      </c>
      <c r="M72" s="55">
        <v>7660866.8899999997</v>
      </c>
      <c r="N72" s="56">
        <v>0</v>
      </c>
      <c r="O72" s="57">
        <v>0</v>
      </c>
      <c r="P72" s="58">
        <v>670692</v>
      </c>
      <c r="Q72" s="58">
        <v>670692</v>
      </c>
      <c r="R72" s="58">
        <v>0</v>
      </c>
      <c r="S72" s="58">
        <v>0</v>
      </c>
      <c r="T72" s="58">
        <v>635708</v>
      </c>
      <c r="U72" s="58">
        <v>635708</v>
      </c>
      <c r="V72" s="58">
        <v>0</v>
      </c>
      <c r="W72" s="58">
        <v>0</v>
      </c>
      <c r="X72" s="58">
        <v>635708</v>
      </c>
      <c r="Y72" s="58">
        <v>635708</v>
      </c>
      <c r="Z72" s="58">
        <v>0</v>
      </c>
      <c r="AA72" s="58">
        <v>0</v>
      </c>
      <c r="AB72" s="58">
        <v>635708</v>
      </c>
      <c r="AC72" s="58">
        <v>635708</v>
      </c>
      <c r="AD72" s="58">
        <v>0</v>
      </c>
      <c r="AE72" s="58">
        <v>0</v>
      </c>
      <c r="AF72" s="58">
        <v>635708</v>
      </c>
      <c r="AG72" s="58">
        <v>635708</v>
      </c>
      <c r="AH72" s="58">
        <v>0</v>
      </c>
      <c r="AI72" s="58">
        <v>0</v>
      </c>
      <c r="AJ72" s="58">
        <v>635708</v>
      </c>
      <c r="AK72" s="58">
        <v>635708</v>
      </c>
      <c r="AL72" s="58">
        <v>0</v>
      </c>
      <c r="AM72" s="58">
        <v>0</v>
      </c>
      <c r="AN72" s="58">
        <v>0</v>
      </c>
      <c r="AO72" s="58">
        <v>635708</v>
      </c>
      <c r="AP72" s="58">
        <v>635708</v>
      </c>
      <c r="AQ72" s="58">
        <v>0</v>
      </c>
      <c r="AR72" s="58">
        <v>0</v>
      </c>
      <c r="AS72" s="59">
        <v>637412</v>
      </c>
      <c r="AT72" s="58">
        <v>637412</v>
      </c>
      <c r="AU72" s="58">
        <v>0</v>
      </c>
      <c r="AV72" s="58">
        <v>0</v>
      </c>
      <c r="AW72" s="59">
        <v>637412</v>
      </c>
      <c r="AX72" s="58">
        <v>637412</v>
      </c>
      <c r="AY72" s="58">
        <v>0</v>
      </c>
      <c r="AZ72" s="58">
        <v>0</v>
      </c>
      <c r="BA72" s="58"/>
      <c r="BB72" s="59">
        <v>637411</v>
      </c>
      <c r="BC72" s="58">
        <v>637411</v>
      </c>
      <c r="BD72" s="58">
        <v>0</v>
      </c>
      <c r="BE72" s="58">
        <v>0</v>
      </c>
      <c r="BF72" s="59">
        <v>631846</v>
      </c>
      <c r="BG72" s="58">
        <v>631846</v>
      </c>
      <c r="BH72" s="58">
        <v>0</v>
      </c>
      <c r="BI72" s="58">
        <v>0</v>
      </c>
      <c r="BJ72" s="60"/>
      <c r="BK72" s="60"/>
      <c r="BL72" s="60"/>
      <c r="BM72" s="60"/>
      <c r="BN72" s="44"/>
      <c r="BO72" s="58">
        <v>7029021</v>
      </c>
      <c r="BP72" s="61"/>
    </row>
    <row r="73" spans="1:68">
      <c r="A73" s="5" t="s">
        <v>327</v>
      </c>
      <c r="B73" s="5" t="s">
        <v>329</v>
      </c>
      <c r="C73" s="6">
        <v>1716.8440000000001</v>
      </c>
      <c r="D73" s="51">
        <v>7788892.0199999996</v>
      </c>
      <c r="E73" s="52">
        <v>0</v>
      </c>
      <c r="F73" s="53">
        <v>0</v>
      </c>
      <c r="G73" s="51">
        <v>7788892.0199999996</v>
      </c>
      <c r="H73" s="52">
        <v>0</v>
      </c>
      <c r="I73" s="52">
        <v>7788892.0199999996</v>
      </c>
      <c r="J73" s="52">
        <v>371093.25</v>
      </c>
      <c r="K73" s="54">
        <v>0</v>
      </c>
      <c r="L73" s="55">
        <v>7417798.7699999996</v>
      </c>
      <c r="M73" s="55">
        <v>7417798.7699999996</v>
      </c>
      <c r="N73" s="56">
        <v>0</v>
      </c>
      <c r="O73" s="57">
        <v>0</v>
      </c>
      <c r="P73" s="58">
        <v>673989</v>
      </c>
      <c r="Q73" s="58">
        <v>664322</v>
      </c>
      <c r="R73" s="58">
        <v>0</v>
      </c>
      <c r="S73" s="58">
        <v>9667</v>
      </c>
      <c r="T73" s="58">
        <v>637406</v>
      </c>
      <c r="U73" s="58">
        <v>628263</v>
      </c>
      <c r="V73" s="58">
        <v>0</v>
      </c>
      <c r="W73" s="58">
        <v>9143</v>
      </c>
      <c r="X73" s="58">
        <v>637406</v>
      </c>
      <c r="Y73" s="58">
        <v>628263</v>
      </c>
      <c r="Z73" s="58">
        <v>0</v>
      </c>
      <c r="AA73" s="58">
        <v>9143</v>
      </c>
      <c r="AB73" s="58">
        <v>624566</v>
      </c>
      <c r="AC73" s="58">
        <v>627672</v>
      </c>
      <c r="AD73" s="58">
        <v>0</v>
      </c>
      <c r="AE73" s="58">
        <v>-3106</v>
      </c>
      <c r="AF73" s="58">
        <v>624566</v>
      </c>
      <c r="AG73" s="58">
        <v>627672</v>
      </c>
      <c r="AH73" s="58">
        <v>0</v>
      </c>
      <c r="AI73" s="58">
        <v>-3106</v>
      </c>
      <c r="AJ73" s="58">
        <v>624566</v>
      </c>
      <c r="AK73" s="58">
        <v>627672</v>
      </c>
      <c r="AL73" s="58">
        <v>0</v>
      </c>
      <c r="AM73" s="58">
        <v>-3106</v>
      </c>
      <c r="AN73" s="58">
        <v>0</v>
      </c>
      <c r="AO73" s="58">
        <v>624565</v>
      </c>
      <c r="AP73" s="58">
        <v>627671</v>
      </c>
      <c r="AQ73" s="58">
        <v>0</v>
      </c>
      <c r="AR73" s="58">
        <v>-3106</v>
      </c>
      <c r="AS73" s="59">
        <v>594147</v>
      </c>
      <c r="AT73" s="58">
        <v>597253</v>
      </c>
      <c r="AU73" s="58">
        <v>0</v>
      </c>
      <c r="AV73" s="58">
        <v>-3106</v>
      </c>
      <c r="AW73" s="59">
        <v>594147</v>
      </c>
      <c r="AX73" s="58">
        <v>597253</v>
      </c>
      <c r="AY73" s="58">
        <v>0</v>
      </c>
      <c r="AZ73" s="58">
        <v>-3106</v>
      </c>
      <c r="BA73" s="58"/>
      <c r="BB73" s="59">
        <v>594147</v>
      </c>
      <c r="BC73" s="58">
        <v>597253</v>
      </c>
      <c r="BD73" s="58">
        <v>0</v>
      </c>
      <c r="BE73" s="58">
        <v>-3106</v>
      </c>
      <c r="BF73" s="59">
        <v>594146</v>
      </c>
      <c r="BG73" s="58">
        <v>597252</v>
      </c>
      <c r="BH73" s="58">
        <v>0</v>
      </c>
      <c r="BI73" s="58">
        <v>-3106</v>
      </c>
      <c r="BJ73" s="60"/>
      <c r="BK73" s="60"/>
      <c r="BL73" s="60"/>
      <c r="BM73" s="60"/>
      <c r="BN73" s="44"/>
      <c r="BO73" s="58">
        <v>6823651</v>
      </c>
      <c r="BP73" s="61"/>
    </row>
    <row r="74" spans="1:68">
      <c r="A74" s="5" t="s">
        <v>330</v>
      </c>
      <c r="B74" s="5" t="s">
        <v>332</v>
      </c>
      <c r="C74" s="6">
        <v>19822.565999999999</v>
      </c>
      <c r="D74" s="51">
        <v>89930026.299999997</v>
      </c>
      <c r="E74" s="52">
        <v>0</v>
      </c>
      <c r="F74" s="53">
        <v>0</v>
      </c>
      <c r="G74" s="51">
        <v>89930026.299999997</v>
      </c>
      <c r="H74" s="52">
        <v>0</v>
      </c>
      <c r="I74" s="52">
        <v>89930026.299999997</v>
      </c>
      <c r="J74" s="52">
        <v>543940.03</v>
      </c>
      <c r="K74" s="54">
        <v>0</v>
      </c>
      <c r="L74" s="55">
        <v>89386086.269999996</v>
      </c>
      <c r="M74" s="55">
        <v>89386086.269999996</v>
      </c>
      <c r="N74" s="56">
        <v>0</v>
      </c>
      <c r="O74" s="57">
        <v>0</v>
      </c>
      <c r="P74" s="58">
        <v>7819837</v>
      </c>
      <c r="Q74" s="58">
        <v>7799850</v>
      </c>
      <c r="R74" s="58">
        <v>0</v>
      </c>
      <c r="S74" s="58">
        <v>19987</v>
      </c>
      <c r="T74" s="58">
        <v>7411647</v>
      </c>
      <c r="U74" s="58">
        <v>7392703</v>
      </c>
      <c r="V74" s="58">
        <v>0</v>
      </c>
      <c r="W74" s="58">
        <v>18944</v>
      </c>
      <c r="X74" s="58">
        <v>7411647</v>
      </c>
      <c r="Y74" s="58">
        <v>7392703</v>
      </c>
      <c r="Z74" s="58">
        <v>0</v>
      </c>
      <c r="AA74" s="58">
        <v>18944</v>
      </c>
      <c r="AB74" s="58">
        <v>7386118</v>
      </c>
      <c r="AC74" s="58">
        <v>7392549</v>
      </c>
      <c r="AD74" s="58">
        <v>0</v>
      </c>
      <c r="AE74" s="58">
        <v>-6431</v>
      </c>
      <c r="AF74" s="58">
        <v>7386118</v>
      </c>
      <c r="AG74" s="58">
        <v>7392549</v>
      </c>
      <c r="AH74" s="58">
        <v>0</v>
      </c>
      <c r="AI74" s="58">
        <v>-6431</v>
      </c>
      <c r="AJ74" s="58">
        <v>7386119</v>
      </c>
      <c r="AK74" s="58">
        <v>7392549</v>
      </c>
      <c r="AL74" s="58">
        <v>0</v>
      </c>
      <c r="AM74" s="58">
        <v>-6430</v>
      </c>
      <c r="AN74" s="58">
        <v>0</v>
      </c>
      <c r="AO74" s="58">
        <v>7386118</v>
      </c>
      <c r="AP74" s="58">
        <v>7392549</v>
      </c>
      <c r="AQ74" s="58">
        <v>0</v>
      </c>
      <c r="AR74" s="58">
        <v>-6431</v>
      </c>
      <c r="AS74" s="59">
        <v>7439697</v>
      </c>
      <c r="AT74" s="58">
        <v>7446127</v>
      </c>
      <c r="AU74" s="58">
        <v>0</v>
      </c>
      <c r="AV74" s="58">
        <v>-6430</v>
      </c>
      <c r="AW74" s="59">
        <v>7439696</v>
      </c>
      <c r="AX74" s="58">
        <v>7446127</v>
      </c>
      <c r="AY74" s="58">
        <v>0</v>
      </c>
      <c r="AZ74" s="58">
        <v>-6431</v>
      </c>
      <c r="BA74" s="58"/>
      <c r="BB74" s="59">
        <v>7439697</v>
      </c>
      <c r="BC74" s="58">
        <v>7446127</v>
      </c>
      <c r="BD74" s="58">
        <v>0</v>
      </c>
      <c r="BE74" s="58">
        <v>-6430</v>
      </c>
      <c r="BF74" s="59">
        <v>7439696</v>
      </c>
      <c r="BG74" s="58">
        <v>7446127</v>
      </c>
      <c r="BH74" s="58">
        <v>0</v>
      </c>
      <c r="BI74" s="58">
        <v>-6431</v>
      </c>
      <c r="BJ74" s="60"/>
      <c r="BK74" s="60"/>
      <c r="BL74" s="60"/>
      <c r="BM74" s="60"/>
      <c r="BN74" s="44"/>
      <c r="BO74" s="58">
        <v>81946390</v>
      </c>
      <c r="BP74" s="61"/>
    </row>
    <row r="75" spans="1:68">
      <c r="A75" s="5" t="s">
        <v>333</v>
      </c>
      <c r="B75" s="5" t="s">
        <v>335</v>
      </c>
      <c r="C75" s="6">
        <v>583.05999999999995</v>
      </c>
      <c r="D75" s="51">
        <v>2645197.46</v>
      </c>
      <c r="E75" s="52">
        <v>0</v>
      </c>
      <c r="F75" s="53">
        <v>0</v>
      </c>
      <c r="G75" s="51">
        <v>2645197.46</v>
      </c>
      <c r="H75" s="52">
        <v>0</v>
      </c>
      <c r="I75" s="52">
        <v>2645197.46</v>
      </c>
      <c r="J75" s="52">
        <v>5187</v>
      </c>
      <c r="K75" s="54">
        <v>0</v>
      </c>
      <c r="L75" s="55">
        <v>2640010.46</v>
      </c>
      <c r="M75" s="55">
        <v>2640010.46</v>
      </c>
      <c r="N75" s="56">
        <v>0</v>
      </c>
      <c r="O75" s="57">
        <v>0</v>
      </c>
      <c r="P75" s="58">
        <v>235029</v>
      </c>
      <c r="Q75" s="58">
        <v>235029</v>
      </c>
      <c r="R75" s="58">
        <v>0</v>
      </c>
      <c r="S75" s="58">
        <v>0</v>
      </c>
      <c r="T75" s="58">
        <v>222809</v>
      </c>
      <c r="U75" s="58">
        <v>222809</v>
      </c>
      <c r="V75" s="58">
        <v>0</v>
      </c>
      <c r="W75" s="58">
        <v>0</v>
      </c>
      <c r="X75" s="58">
        <v>222809</v>
      </c>
      <c r="Y75" s="58">
        <v>222809</v>
      </c>
      <c r="Z75" s="58">
        <v>0</v>
      </c>
      <c r="AA75" s="58">
        <v>0</v>
      </c>
      <c r="AB75" s="58">
        <v>222808</v>
      </c>
      <c r="AC75" s="58">
        <v>222808</v>
      </c>
      <c r="AD75" s="58">
        <v>0</v>
      </c>
      <c r="AE75" s="58">
        <v>0</v>
      </c>
      <c r="AF75" s="58">
        <v>222809</v>
      </c>
      <c r="AG75" s="58">
        <v>222809</v>
      </c>
      <c r="AH75" s="58">
        <v>0</v>
      </c>
      <c r="AI75" s="58">
        <v>0</v>
      </c>
      <c r="AJ75" s="58">
        <v>222808</v>
      </c>
      <c r="AK75" s="58">
        <v>222808</v>
      </c>
      <c r="AL75" s="58">
        <v>0</v>
      </c>
      <c r="AM75" s="58">
        <v>0</v>
      </c>
      <c r="AN75" s="58">
        <v>0</v>
      </c>
      <c r="AO75" s="58">
        <v>222809</v>
      </c>
      <c r="AP75" s="58">
        <v>222809</v>
      </c>
      <c r="AQ75" s="58">
        <v>0</v>
      </c>
      <c r="AR75" s="58">
        <v>0</v>
      </c>
      <c r="AS75" s="59">
        <v>214513</v>
      </c>
      <c r="AT75" s="58">
        <v>214513</v>
      </c>
      <c r="AU75" s="58">
        <v>0</v>
      </c>
      <c r="AV75" s="58">
        <v>0</v>
      </c>
      <c r="AW75" s="59">
        <v>213404</v>
      </c>
      <c r="AX75" s="58">
        <v>213404</v>
      </c>
      <c r="AY75" s="58">
        <v>0</v>
      </c>
      <c r="AZ75" s="58">
        <v>0</v>
      </c>
      <c r="BA75" s="58"/>
      <c r="BB75" s="59">
        <v>213404</v>
      </c>
      <c r="BC75" s="58">
        <v>213404</v>
      </c>
      <c r="BD75" s="58">
        <v>0</v>
      </c>
      <c r="BE75" s="58">
        <v>0</v>
      </c>
      <c r="BF75" s="59">
        <v>213404</v>
      </c>
      <c r="BG75" s="58">
        <v>213404</v>
      </c>
      <c r="BH75" s="58">
        <v>0</v>
      </c>
      <c r="BI75" s="58">
        <v>0</v>
      </c>
      <c r="BJ75" s="60"/>
      <c r="BK75" s="60"/>
      <c r="BL75" s="60"/>
      <c r="BM75" s="60"/>
      <c r="BN75" s="44"/>
      <c r="BO75" s="58">
        <v>2426606</v>
      </c>
      <c r="BP75" s="61"/>
    </row>
    <row r="76" spans="1:68">
      <c r="A76" s="5" t="s">
        <v>336</v>
      </c>
      <c r="B76" s="5" t="s">
        <v>337</v>
      </c>
      <c r="C76" s="6">
        <v>697.08799999999997</v>
      </c>
      <c r="D76" s="51">
        <v>3162513.98</v>
      </c>
      <c r="E76" s="52">
        <v>63378.400000000001</v>
      </c>
      <c r="F76" s="53">
        <v>172850.18</v>
      </c>
      <c r="G76" s="51">
        <v>3398742.56</v>
      </c>
      <c r="H76" s="52">
        <v>0</v>
      </c>
      <c r="I76" s="52">
        <v>3398742.56</v>
      </c>
      <c r="J76" s="52">
        <v>26850.75</v>
      </c>
      <c r="K76" s="54">
        <v>0</v>
      </c>
      <c r="L76" s="55">
        <v>3371891.81</v>
      </c>
      <c r="M76" s="55">
        <v>3137529.48</v>
      </c>
      <c r="N76" s="56">
        <v>62877.7</v>
      </c>
      <c r="O76" s="57">
        <v>171484.63</v>
      </c>
      <c r="P76" s="58">
        <v>288507</v>
      </c>
      <c r="Q76" s="58">
        <v>275252</v>
      </c>
      <c r="R76" s="58">
        <v>5583</v>
      </c>
      <c r="S76" s="58">
        <v>7672</v>
      </c>
      <c r="T76" s="58">
        <v>273418</v>
      </c>
      <c r="U76" s="58">
        <v>260856</v>
      </c>
      <c r="V76" s="58">
        <v>5291</v>
      </c>
      <c r="W76" s="58">
        <v>7271</v>
      </c>
      <c r="X76" s="58">
        <v>266989</v>
      </c>
      <c r="Y76" s="58">
        <v>260806</v>
      </c>
      <c r="Z76" s="58">
        <v>-1087</v>
      </c>
      <c r="AA76" s="58">
        <v>7270</v>
      </c>
      <c r="AB76" s="58">
        <v>283387</v>
      </c>
      <c r="AC76" s="58">
        <v>260931</v>
      </c>
      <c r="AD76" s="58">
        <v>5891</v>
      </c>
      <c r="AE76" s="58">
        <v>16565</v>
      </c>
      <c r="AF76" s="58">
        <v>283387</v>
      </c>
      <c r="AG76" s="58">
        <v>260931</v>
      </c>
      <c r="AH76" s="58">
        <v>5891</v>
      </c>
      <c r="AI76" s="58">
        <v>16565</v>
      </c>
      <c r="AJ76" s="58">
        <v>283388</v>
      </c>
      <c r="AK76" s="58">
        <v>260932</v>
      </c>
      <c r="AL76" s="58">
        <v>5891</v>
      </c>
      <c r="AM76" s="58">
        <v>16565</v>
      </c>
      <c r="AN76" s="58">
        <v>0</v>
      </c>
      <c r="AO76" s="58">
        <v>283388</v>
      </c>
      <c r="AP76" s="58">
        <v>260931</v>
      </c>
      <c r="AQ76" s="58">
        <v>5892</v>
      </c>
      <c r="AR76" s="58">
        <v>16565</v>
      </c>
      <c r="AS76" s="59">
        <v>279604</v>
      </c>
      <c r="AT76" s="58">
        <v>257098</v>
      </c>
      <c r="AU76" s="58">
        <v>5905</v>
      </c>
      <c r="AV76" s="58">
        <v>16601</v>
      </c>
      <c r="AW76" s="59">
        <v>282456</v>
      </c>
      <c r="AX76" s="58">
        <v>259948</v>
      </c>
      <c r="AY76" s="58">
        <v>5905</v>
      </c>
      <c r="AZ76" s="58">
        <v>16603</v>
      </c>
      <c r="BA76" s="58"/>
      <c r="BB76" s="59">
        <v>282456</v>
      </c>
      <c r="BC76" s="58">
        <v>259948</v>
      </c>
      <c r="BD76" s="58">
        <v>5905</v>
      </c>
      <c r="BE76" s="58">
        <v>16603</v>
      </c>
      <c r="BF76" s="59">
        <v>282455</v>
      </c>
      <c r="BG76" s="58">
        <v>259948</v>
      </c>
      <c r="BH76" s="58">
        <v>5905</v>
      </c>
      <c r="BI76" s="58">
        <v>16602</v>
      </c>
      <c r="BJ76" s="60"/>
      <c r="BK76" s="60"/>
      <c r="BL76" s="60"/>
      <c r="BM76" s="60"/>
      <c r="BN76" s="44"/>
      <c r="BO76" s="58">
        <v>3089435</v>
      </c>
      <c r="BP76" s="61"/>
    </row>
    <row r="77" spans="1:68">
      <c r="A77" s="5" t="s">
        <v>338</v>
      </c>
      <c r="B77" s="5" t="s">
        <v>340</v>
      </c>
      <c r="C77" s="6">
        <v>26221.657999999999</v>
      </c>
      <c r="D77" s="51">
        <v>118961106.93000001</v>
      </c>
      <c r="E77" s="52">
        <v>6006475.5300000003</v>
      </c>
      <c r="F77" s="53">
        <v>1701281.25</v>
      </c>
      <c r="G77" s="51">
        <v>126668863.70999999</v>
      </c>
      <c r="H77" s="52">
        <v>0</v>
      </c>
      <c r="I77" s="52">
        <v>126668863.70999999</v>
      </c>
      <c r="J77" s="52">
        <v>300891.75</v>
      </c>
      <c r="K77" s="54">
        <v>0</v>
      </c>
      <c r="L77" s="55">
        <v>126367971.95999999</v>
      </c>
      <c r="M77" s="55">
        <v>118678524.34</v>
      </c>
      <c r="N77" s="56">
        <v>5992207.6299999999</v>
      </c>
      <c r="O77" s="57">
        <v>1697239.99</v>
      </c>
      <c r="P77" s="58">
        <v>11079290</v>
      </c>
      <c r="Q77" s="58">
        <v>10411717</v>
      </c>
      <c r="R77" s="58">
        <v>551975</v>
      </c>
      <c r="S77" s="58">
        <v>115598</v>
      </c>
      <c r="T77" s="58">
        <v>10502991</v>
      </c>
      <c r="U77" s="58">
        <v>9870142</v>
      </c>
      <c r="V77" s="58">
        <v>523264</v>
      </c>
      <c r="W77" s="58">
        <v>109585</v>
      </c>
      <c r="X77" s="58">
        <v>9870705</v>
      </c>
      <c r="Y77" s="58">
        <v>9868660</v>
      </c>
      <c r="Z77" s="58">
        <v>-107524</v>
      </c>
      <c r="AA77" s="58">
        <v>109569</v>
      </c>
      <c r="AB77" s="58">
        <v>10213596</v>
      </c>
      <c r="AC77" s="58">
        <v>9869485</v>
      </c>
      <c r="AD77" s="58">
        <v>192943</v>
      </c>
      <c r="AE77" s="58">
        <v>151168</v>
      </c>
      <c r="AF77" s="58">
        <v>10213597</v>
      </c>
      <c r="AG77" s="58">
        <v>9869485</v>
      </c>
      <c r="AH77" s="58">
        <v>192943</v>
      </c>
      <c r="AI77" s="58">
        <v>151169</v>
      </c>
      <c r="AJ77" s="58">
        <v>10213596</v>
      </c>
      <c r="AK77" s="58">
        <v>9869485</v>
      </c>
      <c r="AL77" s="58">
        <v>192943</v>
      </c>
      <c r="AM77" s="58">
        <v>151168</v>
      </c>
      <c r="AN77" s="58">
        <v>0</v>
      </c>
      <c r="AO77" s="58">
        <v>10213597</v>
      </c>
      <c r="AP77" s="58">
        <v>9869485</v>
      </c>
      <c r="AQ77" s="58">
        <v>192943</v>
      </c>
      <c r="AR77" s="58">
        <v>151169</v>
      </c>
      <c r="AS77" s="59">
        <v>10812120</v>
      </c>
      <c r="AT77" s="58">
        <v>9810013</v>
      </c>
      <c r="AU77" s="58">
        <v>850544</v>
      </c>
      <c r="AV77" s="58">
        <v>151563</v>
      </c>
      <c r="AW77" s="59">
        <v>10812120</v>
      </c>
      <c r="AX77" s="58">
        <v>9810013</v>
      </c>
      <c r="AY77" s="58">
        <v>850544</v>
      </c>
      <c r="AZ77" s="58">
        <v>151563</v>
      </c>
      <c r="BA77" s="58"/>
      <c r="BB77" s="59">
        <v>10812120</v>
      </c>
      <c r="BC77" s="58">
        <v>9810013</v>
      </c>
      <c r="BD77" s="58">
        <v>850544</v>
      </c>
      <c r="BE77" s="58">
        <v>151563</v>
      </c>
      <c r="BF77" s="59">
        <v>10812119</v>
      </c>
      <c r="BG77" s="58">
        <v>9810013</v>
      </c>
      <c r="BH77" s="58">
        <v>850544</v>
      </c>
      <c r="BI77" s="58">
        <v>151562</v>
      </c>
      <c r="BJ77" s="60"/>
      <c r="BK77" s="60"/>
      <c r="BL77" s="60"/>
      <c r="BM77" s="60"/>
      <c r="BN77" s="44"/>
      <c r="BO77" s="58">
        <v>115555851</v>
      </c>
      <c r="BP77" s="61"/>
    </row>
    <row r="78" spans="1:68">
      <c r="A78" s="5" t="s">
        <v>341</v>
      </c>
      <c r="B78" s="5" t="s">
        <v>343</v>
      </c>
      <c r="C78" s="6">
        <v>24602.655999999999</v>
      </c>
      <c r="D78" s="51">
        <v>111616099.61</v>
      </c>
      <c r="E78" s="52">
        <v>5587778.8700000001</v>
      </c>
      <c r="F78" s="53">
        <v>0</v>
      </c>
      <c r="G78" s="51">
        <v>117203878.48</v>
      </c>
      <c r="H78" s="52">
        <v>0</v>
      </c>
      <c r="I78" s="52">
        <v>117203878.48</v>
      </c>
      <c r="J78" s="52">
        <v>22672460.66</v>
      </c>
      <c r="K78" s="54">
        <v>0</v>
      </c>
      <c r="L78" s="55">
        <v>94531417.819999993</v>
      </c>
      <c r="M78" s="55">
        <v>90024564.75</v>
      </c>
      <c r="N78" s="56">
        <v>4506853.07</v>
      </c>
      <c r="O78" s="57">
        <v>0</v>
      </c>
      <c r="P78" s="58">
        <v>7616025</v>
      </c>
      <c r="Q78" s="58">
        <v>7137007</v>
      </c>
      <c r="R78" s="58">
        <v>372962</v>
      </c>
      <c r="S78" s="58">
        <v>106056</v>
      </c>
      <c r="T78" s="58">
        <v>7123052</v>
      </c>
      <c r="U78" s="58">
        <v>6675039</v>
      </c>
      <c r="V78" s="58">
        <v>348821</v>
      </c>
      <c r="W78" s="58">
        <v>99192</v>
      </c>
      <c r="X78" s="58">
        <v>7122652</v>
      </c>
      <c r="Y78" s="58">
        <v>6674961</v>
      </c>
      <c r="Z78" s="58">
        <v>348501</v>
      </c>
      <c r="AA78" s="58">
        <v>99190</v>
      </c>
      <c r="AB78" s="58">
        <v>6954676</v>
      </c>
      <c r="AC78" s="58">
        <v>6641736</v>
      </c>
      <c r="AD78" s="58">
        <v>346766</v>
      </c>
      <c r="AE78" s="58">
        <v>-33826</v>
      </c>
      <c r="AF78" s="58">
        <v>6954675</v>
      </c>
      <c r="AG78" s="58">
        <v>6641736</v>
      </c>
      <c r="AH78" s="58">
        <v>346766</v>
      </c>
      <c r="AI78" s="58">
        <v>-33827</v>
      </c>
      <c r="AJ78" s="58">
        <v>6954677</v>
      </c>
      <c r="AK78" s="58">
        <v>6641737</v>
      </c>
      <c r="AL78" s="58">
        <v>346766</v>
      </c>
      <c r="AM78" s="58">
        <v>-33826</v>
      </c>
      <c r="AN78" s="58">
        <v>0</v>
      </c>
      <c r="AO78" s="58">
        <v>6954675</v>
      </c>
      <c r="AP78" s="58">
        <v>6641736</v>
      </c>
      <c r="AQ78" s="58">
        <v>346766</v>
      </c>
      <c r="AR78" s="58">
        <v>-33827</v>
      </c>
      <c r="AS78" s="59">
        <v>8985992</v>
      </c>
      <c r="AT78" s="58">
        <v>8609164</v>
      </c>
      <c r="AU78" s="58">
        <v>410654</v>
      </c>
      <c r="AV78" s="58">
        <v>-33826</v>
      </c>
      <c r="AW78" s="59">
        <v>8985991</v>
      </c>
      <c r="AX78" s="58">
        <v>8609164</v>
      </c>
      <c r="AY78" s="58">
        <v>410654</v>
      </c>
      <c r="AZ78" s="58">
        <v>-33827</v>
      </c>
      <c r="BA78" s="58"/>
      <c r="BB78" s="59">
        <v>8985992</v>
      </c>
      <c r="BC78" s="58">
        <v>8609164</v>
      </c>
      <c r="BD78" s="58">
        <v>410654</v>
      </c>
      <c r="BE78" s="58">
        <v>-33826</v>
      </c>
      <c r="BF78" s="59">
        <v>8946505</v>
      </c>
      <c r="BG78" s="58">
        <v>8571560</v>
      </c>
      <c r="BH78" s="58">
        <v>408772</v>
      </c>
      <c r="BI78" s="58">
        <v>-33827</v>
      </c>
      <c r="BJ78" s="60"/>
      <c r="BK78" s="60"/>
      <c r="BL78" s="60"/>
      <c r="BM78" s="60"/>
      <c r="BN78" s="44"/>
      <c r="BO78" s="58">
        <v>85584912</v>
      </c>
      <c r="BP78" s="61"/>
    </row>
    <row r="79" spans="1:68">
      <c r="A79" s="5" t="s">
        <v>344</v>
      </c>
      <c r="B79" s="5" t="s">
        <v>346</v>
      </c>
      <c r="C79" s="6">
        <v>518.03800000000001</v>
      </c>
      <c r="D79" s="51">
        <v>2350208.9</v>
      </c>
      <c r="E79" s="52">
        <v>0</v>
      </c>
      <c r="F79" s="53">
        <v>0</v>
      </c>
      <c r="G79" s="51">
        <v>2350208.9</v>
      </c>
      <c r="H79" s="52">
        <v>0</v>
      </c>
      <c r="I79" s="52">
        <v>2350208.9</v>
      </c>
      <c r="J79" s="52">
        <v>3848.25</v>
      </c>
      <c r="K79" s="54">
        <v>0</v>
      </c>
      <c r="L79" s="55">
        <v>2346360.65</v>
      </c>
      <c r="M79" s="55">
        <v>2346360.65</v>
      </c>
      <c r="N79" s="56">
        <v>0</v>
      </c>
      <c r="O79" s="57">
        <v>0</v>
      </c>
      <c r="P79" s="58">
        <v>201359</v>
      </c>
      <c r="Q79" s="58">
        <v>201359</v>
      </c>
      <c r="R79" s="58">
        <v>0</v>
      </c>
      <c r="S79" s="58">
        <v>0</v>
      </c>
      <c r="T79" s="58">
        <v>190892</v>
      </c>
      <c r="U79" s="58">
        <v>190892</v>
      </c>
      <c r="V79" s="58">
        <v>0</v>
      </c>
      <c r="W79" s="58">
        <v>0</v>
      </c>
      <c r="X79" s="58">
        <v>190892</v>
      </c>
      <c r="Y79" s="58">
        <v>190892</v>
      </c>
      <c r="Z79" s="58">
        <v>0</v>
      </c>
      <c r="AA79" s="58">
        <v>0</v>
      </c>
      <c r="AB79" s="58">
        <v>190893</v>
      </c>
      <c r="AC79" s="58">
        <v>190893</v>
      </c>
      <c r="AD79" s="58">
        <v>0</v>
      </c>
      <c r="AE79" s="58">
        <v>0</v>
      </c>
      <c r="AF79" s="58">
        <v>190892</v>
      </c>
      <c r="AG79" s="58">
        <v>190892</v>
      </c>
      <c r="AH79" s="58">
        <v>0</v>
      </c>
      <c r="AI79" s="58">
        <v>0</v>
      </c>
      <c r="AJ79" s="58">
        <v>190893</v>
      </c>
      <c r="AK79" s="58">
        <v>190893</v>
      </c>
      <c r="AL79" s="58">
        <v>0</v>
      </c>
      <c r="AM79" s="58">
        <v>0</v>
      </c>
      <c r="AN79" s="58">
        <v>0</v>
      </c>
      <c r="AO79" s="58">
        <v>190892</v>
      </c>
      <c r="AP79" s="58">
        <v>190892</v>
      </c>
      <c r="AQ79" s="58">
        <v>0</v>
      </c>
      <c r="AR79" s="58">
        <v>0</v>
      </c>
      <c r="AS79" s="59">
        <v>199930</v>
      </c>
      <c r="AT79" s="58">
        <v>199930</v>
      </c>
      <c r="AU79" s="58">
        <v>0</v>
      </c>
      <c r="AV79" s="58">
        <v>0</v>
      </c>
      <c r="AW79" s="59">
        <v>199929</v>
      </c>
      <c r="AX79" s="58">
        <v>199929</v>
      </c>
      <c r="AY79" s="58">
        <v>0</v>
      </c>
      <c r="AZ79" s="58">
        <v>0</v>
      </c>
      <c r="BA79" s="58"/>
      <c r="BB79" s="59">
        <v>199930</v>
      </c>
      <c r="BC79" s="58">
        <v>199930</v>
      </c>
      <c r="BD79" s="58">
        <v>0</v>
      </c>
      <c r="BE79" s="58">
        <v>0</v>
      </c>
      <c r="BF79" s="59">
        <v>199929</v>
      </c>
      <c r="BG79" s="58">
        <v>199929</v>
      </c>
      <c r="BH79" s="58">
        <v>0</v>
      </c>
      <c r="BI79" s="58">
        <v>0</v>
      </c>
      <c r="BJ79" s="60"/>
      <c r="BK79" s="60"/>
      <c r="BL79" s="60"/>
      <c r="BM79" s="60"/>
      <c r="BN79" s="44"/>
      <c r="BO79" s="58">
        <v>2146431</v>
      </c>
      <c r="BP79" s="61"/>
    </row>
    <row r="80" spans="1:68">
      <c r="A80" s="5" t="s">
        <v>347</v>
      </c>
      <c r="B80" s="5" t="s">
        <v>349</v>
      </c>
      <c r="C80" s="6">
        <v>6952.7529999999997</v>
      </c>
      <c r="D80" s="51">
        <v>31542902.170000002</v>
      </c>
      <c r="E80" s="52">
        <v>1621888.13</v>
      </c>
      <c r="F80" s="53">
        <v>0</v>
      </c>
      <c r="G80" s="51">
        <v>33164790.300000001</v>
      </c>
      <c r="H80" s="52">
        <v>0</v>
      </c>
      <c r="I80" s="52">
        <v>33164790.300000001</v>
      </c>
      <c r="J80" s="52">
        <v>2187390.94</v>
      </c>
      <c r="K80" s="54">
        <v>0</v>
      </c>
      <c r="L80" s="55">
        <v>30977399.359999999</v>
      </c>
      <c r="M80" s="55">
        <v>29462483.210000001</v>
      </c>
      <c r="N80" s="56">
        <v>1514916.15</v>
      </c>
      <c r="O80" s="57">
        <v>0</v>
      </c>
      <c r="P80" s="58">
        <v>2638405</v>
      </c>
      <c r="Q80" s="58">
        <v>2588971</v>
      </c>
      <c r="R80" s="58">
        <v>14342</v>
      </c>
      <c r="S80" s="58">
        <v>35092</v>
      </c>
      <c r="T80" s="58">
        <v>2492661</v>
      </c>
      <c r="U80" s="58">
        <v>2445957</v>
      </c>
      <c r="V80" s="58">
        <v>13550</v>
      </c>
      <c r="W80" s="58">
        <v>33154</v>
      </c>
      <c r="X80" s="58">
        <v>2637223</v>
      </c>
      <c r="Y80" s="58">
        <v>2454577</v>
      </c>
      <c r="Z80" s="58">
        <v>149376</v>
      </c>
      <c r="AA80" s="58">
        <v>33270</v>
      </c>
      <c r="AB80" s="58">
        <v>2589791</v>
      </c>
      <c r="AC80" s="58">
        <v>2451836</v>
      </c>
      <c r="AD80" s="58">
        <v>149235</v>
      </c>
      <c r="AE80" s="58">
        <v>-11280</v>
      </c>
      <c r="AF80" s="58">
        <v>2589791</v>
      </c>
      <c r="AG80" s="58">
        <v>2451836</v>
      </c>
      <c r="AH80" s="58">
        <v>149235</v>
      </c>
      <c r="AI80" s="58">
        <v>-11280</v>
      </c>
      <c r="AJ80" s="58">
        <v>2589792</v>
      </c>
      <c r="AK80" s="58">
        <v>2451836</v>
      </c>
      <c r="AL80" s="58">
        <v>149235</v>
      </c>
      <c r="AM80" s="58">
        <v>-11279</v>
      </c>
      <c r="AN80" s="58">
        <v>0</v>
      </c>
      <c r="AO80" s="58">
        <v>2589791</v>
      </c>
      <c r="AP80" s="58">
        <v>2451836</v>
      </c>
      <c r="AQ80" s="58">
        <v>149235</v>
      </c>
      <c r="AR80" s="58">
        <v>-11280</v>
      </c>
      <c r="AS80" s="59">
        <v>2599835</v>
      </c>
      <c r="AT80" s="58">
        <v>2461513</v>
      </c>
      <c r="AU80" s="58">
        <v>149601</v>
      </c>
      <c r="AV80" s="58">
        <v>-11279</v>
      </c>
      <c r="AW80" s="59">
        <v>2599834</v>
      </c>
      <c r="AX80" s="58">
        <v>2461513</v>
      </c>
      <c r="AY80" s="58">
        <v>149601</v>
      </c>
      <c r="AZ80" s="58">
        <v>-11280</v>
      </c>
      <c r="BA80" s="58"/>
      <c r="BB80" s="59">
        <v>2599835</v>
      </c>
      <c r="BC80" s="58">
        <v>2461513</v>
      </c>
      <c r="BD80" s="58">
        <v>149601</v>
      </c>
      <c r="BE80" s="58">
        <v>-11279</v>
      </c>
      <c r="BF80" s="59">
        <v>2525221</v>
      </c>
      <c r="BG80" s="58">
        <v>2390548</v>
      </c>
      <c r="BH80" s="58">
        <v>145953</v>
      </c>
      <c r="BI80" s="58">
        <v>-11280</v>
      </c>
      <c r="BJ80" s="60"/>
      <c r="BK80" s="60"/>
      <c r="BL80" s="60"/>
      <c r="BM80" s="60"/>
      <c r="BN80" s="44"/>
      <c r="BO80" s="58">
        <v>28452179</v>
      </c>
      <c r="BP80" s="61"/>
    </row>
    <row r="81" spans="1:68">
      <c r="A81" s="5" t="s">
        <v>350</v>
      </c>
      <c r="B81" s="5" t="s">
        <v>351</v>
      </c>
      <c r="C81" s="6">
        <v>1066.92</v>
      </c>
      <c r="D81" s="51">
        <v>4840349.3099999996</v>
      </c>
      <c r="E81" s="52">
        <v>0</v>
      </c>
      <c r="F81" s="53">
        <v>0</v>
      </c>
      <c r="G81" s="51">
        <v>4840349.3099999996</v>
      </c>
      <c r="H81" s="52">
        <v>0</v>
      </c>
      <c r="I81" s="52">
        <v>4840349.3099999996</v>
      </c>
      <c r="J81" s="52">
        <v>12617.57</v>
      </c>
      <c r="K81" s="54">
        <v>0</v>
      </c>
      <c r="L81" s="55">
        <v>4827731.74</v>
      </c>
      <c r="M81" s="55">
        <v>4827731.74</v>
      </c>
      <c r="N81" s="56">
        <v>0</v>
      </c>
      <c r="O81" s="57">
        <v>0</v>
      </c>
      <c r="P81" s="58">
        <v>432849</v>
      </c>
      <c r="Q81" s="58">
        <v>422050</v>
      </c>
      <c r="R81" s="58">
        <v>0</v>
      </c>
      <c r="S81" s="58">
        <v>10799</v>
      </c>
      <c r="T81" s="58">
        <v>410333</v>
      </c>
      <c r="U81" s="58">
        <v>400095</v>
      </c>
      <c r="V81" s="58">
        <v>0</v>
      </c>
      <c r="W81" s="58">
        <v>10238</v>
      </c>
      <c r="X81" s="58">
        <v>410332</v>
      </c>
      <c r="Y81" s="58">
        <v>400095</v>
      </c>
      <c r="Z81" s="58">
        <v>0</v>
      </c>
      <c r="AA81" s="58">
        <v>10237</v>
      </c>
      <c r="AB81" s="58">
        <v>396586</v>
      </c>
      <c r="AC81" s="58">
        <v>400061</v>
      </c>
      <c r="AD81" s="58">
        <v>0</v>
      </c>
      <c r="AE81" s="58">
        <v>-3475</v>
      </c>
      <c r="AF81" s="58">
        <v>396586</v>
      </c>
      <c r="AG81" s="58">
        <v>400061</v>
      </c>
      <c r="AH81" s="58">
        <v>0</v>
      </c>
      <c r="AI81" s="58">
        <v>-3475</v>
      </c>
      <c r="AJ81" s="58">
        <v>396586</v>
      </c>
      <c r="AK81" s="58">
        <v>400061</v>
      </c>
      <c r="AL81" s="58">
        <v>0</v>
      </c>
      <c r="AM81" s="58">
        <v>-3475</v>
      </c>
      <c r="AN81" s="58">
        <v>0</v>
      </c>
      <c r="AO81" s="58">
        <v>396586</v>
      </c>
      <c r="AP81" s="58">
        <v>400061</v>
      </c>
      <c r="AQ81" s="58">
        <v>0</v>
      </c>
      <c r="AR81" s="58">
        <v>-3475</v>
      </c>
      <c r="AS81" s="59">
        <v>397655</v>
      </c>
      <c r="AT81" s="58">
        <v>401130</v>
      </c>
      <c r="AU81" s="58">
        <v>0</v>
      </c>
      <c r="AV81" s="58">
        <v>-3475</v>
      </c>
      <c r="AW81" s="59">
        <v>397656</v>
      </c>
      <c r="AX81" s="58">
        <v>401131</v>
      </c>
      <c r="AY81" s="58">
        <v>0</v>
      </c>
      <c r="AZ81" s="58">
        <v>-3475</v>
      </c>
      <c r="BA81" s="58"/>
      <c r="BB81" s="59">
        <v>397655</v>
      </c>
      <c r="BC81" s="58">
        <v>401130</v>
      </c>
      <c r="BD81" s="58">
        <v>0</v>
      </c>
      <c r="BE81" s="58">
        <v>-3475</v>
      </c>
      <c r="BF81" s="59">
        <v>397453</v>
      </c>
      <c r="BG81" s="58">
        <v>400928</v>
      </c>
      <c r="BH81" s="58">
        <v>0</v>
      </c>
      <c r="BI81" s="58">
        <v>-3475</v>
      </c>
      <c r="BJ81" s="60"/>
      <c r="BK81" s="60"/>
      <c r="BL81" s="60"/>
      <c r="BM81" s="60"/>
      <c r="BN81" s="44"/>
      <c r="BO81" s="58">
        <v>4430277</v>
      </c>
      <c r="BP81" s="61"/>
    </row>
    <row r="82" spans="1:68">
      <c r="A82" s="5" t="s">
        <v>352</v>
      </c>
      <c r="B82" s="5" t="s">
        <v>354</v>
      </c>
      <c r="C82" s="6">
        <v>2574.04</v>
      </c>
      <c r="D82" s="51">
        <v>11677775.970000001</v>
      </c>
      <c r="E82" s="52">
        <v>199617</v>
      </c>
      <c r="F82" s="53">
        <v>0</v>
      </c>
      <c r="G82" s="51">
        <v>11877392.970000001</v>
      </c>
      <c r="H82" s="52">
        <v>0</v>
      </c>
      <c r="I82" s="52">
        <v>11877392.970000001</v>
      </c>
      <c r="J82" s="52">
        <v>28046.25</v>
      </c>
      <c r="K82" s="54">
        <v>0</v>
      </c>
      <c r="L82" s="55">
        <v>11849346.720000001</v>
      </c>
      <c r="M82" s="55">
        <v>11650201.08</v>
      </c>
      <c r="N82" s="56">
        <v>199145.64</v>
      </c>
      <c r="O82" s="57">
        <v>0</v>
      </c>
      <c r="P82" s="58">
        <v>1063432</v>
      </c>
      <c r="Q82" s="58">
        <v>1019524</v>
      </c>
      <c r="R82" s="58">
        <v>8182</v>
      </c>
      <c r="S82" s="58">
        <v>35726</v>
      </c>
      <c r="T82" s="58">
        <v>1008120</v>
      </c>
      <c r="U82" s="58">
        <v>966496</v>
      </c>
      <c r="V82" s="58">
        <v>7756</v>
      </c>
      <c r="W82" s="58">
        <v>33868</v>
      </c>
      <c r="X82" s="58">
        <v>1018688</v>
      </c>
      <c r="Y82" s="58">
        <v>966519</v>
      </c>
      <c r="Z82" s="58">
        <v>18300</v>
      </c>
      <c r="AA82" s="58">
        <v>33869</v>
      </c>
      <c r="AB82" s="58">
        <v>973220</v>
      </c>
      <c r="AC82" s="58">
        <v>966417</v>
      </c>
      <c r="AD82" s="58">
        <v>18299</v>
      </c>
      <c r="AE82" s="58">
        <v>-11496</v>
      </c>
      <c r="AF82" s="58">
        <v>973220</v>
      </c>
      <c r="AG82" s="58">
        <v>966417</v>
      </c>
      <c r="AH82" s="58">
        <v>18299</v>
      </c>
      <c r="AI82" s="58">
        <v>-11496</v>
      </c>
      <c r="AJ82" s="58">
        <v>973219</v>
      </c>
      <c r="AK82" s="58">
        <v>966416</v>
      </c>
      <c r="AL82" s="58">
        <v>18299</v>
      </c>
      <c r="AM82" s="58">
        <v>-11496</v>
      </c>
      <c r="AN82" s="58">
        <v>0</v>
      </c>
      <c r="AO82" s="58">
        <v>973219</v>
      </c>
      <c r="AP82" s="58">
        <v>966417</v>
      </c>
      <c r="AQ82" s="58">
        <v>18298</v>
      </c>
      <c r="AR82" s="58">
        <v>-11496</v>
      </c>
      <c r="AS82" s="59">
        <v>975845</v>
      </c>
      <c r="AT82" s="58">
        <v>968998</v>
      </c>
      <c r="AU82" s="58">
        <v>18343</v>
      </c>
      <c r="AV82" s="58">
        <v>-11496</v>
      </c>
      <c r="AW82" s="59">
        <v>972595</v>
      </c>
      <c r="AX82" s="58">
        <v>965749</v>
      </c>
      <c r="AY82" s="58">
        <v>18342</v>
      </c>
      <c r="AZ82" s="58">
        <v>-11496</v>
      </c>
      <c r="BA82" s="58"/>
      <c r="BB82" s="59">
        <v>972596</v>
      </c>
      <c r="BC82" s="58">
        <v>965749</v>
      </c>
      <c r="BD82" s="58">
        <v>18343</v>
      </c>
      <c r="BE82" s="58">
        <v>-11496</v>
      </c>
      <c r="BF82" s="59">
        <v>972596</v>
      </c>
      <c r="BG82" s="58">
        <v>965750</v>
      </c>
      <c r="BH82" s="58">
        <v>18342</v>
      </c>
      <c r="BI82" s="58">
        <v>-11496</v>
      </c>
      <c r="BJ82" s="60"/>
      <c r="BK82" s="60"/>
      <c r="BL82" s="60"/>
      <c r="BM82" s="60"/>
      <c r="BN82" s="44"/>
      <c r="BO82" s="58">
        <v>10876750</v>
      </c>
      <c r="BP82" s="61"/>
    </row>
    <row r="83" spans="1:68">
      <c r="A83" s="5" t="s">
        <v>355</v>
      </c>
      <c r="B83" s="5" t="s">
        <v>357</v>
      </c>
      <c r="C83" s="6">
        <v>19214.420999999998</v>
      </c>
      <c r="D83" s="51">
        <v>87171024.469999999</v>
      </c>
      <c r="E83" s="52">
        <v>5140137.75</v>
      </c>
      <c r="F83" s="53">
        <v>0</v>
      </c>
      <c r="G83" s="51">
        <v>92311162.219999999</v>
      </c>
      <c r="H83" s="52">
        <v>0</v>
      </c>
      <c r="I83" s="52">
        <v>92311162.219999999</v>
      </c>
      <c r="J83" s="52">
        <v>618535.5</v>
      </c>
      <c r="K83" s="54">
        <v>0</v>
      </c>
      <c r="L83" s="55">
        <v>91692626.719999999</v>
      </c>
      <c r="M83" s="55">
        <v>86586930.719999999</v>
      </c>
      <c r="N83" s="56">
        <v>5105696</v>
      </c>
      <c r="O83" s="57">
        <v>0</v>
      </c>
      <c r="P83" s="58">
        <v>7640250</v>
      </c>
      <c r="Q83" s="58">
        <v>7568805</v>
      </c>
      <c r="R83" s="58">
        <v>43324</v>
      </c>
      <c r="S83" s="58">
        <v>28121</v>
      </c>
      <c r="T83" s="58">
        <v>7241057</v>
      </c>
      <c r="U83" s="58">
        <v>7173345</v>
      </c>
      <c r="V83" s="58">
        <v>41060</v>
      </c>
      <c r="W83" s="58">
        <v>26652</v>
      </c>
      <c r="X83" s="58">
        <v>7704654</v>
      </c>
      <c r="Y83" s="58">
        <v>7176415</v>
      </c>
      <c r="Z83" s="58">
        <v>501576</v>
      </c>
      <c r="AA83" s="58">
        <v>26663</v>
      </c>
      <c r="AB83" s="58">
        <v>7668703</v>
      </c>
      <c r="AC83" s="58">
        <v>7176188</v>
      </c>
      <c r="AD83" s="58">
        <v>501563</v>
      </c>
      <c r="AE83" s="58">
        <v>-9048</v>
      </c>
      <c r="AF83" s="58">
        <v>7668702</v>
      </c>
      <c r="AG83" s="58">
        <v>7176188</v>
      </c>
      <c r="AH83" s="58">
        <v>501563</v>
      </c>
      <c r="AI83" s="58">
        <v>-9049</v>
      </c>
      <c r="AJ83" s="58">
        <v>7668703</v>
      </c>
      <c r="AK83" s="58">
        <v>7176188</v>
      </c>
      <c r="AL83" s="58">
        <v>501563</v>
      </c>
      <c r="AM83" s="58">
        <v>-9048</v>
      </c>
      <c r="AN83" s="58">
        <v>0</v>
      </c>
      <c r="AO83" s="58">
        <v>7668702</v>
      </c>
      <c r="AP83" s="58">
        <v>7176188</v>
      </c>
      <c r="AQ83" s="58">
        <v>501563</v>
      </c>
      <c r="AR83" s="58">
        <v>-9049</v>
      </c>
      <c r="AS83" s="59">
        <v>7686372</v>
      </c>
      <c r="AT83" s="58">
        <v>7192723</v>
      </c>
      <c r="AU83" s="58">
        <v>502697</v>
      </c>
      <c r="AV83" s="58">
        <v>-9048</v>
      </c>
      <c r="AW83" s="59">
        <v>7686371</v>
      </c>
      <c r="AX83" s="58">
        <v>7192723</v>
      </c>
      <c r="AY83" s="58">
        <v>502697</v>
      </c>
      <c r="AZ83" s="58">
        <v>-9049</v>
      </c>
      <c r="BA83" s="58"/>
      <c r="BB83" s="59">
        <v>7686372</v>
      </c>
      <c r="BC83" s="58">
        <v>7192723</v>
      </c>
      <c r="BD83" s="58">
        <v>502697</v>
      </c>
      <c r="BE83" s="58">
        <v>-9048</v>
      </c>
      <c r="BF83" s="59">
        <v>7686370</v>
      </c>
      <c r="BG83" s="58">
        <v>7192722</v>
      </c>
      <c r="BH83" s="58">
        <v>502697</v>
      </c>
      <c r="BI83" s="58">
        <v>-9049</v>
      </c>
      <c r="BJ83" s="60"/>
      <c r="BK83" s="60"/>
      <c r="BL83" s="60"/>
      <c r="BM83" s="60"/>
      <c r="BN83" s="44"/>
      <c r="BO83" s="58">
        <v>84006256</v>
      </c>
      <c r="BP83" s="61"/>
    </row>
    <row r="84" spans="1:68">
      <c r="A84" s="5" t="s">
        <v>358</v>
      </c>
      <c r="B84" s="5" t="s">
        <v>359</v>
      </c>
      <c r="C84" s="6">
        <v>522.58600000000001</v>
      </c>
      <c r="D84" s="51">
        <v>2370842.04</v>
      </c>
      <c r="E84" s="52">
        <v>0</v>
      </c>
      <c r="F84" s="53">
        <v>0</v>
      </c>
      <c r="G84" s="51">
        <v>2370842.04</v>
      </c>
      <c r="H84" s="52">
        <v>0</v>
      </c>
      <c r="I84" s="52">
        <v>2370842.04</v>
      </c>
      <c r="J84" s="52">
        <v>18278.560000000001</v>
      </c>
      <c r="K84" s="54">
        <v>0</v>
      </c>
      <c r="L84" s="55">
        <v>2352563.48</v>
      </c>
      <c r="M84" s="55">
        <v>2352563.48</v>
      </c>
      <c r="N84" s="56">
        <v>0</v>
      </c>
      <c r="O84" s="57">
        <v>0</v>
      </c>
      <c r="P84" s="58">
        <v>209338</v>
      </c>
      <c r="Q84" s="58">
        <v>206104</v>
      </c>
      <c r="R84" s="58">
        <v>868</v>
      </c>
      <c r="S84" s="58">
        <v>2366</v>
      </c>
      <c r="T84" s="58">
        <v>198416</v>
      </c>
      <c r="U84" s="58">
        <v>195351</v>
      </c>
      <c r="V84" s="58">
        <v>822</v>
      </c>
      <c r="W84" s="58">
        <v>2243</v>
      </c>
      <c r="X84" s="58">
        <v>197419</v>
      </c>
      <c r="Y84" s="58">
        <v>195345</v>
      </c>
      <c r="Z84" s="58">
        <v>-169</v>
      </c>
      <c r="AA84" s="58">
        <v>2243</v>
      </c>
      <c r="AB84" s="58">
        <v>194398</v>
      </c>
      <c r="AC84" s="58">
        <v>195328</v>
      </c>
      <c r="AD84" s="58">
        <v>-169</v>
      </c>
      <c r="AE84" s="58">
        <v>-761</v>
      </c>
      <c r="AF84" s="58">
        <v>194398</v>
      </c>
      <c r="AG84" s="58">
        <v>195328</v>
      </c>
      <c r="AH84" s="58">
        <v>-169</v>
      </c>
      <c r="AI84" s="58">
        <v>-761</v>
      </c>
      <c r="AJ84" s="58">
        <v>194398</v>
      </c>
      <c r="AK84" s="58">
        <v>195328</v>
      </c>
      <c r="AL84" s="58">
        <v>-169</v>
      </c>
      <c r="AM84" s="58">
        <v>-761</v>
      </c>
      <c r="AN84" s="58">
        <v>0</v>
      </c>
      <c r="AO84" s="58">
        <v>194397</v>
      </c>
      <c r="AP84" s="58">
        <v>195328</v>
      </c>
      <c r="AQ84" s="58">
        <v>-169</v>
      </c>
      <c r="AR84" s="58">
        <v>-762</v>
      </c>
      <c r="AS84" s="59">
        <v>194922</v>
      </c>
      <c r="AT84" s="58">
        <v>195852</v>
      </c>
      <c r="AU84" s="58">
        <v>-169</v>
      </c>
      <c r="AV84" s="58">
        <v>-761</v>
      </c>
      <c r="AW84" s="59">
        <v>194921</v>
      </c>
      <c r="AX84" s="58">
        <v>195852</v>
      </c>
      <c r="AY84" s="58">
        <v>-169</v>
      </c>
      <c r="AZ84" s="58">
        <v>-762</v>
      </c>
      <c r="BA84" s="58"/>
      <c r="BB84" s="59">
        <v>194922</v>
      </c>
      <c r="BC84" s="58">
        <v>195852</v>
      </c>
      <c r="BD84" s="58">
        <v>-169</v>
      </c>
      <c r="BE84" s="58">
        <v>-761</v>
      </c>
      <c r="BF84" s="59">
        <v>192517</v>
      </c>
      <c r="BG84" s="58">
        <v>193448</v>
      </c>
      <c r="BH84" s="58">
        <v>-169</v>
      </c>
      <c r="BI84" s="58">
        <v>-762</v>
      </c>
      <c r="BJ84" s="60"/>
      <c r="BK84" s="60"/>
      <c r="BL84" s="60"/>
      <c r="BM84" s="60"/>
      <c r="BN84" s="44"/>
      <c r="BO84" s="58">
        <v>2160046</v>
      </c>
      <c r="BP84" s="61"/>
    </row>
    <row r="85" spans="1:68">
      <c r="A85" s="5" t="s">
        <v>360</v>
      </c>
      <c r="B85" s="5" t="s">
        <v>362</v>
      </c>
      <c r="C85" s="6">
        <v>337.88200000000001</v>
      </c>
      <c r="D85" s="51">
        <v>1532886.16</v>
      </c>
      <c r="E85" s="52">
        <v>0</v>
      </c>
      <c r="F85" s="53">
        <v>0</v>
      </c>
      <c r="G85" s="51">
        <v>1532886.16</v>
      </c>
      <c r="H85" s="52">
        <v>0</v>
      </c>
      <c r="I85" s="52">
        <v>1532886.16</v>
      </c>
      <c r="J85" s="52">
        <v>5485.5</v>
      </c>
      <c r="K85" s="54">
        <v>0</v>
      </c>
      <c r="L85" s="55">
        <v>1527400.66</v>
      </c>
      <c r="M85" s="55">
        <v>1527400.66</v>
      </c>
      <c r="N85" s="56">
        <v>0</v>
      </c>
      <c r="O85" s="57">
        <v>0</v>
      </c>
      <c r="P85" s="58">
        <v>143513</v>
      </c>
      <c r="Q85" s="58">
        <v>143513</v>
      </c>
      <c r="R85" s="58">
        <v>0</v>
      </c>
      <c r="S85" s="58">
        <v>0</v>
      </c>
      <c r="T85" s="58">
        <v>136041</v>
      </c>
      <c r="U85" s="58">
        <v>136041</v>
      </c>
      <c r="V85" s="58">
        <v>0</v>
      </c>
      <c r="W85" s="58">
        <v>0</v>
      </c>
      <c r="X85" s="58">
        <v>136041</v>
      </c>
      <c r="Y85" s="58">
        <v>136041</v>
      </c>
      <c r="Z85" s="58">
        <v>0</v>
      </c>
      <c r="AA85" s="58">
        <v>0</v>
      </c>
      <c r="AB85" s="58">
        <v>136041</v>
      </c>
      <c r="AC85" s="58">
        <v>136041</v>
      </c>
      <c r="AD85" s="58">
        <v>0</v>
      </c>
      <c r="AE85" s="58">
        <v>0</v>
      </c>
      <c r="AF85" s="58">
        <v>136041</v>
      </c>
      <c r="AG85" s="58">
        <v>136041</v>
      </c>
      <c r="AH85" s="58">
        <v>0</v>
      </c>
      <c r="AI85" s="58">
        <v>0</v>
      </c>
      <c r="AJ85" s="58">
        <v>136041</v>
      </c>
      <c r="AK85" s="58">
        <v>136041</v>
      </c>
      <c r="AL85" s="58">
        <v>0</v>
      </c>
      <c r="AM85" s="58">
        <v>0</v>
      </c>
      <c r="AN85" s="58">
        <v>0</v>
      </c>
      <c r="AO85" s="58">
        <v>136041</v>
      </c>
      <c r="AP85" s="58">
        <v>136041</v>
      </c>
      <c r="AQ85" s="58">
        <v>0</v>
      </c>
      <c r="AR85" s="58">
        <v>0</v>
      </c>
      <c r="AS85" s="59">
        <v>113780</v>
      </c>
      <c r="AT85" s="58">
        <v>113780</v>
      </c>
      <c r="AU85" s="58">
        <v>0</v>
      </c>
      <c r="AV85" s="58">
        <v>0</v>
      </c>
      <c r="AW85" s="59">
        <v>113465</v>
      </c>
      <c r="AX85" s="58">
        <v>113465</v>
      </c>
      <c r="AY85" s="58">
        <v>0</v>
      </c>
      <c r="AZ85" s="58">
        <v>0</v>
      </c>
      <c r="BA85" s="58"/>
      <c r="BB85" s="59">
        <v>113466</v>
      </c>
      <c r="BC85" s="58">
        <v>113466</v>
      </c>
      <c r="BD85" s="58">
        <v>0</v>
      </c>
      <c r="BE85" s="58">
        <v>0</v>
      </c>
      <c r="BF85" s="59">
        <v>113465</v>
      </c>
      <c r="BG85" s="58">
        <v>113465</v>
      </c>
      <c r="BH85" s="58">
        <v>0</v>
      </c>
      <c r="BI85" s="58">
        <v>0</v>
      </c>
      <c r="BJ85" s="60"/>
      <c r="BK85" s="60"/>
      <c r="BL85" s="60"/>
      <c r="BM85" s="60"/>
      <c r="BN85" s="44"/>
      <c r="BO85" s="58">
        <v>1413935</v>
      </c>
      <c r="BP85" s="61"/>
    </row>
    <row r="86" spans="1:68">
      <c r="A86" s="5" t="s">
        <v>363</v>
      </c>
      <c r="B86" s="5" t="s">
        <v>365</v>
      </c>
      <c r="C86" s="6">
        <v>1145.9069999999999</v>
      </c>
      <c r="D86" s="51">
        <v>5198693.58</v>
      </c>
      <c r="E86" s="52">
        <v>254012.63</v>
      </c>
      <c r="F86" s="53">
        <v>0</v>
      </c>
      <c r="G86" s="51">
        <v>5452706.21</v>
      </c>
      <c r="H86" s="52">
        <v>0</v>
      </c>
      <c r="I86" s="52">
        <v>5452706.21</v>
      </c>
      <c r="J86" s="52">
        <v>1512244.5</v>
      </c>
      <c r="K86" s="54">
        <v>0</v>
      </c>
      <c r="L86" s="55">
        <v>3940461.71</v>
      </c>
      <c r="M86" s="55">
        <v>3756896.52</v>
      </c>
      <c r="N86" s="56">
        <v>183565.19</v>
      </c>
      <c r="O86" s="57">
        <v>0</v>
      </c>
      <c r="P86" s="58">
        <v>371790</v>
      </c>
      <c r="Q86" s="58">
        <v>371790</v>
      </c>
      <c r="R86" s="58">
        <v>0</v>
      </c>
      <c r="S86" s="58">
        <v>0</v>
      </c>
      <c r="T86" s="58">
        <v>345954</v>
      </c>
      <c r="U86" s="58">
        <v>345954</v>
      </c>
      <c r="V86" s="58">
        <v>0</v>
      </c>
      <c r="W86" s="58">
        <v>0</v>
      </c>
      <c r="X86" s="58">
        <v>345954</v>
      </c>
      <c r="Y86" s="58">
        <v>345954</v>
      </c>
      <c r="Z86" s="58">
        <v>0</v>
      </c>
      <c r="AA86" s="58">
        <v>0</v>
      </c>
      <c r="AB86" s="58">
        <v>374147</v>
      </c>
      <c r="AC86" s="58">
        <v>353128</v>
      </c>
      <c r="AD86" s="58">
        <v>21019</v>
      </c>
      <c r="AE86" s="58">
        <v>0</v>
      </c>
      <c r="AF86" s="58">
        <v>374147</v>
      </c>
      <c r="AG86" s="58">
        <v>353128</v>
      </c>
      <c r="AH86" s="58">
        <v>21019</v>
      </c>
      <c r="AI86" s="58">
        <v>0</v>
      </c>
      <c r="AJ86" s="58">
        <v>374147</v>
      </c>
      <c r="AK86" s="58">
        <v>353128</v>
      </c>
      <c r="AL86" s="58">
        <v>21019</v>
      </c>
      <c r="AM86" s="58">
        <v>0</v>
      </c>
      <c r="AN86" s="58">
        <v>0</v>
      </c>
      <c r="AO86" s="58">
        <v>374147</v>
      </c>
      <c r="AP86" s="58">
        <v>353128</v>
      </c>
      <c r="AQ86" s="58">
        <v>21019</v>
      </c>
      <c r="AR86" s="58">
        <v>0</v>
      </c>
      <c r="AS86" s="59">
        <v>278846</v>
      </c>
      <c r="AT86" s="58">
        <v>258912</v>
      </c>
      <c r="AU86" s="58">
        <v>19934</v>
      </c>
      <c r="AV86" s="58">
        <v>0</v>
      </c>
      <c r="AW86" s="59">
        <v>275333</v>
      </c>
      <c r="AX86" s="58">
        <v>255444</v>
      </c>
      <c r="AY86" s="58">
        <v>19889</v>
      </c>
      <c r="AZ86" s="58">
        <v>0</v>
      </c>
      <c r="BA86" s="58"/>
      <c r="BB86" s="59">
        <v>275333</v>
      </c>
      <c r="BC86" s="58">
        <v>255444</v>
      </c>
      <c r="BD86" s="58">
        <v>19889</v>
      </c>
      <c r="BE86" s="58">
        <v>0</v>
      </c>
      <c r="BF86" s="59">
        <v>275332</v>
      </c>
      <c r="BG86" s="58">
        <v>255443</v>
      </c>
      <c r="BH86" s="58">
        <v>19889</v>
      </c>
      <c r="BI86" s="58">
        <v>0</v>
      </c>
      <c r="BJ86" s="60"/>
      <c r="BK86" s="60"/>
      <c r="BL86" s="60"/>
      <c r="BM86" s="60"/>
      <c r="BN86" s="44"/>
      <c r="BO86" s="58">
        <v>3665130</v>
      </c>
      <c r="BP86" s="61"/>
    </row>
    <row r="87" spans="1:68">
      <c r="A87" s="5" t="s">
        <v>366</v>
      </c>
      <c r="B87" s="5" t="s">
        <v>368</v>
      </c>
      <c r="C87" s="6">
        <v>683.072</v>
      </c>
      <c r="D87" s="51">
        <v>3098926.9</v>
      </c>
      <c r="E87" s="52">
        <v>0</v>
      </c>
      <c r="F87" s="53">
        <v>202792.73</v>
      </c>
      <c r="G87" s="51">
        <v>3301719.63</v>
      </c>
      <c r="H87" s="52">
        <v>0</v>
      </c>
      <c r="I87" s="52">
        <v>3301719.63</v>
      </c>
      <c r="J87" s="52">
        <v>172329.4</v>
      </c>
      <c r="K87" s="54">
        <v>0</v>
      </c>
      <c r="L87" s="55">
        <v>3129390.23</v>
      </c>
      <c r="M87" s="55">
        <v>2937182.03</v>
      </c>
      <c r="N87" s="56">
        <v>0</v>
      </c>
      <c r="O87" s="57">
        <v>192208.2</v>
      </c>
      <c r="P87" s="58">
        <v>263440</v>
      </c>
      <c r="Q87" s="58">
        <v>258557</v>
      </c>
      <c r="R87" s="58">
        <v>0</v>
      </c>
      <c r="S87" s="58">
        <v>4883</v>
      </c>
      <c r="T87" s="58">
        <v>249117</v>
      </c>
      <c r="U87" s="58">
        <v>244500</v>
      </c>
      <c r="V87" s="58">
        <v>0</v>
      </c>
      <c r="W87" s="58">
        <v>4617</v>
      </c>
      <c r="X87" s="58">
        <v>249118</v>
      </c>
      <c r="Y87" s="58">
        <v>244501</v>
      </c>
      <c r="Z87" s="58">
        <v>0</v>
      </c>
      <c r="AA87" s="58">
        <v>4617</v>
      </c>
      <c r="AB87" s="58">
        <v>264526</v>
      </c>
      <c r="AC87" s="58">
        <v>245190</v>
      </c>
      <c r="AD87" s="58">
        <v>0</v>
      </c>
      <c r="AE87" s="58">
        <v>19336</v>
      </c>
      <c r="AF87" s="58">
        <v>264525</v>
      </c>
      <c r="AG87" s="58">
        <v>245190</v>
      </c>
      <c r="AH87" s="58">
        <v>0</v>
      </c>
      <c r="AI87" s="58">
        <v>19335</v>
      </c>
      <c r="AJ87" s="58">
        <v>264527</v>
      </c>
      <c r="AK87" s="58">
        <v>245191</v>
      </c>
      <c r="AL87" s="58">
        <v>0</v>
      </c>
      <c r="AM87" s="58">
        <v>19336</v>
      </c>
      <c r="AN87" s="58">
        <v>0</v>
      </c>
      <c r="AO87" s="58">
        <v>264525</v>
      </c>
      <c r="AP87" s="58">
        <v>245190</v>
      </c>
      <c r="AQ87" s="58">
        <v>0</v>
      </c>
      <c r="AR87" s="58">
        <v>19335</v>
      </c>
      <c r="AS87" s="59">
        <v>266343</v>
      </c>
      <c r="AT87" s="58">
        <v>245922</v>
      </c>
      <c r="AU87" s="58">
        <v>0</v>
      </c>
      <c r="AV87" s="58">
        <v>20421</v>
      </c>
      <c r="AW87" s="59">
        <v>266342</v>
      </c>
      <c r="AX87" s="58">
        <v>245921</v>
      </c>
      <c r="AY87" s="58">
        <v>0</v>
      </c>
      <c r="AZ87" s="58">
        <v>20421</v>
      </c>
      <c r="BA87" s="58"/>
      <c r="BB87" s="59">
        <v>266344</v>
      </c>
      <c r="BC87" s="58">
        <v>245922</v>
      </c>
      <c r="BD87" s="58">
        <v>0</v>
      </c>
      <c r="BE87" s="58">
        <v>20422</v>
      </c>
      <c r="BF87" s="59">
        <v>255292</v>
      </c>
      <c r="BG87" s="58">
        <v>235549</v>
      </c>
      <c r="BH87" s="58">
        <v>0</v>
      </c>
      <c r="BI87" s="58">
        <v>19743</v>
      </c>
      <c r="BJ87" s="60"/>
      <c r="BK87" s="60"/>
      <c r="BL87" s="60"/>
      <c r="BM87" s="60"/>
      <c r="BN87" s="44"/>
      <c r="BO87" s="58">
        <v>2874099</v>
      </c>
      <c r="BP87" s="61"/>
    </row>
    <row r="88" spans="1:68">
      <c r="A88" s="5" t="s">
        <v>369</v>
      </c>
      <c r="B88" s="5" t="s">
        <v>370</v>
      </c>
      <c r="C88" s="6">
        <v>796.92499999999995</v>
      </c>
      <c r="D88" s="51">
        <v>3615449.49</v>
      </c>
      <c r="E88" s="52">
        <v>128503.44</v>
      </c>
      <c r="F88" s="53">
        <v>0</v>
      </c>
      <c r="G88" s="51">
        <v>3743952.93</v>
      </c>
      <c r="H88" s="52">
        <v>0</v>
      </c>
      <c r="I88" s="52">
        <v>3743952.93</v>
      </c>
      <c r="J88" s="52">
        <v>1037449.26</v>
      </c>
      <c r="K88" s="54">
        <v>0</v>
      </c>
      <c r="L88" s="55">
        <v>2706503.67</v>
      </c>
      <c r="M88" s="55">
        <v>2613608.5299999998</v>
      </c>
      <c r="N88" s="56">
        <v>92895.14</v>
      </c>
      <c r="O88" s="57">
        <v>0</v>
      </c>
      <c r="P88" s="58">
        <v>219407</v>
      </c>
      <c r="Q88" s="58">
        <v>216846</v>
      </c>
      <c r="R88" s="58">
        <v>0</v>
      </c>
      <c r="S88" s="58">
        <v>2561</v>
      </c>
      <c r="T88" s="58">
        <v>203541</v>
      </c>
      <c r="U88" s="58">
        <v>201165</v>
      </c>
      <c r="V88" s="58">
        <v>0</v>
      </c>
      <c r="W88" s="58">
        <v>2376</v>
      </c>
      <c r="X88" s="58">
        <v>203541</v>
      </c>
      <c r="Y88" s="58">
        <v>201165</v>
      </c>
      <c r="Z88" s="58">
        <v>0</v>
      </c>
      <c r="AA88" s="58">
        <v>2376</v>
      </c>
      <c r="AB88" s="58">
        <v>213271</v>
      </c>
      <c r="AC88" s="58">
        <v>203946</v>
      </c>
      <c r="AD88" s="58">
        <v>10138</v>
      </c>
      <c r="AE88" s="58">
        <v>-813</v>
      </c>
      <c r="AF88" s="58">
        <v>213271</v>
      </c>
      <c r="AG88" s="58">
        <v>203946</v>
      </c>
      <c r="AH88" s="58">
        <v>10138</v>
      </c>
      <c r="AI88" s="58">
        <v>-813</v>
      </c>
      <c r="AJ88" s="58">
        <v>213272</v>
      </c>
      <c r="AK88" s="58">
        <v>203946</v>
      </c>
      <c r="AL88" s="58">
        <v>10138</v>
      </c>
      <c r="AM88" s="58">
        <v>-812</v>
      </c>
      <c r="AN88" s="58">
        <v>0</v>
      </c>
      <c r="AO88" s="58">
        <v>213271</v>
      </c>
      <c r="AP88" s="58">
        <v>203946</v>
      </c>
      <c r="AQ88" s="58">
        <v>10138</v>
      </c>
      <c r="AR88" s="58">
        <v>-813</v>
      </c>
      <c r="AS88" s="59">
        <v>245707</v>
      </c>
      <c r="AT88" s="58">
        <v>236039</v>
      </c>
      <c r="AU88" s="58">
        <v>10480</v>
      </c>
      <c r="AV88" s="58">
        <v>-812</v>
      </c>
      <c r="AW88" s="59">
        <v>245706</v>
      </c>
      <c r="AX88" s="58">
        <v>236039</v>
      </c>
      <c r="AY88" s="58">
        <v>10480</v>
      </c>
      <c r="AZ88" s="58">
        <v>-813</v>
      </c>
      <c r="BA88" s="58"/>
      <c r="BB88" s="59">
        <v>245706</v>
      </c>
      <c r="BC88" s="58">
        <v>236039</v>
      </c>
      <c r="BD88" s="58">
        <v>10479</v>
      </c>
      <c r="BE88" s="58">
        <v>-812</v>
      </c>
      <c r="BF88" s="59">
        <v>244905</v>
      </c>
      <c r="BG88" s="58">
        <v>235266</v>
      </c>
      <c r="BH88" s="58">
        <v>10452</v>
      </c>
      <c r="BI88" s="58">
        <v>-813</v>
      </c>
      <c r="BJ88" s="60"/>
      <c r="BK88" s="60"/>
      <c r="BL88" s="60"/>
      <c r="BM88" s="60"/>
      <c r="BN88" s="44"/>
      <c r="BO88" s="58">
        <v>2461598</v>
      </c>
      <c r="BP88" s="61"/>
    </row>
    <row r="89" spans="1:68">
      <c r="A89" s="10" t="s">
        <v>371</v>
      </c>
      <c r="B89" s="10" t="s">
        <v>373</v>
      </c>
      <c r="C89" s="6">
        <v>222.09100000000001</v>
      </c>
      <c r="D89" s="51">
        <v>1007571.34</v>
      </c>
      <c r="E89" s="52">
        <v>0</v>
      </c>
      <c r="F89" s="53">
        <v>0</v>
      </c>
      <c r="G89" s="51">
        <v>1007571.34</v>
      </c>
      <c r="H89" s="52">
        <v>0</v>
      </c>
      <c r="I89" s="52">
        <v>1007571.34</v>
      </c>
      <c r="J89" s="52">
        <v>0</v>
      </c>
      <c r="K89" s="54">
        <v>0</v>
      </c>
      <c r="L89" s="55">
        <v>1007571.34</v>
      </c>
      <c r="M89" s="55">
        <v>1007571.34</v>
      </c>
      <c r="N89" s="56">
        <v>0</v>
      </c>
      <c r="O89" s="57">
        <v>0</v>
      </c>
      <c r="P89" s="58">
        <v>87526</v>
      </c>
      <c r="Q89" s="58">
        <v>87526</v>
      </c>
      <c r="R89" s="58">
        <v>0</v>
      </c>
      <c r="S89" s="58">
        <v>0</v>
      </c>
      <c r="T89" s="58">
        <v>82983</v>
      </c>
      <c r="U89" s="58">
        <v>82983</v>
      </c>
      <c r="V89" s="58">
        <v>0</v>
      </c>
      <c r="W89" s="58">
        <v>0</v>
      </c>
      <c r="X89" s="58">
        <v>82983</v>
      </c>
      <c r="Y89" s="58">
        <v>82983</v>
      </c>
      <c r="Z89" s="58">
        <v>0</v>
      </c>
      <c r="AA89" s="58">
        <v>0</v>
      </c>
      <c r="AB89" s="58">
        <v>82983</v>
      </c>
      <c r="AC89" s="58">
        <v>82983</v>
      </c>
      <c r="AD89" s="58">
        <v>0</v>
      </c>
      <c r="AE89" s="58">
        <v>0</v>
      </c>
      <c r="AF89" s="58">
        <v>82983</v>
      </c>
      <c r="AG89" s="58">
        <v>82983</v>
      </c>
      <c r="AH89" s="58">
        <v>0</v>
      </c>
      <c r="AI89" s="58">
        <v>0</v>
      </c>
      <c r="AJ89" s="58">
        <v>82983</v>
      </c>
      <c r="AK89" s="58">
        <v>82983</v>
      </c>
      <c r="AL89" s="58">
        <v>0</v>
      </c>
      <c r="AM89" s="58">
        <v>0</v>
      </c>
      <c r="AN89" s="58">
        <v>0</v>
      </c>
      <c r="AO89" s="58">
        <v>82983</v>
      </c>
      <c r="AP89" s="58">
        <v>82983</v>
      </c>
      <c r="AQ89" s="58">
        <v>0</v>
      </c>
      <c r="AR89" s="58">
        <v>0</v>
      </c>
      <c r="AS89" s="59">
        <v>84429</v>
      </c>
      <c r="AT89" s="58">
        <v>84429</v>
      </c>
      <c r="AU89" s="58">
        <v>0</v>
      </c>
      <c r="AV89" s="58">
        <v>0</v>
      </c>
      <c r="AW89" s="59">
        <v>84430</v>
      </c>
      <c r="AX89" s="58">
        <v>84430</v>
      </c>
      <c r="AY89" s="58">
        <v>0</v>
      </c>
      <c r="AZ89" s="58">
        <v>0</v>
      </c>
      <c r="BA89" s="58"/>
      <c r="BB89" s="59">
        <v>84429</v>
      </c>
      <c r="BC89" s="58">
        <v>84429</v>
      </c>
      <c r="BD89" s="58">
        <v>0</v>
      </c>
      <c r="BE89" s="58">
        <v>0</v>
      </c>
      <c r="BF89" s="59">
        <v>84430</v>
      </c>
      <c r="BG89" s="58">
        <v>84430</v>
      </c>
      <c r="BH89" s="58">
        <v>0</v>
      </c>
      <c r="BI89" s="58">
        <v>0</v>
      </c>
      <c r="BJ89" s="60"/>
      <c r="BK89" s="60"/>
      <c r="BL89" s="60"/>
      <c r="BM89" s="60"/>
      <c r="BN89" s="44"/>
      <c r="BO89" s="58">
        <v>923142</v>
      </c>
      <c r="BP89" s="61">
        <v>904679.16</v>
      </c>
    </row>
    <row r="90" spans="1:68">
      <c r="A90" s="62" t="s">
        <v>374</v>
      </c>
      <c r="B90" s="62" t="s">
        <v>231</v>
      </c>
      <c r="C90" s="63">
        <v>1019.02</v>
      </c>
      <c r="D90" s="63">
        <v>4623020.83</v>
      </c>
      <c r="E90" s="63">
        <v>128503.44</v>
      </c>
      <c r="F90" s="63">
        <v>0</v>
      </c>
      <c r="G90" s="63">
        <v>4751524.2699999996</v>
      </c>
      <c r="H90" s="63">
        <v>0</v>
      </c>
      <c r="I90" s="63">
        <v>4751524.2699999996</v>
      </c>
      <c r="J90" s="63">
        <v>1037449.26</v>
      </c>
      <c r="K90" s="63">
        <v>0</v>
      </c>
      <c r="L90" s="63">
        <v>3714075.01</v>
      </c>
      <c r="M90" s="63">
        <v>3621179.87</v>
      </c>
      <c r="N90" s="63">
        <v>92895.14</v>
      </c>
      <c r="O90" s="63">
        <v>0</v>
      </c>
      <c r="P90" s="63">
        <v>306933</v>
      </c>
      <c r="Q90" s="63">
        <v>304372</v>
      </c>
      <c r="R90" s="63">
        <v>0</v>
      </c>
      <c r="S90" s="63">
        <v>2561</v>
      </c>
      <c r="T90" s="69">
        <v>286524</v>
      </c>
      <c r="U90" s="69">
        <v>284148</v>
      </c>
      <c r="V90" s="69">
        <v>0</v>
      </c>
      <c r="W90" s="69">
        <v>2376</v>
      </c>
      <c r="X90" s="69">
        <v>286524</v>
      </c>
      <c r="Y90" s="69">
        <v>284148</v>
      </c>
      <c r="Z90" s="69">
        <v>0</v>
      </c>
      <c r="AA90" s="69">
        <v>2376</v>
      </c>
      <c r="AB90" s="69">
        <v>296254</v>
      </c>
      <c r="AC90" s="69">
        <v>286929</v>
      </c>
      <c r="AD90" s="69">
        <v>10138</v>
      </c>
      <c r="AE90" s="69">
        <v>-813</v>
      </c>
      <c r="AF90" s="69">
        <v>296254</v>
      </c>
      <c r="AG90" s="69">
        <v>286929</v>
      </c>
      <c r="AH90" s="69">
        <v>10138</v>
      </c>
      <c r="AI90" s="69">
        <v>-813</v>
      </c>
      <c r="AJ90" s="69">
        <v>296255</v>
      </c>
      <c r="AK90" s="69">
        <v>286929</v>
      </c>
      <c r="AL90" s="69">
        <v>10138</v>
      </c>
      <c r="AM90" s="69">
        <v>-812</v>
      </c>
      <c r="AN90" s="69">
        <v>0</v>
      </c>
      <c r="AO90" s="69">
        <v>296254</v>
      </c>
      <c r="AP90" s="69">
        <v>286929</v>
      </c>
      <c r="AQ90" s="69">
        <v>10138</v>
      </c>
      <c r="AR90" s="69">
        <v>-813</v>
      </c>
      <c r="AS90" s="70">
        <v>330136</v>
      </c>
      <c r="AT90" s="69">
        <v>320468</v>
      </c>
      <c r="AU90" s="69">
        <v>10480</v>
      </c>
      <c r="AV90" s="69">
        <v>-812</v>
      </c>
      <c r="AW90" s="70">
        <v>330136</v>
      </c>
      <c r="AX90" s="69">
        <v>320469</v>
      </c>
      <c r="AY90" s="69">
        <v>10480</v>
      </c>
      <c r="AZ90" s="69">
        <v>-813</v>
      </c>
      <c r="BA90" s="69"/>
      <c r="BB90" s="70">
        <v>330135</v>
      </c>
      <c r="BC90" s="69">
        <v>320468</v>
      </c>
      <c r="BD90" s="69">
        <v>10479</v>
      </c>
      <c r="BE90" s="69">
        <v>-812</v>
      </c>
      <c r="BF90" s="70">
        <v>329335</v>
      </c>
      <c r="BG90" s="69">
        <v>319696</v>
      </c>
      <c r="BH90" s="69">
        <v>10452</v>
      </c>
      <c r="BI90" s="69">
        <v>-813</v>
      </c>
      <c r="BJ90" s="69">
        <v>0</v>
      </c>
      <c r="BK90" s="69">
        <v>0</v>
      </c>
      <c r="BL90" s="69">
        <v>0</v>
      </c>
      <c r="BM90" s="69">
        <v>0</v>
      </c>
      <c r="BN90" s="44"/>
      <c r="BO90" s="69">
        <v>3384740</v>
      </c>
      <c r="BP90" s="65"/>
    </row>
    <row r="91" spans="1:68">
      <c r="A91" s="5" t="s">
        <v>375</v>
      </c>
      <c r="B91" s="5" t="s">
        <v>377</v>
      </c>
      <c r="C91" s="6">
        <v>490.39</v>
      </c>
      <c r="D91" s="51">
        <v>2224776.83</v>
      </c>
      <c r="E91" s="52">
        <v>52898.51</v>
      </c>
      <c r="F91" s="53">
        <v>0</v>
      </c>
      <c r="G91" s="51">
        <v>2277675.34</v>
      </c>
      <c r="H91" s="52">
        <v>0</v>
      </c>
      <c r="I91" s="52">
        <v>2277675.34</v>
      </c>
      <c r="J91" s="52">
        <v>21161.63</v>
      </c>
      <c r="K91" s="54">
        <v>0</v>
      </c>
      <c r="L91" s="55">
        <v>2256513.71</v>
      </c>
      <c r="M91" s="55">
        <v>2204106.67</v>
      </c>
      <c r="N91" s="56">
        <v>52407.040000000001</v>
      </c>
      <c r="O91" s="57">
        <v>0</v>
      </c>
      <c r="P91" s="58">
        <v>169607</v>
      </c>
      <c r="Q91" s="58">
        <v>169607</v>
      </c>
      <c r="R91" s="58">
        <v>0</v>
      </c>
      <c r="S91" s="58">
        <v>0</v>
      </c>
      <c r="T91" s="58">
        <v>160714</v>
      </c>
      <c r="U91" s="58">
        <v>160714</v>
      </c>
      <c r="V91" s="58">
        <v>0</v>
      </c>
      <c r="W91" s="58">
        <v>0</v>
      </c>
      <c r="X91" s="58">
        <v>165251</v>
      </c>
      <c r="Y91" s="58">
        <v>160762</v>
      </c>
      <c r="Z91" s="58">
        <v>4489</v>
      </c>
      <c r="AA91" s="58">
        <v>0</v>
      </c>
      <c r="AB91" s="58">
        <v>165251</v>
      </c>
      <c r="AC91" s="58">
        <v>160762</v>
      </c>
      <c r="AD91" s="58">
        <v>4489</v>
      </c>
      <c r="AE91" s="58">
        <v>0</v>
      </c>
      <c r="AF91" s="58">
        <v>165251</v>
      </c>
      <c r="AG91" s="58">
        <v>160762</v>
      </c>
      <c r="AH91" s="58">
        <v>4489</v>
      </c>
      <c r="AI91" s="58">
        <v>0</v>
      </c>
      <c r="AJ91" s="58">
        <v>165250</v>
      </c>
      <c r="AK91" s="58">
        <v>160762</v>
      </c>
      <c r="AL91" s="58">
        <v>4488</v>
      </c>
      <c r="AM91" s="58">
        <v>0</v>
      </c>
      <c r="AN91" s="58">
        <v>0</v>
      </c>
      <c r="AO91" s="58">
        <v>165251</v>
      </c>
      <c r="AP91" s="58">
        <v>160762</v>
      </c>
      <c r="AQ91" s="58">
        <v>4489</v>
      </c>
      <c r="AR91" s="58">
        <v>0</v>
      </c>
      <c r="AS91" s="59">
        <v>220010</v>
      </c>
      <c r="AT91" s="58">
        <v>214017</v>
      </c>
      <c r="AU91" s="58">
        <v>5993</v>
      </c>
      <c r="AV91" s="58">
        <v>0</v>
      </c>
      <c r="AW91" s="59">
        <v>220011</v>
      </c>
      <c r="AX91" s="58">
        <v>214018</v>
      </c>
      <c r="AY91" s="58">
        <v>5993</v>
      </c>
      <c r="AZ91" s="58">
        <v>0</v>
      </c>
      <c r="BA91" s="58"/>
      <c r="BB91" s="59">
        <v>220010</v>
      </c>
      <c r="BC91" s="58">
        <v>214017</v>
      </c>
      <c r="BD91" s="58">
        <v>5993</v>
      </c>
      <c r="BE91" s="58">
        <v>0</v>
      </c>
      <c r="BF91" s="59">
        <v>219954</v>
      </c>
      <c r="BG91" s="58">
        <v>213962</v>
      </c>
      <c r="BH91" s="58">
        <v>5992</v>
      </c>
      <c r="BI91" s="58">
        <v>0</v>
      </c>
      <c r="BJ91" s="60"/>
      <c r="BK91" s="60"/>
      <c r="BL91" s="60"/>
      <c r="BM91" s="60"/>
      <c r="BN91" s="44"/>
      <c r="BO91" s="58">
        <v>2036560</v>
      </c>
      <c r="BP91" s="61"/>
    </row>
    <row r="92" spans="1:68">
      <c r="A92" s="5" t="s">
        <v>378</v>
      </c>
      <c r="B92" s="5" t="s">
        <v>379</v>
      </c>
      <c r="C92" s="6">
        <v>45547.402000000002</v>
      </c>
      <c r="D92" s="51">
        <v>206637176.02000001</v>
      </c>
      <c r="E92" s="52">
        <v>4009806.49</v>
      </c>
      <c r="F92" s="53">
        <v>0</v>
      </c>
      <c r="G92" s="51">
        <v>210646982.50999999</v>
      </c>
      <c r="H92" s="52">
        <v>0</v>
      </c>
      <c r="I92" s="52">
        <v>210646982.50999999</v>
      </c>
      <c r="J92" s="52">
        <v>1026573.75</v>
      </c>
      <c r="K92" s="54">
        <v>0</v>
      </c>
      <c r="L92" s="55">
        <v>209620408.75999999</v>
      </c>
      <c r="M92" s="55">
        <v>205630143.78999999</v>
      </c>
      <c r="N92" s="56">
        <v>3990264.97</v>
      </c>
      <c r="O92" s="57">
        <v>0</v>
      </c>
      <c r="P92" s="58">
        <v>18742691</v>
      </c>
      <c r="Q92" s="58">
        <v>17981420</v>
      </c>
      <c r="R92" s="58">
        <v>437651</v>
      </c>
      <c r="S92" s="58">
        <v>323620</v>
      </c>
      <c r="T92" s="58">
        <v>17765534</v>
      </c>
      <c r="U92" s="58">
        <v>17043952</v>
      </c>
      <c r="V92" s="58">
        <v>414834</v>
      </c>
      <c r="W92" s="58">
        <v>306748</v>
      </c>
      <c r="X92" s="58">
        <v>17263054</v>
      </c>
      <c r="Y92" s="58">
        <v>17041597</v>
      </c>
      <c r="Z92" s="58">
        <v>-85249</v>
      </c>
      <c r="AA92" s="58">
        <v>306706</v>
      </c>
      <c r="AB92" s="58">
        <v>17295256</v>
      </c>
      <c r="AC92" s="58">
        <v>17041752</v>
      </c>
      <c r="AD92" s="58">
        <v>357623</v>
      </c>
      <c r="AE92" s="58">
        <v>-104119</v>
      </c>
      <c r="AF92" s="58">
        <v>17295256</v>
      </c>
      <c r="AG92" s="58">
        <v>17041752</v>
      </c>
      <c r="AH92" s="58">
        <v>357623</v>
      </c>
      <c r="AI92" s="58">
        <v>-104119</v>
      </c>
      <c r="AJ92" s="58">
        <v>17295255</v>
      </c>
      <c r="AK92" s="58">
        <v>17041751</v>
      </c>
      <c r="AL92" s="58">
        <v>357623</v>
      </c>
      <c r="AM92" s="58">
        <v>-104119</v>
      </c>
      <c r="AN92" s="58">
        <v>0</v>
      </c>
      <c r="AO92" s="58">
        <v>17295255</v>
      </c>
      <c r="AP92" s="58">
        <v>17041752</v>
      </c>
      <c r="AQ92" s="58">
        <v>357623</v>
      </c>
      <c r="AR92" s="58">
        <v>-104120</v>
      </c>
      <c r="AS92" s="59">
        <v>17333622</v>
      </c>
      <c r="AT92" s="58">
        <v>17079234</v>
      </c>
      <c r="AU92" s="58">
        <v>358507</v>
      </c>
      <c r="AV92" s="58">
        <v>-104119</v>
      </c>
      <c r="AW92" s="59">
        <v>17333620</v>
      </c>
      <c r="AX92" s="58">
        <v>17079233</v>
      </c>
      <c r="AY92" s="58">
        <v>358507</v>
      </c>
      <c r="AZ92" s="58">
        <v>-104120</v>
      </c>
      <c r="BA92" s="58"/>
      <c r="BB92" s="59">
        <v>17333623</v>
      </c>
      <c r="BC92" s="58">
        <v>17079234</v>
      </c>
      <c r="BD92" s="58">
        <v>358508</v>
      </c>
      <c r="BE92" s="58">
        <v>-104119</v>
      </c>
      <c r="BF92" s="59">
        <v>17333620</v>
      </c>
      <c r="BG92" s="58">
        <v>17079233</v>
      </c>
      <c r="BH92" s="58">
        <v>358507</v>
      </c>
      <c r="BI92" s="58">
        <v>-104120</v>
      </c>
      <c r="BJ92" s="60"/>
      <c r="BK92" s="60"/>
      <c r="BL92" s="60"/>
      <c r="BM92" s="60"/>
      <c r="BN92" s="44"/>
      <c r="BO92" s="58">
        <v>192286786</v>
      </c>
      <c r="BP92" s="61"/>
    </row>
    <row r="93" spans="1:68">
      <c r="A93" s="5" t="s">
        <v>380</v>
      </c>
      <c r="B93" s="5" t="s">
        <v>381</v>
      </c>
      <c r="C93" s="6">
        <v>3132.1860000000001</v>
      </c>
      <c r="D93" s="51">
        <v>14209944.84</v>
      </c>
      <c r="E93" s="52">
        <v>0</v>
      </c>
      <c r="F93" s="53">
        <v>785311.43</v>
      </c>
      <c r="G93" s="51">
        <v>14995256.27</v>
      </c>
      <c r="H93" s="52">
        <v>0</v>
      </c>
      <c r="I93" s="52">
        <v>14995256.27</v>
      </c>
      <c r="J93" s="52">
        <v>112785.92</v>
      </c>
      <c r="K93" s="54">
        <v>0</v>
      </c>
      <c r="L93" s="55">
        <v>14882470.35</v>
      </c>
      <c r="M93" s="55">
        <v>14103065.59</v>
      </c>
      <c r="N93" s="56">
        <v>0</v>
      </c>
      <c r="O93" s="57">
        <v>779404.76</v>
      </c>
      <c r="P93" s="58">
        <v>1250468</v>
      </c>
      <c r="Q93" s="58">
        <v>1236968</v>
      </c>
      <c r="R93" s="58">
        <v>0</v>
      </c>
      <c r="S93" s="58">
        <v>13500</v>
      </c>
      <c r="T93" s="58">
        <v>1185279</v>
      </c>
      <c r="U93" s="58">
        <v>1172483</v>
      </c>
      <c r="V93" s="58">
        <v>0</v>
      </c>
      <c r="W93" s="58">
        <v>12796</v>
      </c>
      <c r="X93" s="58">
        <v>1185279</v>
      </c>
      <c r="Y93" s="58">
        <v>1172483</v>
      </c>
      <c r="Z93" s="58">
        <v>0</v>
      </c>
      <c r="AA93" s="58">
        <v>12796</v>
      </c>
      <c r="AB93" s="58">
        <v>1268285</v>
      </c>
      <c r="AC93" s="58">
        <v>1172850</v>
      </c>
      <c r="AD93" s="58">
        <v>0</v>
      </c>
      <c r="AE93" s="58">
        <v>95435</v>
      </c>
      <c r="AF93" s="58">
        <v>1268286</v>
      </c>
      <c r="AG93" s="58">
        <v>1172850</v>
      </c>
      <c r="AH93" s="58">
        <v>0</v>
      </c>
      <c r="AI93" s="58">
        <v>95436</v>
      </c>
      <c r="AJ93" s="58">
        <v>1268285</v>
      </c>
      <c r="AK93" s="58">
        <v>1172850</v>
      </c>
      <c r="AL93" s="58">
        <v>0</v>
      </c>
      <c r="AM93" s="58">
        <v>95435</v>
      </c>
      <c r="AN93" s="58">
        <v>0</v>
      </c>
      <c r="AO93" s="58">
        <v>1268285</v>
      </c>
      <c r="AP93" s="58">
        <v>1172849</v>
      </c>
      <c r="AQ93" s="58">
        <v>0</v>
      </c>
      <c r="AR93" s="58">
        <v>95436</v>
      </c>
      <c r="AS93" s="59">
        <v>1246717</v>
      </c>
      <c r="AT93" s="58">
        <v>1174529</v>
      </c>
      <c r="AU93" s="58">
        <v>0</v>
      </c>
      <c r="AV93" s="58">
        <v>72188</v>
      </c>
      <c r="AW93" s="59">
        <v>1246718</v>
      </c>
      <c r="AX93" s="58">
        <v>1174529</v>
      </c>
      <c r="AY93" s="58">
        <v>0</v>
      </c>
      <c r="AZ93" s="58">
        <v>72189</v>
      </c>
      <c r="BA93" s="58"/>
      <c r="BB93" s="59">
        <v>1246717</v>
      </c>
      <c r="BC93" s="58">
        <v>1174529</v>
      </c>
      <c r="BD93" s="58">
        <v>0</v>
      </c>
      <c r="BE93" s="58">
        <v>72188</v>
      </c>
      <c r="BF93" s="59">
        <v>1224076</v>
      </c>
      <c r="BG93" s="58">
        <v>1153073</v>
      </c>
      <c r="BH93" s="58">
        <v>0</v>
      </c>
      <c r="BI93" s="58">
        <v>71003</v>
      </c>
      <c r="BJ93" s="60"/>
      <c r="BK93" s="60"/>
      <c r="BL93" s="60"/>
      <c r="BM93" s="60"/>
      <c r="BN93" s="44"/>
      <c r="BO93" s="58">
        <v>13658395</v>
      </c>
      <c r="BP93" s="61"/>
    </row>
    <row r="94" spans="1:68">
      <c r="A94" s="5" t="s">
        <v>382</v>
      </c>
      <c r="B94" s="5" t="s">
        <v>383</v>
      </c>
      <c r="C94" s="6">
        <v>844.91399999999999</v>
      </c>
      <c r="D94" s="51">
        <v>3833163.59</v>
      </c>
      <c r="E94" s="52">
        <v>0</v>
      </c>
      <c r="F94" s="53">
        <v>0</v>
      </c>
      <c r="G94" s="51">
        <v>3833163.59</v>
      </c>
      <c r="H94" s="52">
        <v>0</v>
      </c>
      <c r="I94" s="52">
        <v>3833163.59</v>
      </c>
      <c r="J94" s="52">
        <v>26591.25</v>
      </c>
      <c r="K94" s="54">
        <v>0</v>
      </c>
      <c r="L94" s="55">
        <v>3806572.34</v>
      </c>
      <c r="M94" s="55">
        <v>3806572.34</v>
      </c>
      <c r="N94" s="56">
        <v>0</v>
      </c>
      <c r="O94" s="57">
        <v>0</v>
      </c>
      <c r="P94" s="58">
        <v>332800</v>
      </c>
      <c r="Q94" s="58">
        <v>332800</v>
      </c>
      <c r="R94" s="58">
        <v>0</v>
      </c>
      <c r="S94" s="58">
        <v>0</v>
      </c>
      <c r="T94" s="58">
        <v>315413</v>
      </c>
      <c r="U94" s="58">
        <v>315413</v>
      </c>
      <c r="V94" s="58">
        <v>0</v>
      </c>
      <c r="W94" s="58">
        <v>0</v>
      </c>
      <c r="X94" s="58">
        <v>315413</v>
      </c>
      <c r="Y94" s="58">
        <v>315413</v>
      </c>
      <c r="Z94" s="58">
        <v>0</v>
      </c>
      <c r="AA94" s="58">
        <v>0</v>
      </c>
      <c r="AB94" s="58">
        <v>315413</v>
      </c>
      <c r="AC94" s="58">
        <v>315413</v>
      </c>
      <c r="AD94" s="58">
        <v>0</v>
      </c>
      <c r="AE94" s="58">
        <v>0</v>
      </c>
      <c r="AF94" s="58">
        <v>315413</v>
      </c>
      <c r="AG94" s="58">
        <v>315413</v>
      </c>
      <c r="AH94" s="58">
        <v>0</v>
      </c>
      <c r="AI94" s="58">
        <v>0</v>
      </c>
      <c r="AJ94" s="58">
        <v>315412</v>
      </c>
      <c r="AK94" s="58">
        <v>315412</v>
      </c>
      <c r="AL94" s="58">
        <v>0</v>
      </c>
      <c r="AM94" s="58">
        <v>0</v>
      </c>
      <c r="AN94" s="58">
        <v>0</v>
      </c>
      <c r="AO94" s="58">
        <v>315413</v>
      </c>
      <c r="AP94" s="58">
        <v>315413</v>
      </c>
      <c r="AQ94" s="58">
        <v>0</v>
      </c>
      <c r="AR94" s="58">
        <v>0</v>
      </c>
      <c r="AS94" s="59">
        <v>316259</v>
      </c>
      <c r="AT94" s="58">
        <v>316259</v>
      </c>
      <c r="AU94" s="58">
        <v>0</v>
      </c>
      <c r="AV94" s="58">
        <v>0</v>
      </c>
      <c r="AW94" s="59">
        <v>316259</v>
      </c>
      <c r="AX94" s="58">
        <v>316259</v>
      </c>
      <c r="AY94" s="58">
        <v>0</v>
      </c>
      <c r="AZ94" s="58">
        <v>0</v>
      </c>
      <c r="BA94" s="58"/>
      <c r="BB94" s="59">
        <v>316259</v>
      </c>
      <c r="BC94" s="58">
        <v>316259</v>
      </c>
      <c r="BD94" s="58">
        <v>0</v>
      </c>
      <c r="BE94" s="58">
        <v>0</v>
      </c>
      <c r="BF94" s="59">
        <v>316259</v>
      </c>
      <c r="BG94" s="58">
        <v>316259</v>
      </c>
      <c r="BH94" s="58">
        <v>0</v>
      </c>
      <c r="BI94" s="58">
        <v>0</v>
      </c>
      <c r="BJ94" s="60"/>
      <c r="BK94" s="60"/>
      <c r="BL94" s="60"/>
      <c r="BM94" s="60"/>
      <c r="BN94" s="44"/>
      <c r="BO94" s="58">
        <v>3490313</v>
      </c>
      <c r="BP94" s="61"/>
    </row>
    <row r="95" spans="1:68">
      <c r="A95" s="5" t="s">
        <v>384</v>
      </c>
      <c r="B95" s="5" t="s">
        <v>386</v>
      </c>
      <c r="C95" s="6">
        <v>1170.3889999999999</v>
      </c>
      <c r="D95" s="51">
        <v>5309762.3</v>
      </c>
      <c r="E95" s="52">
        <v>0</v>
      </c>
      <c r="F95" s="53">
        <v>108882</v>
      </c>
      <c r="G95" s="51">
        <v>5418644.2999999998</v>
      </c>
      <c r="H95" s="52">
        <v>0</v>
      </c>
      <c r="I95" s="52">
        <v>5418644.2999999998</v>
      </c>
      <c r="J95" s="52">
        <v>65962.460000000006</v>
      </c>
      <c r="K95" s="54">
        <v>0</v>
      </c>
      <c r="L95" s="55">
        <v>5352681.84</v>
      </c>
      <c r="M95" s="55">
        <v>5245125.29</v>
      </c>
      <c r="N95" s="56">
        <v>0</v>
      </c>
      <c r="O95" s="57">
        <v>107556.55</v>
      </c>
      <c r="P95" s="58">
        <v>467121</v>
      </c>
      <c r="Q95" s="58">
        <v>459814</v>
      </c>
      <c r="R95" s="58">
        <v>0</v>
      </c>
      <c r="S95" s="58">
        <v>7307</v>
      </c>
      <c r="T95" s="58">
        <v>442654</v>
      </c>
      <c r="U95" s="58">
        <v>435729</v>
      </c>
      <c r="V95" s="58">
        <v>0</v>
      </c>
      <c r="W95" s="58">
        <v>6925</v>
      </c>
      <c r="X95" s="58">
        <v>442654</v>
      </c>
      <c r="Y95" s="58">
        <v>435729</v>
      </c>
      <c r="Z95" s="58">
        <v>0</v>
      </c>
      <c r="AA95" s="58">
        <v>6925</v>
      </c>
      <c r="AB95" s="58">
        <v>445373</v>
      </c>
      <c r="AC95" s="58">
        <v>435755</v>
      </c>
      <c r="AD95" s="58">
        <v>0</v>
      </c>
      <c r="AE95" s="58">
        <v>9618</v>
      </c>
      <c r="AF95" s="58">
        <v>445373</v>
      </c>
      <c r="AG95" s="58">
        <v>435755</v>
      </c>
      <c r="AH95" s="58">
        <v>0</v>
      </c>
      <c r="AI95" s="58">
        <v>9618</v>
      </c>
      <c r="AJ95" s="58">
        <v>445373</v>
      </c>
      <c r="AK95" s="58">
        <v>435755</v>
      </c>
      <c r="AL95" s="58">
        <v>0</v>
      </c>
      <c r="AM95" s="58">
        <v>9618</v>
      </c>
      <c r="AN95" s="58">
        <v>0</v>
      </c>
      <c r="AO95" s="58">
        <v>445373</v>
      </c>
      <c r="AP95" s="58">
        <v>435755</v>
      </c>
      <c r="AQ95" s="58">
        <v>0</v>
      </c>
      <c r="AR95" s="58">
        <v>9618</v>
      </c>
      <c r="AS95" s="59">
        <v>446569</v>
      </c>
      <c r="AT95" s="58">
        <v>436927</v>
      </c>
      <c r="AU95" s="58">
        <v>0</v>
      </c>
      <c r="AV95" s="58">
        <v>9642</v>
      </c>
      <c r="AW95" s="59">
        <v>446570</v>
      </c>
      <c r="AX95" s="58">
        <v>436928</v>
      </c>
      <c r="AY95" s="58">
        <v>0</v>
      </c>
      <c r="AZ95" s="58">
        <v>9642</v>
      </c>
      <c r="BA95" s="58"/>
      <c r="BB95" s="59">
        <v>446569</v>
      </c>
      <c r="BC95" s="58">
        <v>436927</v>
      </c>
      <c r="BD95" s="58">
        <v>0</v>
      </c>
      <c r="BE95" s="58">
        <v>9642</v>
      </c>
      <c r="BF95" s="59">
        <v>439527</v>
      </c>
      <c r="BG95" s="58">
        <v>430026</v>
      </c>
      <c r="BH95" s="58">
        <v>0</v>
      </c>
      <c r="BI95" s="58">
        <v>9501</v>
      </c>
      <c r="BJ95" s="60"/>
      <c r="BK95" s="60"/>
      <c r="BL95" s="60"/>
      <c r="BM95" s="60"/>
      <c r="BN95" s="44"/>
      <c r="BO95" s="58">
        <v>4913156</v>
      </c>
      <c r="BP95" s="61"/>
    </row>
    <row r="96" spans="1:68">
      <c r="A96" s="5" t="s">
        <v>387</v>
      </c>
      <c r="B96" s="5" t="s">
        <v>389</v>
      </c>
      <c r="C96" s="6">
        <v>6862.8130000000001</v>
      </c>
      <c r="D96" s="51">
        <v>31134866.879999999</v>
      </c>
      <c r="E96" s="52">
        <v>346834.54</v>
      </c>
      <c r="F96" s="53">
        <v>2293327.13</v>
      </c>
      <c r="G96" s="51">
        <v>33775028.549999997</v>
      </c>
      <c r="H96" s="52">
        <v>0</v>
      </c>
      <c r="I96" s="52">
        <v>33775028.549999997</v>
      </c>
      <c r="J96" s="52">
        <v>536743.51</v>
      </c>
      <c r="K96" s="54">
        <v>0</v>
      </c>
      <c r="L96" s="55">
        <v>33238285.039999999</v>
      </c>
      <c r="M96" s="55">
        <v>30640080.100000001</v>
      </c>
      <c r="N96" s="56">
        <v>341322.74</v>
      </c>
      <c r="O96" s="57">
        <v>2256882.2000000002</v>
      </c>
      <c r="P96" s="58">
        <v>2689460</v>
      </c>
      <c r="Q96" s="58">
        <v>2676288</v>
      </c>
      <c r="R96" s="58">
        <v>13172</v>
      </c>
      <c r="S96" s="58">
        <v>0</v>
      </c>
      <c r="T96" s="58">
        <v>2547572</v>
      </c>
      <c r="U96" s="58">
        <v>2535095</v>
      </c>
      <c r="V96" s="58">
        <v>12477</v>
      </c>
      <c r="W96" s="58">
        <v>0</v>
      </c>
      <c r="X96" s="58">
        <v>2532268</v>
      </c>
      <c r="Y96" s="58">
        <v>2534833</v>
      </c>
      <c r="Z96" s="58">
        <v>-2565</v>
      </c>
      <c r="AA96" s="58">
        <v>0</v>
      </c>
      <c r="AB96" s="58">
        <v>2853922</v>
      </c>
      <c r="AC96" s="58">
        <v>2539887</v>
      </c>
      <c r="AD96" s="58">
        <v>35325</v>
      </c>
      <c r="AE96" s="58">
        <v>278710</v>
      </c>
      <c r="AF96" s="58">
        <v>2853922</v>
      </c>
      <c r="AG96" s="58">
        <v>2539887</v>
      </c>
      <c r="AH96" s="58">
        <v>35325</v>
      </c>
      <c r="AI96" s="58">
        <v>278710</v>
      </c>
      <c r="AJ96" s="58">
        <v>2853922</v>
      </c>
      <c r="AK96" s="58">
        <v>2539887</v>
      </c>
      <c r="AL96" s="58">
        <v>35325</v>
      </c>
      <c r="AM96" s="58">
        <v>278710</v>
      </c>
      <c r="AN96" s="58">
        <v>0</v>
      </c>
      <c r="AO96" s="58">
        <v>2853922</v>
      </c>
      <c r="AP96" s="58">
        <v>2539887</v>
      </c>
      <c r="AQ96" s="58">
        <v>35325</v>
      </c>
      <c r="AR96" s="58">
        <v>278710</v>
      </c>
      <c r="AS96" s="59">
        <v>2811214</v>
      </c>
      <c r="AT96" s="58">
        <v>2547375</v>
      </c>
      <c r="AU96" s="58">
        <v>35393</v>
      </c>
      <c r="AV96" s="58">
        <v>228446</v>
      </c>
      <c r="AW96" s="59">
        <v>2811215</v>
      </c>
      <c r="AX96" s="58">
        <v>2547375</v>
      </c>
      <c r="AY96" s="58">
        <v>35394</v>
      </c>
      <c r="AZ96" s="58">
        <v>228446</v>
      </c>
      <c r="BA96" s="58"/>
      <c r="BB96" s="59">
        <v>2811214</v>
      </c>
      <c r="BC96" s="58">
        <v>2547375</v>
      </c>
      <c r="BD96" s="58">
        <v>35393</v>
      </c>
      <c r="BE96" s="58">
        <v>228446</v>
      </c>
      <c r="BF96" s="59">
        <v>2809827</v>
      </c>
      <c r="BG96" s="58">
        <v>2546096</v>
      </c>
      <c r="BH96" s="58">
        <v>35379</v>
      </c>
      <c r="BI96" s="58">
        <v>228352</v>
      </c>
      <c r="BJ96" s="60"/>
      <c r="BK96" s="60"/>
      <c r="BL96" s="60"/>
      <c r="BM96" s="60"/>
      <c r="BN96" s="44"/>
      <c r="BO96" s="58">
        <v>30428458</v>
      </c>
      <c r="BP96" s="61"/>
    </row>
    <row r="97" spans="1:68">
      <c r="A97" s="5" t="s">
        <v>390</v>
      </c>
      <c r="B97" s="5" t="s">
        <v>392</v>
      </c>
      <c r="C97" s="6">
        <v>14857.932000000001</v>
      </c>
      <c r="D97" s="51">
        <v>67406723</v>
      </c>
      <c r="E97" s="52">
        <v>4096140.84</v>
      </c>
      <c r="F97" s="53">
        <v>0</v>
      </c>
      <c r="G97" s="51">
        <v>71502863.840000004</v>
      </c>
      <c r="H97" s="52">
        <v>0</v>
      </c>
      <c r="I97" s="52">
        <v>71502863.840000004</v>
      </c>
      <c r="J97" s="52">
        <v>357271.31</v>
      </c>
      <c r="K97" s="54">
        <v>0</v>
      </c>
      <c r="L97" s="55">
        <v>71145592.530000001</v>
      </c>
      <c r="M97" s="55">
        <v>67069918.469999999</v>
      </c>
      <c r="N97" s="56">
        <v>4075674.06</v>
      </c>
      <c r="O97" s="57">
        <v>0</v>
      </c>
      <c r="P97" s="58">
        <v>6252838</v>
      </c>
      <c r="Q97" s="58">
        <v>5861942</v>
      </c>
      <c r="R97" s="58">
        <v>356324</v>
      </c>
      <c r="S97" s="58">
        <v>34572</v>
      </c>
      <c r="T97" s="58">
        <v>5926798</v>
      </c>
      <c r="U97" s="58">
        <v>5556285</v>
      </c>
      <c r="V97" s="58">
        <v>337744</v>
      </c>
      <c r="W97" s="58">
        <v>32769</v>
      </c>
      <c r="X97" s="58">
        <v>5517636</v>
      </c>
      <c r="Y97" s="58">
        <v>5554286</v>
      </c>
      <c r="Z97" s="58">
        <v>-69407</v>
      </c>
      <c r="AA97" s="58">
        <v>32757</v>
      </c>
      <c r="AB97" s="58">
        <v>5928152</v>
      </c>
      <c r="AC97" s="58">
        <v>5556303</v>
      </c>
      <c r="AD97" s="58">
        <v>382971</v>
      </c>
      <c r="AE97" s="58">
        <v>-11122</v>
      </c>
      <c r="AF97" s="58">
        <v>5928152</v>
      </c>
      <c r="AG97" s="58">
        <v>5556303</v>
      </c>
      <c r="AH97" s="58">
        <v>382971</v>
      </c>
      <c r="AI97" s="58">
        <v>-11122</v>
      </c>
      <c r="AJ97" s="58">
        <v>5928152</v>
      </c>
      <c r="AK97" s="58">
        <v>5556303</v>
      </c>
      <c r="AL97" s="58">
        <v>382971</v>
      </c>
      <c r="AM97" s="58">
        <v>-11122</v>
      </c>
      <c r="AN97" s="58">
        <v>0</v>
      </c>
      <c r="AO97" s="58">
        <v>5928151</v>
      </c>
      <c r="AP97" s="58">
        <v>5556303</v>
      </c>
      <c r="AQ97" s="58">
        <v>382970</v>
      </c>
      <c r="AR97" s="58">
        <v>-11122</v>
      </c>
      <c r="AS97" s="59">
        <v>5948022</v>
      </c>
      <c r="AT97" s="58">
        <v>5575268</v>
      </c>
      <c r="AU97" s="58">
        <v>383876</v>
      </c>
      <c r="AV97" s="58">
        <v>-11122</v>
      </c>
      <c r="AW97" s="59">
        <v>5948023</v>
      </c>
      <c r="AX97" s="58">
        <v>5575268</v>
      </c>
      <c r="AY97" s="58">
        <v>383877</v>
      </c>
      <c r="AZ97" s="58">
        <v>-11122</v>
      </c>
      <c r="BA97" s="58"/>
      <c r="BB97" s="59">
        <v>5948022</v>
      </c>
      <c r="BC97" s="58">
        <v>5575268</v>
      </c>
      <c r="BD97" s="58">
        <v>383876</v>
      </c>
      <c r="BE97" s="58">
        <v>-11122</v>
      </c>
      <c r="BF97" s="59">
        <v>5945824</v>
      </c>
      <c r="BG97" s="58">
        <v>5573195</v>
      </c>
      <c r="BH97" s="58">
        <v>383751</v>
      </c>
      <c r="BI97" s="58">
        <v>-11122</v>
      </c>
      <c r="BJ97" s="60"/>
      <c r="BK97" s="60"/>
      <c r="BL97" s="60"/>
      <c r="BM97" s="60"/>
      <c r="BN97" s="44"/>
      <c r="BO97" s="58">
        <v>65199770</v>
      </c>
      <c r="BP97" s="61"/>
    </row>
    <row r="98" spans="1:68">
      <c r="A98" s="5" t="s">
        <v>393</v>
      </c>
      <c r="B98" s="5" t="s">
        <v>395</v>
      </c>
      <c r="C98" s="6">
        <v>1417.9649999999999</v>
      </c>
      <c r="D98" s="51">
        <v>6432952.71</v>
      </c>
      <c r="E98" s="52">
        <v>308907.31</v>
      </c>
      <c r="F98" s="53">
        <v>0</v>
      </c>
      <c r="G98" s="51">
        <v>6741860.0199999996</v>
      </c>
      <c r="H98" s="52">
        <v>0</v>
      </c>
      <c r="I98" s="52">
        <v>6741860.0199999996</v>
      </c>
      <c r="J98" s="52">
        <v>156379.76</v>
      </c>
      <c r="K98" s="54">
        <v>0</v>
      </c>
      <c r="L98" s="55">
        <v>6585480.2599999998</v>
      </c>
      <c r="M98" s="55">
        <v>6283738.1600000001</v>
      </c>
      <c r="N98" s="56">
        <v>301742.09999999998</v>
      </c>
      <c r="O98" s="57">
        <v>0</v>
      </c>
      <c r="P98" s="58">
        <v>564716</v>
      </c>
      <c r="Q98" s="58">
        <v>561460</v>
      </c>
      <c r="R98" s="58">
        <v>0</v>
      </c>
      <c r="S98" s="58">
        <v>3256</v>
      </c>
      <c r="T98" s="58">
        <v>534736</v>
      </c>
      <c r="U98" s="58">
        <v>531653</v>
      </c>
      <c r="V98" s="58">
        <v>0</v>
      </c>
      <c r="W98" s="58">
        <v>3083</v>
      </c>
      <c r="X98" s="58">
        <v>565592</v>
      </c>
      <c r="Y98" s="58">
        <v>532343</v>
      </c>
      <c r="Z98" s="58">
        <v>30162</v>
      </c>
      <c r="AA98" s="58">
        <v>3087</v>
      </c>
      <c r="AB98" s="58">
        <v>561363</v>
      </c>
      <c r="AC98" s="58">
        <v>532252</v>
      </c>
      <c r="AD98" s="58">
        <v>30158</v>
      </c>
      <c r="AE98" s="58">
        <v>-1047</v>
      </c>
      <c r="AF98" s="58">
        <v>561363</v>
      </c>
      <c r="AG98" s="58">
        <v>532252</v>
      </c>
      <c r="AH98" s="58">
        <v>30158</v>
      </c>
      <c r="AI98" s="58">
        <v>-1047</v>
      </c>
      <c r="AJ98" s="58">
        <v>561363</v>
      </c>
      <c r="AK98" s="58">
        <v>532252</v>
      </c>
      <c r="AL98" s="58">
        <v>30158</v>
      </c>
      <c r="AM98" s="58">
        <v>-1047</v>
      </c>
      <c r="AN98" s="58">
        <v>0</v>
      </c>
      <c r="AO98" s="58">
        <v>561362</v>
      </c>
      <c r="AP98" s="58">
        <v>532252</v>
      </c>
      <c r="AQ98" s="58">
        <v>30158</v>
      </c>
      <c r="AR98" s="58">
        <v>-1048</v>
      </c>
      <c r="AS98" s="59">
        <v>535169</v>
      </c>
      <c r="AT98" s="58">
        <v>506019</v>
      </c>
      <c r="AU98" s="58">
        <v>30197</v>
      </c>
      <c r="AV98" s="58">
        <v>-1047</v>
      </c>
      <c r="AW98" s="59">
        <v>535169</v>
      </c>
      <c r="AX98" s="58">
        <v>506019</v>
      </c>
      <c r="AY98" s="58">
        <v>30198</v>
      </c>
      <c r="AZ98" s="58">
        <v>-1048</v>
      </c>
      <c r="BA98" s="58"/>
      <c r="BB98" s="59">
        <v>535169</v>
      </c>
      <c r="BC98" s="58">
        <v>506019</v>
      </c>
      <c r="BD98" s="58">
        <v>30197</v>
      </c>
      <c r="BE98" s="58">
        <v>-1047</v>
      </c>
      <c r="BF98" s="59">
        <v>534739</v>
      </c>
      <c r="BG98" s="58">
        <v>505609</v>
      </c>
      <c r="BH98" s="58">
        <v>30178</v>
      </c>
      <c r="BI98" s="58">
        <v>-1048</v>
      </c>
      <c r="BJ98" s="60"/>
      <c r="BK98" s="60"/>
      <c r="BL98" s="60"/>
      <c r="BM98" s="60"/>
      <c r="BN98" s="44"/>
      <c r="BO98" s="58">
        <v>6050741</v>
      </c>
      <c r="BP98" s="61"/>
    </row>
    <row r="99" spans="1:68">
      <c r="A99" s="5" t="s">
        <v>396</v>
      </c>
      <c r="B99" s="5" t="s">
        <v>398</v>
      </c>
      <c r="C99" s="6">
        <v>7667.5550000000003</v>
      </c>
      <c r="D99" s="51">
        <v>34785780.149999999</v>
      </c>
      <c r="E99" s="52">
        <v>1850948.63</v>
      </c>
      <c r="F99" s="53">
        <v>0</v>
      </c>
      <c r="G99" s="51">
        <v>36636728.780000001</v>
      </c>
      <c r="H99" s="52">
        <v>0</v>
      </c>
      <c r="I99" s="52">
        <v>36636728.780000001</v>
      </c>
      <c r="J99" s="52">
        <v>240735.75</v>
      </c>
      <c r="K99" s="54">
        <v>0</v>
      </c>
      <c r="L99" s="55">
        <v>36395993.030000001</v>
      </c>
      <c r="M99" s="55">
        <v>34557206.770000003</v>
      </c>
      <c r="N99" s="56">
        <v>1838786.26</v>
      </c>
      <c r="O99" s="57">
        <v>0</v>
      </c>
      <c r="P99" s="58">
        <v>3104074</v>
      </c>
      <c r="Q99" s="58">
        <v>3020727</v>
      </c>
      <c r="R99" s="58">
        <v>69164</v>
      </c>
      <c r="S99" s="58">
        <v>14183</v>
      </c>
      <c r="T99" s="58">
        <v>2941935</v>
      </c>
      <c r="U99" s="58">
        <v>2862942</v>
      </c>
      <c r="V99" s="58">
        <v>65551</v>
      </c>
      <c r="W99" s="58">
        <v>13442</v>
      </c>
      <c r="X99" s="58">
        <v>2862376</v>
      </c>
      <c r="Y99" s="58">
        <v>2862409</v>
      </c>
      <c r="Z99" s="58">
        <v>-13472</v>
      </c>
      <c r="AA99" s="58">
        <v>13439</v>
      </c>
      <c r="AB99" s="58">
        <v>3049683</v>
      </c>
      <c r="AC99" s="58">
        <v>2863635</v>
      </c>
      <c r="AD99" s="58">
        <v>190611</v>
      </c>
      <c r="AE99" s="58">
        <v>-4563</v>
      </c>
      <c r="AF99" s="58">
        <v>3049683</v>
      </c>
      <c r="AG99" s="58">
        <v>2863635</v>
      </c>
      <c r="AH99" s="58">
        <v>190611</v>
      </c>
      <c r="AI99" s="58">
        <v>-4563</v>
      </c>
      <c r="AJ99" s="58">
        <v>3049683</v>
      </c>
      <c r="AK99" s="58">
        <v>2863635</v>
      </c>
      <c r="AL99" s="58">
        <v>190611</v>
      </c>
      <c r="AM99" s="58">
        <v>-4563</v>
      </c>
      <c r="AN99" s="58">
        <v>0</v>
      </c>
      <c r="AO99" s="58">
        <v>3049683</v>
      </c>
      <c r="AP99" s="58">
        <v>2863635</v>
      </c>
      <c r="AQ99" s="58">
        <v>190611</v>
      </c>
      <c r="AR99" s="58">
        <v>-4563</v>
      </c>
      <c r="AS99" s="59">
        <v>3057776</v>
      </c>
      <c r="AT99" s="58">
        <v>2871318</v>
      </c>
      <c r="AU99" s="58">
        <v>191020</v>
      </c>
      <c r="AV99" s="58">
        <v>-4562</v>
      </c>
      <c r="AW99" s="59">
        <v>3057775</v>
      </c>
      <c r="AX99" s="58">
        <v>2871318</v>
      </c>
      <c r="AY99" s="58">
        <v>191020</v>
      </c>
      <c r="AZ99" s="58">
        <v>-4563</v>
      </c>
      <c r="BA99" s="58"/>
      <c r="BB99" s="59">
        <v>3057776</v>
      </c>
      <c r="BC99" s="58">
        <v>2871318</v>
      </c>
      <c r="BD99" s="58">
        <v>191020</v>
      </c>
      <c r="BE99" s="58">
        <v>-4562</v>
      </c>
      <c r="BF99" s="59">
        <v>3057774</v>
      </c>
      <c r="BG99" s="58">
        <v>2871317</v>
      </c>
      <c r="BH99" s="58">
        <v>191020</v>
      </c>
      <c r="BI99" s="58">
        <v>-4563</v>
      </c>
      <c r="BJ99" s="60"/>
      <c r="BK99" s="60"/>
      <c r="BL99" s="60"/>
      <c r="BM99" s="60"/>
      <c r="BN99" s="44"/>
      <c r="BO99" s="58">
        <v>33338218</v>
      </c>
      <c r="BP99" s="61"/>
    </row>
    <row r="100" spans="1:68">
      <c r="A100" s="5" t="s">
        <v>399</v>
      </c>
      <c r="B100" s="5" t="s">
        <v>401</v>
      </c>
      <c r="C100" s="6">
        <v>905.399</v>
      </c>
      <c r="D100" s="51">
        <v>4107568.91</v>
      </c>
      <c r="E100" s="52">
        <v>0</v>
      </c>
      <c r="F100" s="53">
        <v>0</v>
      </c>
      <c r="G100" s="51">
        <v>4107568.91</v>
      </c>
      <c r="H100" s="52">
        <v>0</v>
      </c>
      <c r="I100" s="52">
        <v>4107568.91</v>
      </c>
      <c r="J100" s="52">
        <v>458280.67</v>
      </c>
      <c r="K100" s="54">
        <v>0</v>
      </c>
      <c r="L100" s="55">
        <v>3649288.24</v>
      </c>
      <c r="M100" s="55">
        <v>3649288.24</v>
      </c>
      <c r="N100" s="56">
        <v>0</v>
      </c>
      <c r="O100" s="57">
        <v>0</v>
      </c>
      <c r="P100" s="58">
        <v>323343</v>
      </c>
      <c r="Q100" s="58">
        <v>323343</v>
      </c>
      <c r="R100" s="58">
        <v>0</v>
      </c>
      <c r="S100" s="58">
        <v>0</v>
      </c>
      <c r="T100" s="58">
        <v>304712</v>
      </c>
      <c r="U100" s="58">
        <v>304712</v>
      </c>
      <c r="V100" s="58">
        <v>0</v>
      </c>
      <c r="W100" s="58">
        <v>0</v>
      </c>
      <c r="X100" s="58">
        <v>304712</v>
      </c>
      <c r="Y100" s="58">
        <v>304712</v>
      </c>
      <c r="Z100" s="58">
        <v>0</v>
      </c>
      <c r="AA100" s="58">
        <v>0</v>
      </c>
      <c r="AB100" s="58">
        <v>304712</v>
      </c>
      <c r="AC100" s="58">
        <v>304712</v>
      </c>
      <c r="AD100" s="58">
        <v>0</v>
      </c>
      <c r="AE100" s="58">
        <v>0</v>
      </c>
      <c r="AF100" s="58">
        <v>304712</v>
      </c>
      <c r="AG100" s="58">
        <v>304712</v>
      </c>
      <c r="AH100" s="58">
        <v>0</v>
      </c>
      <c r="AI100" s="58">
        <v>0</v>
      </c>
      <c r="AJ100" s="58">
        <v>304712</v>
      </c>
      <c r="AK100" s="58">
        <v>304712</v>
      </c>
      <c r="AL100" s="58">
        <v>0</v>
      </c>
      <c r="AM100" s="58">
        <v>0</v>
      </c>
      <c r="AN100" s="58">
        <v>0</v>
      </c>
      <c r="AO100" s="58">
        <v>304712</v>
      </c>
      <c r="AP100" s="58">
        <v>304712</v>
      </c>
      <c r="AQ100" s="58">
        <v>0</v>
      </c>
      <c r="AR100" s="58">
        <v>0</v>
      </c>
      <c r="AS100" s="59">
        <v>305619</v>
      </c>
      <c r="AT100" s="58">
        <v>305619</v>
      </c>
      <c r="AU100" s="58">
        <v>0</v>
      </c>
      <c r="AV100" s="58">
        <v>0</v>
      </c>
      <c r="AW100" s="59">
        <v>305619</v>
      </c>
      <c r="AX100" s="58">
        <v>305619</v>
      </c>
      <c r="AY100" s="58">
        <v>0</v>
      </c>
      <c r="AZ100" s="58">
        <v>0</v>
      </c>
      <c r="BA100" s="58"/>
      <c r="BB100" s="59">
        <v>305619</v>
      </c>
      <c r="BC100" s="58">
        <v>305619</v>
      </c>
      <c r="BD100" s="58">
        <v>0</v>
      </c>
      <c r="BE100" s="58">
        <v>0</v>
      </c>
      <c r="BF100" s="59">
        <v>290408</v>
      </c>
      <c r="BG100" s="58">
        <v>290408</v>
      </c>
      <c r="BH100" s="58">
        <v>0</v>
      </c>
      <c r="BI100" s="58">
        <v>0</v>
      </c>
      <c r="BJ100" s="60"/>
      <c r="BK100" s="60"/>
      <c r="BL100" s="60"/>
      <c r="BM100" s="60"/>
      <c r="BN100" s="44"/>
      <c r="BO100" s="58">
        <v>3358880</v>
      </c>
      <c r="BP100" s="61"/>
    </row>
    <row r="101" spans="1:68">
      <c r="A101" s="5" t="s">
        <v>402</v>
      </c>
      <c r="B101" s="5" t="s">
        <v>404</v>
      </c>
      <c r="C101" s="6">
        <v>464.47500000000002</v>
      </c>
      <c r="D101" s="51">
        <v>2107206.96</v>
      </c>
      <c r="E101" s="52">
        <v>0</v>
      </c>
      <c r="F101" s="53">
        <v>0</v>
      </c>
      <c r="G101" s="51">
        <v>2107206.96</v>
      </c>
      <c r="H101" s="52">
        <v>0</v>
      </c>
      <c r="I101" s="52">
        <v>2107206.96</v>
      </c>
      <c r="J101" s="52">
        <v>9589.4500000000007</v>
      </c>
      <c r="K101" s="54">
        <v>0</v>
      </c>
      <c r="L101" s="55">
        <v>2097617.5099999998</v>
      </c>
      <c r="M101" s="55">
        <v>2097617.5099999998</v>
      </c>
      <c r="N101" s="56">
        <v>0</v>
      </c>
      <c r="O101" s="57">
        <v>0</v>
      </c>
      <c r="P101" s="58">
        <v>183508</v>
      </c>
      <c r="Q101" s="58">
        <v>183508</v>
      </c>
      <c r="R101" s="58">
        <v>0</v>
      </c>
      <c r="S101" s="58">
        <v>0</v>
      </c>
      <c r="T101" s="58">
        <v>173950</v>
      </c>
      <c r="U101" s="58">
        <v>173950</v>
      </c>
      <c r="V101" s="58">
        <v>0</v>
      </c>
      <c r="W101" s="58">
        <v>0</v>
      </c>
      <c r="X101" s="58">
        <v>173950</v>
      </c>
      <c r="Y101" s="58">
        <v>173950</v>
      </c>
      <c r="Z101" s="58">
        <v>0</v>
      </c>
      <c r="AA101" s="58">
        <v>0</v>
      </c>
      <c r="AB101" s="58">
        <v>173950</v>
      </c>
      <c r="AC101" s="58">
        <v>173950</v>
      </c>
      <c r="AD101" s="58">
        <v>0</v>
      </c>
      <c r="AE101" s="58">
        <v>0</v>
      </c>
      <c r="AF101" s="58">
        <v>173950</v>
      </c>
      <c r="AG101" s="58">
        <v>173950</v>
      </c>
      <c r="AH101" s="58">
        <v>0</v>
      </c>
      <c r="AI101" s="58">
        <v>0</v>
      </c>
      <c r="AJ101" s="58">
        <v>173950</v>
      </c>
      <c r="AK101" s="58">
        <v>173950</v>
      </c>
      <c r="AL101" s="58">
        <v>0</v>
      </c>
      <c r="AM101" s="58">
        <v>0</v>
      </c>
      <c r="AN101" s="58">
        <v>0</v>
      </c>
      <c r="AO101" s="58">
        <v>173950</v>
      </c>
      <c r="AP101" s="58">
        <v>173950</v>
      </c>
      <c r="AQ101" s="58">
        <v>0</v>
      </c>
      <c r="AR101" s="58">
        <v>0</v>
      </c>
      <c r="AS101" s="59">
        <v>174416</v>
      </c>
      <c r="AT101" s="58">
        <v>174416</v>
      </c>
      <c r="AU101" s="58">
        <v>0</v>
      </c>
      <c r="AV101" s="58">
        <v>0</v>
      </c>
      <c r="AW101" s="59">
        <v>174416</v>
      </c>
      <c r="AX101" s="58">
        <v>174416</v>
      </c>
      <c r="AY101" s="58">
        <v>0</v>
      </c>
      <c r="AZ101" s="58">
        <v>0</v>
      </c>
      <c r="BA101" s="58"/>
      <c r="BB101" s="59">
        <v>174416</v>
      </c>
      <c r="BC101" s="58">
        <v>174416</v>
      </c>
      <c r="BD101" s="58">
        <v>0</v>
      </c>
      <c r="BE101" s="58">
        <v>0</v>
      </c>
      <c r="BF101" s="59">
        <v>173581</v>
      </c>
      <c r="BG101" s="58">
        <v>173581</v>
      </c>
      <c r="BH101" s="58">
        <v>0</v>
      </c>
      <c r="BI101" s="58">
        <v>0</v>
      </c>
      <c r="BJ101" s="60"/>
      <c r="BK101" s="60"/>
      <c r="BL101" s="60"/>
      <c r="BM101" s="60"/>
      <c r="BN101" s="44"/>
      <c r="BO101" s="58">
        <v>1924037</v>
      </c>
      <c r="BP101" s="61"/>
    </row>
    <row r="102" spans="1:68">
      <c r="A102" s="5" t="s">
        <v>405</v>
      </c>
      <c r="B102" s="5" t="s">
        <v>407</v>
      </c>
      <c r="C102" s="6">
        <v>678.45799999999997</v>
      </c>
      <c r="D102" s="51">
        <v>3077994.33</v>
      </c>
      <c r="E102" s="52">
        <v>0</v>
      </c>
      <c r="F102" s="53">
        <v>0</v>
      </c>
      <c r="G102" s="51">
        <v>3077994.33</v>
      </c>
      <c r="H102" s="52">
        <v>0</v>
      </c>
      <c r="I102" s="52">
        <v>3077994.33</v>
      </c>
      <c r="J102" s="52">
        <v>13236</v>
      </c>
      <c r="K102" s="54">
        <v>0</v>
      </c>
      <c r="L102" s="55">
        <v>3064758.33</v>
      </c>
      <c r="M102" s="55">
        <v>3064758.33</v>
      </c>
      <c r="N102" s="56">
        <v>0</v>
      </c>
      <c r="O102" s="57">
        <v>0</v>
      </c>
      <c r="P102" s="58">
        <v>267911</v>
      </c>
      <c r="Q102" s="58">
        <v>267911</v>
      </c>
      <c r="R102" s="58">
        <v>0</v>
      </c>
      <c r="S102" s="58">
        <v>0</v>
      </c>
      <c r="T102" s="58">
        <v>253950</v>
      </c>
      <c r="U102" s="58">
        <v>253950</v>
      </c>
      <c r="V102" s="58">
        <v>0</v>
      </c>
      <c r="W102" s="58">
        <v>0</v>
      </c>
      <c r="X102" s="58">
        <v>253950</v>
      </c>
      <c r="Y102" s="58">
        <v>253950</v>
      </c>
      <c r="Z102" s="58">
        <v>0</v>
      </c>
      <c r="AA102" s="58">
        <v>0</v>
      </c>
      <c r="AB102" s="58">
        <v>253950</v>
      </c>
      <c r="AC102" s="58">
        <v>253950</v>
      </c>
      <c r="AD102" s="58">
        <v>0</v>
      </c>
      <c r="AE102" s="58">
        <v>0</v>
      </c>
      <c r="AF102" s="58">
        <v>253950</v>
      </c>
      <c r="AG102" s="58">
        <v>253950</v>
      </c>
      <c r="AH102" s="58">
        <v>0</v>
      </c>
      <c r="AI102" s="58">
        <v>0</v>
      </c>
      <c r="AJ102" s="58">
        <v>253950</v>
      </c>
      <c r="AK102" s="58">
        <v>253950</v>
      </c>
      <c r="AL102" s="58">
        <v>0</v>
      </c>
      <c r="AM102" s="58">
        <v>0</v>
      </c>
      <c r="AN102" s="58">
        <v>0</v>
      </c>
      <c r="AO102" s="58">
        <v>253950</v>
      </c>
      <c r="AP102" s="58">
        <v>253950</v>
      </c>
      <c r="AQ102" s="58">
        <v>0</v>
      </c>
      <c r="AR102" s="58">
        <v>0</v>
      </c>
      <c r="AS102" s="59">
        <v>254629</v>
      </c>
      <c r="AT102" s="58">
        <v>254629</v>
      </c>
      <c r="AU102" s="58">
        <v>0</v>
      </c>
      <c r="AV102" s="58">
        <v>0</v>
      </c>
      <c r="AW102" s="59">
        <v>254630</v>
      </c>
      <c r="AX102" s="58">
        <v>254630</v>
      </c>
      <c r="AY102" s="58">
        <v>0</v>
      </c>
      <c r="AZ102" s="58">
        <v>0</v>
      </c>
      <c r="BA102" s="58"/>
      <c r="BB102" s="59">
        <v>254629</v>
      </c>
      <c r="BC102" s="58">
        <v>254629</v>
      </c>
      <c r="BD102" s="58">
        <v>0</v>
      </c>
      <c r="BE102" s="58">
        <v>0</v>
      </c>
      <c r="BF102" s="59">
        <v>254630</v>
      </c>
      <c r="BG102" s="58">
        <v>254630</v>
      </c>
      <c r="BH102" s="58">
        <v>0</v>
      </c>
      <c r="BI102" s="58">
        <v>0</v>
      </c>
      <c r="BJ102" s="60"/>
      <c r="BK102" s="60"/>
      <c r="BL102" s="60"/>
      <c r="BM102" s="60"/>
      <c r="BN102" s="44"/>
      <c r="BO102" s="58">
        <v>2810129</v>
      </c>
      <c r="BP102" s="61"/>
    </row>
    <row r="103" spans="1:68">
      <c r="A103" s="5" t="s">
        <v>408</v>
      </c>
      <c r="B103" s="5" t="s">
        <v>410</v>
      </c>
      <c r="C103" s="6">
        <v>738.57600000000002</v>
      </c>
      <c r="D103" s="51">
        <v>3350734.67</v>
      </c>
      <c r="E103" s="52">
        <v>0</v>
      </c>
      <c r="F103" s="53">
        <v>0</v>
      </c>
      <c r="G103" s="51">
        <v>3350734.67</v>
      </c>
      <c r="H103" s="52">
        <v>0</v>
      </c>
      <c r="I103" s="52">
        <v>3350734.67</v>
      </c>
      <c r="J103" s="52">
        <v>28148.01</v>
      </c>
      <c r="K103" s="54">
        <v>0</v>
      </c>
      <c r="L103" s="55">
        <v>3322586.66</v>
      </c>
      <c r="M103" s="55">
        <v>3322586.66</v>
      </c>
      <c r="N103" s="56">
        <v>0</v>
      </c>
      <c r="O103" s="57">
        <v>0</v>
      </c>
      <c r="P103" s="58">
        <v>289266</v>
      </c>
      <c r="Q103" s="58">
        <v>289266</v>
      </c>
      <c r="R103" s="58">
        <v>0</v>
      </c>
      <c r="S103" s="58">
        <v>0</v>
      </c>
      <c r="T103" s="58">
        <v>274180</v>
      </c>
      <c r="U103" s="58">
        <v>274180</v>
      </c>
      <c r="V103" s="58">
        <v>0</v>
      </c>
      <c r="W103" s="58">
        <v>0</v>
      </c>
      <c r="X103" s="58">
        <v>274180</v>
      </c>
      <c r="Y103" s="58">
        <v>274180</v>
      </c>
      <c r="Z103" s="58">
        <v>0</v>
      </c>
      <c r="AA103" s="58">
        <v>0</v>
      </c>
      <c r="AB103" s="58">
        <v>274180</v>
      </c>
      <c r="AC103" s="58">
        <v>274180</v>
      </c>
      <c r="AD103" s="58">
        <v>0</v>
      </c>
      <c r="AE103" s="58">
        <v>0</v>
      </c>
      <c r="AF103" s="58">
        <v>274180</v>
      </c>
      <c r="AG103" s="58">
        <v>274180</v>
      </c>
      <c r="AH103" s="58">
        <v>0</v>
      </c>
      <c r="AI103" s="58">
        <v>0</v>
      </c>
      <c r="AJ103" s="58">
        <v>274180</v>
      </c>
      <c r="AK103" s="58">
        <v>274180</v>
      </c>
      <c r="AL103" s="58">
        <v>0</v>
      </c>
      <c r="AM103" s="58">
        <v>0</v>
      </c>
      <c r="AN103" s="58">
        <v>0</v>
      </c>
      <c r="AO103" s="58">
        <v>274180</v>
      </c>
      <c r="AP103" s="58">
        <v>274180</v>
      </c>
      <c r="AQ103" s="58">
        <v>0</v>
      </c>
      <c r="AR103" s="58">
        <v>0</v>
      </c>
      <c r="AS103" s="59">
        <v>279859</v>
      </c>
      <c r="AT103" s="58">
        <v>279859</v>
      </c>
      <c r="AU103" s="58">
        <v>0</v>
      </c>
      <c r="AV103" s="58">
        <v>0</v>
      </c>
      <c r="AW103" s="59">
        <v>279859</v>
      </c>
      <c r="AX103" s="58">
        <v>279859</v>
      </c>
      <c r="AY103" s="58">
        <v>0</v>
      </c>
      <c r="AZ103" s="58">
        <v>0</v>
      </c>
      <c r="BA103" s="58"/>
      <c r="BB103" s="59">
        <v>279859</v>
      </c>
      <c r="BC103" s="58">
        <v>279859</v>
      </c>
      <c r="BD103" s="58">
        <v>0</v>
      </c>
      <c r="BE103" s="58">
        <v>0</v>
      </c>
      <c r="BF103" s="59">
        <v>274332</v>
      </c>
      <c r="BG103" s="58">
        <v>274332</v>
      </c>
      <c r="BH103" s="58">
        <v>0</v>
      </c>
      <c r="BI103" s="58">
        <v>0</v>
      </c>
      <c r="BJ103" s="60"/>
      <c r="BK103" s="60"/>
      <c r="BL103" s="60"/>
      <c r="BM103" s="60"/>
      <c r="BN103" s="44"/>
      <c r="BO103" s="58">
        <v>3048255</v>
      </c>
      <c r="BP103" s="61"/>
    </row>
    <row r="104" spans="1:68">
      <c r="A104" s="5" t="s">
        <v>411</v>
      </c>
      <c r="B104" s="5" t="s">
        <v>413</v>
      </c>
      <c r="C104" s="6">
        <v>1047.028</v>
      </c>
      <c r="D104" s="51">
        <v>4750104.28</v>
      </c>
      <c r="E104" s="52">
        <v>0</v>
      </c>
      <c r="F104" s="53">
        <v>0</v>
      </c>
      <c r="G104" s="51">
        <v>4750104.28</v>
      </c>
      <c r="H104" s="52">
        <v>0</v>
      </c>
      <c r="I104" s="52">
        <v>4750104.28</v>
      </c>
      <c r="J104" s="52">
        <v>47309.15</v>
      </c>
      <c r="K104" s="54">
        <v>0</v>
      </c>
      <c r="L104" s="55">
        <v>4702795.13</v>
      </c>
      <c r="M104" s="55">
        <v>4702795.13</v>
      </c>
      <c r="N104" s="56">
        <v>0</v>
      </c>
      <c r="O104" s="57">
        <v>0</v>
      </c>
      <c r="P104" s="58">
        <v>438831</v>
      </c>
      <c r="Q104" s="58">
        <v>413311</v>
      </c>
      <c r="R104" s="58">
        <v>17586</v>
      </c>
      <c r="S104" s="58">
        <v>7934</v>
      </c>
      <c r="T104" s="58">
        <v>415956</v>
      </c>
      <c r="U104" s="58">
        <v>391766</v>
      </c>
      <c r="V104" s="58">
        <v>16669</v>
      </c>
      <c r="W104" s="58">
        <v>7521</v>
      </c>
      <c r="X104" s="58">
        <v>395766</v>
      </c>
      <c r="Y104" s="58">
        <v>391673</v>
      </c>
      <c r="Z104" s="58">
        <v>-3426</v>
      </c>
      <c r="AA104" s="58">
        <v>7519</v>
      </c>
      <c r="AB104" s="58">
        <v>385646</v>
      </c>
      <c r="AC104" s="58">
        <v>391624</v>
      </c>
      <c r="AD104" s="58">
        <v>-3425</v>
      </c>
      <c r="AE104" s="58">
        <v>-2553</v>
      </c>
      <c r="AF104" s="58">
        <v>385645</v>
      </c>
      <c r="AG104" s="58">
        <v>391624</v>
      </c>
      <c r="AH104" s="58">
        <v>-3426</v>
      </c>
      <c r="AI104" s="58">
        <v>-2553</v>
      </c>
      <c r="AJ104" s="58">
        <v>385646</v>
      </c>
      <c r="AK104" s="58">
        <v>391624</v>
      </c>
      <c r="AL104" s="58">
        <v>-3425</v>
      </c>
      <c r="AM104" s="58">
        <v>-2553</v>
      </c>
      <c r="AN104" s="58">
        <v>0</v>
      </c>
      <c r="AO104" s="58">
        <v>385645</v>
      </c>
      <c r="AP104" s="58">
        <v>391624</v>
      </c>
      <c r="AQ104" s="58">
        <v>-3426</v>
      </c>
      <c r="AR104" s="58">
        <v>-2553</v>
      </c>
      <c r="AS104" s="59">
        <v>386696</v>
      </c>
      <c r="AT104" s="58">
        <v>392673</v>
      </c>
      <c r="AU104" s="58">
        <v>-3425</v>
      </c>
      <c r="AV104" s="58">
        <v>-2552</v>
      </c>
      <c r="AW104" s="59">
        <v>386694</v>
      </c>
      <c r="AX104" s="58">
        <v>392673</v>
      </c>
      <c r="AY104" s="58">
        <v>-3426</v>
      </c>
      <c r="AZ104" s="58">
        <v>-2553</v>
      </c>
      <c r="BA104" s="58"/>
      <c r="BB104" s="59">
        <v>386696</v>
      </c>
      <c r="BC104" s="58">
        <v>392673</v>
      </c>
      <c r="BD104" s="58">
        <v>-3425</v>
      </c>
      <c r="BE104" s="58">
        <v>-2552</v>
      </c>
      <c r="BF104" s="59">
        <v>374786</v>
      </c>
      <c r="BG104" s="58">
        <v>380765</v>
      </c>
      <c r="BH104" s="58">
        <v>-3426</v>
      </c>
      <c r="BI104" s="58">
        <v>-2553</v>
      </c>
      <c r="BJ104" s="60"/>
      <c r="BK104" s="60"/>
      <c r="BL104" s="60"/>
      <c r="BM104" s="60"/>
      <c r="BN104" s="44"/>
      <c r="BO104" s="58">
        <v>4328007</v>
      </c>
      <c r="BP104" s="61"/>
    </row>
    <row r="105" spans="1:68">
      <c r="A105" s="5" t="s">
        <v>414</v>
      </c>
      <c r="B105" s="5" t="s">
        <v>416</v>
      </c>
      <c r="C105" s="6">
        <v>4368.1530000000002</v>
      </c>
      <c r="D105" s="51">
        <v>19817218.120000001</v>
      </c>
      <c r="E105" s="52">
        <v>1164765.2</v>
      </c>
      <c r="F105" s="53">
        <v>0</v>
      </c>
      <c r="G105" s="51">
        <v>20981983.32</v>
      </c>
      <c r="H105" s="52">
        <v>0</v>
      </c>
      <c r="I105" s="52">
        <v>20981983.32</v>
      </c>
      <c r="J105" s="52">
        <v>227523.53</v>
      </c>
      <c r="K105" s="54">
        <v>0</v>
      </c>
      <c r="L105" s="55">
        <v>20754459.789999999</v>
      </c>
      <c r="M105" s="55">
        <v>19602325.02</v>
      </c>
      <c r="N105" s="56">
        <v>1152134.77</v>
      </c>
      <c r="O105" s="57">
        <v>0</v>
      </c>
      <c r="P105" s="58">
        <v>1841196</v>
      </c>
      <c r="Q105" s="58">
        <v>1742185</v>
      </c>
      <c r="R105" s="58">
        <v>99011</v>
      </c>
      <c r="S105" s="58">
        <v>0</v>
      </c>
      <c r="T105" s="58">
        <v>1744843</v>
      </c>
      <c r="U105" s="58">
        <v>1651014</v>
      </c>
      <c r="V105" s="58">
        <v>93829</v>
      </c>
      <c r="W105" s="58">
        <v>0</v>
      </c>
      <c r="X105" s="58">
        <v>1630738</v>
      </c>
      <c r="Y105" s="58">
        <v>1650022</v>
      </c>
      <c r="Z105" s="58">
        <v>-19284</v>
      </c>
      <c r="AA105" s="58">
        <v>0</v>
      </c>
      <c r="AB105" s="58">
        <v>1760013</v>
      </c>
      <c r="AC105" s="58">
        <v>1651144</v>
      </c>
      <c r="AD105" s="58">
        <v>108869</v>
      </c>
      <c r="AE105" s="58">
        <v>0</v>
      </c>
      <c r="AF105" s="58">
        <v>1760014</v>
      </c>
      <c r="AG105" s="58">
        <v>1651144</v>
      </c>
      <c r="AH105" s="58">
        <v>108870</v>
      </c>
      <c r="AI105" s="58">
        <v>0</v>
      </c>
      <c r="AJ105" s="58">
        <v>1760013</v>
      </c>
      <c r="AK105" s="58">
        <v>1651144</v>
      </c>
      <c r="AL105" s="58">
        <v>108869</v>
      </c>
      <c r="AM105" s="58">
        <v>0</v>
      </c>
      <c r="AN105" s="58">
        <v>0</v>
      </c>
      <c r="AO105" s="58">
        <v>1760014</v>
      </c>
      <c r="AP105" s="58">
        <v>1651144</v>
      </c>
      <c r="AQ105" s="58">
        <v>108870</v>
      </c>
      <c r="AR105" s="58">
        <v>0</v>
      </c>
      <c r="AS105" s="59">
        <v>1708159</v>
      </c>
      <c r="AT105" s="58">
        <v>1599060</v>
      </c>
      <c r="AU105" s="58">
        <v>109099</v>
      </c>
      <c r="AV105" s="58">
        <v>0</v>
      </c>
      <c r="AW105" s="59">
        <v>1708161</v>
      </c>
      <c r="AX105" s="58">
        <v>1599061</v>
      </c>
      <c r="AY105" s="58">
        <v>109100</v>
      </c>
      <c r="AZ105" s="58">
        <v>0</v>
      </c>
      <c r="BA105" s="58"/>
      <c r="BB105" s="59">
        <v>1708159</v>
      </c>
      <c r="BC105" s="58">
        <v>1599060</v>
      </c>
      <c r="BD105" s="58">
        <v>109099</v>
      </c>
      <c r="BE105" s="58">
        <v>0</v>
      </c>
      <c r="BF105" s="59">
        <v>1686575</v>
      </c>
      <c r="BG105" s="58">
        <v>1578674</v>
      </c>
      <c r="BH105" s="58">
        <v>107901</v>
      </c>
      <c r="BI105" s="58">
        <v>0</v>
      </c>
      <c r="BJ105" s="60"/>
      <c r="BK105" s="60"/>
      <c r="BL105" s="60"/>
      <c r="BM105" s="60"/>
      <c r="BN105" s="44"/>
      <c r="BO105" s="58">
        <v>19067885</v>
      </c>
      <c r="BP105" s="61"/>
    </row>
    <row r="106" spans="1:68">
      <c r="A106" s="5" t="s">
        <v>417</v>
      </c>
      <c r="B106" s="5" t="s">
        <v>418</v>
      </c>
      <c r="C106" s="6">
        <v>450.64800000000002</v>
      </c>
      <c r="D106" s="51">
        <v>2044477.31</v>
      </c>
      <c r="E106" s="52">
        <v>0</v>
      </c>
      <c r="F106" s="53">
        <v>0</v>
      </c>
      <c r="G106" s="51">
        <v>2044477.31</v>
      </c>
      <c r="H106" s="52">
        <v>0</v>
      </c>
      <c r="I106" s="52">
        <v>2044477.31</v>
      </c>
      <c r="J106" s="52">
        <v>28047.75</v>
      </c>
      <c r="K106" s="54">
        <v>0</v>
      </c>
      <c r="L106" s="55">
        <v>2016429.56</v>
      </c>
      <c r="M106" s="55">
        <v>2016429.56</v>
      </c>
      <c r="N106" s="56">
        <v>0</v>
      </c>
      <c r="O106" s="57">
        <v>0</v>
      </c>
      <c r="P106" s="58">
        <v>155912</v>
      </c>
      <c r="Q106" s="58">
        <v>155912</v>
      </c>
      <c r="R106" s="58">
        <v>0</v>
      </c>
      <c r="S106" s="58">
        <v>0</v>
      </c>
      <c r="T106" s="58">
        <v>147699</v>
      </c>
      <c r="U106" s="58">
        <v>147699</v>
      </c>
      <c r="V106" s="58">
        <v>0</v>
      </c>
      <c r="W106" s="58">
        <v>0</v>
      </c>
      <c r="X106" s="58">
        <v>147699</v>
      </c>
      <c r="Y106" s="58">
        <v>147699</v>
      </c>
      <c r="Z106" s="58">
        <v>0</v>
      </c>
      <c r="AA106" s="58">
        <v>0</v>
      </c>
      <c r="AB106" s="58">
        <v>147699</v>
      </c>
      <c r="AC106" s="58">
        <v>147699</v>
      </c>
      <c r="AD106" s="58">
        <v>0</v>
      </c>
      <c r="AE106" s="58">
        <v>0</v>
      </c>
      <c r="AF106" s="58">
        <v>147699</v>
      </c>
      <c r="AG106" s="58">
        <v>147699</v>
      </c>
      <c r="AH106" s="58">
        <v>0</v>
      </c>
      <c r="AI106" s="58">
        <v>0</v>
      </c>
      <c r="AJ106" s="58">
        <v>147699</v>
      </c>
      <c r="AK106" s="58">
        <v>147699</v>
      </c>
      <c r="AL106" s="58">
        <v>0</v>
      </c>
      <c r="AM106" s="58">
        <v>0</v>
      </c>
      <c r="AN106" s="58">
        <v>0</v>
      </c>
      <c r="AO106" s="58">
        <v>147699</v>
      </c>
      <c r="AP106" s="58">
        <v>147699</v>
      </c>
      <c r="AQ106" s="58">
        <v>0</v>
      </c>
      <c r="AR106" s="58">
        <v>0</v>
      </c>
      <c r="AS106" s="59">
        <v>194865</v>
      </c>
      <c r="AT106" s="58">
        <v>194865</v>
      </c>
      <c r="AU106" s="58">
        <v>0</v>
      </c>
      <c r="AV106" s="58">
        <v>0</v>
      </c>
      <c r="AW106" s="59">
        <v>194865</v>
      </c>
      <c r="AX106" s="58">
        <v>194865</v>
      </c>
      <c r="AY106" s="58">
        <v>0</v>
      </c>
      <c r="AZ106" s="58">
        <v>0</v>
      </c>
      <c r="BA106" s="58"/>
      <c r="BB106" s="59">
        <v>194865</v>
      </c>
      <c r="BC106" s="58">
        <v>194865</v>
      </c>
      <c r="BD106" s="58">
        <v>0</v>
      </c>
      <c r="BE106" s="58">
        <v>0</v>
      </c>
      <c r="BF106" s="59">
        <v>194864</v>
      </c>
      <c r="BG106" s="58">
        <v>194864</v>
      </c>
      <c r="BH106" s="58">
        <v>0</v>
      </c>
      <c r="BI106" s="58">
        <v>0</v>
      </c>
      <c r="BJ106" s="60"/>
      <c r="BK106" s="60"/>
      <c r="BL106" s="60"/>
      <c r="BM106" s="60"/>
      <c r="BN106" s="44"/>
      <c r="BO106" s="58">
        <v>1821565</v>
      </c>
      <c r="BP106" s="61"/>
    </row>
    <row r="107" spans="1:68">
      <c r="A107" s="5" t="s">
        <v>419</v>
      </c>
      <c r="B107" s="5" t="s">
        <v>421</v>
      </c>
      <c r="C107" s="6">
        <v>680.15300000000002</v>
      </c>
      <c r="D107" s="51">
        <v>3085684.12</v>
      </c>
      <c r="E107" s="52">
        <v>0</v>
      </c>
      <c r="F107" s="53">
        <v>0</v>
      </c>
      <c r="G107" s="51">
        <v>3085684.12</v>
      </c>
      <c r="H107" s="52">
        <v>0</v>
      </c>
      <c r="I107" s="52">
        <v>3085684.12</v>
      </c>
      <c r="J107" s="52">
        <v>29796.81</v>
      </c>
      <c r="K107" s="54">
        <v>34416.9</v>
      </c>
      <c r="L107" s="55">
        <v>3021470.41</v>
      </c>
      <c r="M107" s="55">
        <v>3021470.41</v>
      </c>
      <c r="N107" s="56">
        <v>0</v>
      </c>
      <c r="O107" s="57">
        <v>0</v>
      </c>
      <c r="P107" s="58">
        <v>274464</v>
      </c>
      <c r="Q107" s="58">
        <v>264869</v>
      </c>
      <c r="R107" s="58">
        <v>9595</v>
      </c>
      <c r="S107" s="58">
        <v>0</v>
      </c>
      <c r="T107" s="58">
        <v>259961</v>
      </c>
      <c r="U107" s="58">
        <v>250873</v>
      </c>
      <c r="V107" s="58">
        <v>9088</v>
      </c>
      <c r="W107" s="58">
        <v>0</v>
      </c>
      <c r="X107" s="58">
        <v>248796</v>
      </c>
      <c r="Y107" s="58">
        <v>250664</v>
      </c>
      <c r="Z107" s="58">
        <v>-1868</v>
      </c>
      <c r="AA107" s="58">
        <v>0</v>
      </c>
      <c r="AB107" s="58">
        <v>248796</v>
      </c>
      <c r="AC107" s="58">
        <v>250664</v>
      </c>
      <c r="AD107" s="58">
        <v>-1868</v>
      </c>
      <c r="AE107" s="58">
        <v>0</v>
      </c>
      <c r="AF107" s="58">
        <v>248796</v>
      </c>
      <c r="AG107" s="58">
        <v>250664</v>
      </c>
      <c r="AH107" s="58">
        <v>-1868</v>
      </c>
      <c r="AI107" s="58">
        <v>0</v>
      </c>
      <c r="AJ107" s="58">
        <v>248796</v>
      </c>
      <c r="AK107" s="58">
        <v>250664</v>
      </c>
      <c r="AL107" s="58">
        <v>-1868</v>
      </c>
      <c r="AM107" s="58">
        <v>0</v>
      </c>
      <c r="AN107" s="58">
        <v>0</v>
      </c>
      <c r="AO107" s="58">
        <v>248795</v>
      </c>
      <c r="AP107" s="58">
        <v>250664</v>
      </c>
      <c r="AQ107" s="58">
        <v>-1869</v>
      </c>
      <c r="AR107" s="58">
        <v>0</v>
      </c>
      <c r="AS107" s="59">
        <v>249477</v>
      </c>
      <c r="AT107" s="58">
        <v>251345</v>
      </c>
      <c r="AU107" s="58">
        <v>-1868</v>
      </c>
      <c r="AV107" s="58">
        <v>0</v>
      </c>
      <c r="AW107" s="59">
        <v>249476</v>
      </c>
      <c r="AX107" s="58">
        <v>251345</v>
      </c>
      <c r="AY107" s="58">
        <v>-1869</v>
      </c>
      <c r="AZ107" s="58">
        <v>0</v>
      </c>
      <c r="BA107" s="58"/>
      <c r="BB107" s="59">
        <v>249477</v>
      </c>
      <c r="BC107" s="58">
        <v>251345</v>
      </c>
      <c r="BD107" s="58">
        <v>-1868</v>
      </c>
      <c r="BE107" s="58">
        <v>0</v>
      </c>
      <c r="BF107" s="59">
        <v>247318</v>
      </c>
      <c r="BG107" s="58">
        <v>249187</v>
      </c>
      <c r="BH107" s="58">
        <v>-1869</v>
      </c>
      <c r="BI107" s="58">
        <v>0</v>
      </c>
      <c r="BJ107" s="60"/>
      <c r="BK107" s="60"/>
      <c r="BL107" s="60"/>
      <c r="BM107" s="60"/>
      <c r="BN107" s="44"/>
      <c r="BO107" s="58">
        <v>2774152</v>
      </c>
      <c r="BP107" s="61"/>
    </row>
    <row r="108" spans="1:68">
      <c r="A108" s="5" t="s">
        <v>422</v>
      </c>
      <c r="B108" s="5" t="s">
        <v>424</v>
      </c>
      <c r="C108" s="6">
        <v>1279.9280000000001</v>
      </c>
      <c r="D108" s="51">
        <v>5806713.3499999996</v>
      </c>
      <c r="E108" s="52">
        <v>0</v>
      </c>
      <c r="F108" s="53">
        <v>0</v>
      </c>
      <c r="G108" s="51">
        <v>5806713.3499999996</v>
      </c>
      <c r="H108" s="52">
        <v>0</v>
      </c>
      <c r="I108" s="52">
        <v>5806713.3499999996</v>
      </c>
      <c r="J108" s="52">
        <v>30008.75</v>
      </c>
      <c r="K108" s="54">
        <v>0</v>
      </c>
      <c r="L108" s="55">
        <v>5776704.5999999996</v>
      </c>
      <c r="M108" s="55">
        <v>5776704.5999999996</v>
      </c>
      <c r="N108" s="56">
        <v>0</v>
      </c>
      <c r="O108" s="57">
        <v>0</v>
      </c>
      <c r="P108" s="58">
        <v>517260</v>
      </c>
      <c r="Q108" s="58">
        <v>506458</v>
      </c>
      <c r="R108" s="58">
        <v>0</v>
      </c>
      <c r="S108" s="58">
        <v>10802</v>
      </c>
      <c r="T108" s="58">
        <v>490360</v>
      </c>
      <c r="U108" s="58">
        <v>480119</v>
      </c>
      <c r="V108" s="58">
        <v>0</v>
      </c>
      <c r="W108" s="58">
        <v>10241</v>
      </c>
      <c r="X108" s="58">
        <v>490360</v>
      </c>
      <c r="Y108" s="58">
        <v>480119</v>
      </c>
      <c r="Z108" s="58">
        <v>0</v>
      </c>
      <c r="AA108" s="58">
        <v>10241</v>
      </c>
      <c r="AB108" s="58">
        <v>476613</v>
      </c>
      <c r="AC108" s="58">
        <v>480089</v>
      </c>
      <c r="AD108" s="58">
        <v>0</v>
      </c>
      <c r="AE108" s="58">
        <v>-3476</v>
      </c>
      <c r="AF108" s="58">
        <v>476613</v>
      </c>
      <c r="AG108" s="58">
        <v>480089</v>
      </c>
      <c r="AH108" s="58">
        <v>0</v>
      </c>
      <c r="AI108" s="58">
        <v>-3476</v>
      </c>
      <c r="AJ108" s="58">
        <v>476613</v>
      </c>
      <c r="AK108" s="58">
        <v>480089</v>
      </c>
      <c r="AL108" s="58">
        <v>0</v>
      </c>
      <c r="AM108" s="58">
        <v>-3476</v>
      </c>
      <c r="AN108" s="58">
        <v>0</v>
      </c>
      <c r="AO108" s="58">
        <v>476613</v>
      </c>
      <c r="AP108" s="58">
        <v>480089</v>
      </c>
      <c r="AQ108" s="58">
        <v>0</v>
      </c>
      <c r="AR108" s="58">
        <v>-3476</v>
      </c>
      <c r="AS108" s="59">
        <v>477896</v>
      </c>
      <c r="AT108" s="58">
        <v>481372</v>
      </c>
      <c r="AU108" s="58">
        <v>0</v>
      </c>
      <c r="AV108" s="58">
        <v>-3476</v>
      </c>
      <c r="AW108" s="59">
        <v>477896</v>
      </c>
      <c r="AX108" s="58">
        <v>481372</v>
      </c>
      <c r="AY108" s="58">
        <v>0</v>
      </c>
      <c r="AZ108" s="58">
        <v>-3476</v>
      </c>
      <c r="BA108" s="58"/>
      <c r="BB108" s="59">
        <v>477896</v>
      </c>
      <c r="BC108" s="58">
        <v>481372</v>
      </c>
      <c r="BD108" s="58">
        <v>0</v>
      </c>
      <c r="BE108" s="58">
        <v>-3476</v>
      </c>
      <c r="BF108" s="59">
        <v>469292</v>
      </c>
      <c r="BG108" s="58">
        <v>472768</v>
      </c>
      <c r="BH108" s="58">
        <v>0</v>
      </c>
      <c r="BI108" s="58">
        <v>-3476</v>
      </c>
      <c r="BJ108" s="60"/>
      <c r="BK108" s="60"/>
      <c r="BL108" s="60"/>
      <c r="BM108" s="60"/>
      <c r="BN108" s="44"/>
      <c r="BO108" s="58">
        <v>5307412</v>
      </c>
      <c r="BP108" s="61"/>
    </row>
    <row r="109" spans="1:68">
      <c r="A109" s="5" t="s">
        <v>425</v>
      </c>
      <c r="B109" s="5" t="s">
        <v>427</v>
      </c>
      <c r="C109" s="6">
        <v>908.07500000000005</v>
      </c>
      <c r="D109" s="51">
        <v>4119709.26</v>
      </c>
      <c r="E109" s="52">
        <v>172169.66</v>
      </c>
      <c r="F109" s="53">
        <v>0</v>
      </c>
      <c r="G109" s="51">
        <v>4291878.92</v>
      </c>
      <c r="H109" s="52">
        <v>0</v>
      </c>
      <c r="I109" s="52">
        <v>4291878.92</v>
      </c>
      <c r="J109" s="52">
        <v>49377.58</v>
      </c>
      <c r="K109" s="54">
        <v>0</v>
      </c>
      <c r="L109" s="55">
        <v>4242501.34</v>
      </c>
      <c r="M109" s="55">
        <v>4072312.47</v>
      </c>
      <c r="N109" s="56">
        <v>170188.87</v>
      </c>
      <c r="O109" s="57">
        <v>0</v>
      </c>
      <c r="P109" s="58">
        <v>358603</v>
      </c>
      <c r="Q109" s="58">
        <v>358603</v>
      </c>
      <c r="R109" s="58">
        <v>0</v>
      </c>
      <c r="S109" s="58">
        <v>0</v>
      </c>
      <c r="T109" s="58">
        <v>339842</v>
      </c>
      <c r="U109" s="58">
        <v>339842</v>
      </c>
      <c r="V109" s="58">
        <v>0</v>
      </c>
      <c r="W109" s="58">
        <v>0</v>
      </c>
      <c r="X109" s="58">
        <v>339841</v>
      </c>
      <c r="Y109" s="58">
        <v>339841</v>
      </c>
      <c r="Z109" s="58">
        <v>0</v>
      </c>
      <c r="AA109" s="58">
        <v>0</v>
      </c>
      <c r="AB109" s="58">
        <v>358950</v>
      </c>
      <c r="AC109" s="58">
        <v>339996</v>
      </c>
      <c r="AD109" s="58">
        <v>18954</v>
      </c>
      <c r="AE109" s="58">
        <v>0</v>
      </c>
      <c r="AF109" s="58">
        <v>358951</v>
      </c>
      <c r="AG109" s="58">
        <v>339997</v>
      </c>
      <c r="AH109" s="58">
        <v>18954</v>
      </c>
      <c r="AI109" s="58">
        <v>0</v>
      </c>
      <c r="AJ109" s="58">
        <v>358950</v>
      </c>
      <c r="AK109" s="58">
        <v>339996</v>
      </c>
      <c r="AL109" s="58">
        <v>18954</v>
      </c>
      <c r="AM109" s="58">
        <v>0</v>
      </c>
      <c r="AN109" s="58">
        <v>0</v>
      </c>
      <c r="AO109" s="58">
        <v>358951</v>
      </c>
      <c r="AP109" s="58">
        <v>339997</v>
      </c>
      <c r="AQ109" s="58">
        <v>18954</v>
      </c>
      <c r="AR109" s="58">
        <v>0</v>
      </c>
      <c r="AS109" s="59">
        <v>354684</v>
      </c>
      <c r="AT109" s="58">
        <v>335694</v>
      </c>
      <c r="AU109" s="58">
        <v>18990</v>
      </c>
      <c r="AV109" s="58">
        <v>0</v>
      </c>
      <c r="AW109" s="59">
        <v>357051</v>
      </c>
      <c r="AX109" s="58">
        <v>338060</v>
      </c>
      <c r="AY109" s="58">
        <v>18991</v>
      </c>
      <c r="AZ109" s="58">
        <v>0</v>
      </c>
      <c r="BA109" s="58"/>
      <c r="BB109" s="59">
        <v>357051</v>
      </c>
      <c r="BC109" s="58">
        <v>338060</v>
      </c>
      <c r="BD109" s="58">
        <v>18991</v>
      </c>
      <c r="BE109" s="58">
        <v>0</v>
      </c>
      <c r="BF109" s="59">
        <v>349813</v>
      </c>
      <c r="BG109" s="58">
        <v>331113</v>
      </c>
      <c r="BH109" s="58">
        <v>18700</v>
      </c>
      <c r="BI109" s="58">
        <v>0</v>
      </c>
      <c r="BJ109" s="60"/>
      <c r="BK109" s="60"/>
      <c r="BL109" s="60"/>
      <c r="BM109" s="60"/>
      <c r="BN109" s="44"/>
      <c r="BO109" s="58">
        <v>3892687</v>
      </c>
      <c r="BP109" s="61"/>
    </row>
    <row r="110" spans="1:68">
      <c r="A110" s="5" t="s">
        <v>428</v>
      </c>
      <c r="B110" s="5" t="s">
        <v>430</v>
      </c>
      <c r="C110" s="6">
        <v>3461.4459999999999</v>
      </c>
      <c r="D110" s="51">
        <v>15703715.140000001</v>
      </c>
      <c r="E110" s="52">
        <v>906760.22</v>
      </c>
      <c r="F110" s="53">
        <v>0</v>
      </c>
      <c r="G110" s="51">
        <v>16610475.359999999</v>
      </c>
      <c r="H110" s="52">
        <v>0</v>
      </c>
      <c r="I110" s="52">
        <v>16610475.359999999</v>
      </c>
      <c r="J110" s="52">
        <v>1290115</v>
      </c>
      <c r="K110" s="54">
        <v>0</v>
      </c>
      <c r="L110" s="55">
        <v>15320360.359999999</v>
      </c>
      <c r="M110" s="55">
        <v>14484027.08</v>
      </c>
      <c r="N110" s="56">
        <v>836333.28</v>
      </c>
      <c r="O110" s="57">
        <v>0</v>
      </c>
      <c r="P110" s="58">
        <v>1308099</v>
      </c>
      <c r="Q110" s="58">
        <v>1268530</v>
      </c>
      <c r="R110" s="58">
        <v>31323</v>
      </c>
      <c r="S110" s="58">
        <v>8246</v>
      </c>
      <c r="T110" s="58">
        <v>1234647</v>
      </c>
      <c r="U110" s="58">
        <v>1197300</v>
      </c>
      <c r="V110" s="58">
        <v>29564</v>
      </c>
      <c r="W110" s="58">
        <v>7783</v>
      </c>
      <c r="X110" s="58">
        <v>1195913</v>
      </c>
      <c r="Y110" s="58">
        <v>1194239</v>
      </c>
      <c r="Z110" s="58">
        <v>-6089</v>
      </c>
      <c r="AA110" s="58">
        <v>7763</v>
      </c>
      <c r="AB110" s="58">
        <v>1285223</v>
      </c>
      <c r="AC110" s="58">
        <v>1201119</v>
      </c>
      <c r="AD110" s="58">
        <v>86748</v>
      </c>
      <c r="AE110" s="58">
        <v>-2644</v>
      </c>
      <c r="AF110" s="58">
        <v>1285223</v>
      </c>
      <c r="AG110" s="58">
        <v>1201119</v>
      </c>
      <c r="AH110" s="58">
        <v>86748</v>
      </c>
      <c r="AI110" s="58">
        <v>-2644</v>
      </c>
      <c r="AJ110" s="58">
        <v>1285225</v>
      </c>
      <c r="AK110" s="58">
        <v>1201120</v>
      </c>
      <c r="AL110" s="58">
        <v>86748</v>
      </c>
      <c r="AM110" s="58">
        <v>-2643</v>
      </c>
      <c r="AN110" s="58">
        <v>0</v>
      </c>
      <c r="AO110" s="58">
        <v>1285223</v>
      </c>
      <c r="AP110" s="58">
        <v>1201119</v>
      </c>
      <c r="AQ110" s="58">
        <v>86748</v>
      </c>
      <c r="AR110" s="58">
        <v>-2644</v>
      </c>
      <c r="AS110" s="59">
        <v>1288894</v>
      </c>
      <c r="AT110" s="58">
        <v>1204588</v>
      </c>
      <c r="AU110" s="58">
        <v>86949</v>
      </c>
      <c r="AV110" s="58">
        <v>-2643</v>
      </c>
      <c r="AW110" s="59">
        <v>1288892</v>
      </c>
      <c r="AX110" s="58">
        <v>1204588</v>
      </c>
      <c r="AY110" s="58">
        <v>86948</v>
      </c>
      <c r="AZ110" s="58">
        <v>-2644</v>
      </c>
      <c r="BA110" s="58"/>
      <c r="BB110" s="59">
        <v>1288894</v>
      </c>
      <c r="BC110" s="58">
        <v>1204588</v>
      </c>
      <c r="BD110" s="58">
        <v>86949</v>
      </c>
      <c r="BE110" s="58">
        <v>-2643</v>
      </c>
      <c r="BF110" s="59">
        <v>1287064</v>
      </c>
      <c r="BG110" s="58">
        <v>1202859</v>
      </c>
      <c r="BH110" s="58">
        <v>86849</v>
      </c>
      <c r="BI110" s="58">
        <v>-2644</v>
      </c>
      <c r="BJ110" s="60"/>
      <c r="BK110" s="60"/>
      <c r="BL110" s="60"/>
      <c r="BM110" s="60"/>
      <c r="BN110" s="44"/>
      <c r="BO110" s="58">
        <v>14033297</v>
      </c>
      <c r="BP110" s="61"/>
    </row>
    <row r="111" spans="1:68">
      <c r="A111" s="5" t="s">
        <v>431</v>
      </c>
      <c r="B111" s="5" t="s">
        <v>433</v>
      </c>
      <c r="C111" s="6">
        <v>5364.1959999999999</v>
      </c>
      <c r="D111" s="51">
        <v>24336016.199999999</v>
      </c>
      <c r="E111" s="52">
        <v>0</v>
      </c>
      <c r="F111" s="53">
        <v>0</v>
      </c>
      <c r="G111" s="51">
        <v>24336016.199999999</v>
      </c>
      <c r="H111" s="52">
        <v>0</v>
      </c>
      <c r="I111" s="52">
        <v>24336016.199999999</v>
      </c>
      <c r="J111" s="52">
        <v>107397</v>
      </c>
      <c r="K111" s="54">
        <v>0</v>
      </c>
      <c r="L111" s="55">
        <v>24228619.199999999</v>
      </c>
      <c r="M111" s="55">
        <v>24228619.199999999</v>
      </c>
      <c r="N111" s="56">
        <v>0</v>
      </c>
      <c r="O111" s="57">
        <v>0</v>
      </c>
      <c r="P111" s="58">
        <v>2117999</v>
      </c>
      <c r="Q111" s="58">
        <v>2117999</v>
      </c>
      <c r="R111" s="58">
        <v>0</v>
      </c>
      <c r="S111" s="58">
        <v>0</v>
      </c>
      <c r="T111" s="58">
        <v>2007613</v>
      </c>
      <c r="U111" s="58">
        <v>2007613</v>
      </c>
      <c r="V111" s="58">
        <v>0</v>
      </c>
      <c r="W111" s="58">
        <v>0</v>
      </c>
      <c r="X111" s="58">
        <v>2007613</v>
      </c>
      <c r="Y111" s="58">
        <v>2007613</v>
      </c>
      <c r="Z111" s="58">
        <v>0</v>
      </c>
      <c r="AA111" s="58">
        <v>0</v>
      </c>
      <c r="AB111" s="58">
        <v>2007613</v>
      </c>
      <c r="AC111" s="58">
        <v>2007613</v>
      </c>
      <c r="AD111" s="58">
        <v>0</v>
      </c>
      <c r="AE111" s="58">
        <v>0</v>
      </c>
      <c r="AF111" s="58">
        <v>2007613</v>
      </c>
      <c r="AG111" s="58">
        <v>2007613</v>
      </c>
      <c r="AH111" s="58">
        <v>0</v>
      </c>
      <c r="AI111" s="58">
        <v>0</v>
      </c>
      <c r="AJ111" s="58">
        <v>2007613</v>
      </c>
      <c r="AK111" s="58">
        <v>2007613</v>
      </c>
      <c r="AL111" s="58">
        <v>0</v>
      </c>
      <c r="AM111" s="58">
        <v>0</v>
      </c>
      <c r="AN111" s="58">
        <v>0</v>
      </c>
      <c r="AO111" s="58">
        <v>2007613</v>
      </c>
      <c r="AP111" s="58">
        <v>2007613</v>
      </c>
      <c r="AQ111" s="58">
        <v>0</v>
      </c>
      <c r="AR111" s="58">
        <v>0</v>
      </c>
      <c r="AS111" s="59">
        <v>2012988</v>
      </c>
      <c r="AT111" s="58">
        <v>2012988</v>
      </c>
      <c r="AU111" s="58">
        <v>0</v>
      </c>
      <c r="AV111" s="58">
        <v>0</v>
      </c>
      <c r="AW111" s="59">
        <v>2012989</v>
      </c>
      <c r="AX111" s="58">
        <v>2012989</v>
      </c>
      <c r="AY111" s="58">
        <v>0</v>
      </c>
      <c r="AZ111" s="58">
        <v>0</v>
      </c>
      <c r="BA111" s="58"/>
      <c r="BB111" s="59">
        <v>2012988</v>
      </c>
      <c r="BC111" s="58">
        <v>2012988</v>
      </c>
      <c r="BD111" s="58">
        <v>0</v>
      </c>
      <c r="BE111" s="58">
        <v>0</v>
      </c>
      <c r="BF111" s="59">
        <v>2012989</v>
      </c>
      <c r="BG111" s="58">
        <v>2012989</v>
      </c>
      <c r="BH111" s="58">
        <v>0</v>
      </c>
      <c r="BI111" s="58">
        <v>0</v>
      </c>
      <c r="BJ111" s="60"/>
      <c r="BK111" s="60"/>
      <c r="BL111" s="60"/>
      <c r="BM111" s="60"/>
      <c r="BN111" s="44"/>
      <c r="BO111" s="58">
        <v>22215631</v>
      </c>
      <c r="BP111" s="61"/>
    </row>
    <row r="112" spans="1:68">
      <c r="A112" s="5" t="s">
        <v>434</v>
      </c>
      <c r="B112" s="5" t="s">
        <v>435</v>
      </c>
      <c r="C112" s="6">
        <v>543.76700000000005</v>
      </c>
      <c r="D112" s="51">
        <v>2466934.94</v>
      </c>
      <c r="E112" s="52">
        <v>0</v>
      </c>
      <c r="F112" s="53">
        <v>0</v>
      </c>
      <c r="G112" s="51">
        <v>2466934.94</v>
      </c>
      <c r="H112" s="52">
        <v>0</v>
      </c>
      <c r="I112" s="52">
        <v>2466934.94</v>
      </c>
      <c r="J112" s="52">
        <v>586912.88</v>
      </c>
      <c r="K112" s="54">
        <v>0</v>
      </c>
      <c r="L112" s="55">
        <v>1880022.06</v>
      </c>
      <c r="M112" s="55">
        <v>1880022.06</v>
      </c>
      <c r="N112" s="56">
        <v>0</v>
      </c>
      <c r="O112" s="57">
        <v>0</v>
      </c>
      <c r="P112" s="58">
        <v>213724</v>
      </c>
      <c r="Q112" s="58">
        <v>213724</v>
      </c>
      <c r="R112" s="58">
        <v>0</v>
      </c>
      <c r="S112" s="58">
        <v>0</v>
      </c>
      <c r="T112" s="58">
        <v>202501</v>
      </c>
      <c r="U112" s="58">
        <v>202501</v>
      </c>
      <c r="V112" s="58">
        <v>0</v>
      </c>
      <c r="W112" s="58">
        <v>0</v>
      </c>
      <c r="X112" s="58">
        <v>202501</v>
      </c>
      <c r="Y112" s="58">
        <v>202501</v>
      </c>
      <c r="Z112" s="58">
        <v>0</v>
      </c>
      <c r="AA112" s="58">
        <v>0</v>
      </c>
      <c r="AB112" s="58">
        <v>202501</v>
      </c>
      <c r="AC112" s="58">
        <v>202501</v>
      </c>
      <c r="AD112" s="58">
        <v>0</v>
      </c>
      <c r="AE112" s="58">
        <v>0</v>
      </c>
      <c r="AF112" s="58">
        <v>202501</v>
      </c>
      <c r="AG112" s="58">
        <v>202501</v>
      </c>
      <c r="AH112" s="58">
        <v>0</v>
      </c>
      <c r="AI112" s="58">
        <v>0</v>
      </c>
      <c r="AJ112" s="58">
        <v>202501</v>
      </c>
      <c r="AK112" s="58">
        <v>202501</v>
      </c>
      <c r="AL112" s="58">
        <v>0</v>
      </c>
      <c r="AM112" s="58">
        <v>0</v>
      </c>
      <c r="AN112" s="58">
        <v>0</v>
      </c>
      <c r="AO112" s="58">
        <v>202501</v>
      </c>
      <c r="AP112" s="58">
        <v>202501</v>
      </c>
      <c r="AQ112" s="58">
        <v>0</v>
      </c>
      <c r="AR112" s="58">
        <v>0</v>
      </c>
      <c r="AS112" s="59">
        <v>201575</v>
      </c>
      <c r="AT112" s="58">
        <v>201575</v>
      </c>
      <c r="AU112" s="58">
        <v>0</v>
      </c>
      <c r="AV112" s="58">
        <v>0</v>
      </c>
      <c r="AW112" s="59">
        <v>201575</v>
      </c>
      <c r="AX112" s="58">
        <v>201575</v>
      </c>
      <c r="AY112" s="58">
        <v>0</v>
      </c>
      <c r="AZ112" s="58">
        <v>0</v>
      </c>
      <c r="BA112" s="58"/>
      <c r="BB112" s="59">
        <v>201575</v>
      </c>
      <c r="BC112" s="58">
        <v>201575</v>
      </c>
      <c r="BD112" s="58">
        <v>0</v>
      </c>
      <c r="BE112" s="58">
        <v>0</v>
      </c>
      <c r="BF112" s="59">
        <v>-76716</v>
      </c>
      <c r="BG112" s="58">
        <v>-76716</v>
      </c>
      <c r="BH112" s="58">
        <v>0</v>
      </c>
      <c r="BI112" s="58">
        <v>0</v>
      </c>
      <c r="BJ112" s="60"/>
      <c r="BK112" s="60"/>
      <c r="BL112" s="60"/>
      <c r="BM112" s="60"/>
      <c r="BN112" s="44"/>
      <c r="BO112" s="58">
        <v>1956739</v>
      </c>
      <c r="BP112" s="61"/>
    </row>
    <row r="113" spans="1:68">
      <c r="A113" s="5" t="s">
        <v>436</v>
      </c>
      <c r="B113" s="5" t="s">
        <v>438</v>
      </c>
      <c r="C113" s="6">
        <v>830.72500000000002</v>
      </c>
      <c r="D113" s="51">
        <v>3768791.64</v>
      </c>
      <c r="E113" s="52">
        <v>0</v>
      </c>
      <c r="F113" s="53">
        <v>0</v>
      </c>
      <c r="G113" s="51">
        <v>3768791.64</v>
      </c>
      <c r="H113" s="52">
        <v>0</v>
      </c>
      <c r="I113" s="52">
        <v>3768791.64</v>
      </c>
      <c r="J113" s="52">
        <v>74624.350000000006</v>
      </c>
      <c r="K113" s="54">
        <v>0</v>
      </c>
      <c r="L113" s="55">
        <v>3694167.29</v>
      </c>
      <c r="M113" s="55">
        <v>3694167.29</v>
      </c>
      <c r="N113" s="56">
        <v>0</v>
      </c>
      <c r="O113" s="57">
        <v>0</v>
      </c>
      <c r="P113" s="58">
        <v>335777</v>
      </c>
      <c r="Q113" s="58">
        <v>323208</v>
      </c>
      <c r="R113" s="58">
        <v>9406</v>
      </c>
      <c r="S113" s="58">
        <v>3163</v>
      </c>
      <c r="T113" s="58">
        <v>318082</v>
      </c>
      <c r="U113" s="58">
        <v>306175</v>
      </c>
      <c r="V113" s="58">
        <v>8911</v>
      </c>
      <c r="W113" s="58">
        <v>2996</v>
      </c>
      <c r="X113" s="58">
        <v>307164</v>
      </c>
      <c r="Y113" s="58">
        <v>306002</v>
      </c>
      <c r="Z113" s="58">
        <v>-1832</v>
      </c>
      <c r="AA113" s="58">
        <v>2994</v>
      </c>
      <c r="AB113" s="58">
        <v>303085</v>
      </c>
      <c r="AC113" s="58">
        <v>305934</v>
      </c>
      <c r="AD113" s="58">
        <v>-1832</v>
      </c>
      <c r="AE113" s="58">
        <v>-1017</v>
      </c>
      <c r="AF113" s="58">
        <v>303085</v>
      </c>
      <c r="AG113" s="58">
        <v>305934</v>
      </c>
      <c r="AH113" s="58">
        <v>-1832</v>
      </c>
      <c r="AI113" s="58">
        <v>-1017</v>
      </c>
      <c r="AJ113" s="58">
        <v>303086</v>
      </c>
      <c r="AK113" s="58">
        <v>305935</v>
      </c>
      <c r="AL113" s="58">
        <v>-1832</v>
      </c>
      <c r="AM113" s="58">
        <v>-1017</v>
      </c>
      <c r="AN113" s="58">
        <v>0</v>
      </c>
      <c r="AO113" s="58">
        <v>303085</v>
      </c>
      <c r="AP113" s="58">
        <v>305934</v>
      </c>
      <c r="AQ113" s="58">
        <v>-1832</v>
      </c>
      <c r="AR113" s="58">
        <v>-1017</v>
      </c>
      <c r="AS113" s="59">
        <v>306620</v>
      </c>
      <c r="AT113" s="58">
        <v>309468</v>
      </c>
      <c r="AU113" s="58">
        <v>-1831</v>
      </c>
      <c r="AV113" s="58">
        <v>-1017</v>
      </c>
      <c r="AW113" s="59">
        <v>306619</v>
      </c>
      <c r="AX113" s="58">
        <v>309468</v>
      </c>
      <c r="AY113" s="58">
        <v>-1832</v>
      </c>
      <c r="AZ113" s="58">
        <v>-1017</v>
      </c>
      <c r="BA113" s="58"/>
      <c r="BB113" s="59">
        <v>306620</v>
      </c>
      <c r="BC113" s="58">
        <v>309468</v>
      </c>
      <c r="BD113" s="58">
        <v>-1831</v>
      </c>
      <c r="BE113" s="58">
        <v>-1017</v>
      </c>
      <c r="BF113" s="59">
        <v>300472</v>
      </c>
      <c r="BG113" s="58">
        <v>303321</v>
      </c>
      <c r="BH113" s="58">
        <v>-1832</v>
      </c>
      <c r="BI113" s="58">
        <v>-1017</v>
      </c>
      <c r="BJ113" s="60"/>
      <c r="BK113" s="60"/>
      <c r="BL113" s="60"/>
      <c r="BM113" s="60"/>
      <c r="BN113" s="44"/>
      <c r="BO113" s="58">
        <v>3393695</v>
      </c>
      <c r="BP113" s="61"/>
    </row>
    <row r="114" spans="1:68">
      <c r="A114" s="5" t="s">
        <v>439</v>
      </c>
      <c r="B114" s="5" t="s">
        <v>441</v>
      </c>
      <c r="C114" s="6">
        <v>1805.4659999999999</v>
      </c>
      <c r="D114" s="51">
        <v>8190947.8799999999</v>
      </c>
      <c r="E114" s="52">
        <v>434166.98</v>
      </c>
      <c r="F114" s="53">
        <v>0</v>
      </c>
      <c r="G114" s="51">
        <v>8625114.8599999994</v>
      </c>
      <c r="H114" s="52">
        <v>0</v>
      </c>
      <c r="I114" s="52">
        <v>8625114.8599999994</v>
      </c>
      <c r="J114" s="52">
        <v>69786.070000000007</v>
      </c>
      <c r="K114" s="54">
        <v>0</v>
      </c>
      <c r="L114" s="55">
        <v>8555328.7899999991</v>
      </c>
      <c r="M114" s="55">
        <v>8124674.6699999999</v>
      </c>
      <c r="N114" s="56">
        <v>430654.12</v>
      </c>
      <c r="O114" s="57">
        <v>0</v>
      </c>
      <c r="P114" s="58">
        <v>711017</v>
      </c>
      <c r="Q114" s="58">
        <v>711017</v>
      </c>
      <c r="R114" s="58">
        <v>0</v>
      </c>
      <c r="S114" s="58">
        <v>0</v>
      </c>
      <c r="T114" s="58">
        <v>673864</v>
      </c>
      <c r="U114" s="58">
        <v>673864</v>
      </c>
      <c r="V114" s="58">
        <v>0</v>
      </c>
      <c r="W114" s="58">
        <v>0</v>
      </c>
      <c r="X114" s="58">
        <v>717233</v>
      </c>
      <c r="Y114" s="58">
        <v>674158</v>
      </c>
      <c r="Z114" s="58">
        <v>43075</v>
      </c>
      <c r="AA114" s="58">
        <v>0</v>
      </c>
      <c r="AB114" s="58">
        <v>717233</v>
      </c>
      <c r="AC114" s="58">
        <v>674158</v>
      </c>
      <c r="AD114" s="58">
        <v>43075</v>
      </c>
      <c r="AE114" s="58">
        <v>0</v>
      </c>
      <c r="AF114" s="58">
        <v>717233</v>
      </c>
      <c r="AG114" s="58">
        <v>674158</v>
      </c>
      <c r="AH114" s="58">
        <v>43075</v>
      </c>
      <c r="AI114" s="58">
        <v>0</v>
      </c>
      <c r="AJ114" s="58">
        <v>717233</v>
      </c>
      <c r="AK114" s="58">
        <v>674158</v>
      </c>
      <c r="AL114" s="58">
        <v>43075</v>
      </c>
      <c r="AM114" s="58">
        <v>0</v>
      </c>
      <c r="AN114" s="58">
        <v>0</v>
      </c>
      <c r="AO114" s="58">
        <v>717233</v>
      </c>
      <c r="AP114" s="58">
        <v>674158</v>
      </c>
      <c r="AQ114" s="58">
        <v>43075</v>
      </c>
      <c r="AR114" s="58">
        <v>0</v>
      </c>
      <c r="AS114" s="59">
        <v>719138</v>
      </c>
      <c r="AT114" s="58">
        <v>675967</v>
      </c>
      <c r="AU114" s="58">
        <v>43171</v>
      </c>
      <c r="AV114" s="58">
        <v>0</v>
      </c>
      <c r="AW114" s="59">
        <v>719138</v>
      </c>
      <c r="AX114" s="58">
        <v>675967</v>
      </c>
      <c r="AY114" s="58">
        <v>43171</v>
      </c>
      <c r="AZ114" s="58">
        <v>0</v>
      </c>
      <c r="BA114" s="58"/>
      <c r="BB114" s="59">
        <v>719136</v>
      </c>
      <c r="BC114" s="58">
        <v>675966</v>
      </c>
      <c r="BD114" s="58">
        <v>43170</v>
      </c>
      <c r="BE114" s="58">
        <v>0</v>
      </c>
      <c r="BF114" s="59">
        <v>713436</v>
      </c>
      <c r="BG114" s="58">
        <v>670552</v>
      </c>
      <c r="BH114" s="58">
        <v>42884</v>
      </c>
      <c r="BI114" s="58">
        <v>0</v>
      </c>
      <c r="BJ114" s="60"/>
      <c r="BK114" s="60"/>
      <c r="BL114" s="60"/>
      <c r="BM114" s="60"/>
      <c r="BN114" s="44"/>
      <c r="BO114" s="58">
        <v>7841894</v>
      </c>
      <c r="BP114" s="61"/>
    </row>
    <row r="115" spans="1:68">
      <c r="A115" s="5" t="s">
        <v>442</v>
      </c>
      <c r="B115" s="5" t="s">
        <v>444</v>
      </c>
      <c r="C115" s="6">
        <v>461.09899999999999</v>
      </c>
      <c r="D115" s="51">
        <v>2091890.89</v>
      </c>
      <c r="E115" s="52">
        <v>0</v>
      </c>
      <c r="F115" s="53">
        <v>0</v>
      </c>
      <c r="G115" s="51">
        <v>2091890.89</v>
      </c>
      <c r="H115" s="52">
        <v>0</v>
      </c>
      <c r="I115" s="52">
        <v>2091890.89</v>
      </c>
      <c r="J115" s="52">
        <v>360011.73</v>
      </c>
      <c r="K115" s="54">
        <v>0</v>
      </c>
      <c r="L115" s="55">
        <v>1731879.16</v>
      </c>
      <c r="M115" s="55">
        <v>1731879.16</v>
      </c>
      <c r="N115" s="56">
        <v>0</v>
      </c>
      <c r="O115" s="57">
        <v>0</v>
      </c>
      <c r="P115" s="58">
        <v>185846</v>
      </c>
      <c r="Q115" s="58">
        <v>181516</v>
      </c>
      <c r="R115" s="58">
        <v>4330</v>
      </c>
      <c r="S115" s="58">
        <v>0</v>
      </c>
      <c r="T115" s="58">
        <v>176132</v>
      </c>
      <c r="U115" s="58">
        <v>172028</v>
      </c>
      <c r="V115" s="58">
        <v>4104</v>
      </c>
      <c r="W115" s="58">
        <v>0</v>
      </c>
      <c r="X115" s="58">
        <v>171147</v>
      </c>
      <c r="Y115" s="58">
        <v>171990</v>
      </c>
      <c r="Z115" s="58">
        <v>-843</v>
      </c>
      <c r="AA115" s="58">
        <v>0</v>
      </c>
      <c r="AB115" s="58">
        <v>171147</v>
      </c>
      <c r="AC115" s="58">
        <v>171990</v>
      </c>
      <c r="AD115" s="58">
        <v>-843</v>
      </c>
      <c r="AE115" s="58">
        <v>0</v>
      </c>
      <c r="AF115" s="58">
        <v>171146</v>
      </c>
      <c r="AG115" s="58">
        <v>171990</v>
      </c>
      <c r="AH115" s="58">
        <v>-844</v>
      </c>
      <c r="AI115" s="58">
        <v>0</v>
      </c>
      <c r="AJ115" s="58">
        <v>171147</v>
      </c>
      <c r="AK115" s="58">
        <v>171990</v>
      </c>
      <c r="AL115" s="58">
        <v>-843</v>
      </c>
      <c r="AM115" s="58">
        <v>0</v>
      </c>
      <c r="AN115" s="58">
        <v>0</v>
      </c>
      <c r="AO115" s="58">
        <v>171146</v>
      </c>
      <c r="AP115" s="58">
        <v>171990</v>
      </c>
      <c r="AQ115" s="58">
        <v>-844</v>
      </c>
      <c r="AR115" s="58">
        <v>0</v>
      </c>
      <c r="AS115" s="59">
        <v>171609</v>
      </c>
      <c r="AT115" s="58">
        <v>172452</v>
      </c>
      <c r="AU115" s="58">
        <v>-843</v>
      </c>
      <c r="AV115" s="58">
        <v>0</v>
      </c>
      <c r="AW115" s="59">
        <v>171609</v>
      </c>
      <c r="AX115" s="58">
        <v>172453</v>
      </c>
      <c r="AY115" s="58">
        <v>-844</v>
      </c>
      <c r="AZ115" s="58">
        <v>0</v>
      </c>
      <c r="BA115" s="58"/>
      <c r="BB115" s="59">
        <v>171609</v>
      </c>
      <c r="BC115" s="58">
        <v>172452</v>
      </c>
      <c r="BD115" s="58">
        <v>-843</v>
      </c>
      <c r="BE115" s="58">
        <v>0</v>
      </c>
      <c r="BF115" s="59">
        <v>-330</v>
      </c>
      <c r="BG115" s="58">
        <v>514</v>
      </c>
      <c r="BH115" s="58">
        <v>-844</v>
      </c>
      <c r="BI115" s="58">
        <v>0</v>
      </c>
      <c r="BJ115" s="60"/>
      <c r="BK115" s="60"/>
      <c r="BL115" s="60"/>
      <c r="BM115" s="60"/>
      <c r="BN115" s="44"/>
      <c r="BO115" s="58">
        <v>1732208</v>
      </c>
      <c r="BP115" s="61"/>
    </row>
    <row r="116" spans="1:68">
      <c r="A116" s="5" t="s">
        <v>445</v>
      </c>
      <c r="B116" s="5" t="s">
        <v>447</v>
      </c>
      <c r="C116" s="6">
        <v>32169.507000000001</v>
      </c>
      <c r="D116" s="51">
        <v>145945010.88</v>
      </c>
      <c r="E116" s="52">
        <v>8416601.2799999993</v>
      </c>
      <c r="F116" s="53">
        <v>0</v>
      </c>
      <c r="G116" s="51">
        <v>154361612.16</v>
      </c>
      <c r="H116" s="52">
        <v>0</v>
      </c>
      <c r="I116" s="52">
        <v>154361612.16</v>
      </c>
      <c r="J116" s="52">
        <v>644618.09</v>
      </c>
      <c r="K116" s="54">
        <v>0</v>
      </c>
      <c r="L116" s="55">
        <v>153716994.06999999</v>
      </c>
      <c r="M116" s="55">
        <v>145335540.72999999</v>
      </c>
      <c r="N116" s="56">
        <v>8381453.3399999999</v>
      </c>
      <c r="O116" s="57">
        <v>0</v>
      </c>
      <c r="P116" s="58">
        <v>12826169</v>
      </c>
      <c r="Q116" s="58">
        <v>12700150</v>
      </c>
      <c r="R116" s="58">
        <v>126019</v>
      </c>
      <c r="S116" s="58">
        <v>0</v>
      </c>
      <c r="T116" s="58">
        <v>12158042</v>
      </c>
      <c r="U116" s="58">
        <v>12038588</v>
      </c>
      <c r="V116" s="58">
        <v>119454</v>
      </c>
      <c r="W116" s="58">
        <v>0</v>
      </c>
      <c r="X116" s="58">
        <v>12854210</v>
      </c>
      <c r="Y116" s="58">
        <v>12041141</v>
      </c>
      <c r="Z116" s="58">
        <v>813069</v>
      </c>
      <c r="AA116" s="58">
        <v>0</v>
      </c>
      <c r="AB116" s="58">
        <v>12854210</v>
      </c>
      <c r="AC116" s="58">
        <v>12041141</v>
      </c>
      <c r="AD116" s="58">
        <v>813069</v>
      </c>
      <c r="AE116" s="58">
        <v>0</v>
      </c>
      <c r="AF116" s="58">
        <v>12854210</v>
      </c>
      <c r="AG116" s="58">
        <v>12041141</v>
      </c>
      <c r="AH116" s="58">
        <v>813069</v>
      </c>
      <c r="AI116" s="58">
        <v>0</v>
      </c>
      <c r="AJ116" s="58">
        <v>12854210</v>
      </c>
      <c r="AK116" s="58">
        <v>12041141</v>
      </c>
      <c r="AL116" s="58">
        <v>813069</v>
      </c>
      <c r="AM116" s="58">
        <v>0</v>
      </c>
      <c r="AN116" s="58">
        <v>0</v>
      </c>
      <c r="AO116" s="58">
        <v>12854210</v>
      </c>
      <c r="AP116" s="58">
        <v>12041141</v>
      </c>
      <c r="AQ116" s="58">
        <v>813069</v>
      </c>
      <c r="AR116" s="58">
        <v>0</v>
      </c>
      <c r="AS116" s="59">
        <v>12907110</v>
      </c>
      <c r="AT116" s="58">
        <v>12092178</v>
      </c>
      <c r="AU116" s="58">
        <v>814932</v>
      </c>
      <c r="AV116" s="58">
        <v>0</v>
      </c>
      <c r="AW116" s="59">
        <v>12907109</v>
      </c>
      <c r="AX116" s="58">
        <v>12092177</v>
      </c>
      <c r="AY116" s="58">
        <v>814932</v>
      </c>
      <c r="AZ116" s="58">
        <v>0</v>
      </c>
      <c r="BA116" s="58"/>
      <c r="BB116" s="59">
        <v>12907110</v>
      </c>
      <c r="BC116" s="58">
        <v>12092178</v>
      </c>
      <c r="BD116" s="58">
        <v>814932</v>
      </c>
      <c r="BE116" s="58">
        <v>0</v>
      </c>
      <c r="BF116" s="59">
        <v>12870202</v>
      </c>
      <c r="BG116" s="58">
        <v>12057282</v>
      </c>
      <c r="BH116" s="58">
        <v>812920</v>
      </c>
      <c r="BI116" s="58">
        <v>0</v>
      </c>
      <c r="BJ116" s="60"/>
      <c r="BK116" s="60"/>
      <c r="BL116" s="60"/>
      <c r="BM116" s="60"/>
      <c r="BN116" s="44"/>
      <c r="BO116" s="58">
        <v>140846792</v>
      </c>
      <c r="BP116" s="61"/>
    </row>
    <row r="117" spans="1:68">
      <c r="A117" s="5" t="s">
        <v>448</v>
      </c>
      <c r="B117" s="5" t="s">
        <v>449</v>
      </c>
      <c r="C117" s="6">
        <v>18680.011999999999</v>
      </c>
      <c r="D117" s="51">
        <v>84746544.439999998</v>
      </c>
      <c r="E117" s="52">
        <v>4971461.3899999997</v>
      </c>
      <c r="F117" s="53">
        <v>5836075.2000000002</v>
      </c>
      <c r="G117" s="51">
        <v>95554081.030000001</v>
      </c>
      <c r="H117" s="52">
        <v>0</v>
      </c>
      <c r="I117" s="52">
        <v>95554081.030000001</v>
      </c>
      <c r="J117" s="52">
        <v>306435.65999999997</v>
      </c>
      <c r="K117" s="54">
        <v>0</v>
      </c>
      <c r="L117" s="55">
        <v>95247645.370000005</v>
      </c>
      <c r="M117" s="55">
        <v>84474767.840000004</v>
      </c>
      <c r="N117" s="56">
        <v>4955518.24</v>
      </c>
      <c r="O117" s="57">
        <v>5817359.29</v>
      </c>
      <c r="P117" s="58">
        <v>7827435</v>
      </c>
      <c r="Q117" s="58">
        <v>7384082</v>
      </c>
      <c r="R117" s="58">
        <v>280308</v>
      </c>
      <c r="S117" s="58">
        <v>163045</v>
      </c>
      <c r="T117" s="58">
        <v>7419922</v>
      </c>
      <c r="U117" s="58">
        <v>6999651</v>
      </c>
      <c r="V117" s="58">
        <v>265714</v>
      </c>
      <c r="W117" s="58">
        <v>154557</v>
      </c>
      <c r="X117" s="58">
        <v>7608128</v>
      </c>
      <c r="Y117" s="58">
        <v>7000225</v>
      </c>
      <c r="Z117" s="58">
        <v>453333</v>
      </c>
      <c r="AA117" s="58">
        <v>154570</v>
      </c>
      <c r="AB117" s="58">
        <v>8033731</v>
      </c>
      <c r="AC117" s="58">
        <v>7001446</v>
      </c>
      <c r="AD117" s="58">
        <v>439022</v>
      </c>
      <c r="AE117" s="58">
        <v>593263</v>
      </c>
      <c r="AF117" s="58">
        <v>8033731</v>
      </c>
      <c r="AG117" s="58">
        <v>7001446</v>
      </c>
      <c r="AH117" s="58">
        <v>439022</v>
      </c>
      <c r="AI117" s="58">
        <v>593263</v>
      </c>
      <c r="AJ117" s="58">
        <v>8033731</v>
      </c>
      <c r="AK117" s="58">
        <v>7001446</v>
      </c>
      <c r="AL117" s="58">
        <v>439023</v>
      </c>
      <c r="AM117" s="58">
        <v>593262</v>
      </c>
      <c r="AN117" s="58">
        <v>0</v>
      </c>
      <c r="AO117" s="58">
        <v>8033731</v>
      </c>
      <c r="AP117" s="58">
        <v>7001446</v>
      </c>
      <c r="AQ117" s="58">
        <v>439022</v>
      </c>
      <c r="AR117" s="58">
        <v>593263</v>
      </c>
      <c r="AS117" s="59">
        <v>8053475</v>
      </c>
      <c r="AT117" s="58">
        <v>7018804</v>
      </c>
      <c r="AU117" s="58">
        <v>440120</v>
      </c>
      <c r="AV117" s="58">
        <v>594551</v>
      </c>
      <c r="AW117" s="59">
        <v>8053475</v>
      </c>
      <c r="AX117" s="58">
        <v>7018804</v>
      </c>
      <c r="AY117" s="58">
        <v>440120</v>
      </c>
      <c r="AZ117" s="58">
        <v>594551</v>
      </c>
      <c r="BA117" s="58"/>
      <c r="BB117" s="59">
        <v>8053476</v>
      </c>
      <c r="BC117" s="58">
        <v>7018804</v>
      </c>
      <c r="BD117" s="58">
        <v>440121</v>
      </c>
      <c r="BE117" s="58">
        <v>594551</v>
      </c>
      <c r="BF117" s="59">
        <v>8048406</v>
      </c>
      <c r="BG117" s="58">
        <v>7014307</v>
      </c>
      <c r="BH117" s="58">
        <v>439857</v>
      </c>
      <c r="BI117" s="58">
        <v>594242</v>
      </c>
      <c r="BJ117" s="60"/>
      <c r="BK117" s="60"/>
      <c r="BL117" s="60"/>
      <c r="BM117" s="60"/>
      <c r="BN117" s="44"/>
      <c r="BO117" s="58">
        <v>87199241</v>
      </c>
      <c r="BP117" s="61"/>
    </row>
    <row r="118" spans="1:68">
      <c r="A118" s="10" t="s">
        <v>450</v>
      </c>
      <c r="B118" s="10" t="s">
        <v>451</v>
      </c>
      <c r="C118" s="6">
        <v>609.952</v>
      </c>
      <c r="D118" s="51">
        <v>2767199.74</v>
      </c>
      <c r="E118" s="52">
        <v>0</v>
      </c>
      <c r="F118" s="53">
        <v>0</v>
      </c>
      <c r="G118" s="51">
        <v>2767199.74</v>
      </c>
      <c r="H118" s="52">
        <v>0</v>
      </c>
      <c r="I118" s="52">
        <v>2767199.74</v>
      </c>
      <c r="J118" s="52">
        <v>0</v>
      </c>
      <c r="K118" s="54">
        <v>0</v>
      </c>
      <c r="L118" s="55">
        <v>2767199.74</v>
      </c>
      <c r="M118" s="55">
        <v>2767199.74</v>
      </c>
      <c r="N118" s="56">
        <v>0</v>
      </c>
      <c r="O118" s="57">
        <v>0</v>
      </c>
      <c r="P118" s="58">
        <v>153524</v>
      </c>
      <c r="Q118" s="58">
        <v>153524</v>
      </c>
      <c r="R118" s="58">
        <v>0</v>
      </c>
      <c r="S118" s="58">
        <v>0</v>
      </c>
      <c r="T118" s="58">
        <v>145556</v>
      </c>
      <c r="U118" s="58">
        <v>145556</v>
      </c>
      <c r="V118" s="58">
        <v>0</v>
      </c>
      <c r="W118" s="58">
        <v>0</v>
      </c>
      <c r="X118" s="58">
        <v>145556</v>
      </c>
      <c r="Y118" s="58">
        <v>145556</v>
      </c>
      <c r="Z118" s="58">
        <v>0</v>
      </c>
      <c r="AA118" s="58">
        <v>0</v>
      </c>
      <c r="AB118" s="58">
        <v>145556</v>
      </c>
      <c r="AC118" s="58">
        <v>145556</v>
      </c>
      <c r="AD118" s="58">
        <v>0</v>
      </c>
      <c r="AE118" s="58">
        <v>0</v>
      </c>
      <c r="AF118" s="58">
        <v>145556</v>
      </c>
      <c r="AG118" s="58">
        <v>145556</v>
      </c>
      <c r="AH118" s="58">
        <v>0</v>
      </c>
      <c r="AI118" s="58">
        <v>0</v>
      </c>
      <c r="AJ118" s="58">
        <v>145556</v>
      </c>
      <c r="AK118" s="58">
        <v>145556</v>
      </c>
      <c r="AL118" s="58">
        <v>0</v>
      </c>
      <c r="AM118" s="58">
        <v>0</v>
      </c>
      <c r="AN118" s="58">
        <v>0</v>
      </c>
      <c r="AO118" s="58">
        <v>145556</v>
      </c>
      <c r="AP118" s="58">
        <v>145556</v>
      </c>
      <c r="AQ118" s="58">
        <v>0</v>
      </c>
      <c r="AR118" s="58">
        <v>0</v>
      </c>
      <c r="AS118" s="59">
        <v>348068</v>
      </c>
      <c r="AT118" s="58">
        <v>348068</v>
      </c>
      <c r="AU118" s="58">
        <v>0</v>
      </c>
      <c r="AV118" s="58">
        <v>0</v>
      </c>
      <c r="AW118" s="59">
        <v>348068</v>
      </c>
      <c r="AX118" s="58">
        <v>348068</v>
      </c>
      <c r="AY118" s="58">
        <v>0</v>
      </c>
      <c r="AZ118" s="58">
        <v>0</v>
      </c>
      <c r="BA118" s="58"/>
      <c r="BB118" s="59">
        <v>348068</v>
      </c>
      <c r="BC118" s="58">
        <v>348068</v>
      </c>
      <c r="BD118" s="58">
        <v>0</v>
      </c>
      <c r="BE118" s="58">
        <v>0</v>
      </c>
      <c r="BF118" s="59">
        <v>348068</v>
      </c>
      <c r="BG118" s="58">
        <v>348068</v>
      </c>
      <c r="BH118" s="58">
        <v>0</v>
      </c>
      <c r="BI118" s="58">
        <v>0</v>
      </c>
      <c r="BJ118" s="60"/>
      <c r="BK118" s="60"/>
      <c r="BL118" s="60"/>
      <c r="BM118" s="60"/>
      <c r="BN118" s="44"/>
      <c r="BO118" s="58">
        <v>2419132</v>
      </c>
      <c r="BP118" s="61">
        <v>2370749.36</v>
      </c>
    </row>
    <row r="119" spans="1:68">
      <c r="A119" s="62" t="s">
        <v>452</v>
      </c>
      <c r="B119" s="62" t="s">
        <v>231</v>
      </c>
      <c r="C119" s="63">
        <v>19289.96</v>
      </c>
      <c r="D119" s="63">
        <v>87513744.180000007</v>
      </c>
      <c r="E119" s="63">
        <v>4971461.3899999997</v>
      </c>
      <c r="F119" s="63">
        <v>5836075.2000000002</v>
      </c>
      <c r="G119" s="63">
        <v>98321280.769999996</v>
      </c>
      <c r="H119" s="63">
        <v>0</v>
      </c>
      <c r="I119" s="63">
        <v>98321280.769999996</v>
      </c>
      <c r="J119" s="63">
        <v>306435.65999999997</v>
      </c>
      <c r="K119" s="63">
        <v>0</v>
      </c>
      <c r="L119" s="63">
        <v>98014845.109999999</v>
      </c>
      <c r="M119" s="63">
        <v>87241967.579999998</v>
      </c>
      <c r="N119" s="63">
        <v>4955518.24</v>
      </c>
      <c r="O119" s="63">
        <v>5817359.29</v>
      </c>
      <c r="P119" s="63">
        <v>7980959</v>
      </c>
      <c r="Q119" s="63">
        <v>7537606</v>
      </c>
      <c r="R119" s="63">
        <v>280308</v>
      </c>
      <c r="S119" s="63">
        <v>163045</v>
      </c>
      <c r="T119" s="69">
        <v>7565478</v>
      </c>
      <c r="U119" s="69">
        <v>7145207</v>
      </c>
      <c r="V119" s="69">
        <v>265714</v>
      </c>
      <c r="W119" s="69">
        <v>154557</v>
      </c>
      <c r="X119" s="69">
        <v>7753684</v>
      </c>
      <c r="Y119" s="69">
        <v>7145781</v>
      </c>
      <c r="Z119" s="69">
        <v>453333</v>
      </c>
      <c r="AA119" s="69">
        <v>154570</v>
      </c>
      <c r="AB119" s="69">
        <v>8179287</v>
      </c>
      <c r="AC119" s="69">
        <v>7147002</v>
      </c>
      <c r="AD119" s="69">
        <v>439022</v>
      </c>
      <c r="AE119" s="69">
        <v>593263</v>
      </c>
      <c r="AF119" s="69">
        <v>8179287</v>
      </c>
      <c r="AG119" s="69">
        <v>7147002</v>
      </c>
      <c r="AH119" s="69">
        <v>439022</v>
      </c>
      <c r="AI119" s="69">
        <v>593263</v>
      </c>
      <c r="AJ119" s="69">
        <v>8179287</v>
      </c>
      <c r="AK119" s="69">
        <v>7147002</v>
      </c>
      <c r="AL119" s="69">
        <v>439023</v>
      </c>
      <c r="AM119" s="69">
        <v>593262</v>
      </c>
      <c r="AN119" s="69">
        <v>0</v>
      </c>
      <c r="AO119" s="69">
        <v>8179287</v>
      </c>
      <c r="AP119" s="69">
        <v>7147002</v>
      </c>
      <c r="AQ119" s="69">
        <v>439022</v>
      </c>
      <c r="AR119" s="69">
        <v>593263</v>
      </c>
      <c r="AS119" s="70">
        <v>8401543</v>
      </c>
      <c r="AT119" s="69">
        <v>7366872</v>
      </c>
      <c r="AU119" s="69">
        <v>440120</v>
      </c>
      <c r="AV119" s="69">
        <v>594551</v>
      </c>
      <c r="AW119" s="70">
        <v>8401543</v>
      </c>
      <c r="AX119" s="69">
        <v>7366872</v>
      </c>
      <c r="AY119" s="69">
        <v>440120</v>
      </c>
      <c r="AZ119" s="69">
        <v>594551</v>
      </c>
      <c r="BA119" s="69"/>
      <c r="BB119" s="70">
        <v>8401544</v>
      </c>
      <c r="BC119" s="69">
        <v>7366872</v>
      </c>
      <c r="BD119" s="69">
        <v>440121</v>
      </c>
      <c r="BE119" s="69">
        <v>594551</v>
      </c>
      <c r="BF119" s="70">
        <v>8396474</v>
      </c>
      <c r="BG119" s="69">
        <v>7362375</v>
      </c>
      <c r="BH119" s="69">
        <v>439857</v>
      </c>
      <c r="BI119" s="69">
        <v>594242</v>
      </c>
      <c r="BJ119" s="69">
        <v>0</v>
      </c>
      <c r="BK119" s="69">
        <v>0</v>
      </c>
      <c r="BL119" s="69">
        <v>0</v>
      </c>
      <c r="BM119" s="69">
        <v>0</v>
      </c>
      <c r="BN119" s="69">
        <v>0</v>
      </c>
      <c r="BO119" s="69">
        <v>89618373</v>
      </c>
      <c r="BP119" s="69">
        <v>2370749.36</v>
      </c>
    </row>
    <row r="120" spans="1:68">
      <c r="A120" s="5" t="s">
        <v>453</v>
      </c>
      <c r="B120" s="5" t="s">
        <v>455</v>
      </c>
      <c r="C120" s="6">
        <v>318.14600000000002</v>
      </c>
      <c r="D120" s="51">
        <v>1443348.87</v>
      </c>
      <c r="E120" s="52">
        <v>0</v>
      </c>
      <c r="F120" s="53">
        <v>0</v>
      </c>
      <c r="G120" s="51">
        <v>1443348.87</v>
      </c>
      <c r="H120" s="52">
        <v>0</v>
      </c>
      <c r="I120" s="52">
        <v>1443348.87</v>
      </c>
      <c r="J120" s="52">
        <v>2702.25</v>
      </c>
      <c r="K120" s="54">
        <v>0</v>
      </c>
      <c r="L120" s="55">
        <v>1440646.62</v>
      </c>
      <c r="M120" s="55">
        <v>1440646.62</v>
      </c>
      <c r="N120" s="56">
        <v>0</v>
      </c>
      <c r="O120" s="57">
        <v>0</v>
      </c>
      <c r="P120" s="58">
        <v>125328</v>
      </c>
      <c r="Q120" s="58">
        <v>125328</v>
      </c>
      <c r="R120" s="58">
        <v>0</v>
      </c>
      <c r="S120" s="58">
        <v>0</v>
      </c>
      <c r="T120" s="58">
        <v>118812</v>
      </c>
      <c r="U120" s="58">
        <v>118812</v>
      </c>
      <c r="V120" s="58">
        <v>0</v>
      </c>
      <c r="W120" s="58">
        <v>0</v>
      </c>
      <c r="X120" s="58">
        <v>118812</v>
      </c>
      <c r="Y120" s="58">
        <v>118812</v>
      </c>
      <c r="Z120" s="58">
        <v>0</v>
      </c>
      <c r="AA120" s="58">
        <v>0</v>
      </c>
      <c r="AB120" s="58">
        <v>118811</v>
      </c>
      <c r="AC120" s="58">
        <v>118811</v>
      </c>
      <c r="AD120" s="58">
        <v>0</v>
      </c>
      <c r="AE120" s="58">
        <v>0</v>
      </c>
      <c r="AF120" s="58">
        <v>118812</v>
      </c>
      <c r="AG120" s="58">
        <v>118812</v>
      </c>
      <c r="AH120" s="58">
        <v>0</v>
      </c>
      <c r="AI120" s="58">
        <v>0</v>
      </c>
      <c r="AJ120" s="58">
        <v>118811</v>
      </c>
      <c r="AK120" s="58">
        <v>118811</v>
      </c>
      <c r="AL120" s="58">
        <v>0</v>
      </c>
      <c r="AM120" s="58">
        <v>0</v>
      </c>
      <c r="AN120" s="58">
        <v>0</v>
      </c>
      <c r="AO120" s="58">
        <v>118812</v>
      </c>
      <c r="AP120" s="58">
        <v>118812</v>
      </c>
      <c r="AQ120" s="58">
        <v>0</v>
      </c>
      <c r="AR120" s="58">
        <v>0</v>
      </c>
      <c r="AS120" s="59">
        <v>120490</v>
      </c>
      <c r="AT120" s="58">
        <v>120490</v>
      </c>
      <c r="AU120" s="58">
        <v>0</v>
      </c>
      <c r="AV120" s="58">
        <v>0</v>
      </c>
      <c r="AW120" s="59">
        <v>120490</v>
      </c>
      <c r="AX120" s="58">
        <v>120490</v>
      </c>
      <c r="AY120" s="58">
        <v>0</v>
      </c>
      <c r="AZ120" s="58">
        <v>0</v>
      </c>
      <c r="BA120" s="58"/>
      <c r="BB120" s="59">
        <v>120490</v>
      </c>
      <c r="BC120" s="58">
        <v>120490</v>
      </c>
      <c r="BD120" s="58">
        <v>0</v>
      </c>
      <c r="BE120" s="58">
        <v>0</v>
      </c>
      <c r="BF120" s="59">
        <v>120489</v>
      </c>
      <c r="BG120" s="58">
        <v>120489</v>
      </c>
      <c r="BH120" s="58">
        <v>0</v>
      </c>
      <c r="BI120" s="58">
        <v>0</v>
      </c>
      <c r="BJ120" s="60"/>
      <c r="BK120" s="60"/>
      <c r="BL120" s="60"/>
      <c r="BM120" s="60"/>
      <c r="BN120" s="44"/>
      <c r="BO120" s="58">
        <v>1320157</v>
      </c>
      <c r="BP120" s="61"/>
    </row>
    <row r="121" spans="1:68">
      <c r="A121" s="5" t="s">
        <v>456</v>
      </c>
      <c r="B121" s="5" t="s">
        <v>458</v>
      </c>
      <c r="C121" s="6">
        <v>3718.0079999999998</v>
      </c>
      <c r="D121" s="51">
        <v>16867672.789999999</v>
      </c>
      <c r="E121" s="52">
        <v>124760.63</v>
      </c>
      <c r="F121" s="53">
        <v>0</v>
      </c>
      <c r="G121" s="51">
        <v>16992433.420000002</v>
      </c>
      <c r="H121" s="52">
        <v>0</v>
      </c>
      <c r="I121" s="52">
        <v>16992433.420000002</v>
      </c>
      <c r="J121" s="52">
        <v>311722.68</v>
      </c>
      <c r="K121" s="54">
        <v>0</v>
      </c>
      <c r="L121" s="55">
        <v>16680710.74</v>
      </c>
      <c r="M121" s="55">
        <v>16558238.82</v>
      </c>
      <c r="N121" s="56">
        <v>122471.92</v>
      </c>
      <c r="O121" s="57">
        <v>0</v>
      </c>
      <c r="P121" s="58">
        <v>1457315</v>
      </c>
      <c r="Q121" s="58">
        <v>1453014</v>
      </c>
      <c r="R121" s="58">
        <v>4301</v>
      </c>
      <c r="S121" s="58">
        <v>0</v>
      </c>
      <c r="T121" s="58">
        <v>1380609</v>
      </c>
      <c r="U121" s="58">
        <v>1376535</v>
      </c>
      <c r="V121" s="58">
        <v>4074</v>
      </c>
      <c r="W121" s="58">
        <v>0</v>
      </c>
      <c r="X121" s="58">
        <v>1375624</v>
      </c>
      <c r="Y121" s="58">
        <v>1376462</v>
      </c>
      <c r="Z121" s="58">
        <v>-838</v>
      </c>
      <c r="AA121" s="58">
        <v>0</v>
      </c>
      <c r="AB121" s="58">
        <v>1389471</v>
      </c>
      <c r="AC121" s="58">
        <v>1376664</v>
      </c>
      <c r="AD121" s="58">
        <v>12807</v>
      </c>
      <c r="AE121" s="58">
        <v>0</v>
      </c>
      <c r="AF121" s="58">
        <v>1389471</v>
      </c>
      <c r="AG121" s="58">
        <v>1376664</v>
      </c>
      <c r="AH121" s="58">
        <v>12807</v>
      </c>
      <c r="AI121" s="58">
        <v>0</v>
      </c>
      <c r="AJ121" s="58">
        <v>1389471</v>
      </c>
      <c r="AK121" s="58">
        <v>1376664</v>
      </c>
      <c r="AL121" s="58">
        <v>12807</v>
      </c>
      <c r="AM121" s="58">
        <v>0</v>
      </c>
      <c r="AN121" s="58">
        <v>0</v>
      </c>
      <c r="AO121" s="58">
        <v>1389471</v>
      </c>
      <c r="AP121" s="58">
        <v>1376664</v>
      </c>
      <c r="AQ121" s="58">
        <v>12807</v>
      </c>
      <c r="AR121" s="58">
        <v>0</v>
      </c>
      <c r="AS121" s="59">
        <v>1394584</v>
      </c>
      <c r="AT121" s="58">
        <v>1381749</v>
      </c>
      <c r="AU121" s="58">
        <v>12835</v>
      </c>
      <c r="AV121" s="58">
        <v>0</v>
      </c>
      <c r="AW121" s="59">
        <v>1394584</v>
      </c>
      <c r="AX121" s="58">
        <v>1381749</v>
      </c>
      <c r="AY121" s="58">
        <v>12835</v>
      </c>
      <c r="AZ121" s="58">
        <v>0</v>
      </c>
      <c r="BA121" s="58"/>
      <c r="BB121" s="59">
        <v>1394584</v>
      </c>
      <c r="BC121" s="58">
        <v>1381749</v>
      </c>
      <c r="BD121" s="58">
        <v>12835</v>
      </c>
      <c r="BE121" s="58">
        <v>0</v>
      </c>
      <c r="BF121" s="59">
        <v>1362763</v>
      </c>
      <c r="BG121" s="58">
        <v>1350162</v>
      </c>
      <c r="BH121" s="58">
        <v>12601</v>
      </c>
      <c r="BI121" s="58">
        <v>0</v>
      </c>
      <c r="BJ121" s="60"/>
      <c r="BK121" s="60"/>
      <c r="BL121" s="60"/>
      <c r="BM121" s="60"/>
      <c r="BN121" s="44"/>
      <c r="BO121" s="58">
        <v>15317947</v>
      </c>
      <c r="BP121" s="61"/>
    </row>
    <row r="122" spans="1:68">
      <c r="A122" s="5" t="s">
        <v>459</v>
      </c>
      <c r="B122" s="5" t="s">
        <v>461</v>
      </c>
      <c r="C122" s="6">
        <v>440.50700000000001</v>
      </c>
      <c r="D122" s="51">
        <v>1998470.13</v>
      </c>
      <c r="E122" s="52">
        <v>0</v>
      </c>
      <c r="F122" s="53">
        <v>0</v>
      </c>
      <c r="G122" s="51">
        <v>1998470.13</v>
      </c>
      <c r="H122" s="52">
        <v>0</v>
      </c>
      <c r="I122" s="52">
        <v>1998470.13</v>
      </c>
      <c r="J122" s="52">
        <v>5670</v>
      </c>
      <c r="K122" s="54">
        <v>0</v>
      </c>
      <c r="L122" s="55">
        <v>1992800.13</v>
      </c>
      <c r="M122" s="55">
        <v>1992800.13</v>
      </c>
      <c r="N122" s="56">
        <v>0</v>
      </c>
      <c r="O122" s="57">
        <v>0</v>
      </c>
      <c r="P122" s="58">
        <v>179382</v>
      </c>
      <c r="Q122" s="58">
        <v>179382</v>
      </c>
      <c r="R122" s="58">
        <v>0</v>
      </c>
      <c r="S122" s="58">
        <v>0</v>
      </c>
      <c r="T122" s="58">
        <v>170048</v>
      </c>
      <c r="U122" s="58">
        <v>170048</v>
      </c>
      <c r="V122" s="58">
        <v>0</v>
      </c>
      <c r="W122" s="58">
        <v>0</v>
      </c>
      <c r="X122" s="58">
        <v>170047</v>
      </c>
      <c r="Y122" s="58">
        <v>170047</v>
      </c>
      <c r="Z122" s="58">
        <v>0</v>
      </c>
      <c r="AA122" s="58">
        <v>0</v>
      </c>
      <c r="AB122" s="58">
        <v>170048</v>
      </c>
      <c r="AC122" s="58">
        <v>170048</v>
      </c>
      <c r="AD122" s="58">
        <v>0</v>
      </c>
      <c r="AE122" s="58">
        <v>0</v>
      </c>
      <c r="AF122" s="58">
        <v>170047</v>
      </c>
      <c r="AG122" s="58">
        <v>170047</v>
      </c>
      <c r="AH122" s="58">
        <v>0</v>
      </c>
      <c r="AI122" s="58">
        <v>0</v>
      </c>
      <c r="AJ122" s="58">
        <v>170048</v>
      </c>
      <c r="AK122" s="58">
        <v>170048</v>
      </c>
      <c r="AL122" s="58">
        <v>0</v>
      </c>
      <c r="AM122" s="58">
        <v>0</v>
      </c>
      <c r="AN122" s="58">
        <v>0</v>
      </c>
      <c r="AO122" s="58">
        <v>170047</v>
      </c>
      <c r="AP122" s="58">
        <v>170047</v>
      </c>
      <c r="AQ122" s="58">
        <v>0</v>
      </c>
      <c r="AR122" s="58">
        <v>0</v>
      </c>
      <c r="AS122" s="59">
        <v>158627</v>
      </c>
      <c r="AT122" s="58">
        <v>158627</v>
      </c>
      <c r="AU122" s="58">
        <v>0</v>
      </c>
      <c r="AV122" s="58">
        <v>0</v>
      </c>
      <c r="AW122" s="59">
        <v>158627</v>
      </c>
      <c r="AX122" s="58">
        <v>158627</v>
      </c>
      <c r="AY122" s="58">
        <v>0</v>
      </c>
      <c r="AZ122" s="58">
        <v>0</v>
      </c>
      <c r="BA122" s="58"/>
      <c r="BB122" s="59">
        <v>158626</v>
      </c>
      <c r="BC122" s="58">
        <v>158626</v>
      </c>
      <c r="BD122" s="58">
        <v>0</v>
      </c>
      <c r="BE122" s="58">
        <v>0</v>
      </c>
      <c r="BF122" s="59">
        <v>158627</v>
      </c>
      <c r="BG122" s="58">
        <v>158627</v>
      </c>
      <c r="BH122" s="58">
        <v>0</v>
      </c>
      <c r="BI122" s="58">
        <v>0</v>
      </c>
      <c r="BJ122" s="60"/>
      <c r="BK122" s="60"/>
      <c r="BL122" s="60"/>
      <c r="BM122" s="60"/>
      <c r="BN122" s="44"/>
      <c r="BO122" s="58">
        <v>1834174</v>
      </c>
      <c r="BP122" s="61"/>
    </row>
    <row r="123" spans="1:68">
      <c r="A123" s="5" t="s">
        <v>462</v>
      </c>
      <c r="B123" s="5" t="s">
        <v>464</v>
      </c>
      <c r="C123" s="6">
        <v>23559.037</v>
      </c>
      <c r="D123" s="51">
        <v>106881461.11</v>
      </c>
      <c r="E123" s="52">
        <v>711634.61</v>
      </c>
      <c r="F123" s="53">
        <v>0</v>
      </c>
      <c r="G123" s="51">
        <v>107593095.72</v>
      </c>
      <c r="H123" s="52">
        <v>0</v>
      </c>
      <c r="I123" s="52">
        <v>107593095.72</v>
      </c>
      <c r="J123" s="52">
        <v>1194815.92</v>
      </c>
      <c r="K123" s="54">
        <v>220442.36</v>
      </c>
      <c r="L123" s="55">
        <v>106177837.44</v>
      </c>
      <c r="M123" s="55">
        <v>105475563.53</v>
      </c>
      <c r="N123" s="56">
        <v>702273.91</v>
      </c>
      <c r="O123" s="57">
        <v>0</v>
      </c>
      <c r="P123" s="58">
        <v>9541759</v>
      </c>
      <c r="Q123" s="58">
        <v>9227815</v>
      </c>
      <c r="R123" s="58">
        <v>199353</v>
      </c>
      <c r="S123" s="58">
        <v>114591</v>
      </c>
      <c r="T123" s="58">
        <v>9040560</v>
      </c>
      <c r="U123" s="58">
        <v>8743106</v>
      </c>
      <c r="V123" s="58">
        <v>188882</v>
      </c>
      <c r="W123" s="58">
        <v>108572</v>
      </c>
      <c r="X123" s="58">
        <v>8881041</v>
      </c>
      <c r="Y123" s="58">
        <v>8741139</v>
      </c>
      <c r="Z123" s="58">
        <v>31355</v>
      </c>
      <c r="AA123" s="58">
        <v>108547</v>
      </c>
      <c r="AB123" s="58">
        <v>8733760</v>
      </c>
      <c r="AC123" s="58">
        <v>8739274</v>
      </c>
      <c r="AD123" s="58">
        <v>31343</v>
      </c>
      <c r="AE123" s="58">
        <v>-36857</v>
      </c>
      <c r="AF123" s="58">
        <v>8733760</v>
      </c>
      <c r="AG123" s="58">
        <v>8739274</v>
      </c>
      <c r="AH123" s="58">
        <v>31343</v>
      </c>
      <c r="AI123" s="58">
        <v>-36857</v>
      </c>
      <c r="AJ123" s="58">
        <v>8733760</v>
      </c>
      <c r="AK123" s="58">
        <v>8739274</v>
      </c>
      <c r="AL123" s="58">
        <v>31343</v>
      </c>
      <c r="AM123" s="58">
        <v>-36857</v>
      </c>
      <c r="AN123" s="58">
        <v>0</v>
      </c>
      <c r="AO123" s="58">
        <v>8733760</v>
      </c>
      <c r="AP123" s="58">
        <v>8739274</v>
      </c>
      <c r="AQ123" s="58">
        <v>31343</v>
      </c>
      <c r="AR123" s="58">
        <v>-36857</v>
      </c>
      <c r="AS123" s="59">
        <v>8761603</v>
      </c>
      <c r="AT123" s="58">
        <v>8766959</v>
      </c>
      <c r="AU123" s="58">
        <v>31500</v>
      </c>
      <c r="AV123" s="58">
        <v>-36856</v>
      </c>
      <c r="AW123" s="59">
        <v>8761601</v>
      </c>
      <c r="AX123" s="58">
        <v>8766958</v>
      </c>
      <c r="AY123" s="58">
        <v>31500</v>
      </c>
      <c r="AZ123" s="58">
        <v>-36857</v>
      </c>
      <c r="BA123" s="58"/>
      <c r="BB123" s="59">
        <v>8761603</v>
      </c>
      <c r="BC123" s="58">
        <v>8766959</v>
      </c>
      <c r="BD123" s="58">
        <v>31500</v>
      </c>
      <c r="BE123" s="58">
        <v>-36856</v>
      </c>
      <c r="BF123" s="59">
        <v>8747315</v>
      </c>
      <c r="BG123" s="58">
        <v>8752766</v>
      </c>
      <c r="BH123" s="58">
        <v>31406</v>
      </c>
      <c r="BI123" s="58">
        <v>-36857</v>
      </c>
      <c r="BJ123" s="60"/>
      <c r="BK123" s="60"/>
      <c r="BL123" s="60"/>
      <c r="BM123" s="60"/>
      <c r="BN123" s="44"/>
      <c r="BO123" s="58">
        <v>97430522</v>
      </c>
      <c r="BP123" s="61"/>
    </row>
    <row r="124" spans="1:68">
      <c r="A124" s="10" t="s">
        <v>465</v>
      </c>
      <c r="B124" s="10" t="s">
        <v>466</v>
      </c>
      <c r="C124" s="6">
        <v>656.86900000000003</v>
      </c>
      <c r="D124" s="51">
        <v>2980050.44</v>
      </c>
      <c r="E124" s="52">
        <v>198119.87</v>
      </c>
      <c r="F124" s="53">
        <v>0</v>
      </c>
      <c r="G124" s="51">
        <v>3178170.31</v>
      </c>
      <c r="H124" s="52">
        <v>0</v>
      </c>
      <c r="I124" s="52">
        <v>3178170.31</v>
      </c>
      <c r="J124" s="52">
        <v>0</v>
      </c>
      <c r="K124" s="54">
        <v>0</v>
      </c>
      <c r="L124" s="55">
        <v>3178170.31</v>
      </c>
      <c r="M124" s="55">
        <v>2980050.44</v>
      </c>
      <c r="N124" s="56">
        <v>198119.87</v>
      </c>
      <c r="O124" s="57">
        <v>0</v>
      </c>
      <c r="P124" s="58">
        <v>271574</v>
      </c>
      <c r="Q124" s="58">
        <v>271574</v>
      </c>
      <c r="R124" s="58">
        <v>0</v>
      </c>
      <c r="S124" s="58">
        <v>0</v>
      </c>
      <c r="T124" s="58">
        <v>257480</v>
      </c>
      <c r="U124" s="58">
        <v>257480</v>
      </c>
      <c r="V124" s="58">
        <v>0</v>
      </c>
      <c r="W124" s="58">
        <v>0</v>
      </c>
      <c r="X124" s="58">
        <v>257480</v>
      </c>
      <c r="Y124" s="58">
        <v>257480</v>
      </c>
      <c r="Z124" s="58">
        <v>0</v>
      </c>
      <c r="AA124" s="58">
        <v>0</v>
      </c>
      <c r="AB124" s="58">
        <v>279469</v>
      </c>
      <c r="AC124" s="58">
        <v>257480</v>
      </c>
      <c r="AD124" s="58">
        <v>21989</v>
      </c>
      <c r="AE124" s="58">
        <v>0</v>
      </c>
      <c r="AF124" s="58">
        <v>279469</v>
      </c>
      <c r="AG124" s="58">
        <v>257480</v>
      </c>
      <c r="AH124" s="58">
        <v>21989</v>
      </c>
      <c r="AI124" s="58">
        <v>0</v>
      </c>
      <c r="AJ124" s="58">
        <v>279469</v>
      </c>
      <c r="AK124" s="58">
        <v>257480</v>
      </c>
      <c r="AL124" s="58">
        <v>21989</v>
      </c>
      <c r="AM124" s="58">
        <v>0</v>
      </c>
      <c r="AN124" s="58">
        <v>0</v>
      </c>
      <c r="AO124" s="58">
        <v>279469</v>
      </c>
      <c r="AP124" s="58">
        <v>257480</v>
      </c>
      <c r="AQ124" s="58">
        <v>21989</v>
      </c>
      <c r="AR124" s="58">
        <v>0</v>
      </c>
      <c r="AS124" s="59">
        <v>254752</v>
      </c>
      <c r="AT124" s="58">
        <v>232719</v>
      </c>
      <c r="AU124" s="58">
        <v>22033</v>
      </c>
      <c r="AV124" s="58">
        <v>0</v>
      </c>
      <c r="AW124" s="59">
        <v>254752</v>
      </c>
      <c r="AX124" s="58">
        <v>232719</v>
      </c>
      <c r="AY124" s="58">
        <v>22033</v>
      </c>
      <c r="AZ124" s="58">
        <v>0</v>
      </c>
      <c r="BA124" s="58"/>
      <c r="BB124" s="59">
        <v>254752</v>
      </c>
      <c r="BC124" s="58">
        <v>232719</v>
      </c>
      <c r="BD124" s="58">
        <v>22033</v>
      </c>
      <c r="BE124" s="58">
        <v>0</v>
      </c>
      <c r="BF124" s="59">
        <v>254752</v>
      </c>
      <c r="BG124" s="58">
        <v>232720</v>
      </c>
      <c r="BH124" s="58">
        <v>22032</v>
      </c>
      <c r="BI124" s="58">
        <v>0</v>
      </c>
      <c r="BJ124" s="60"/>
      <c r="BK124" s="60"/>
      <c r="BL124" s="60"/>
      <c r="BM124" s="60"/>
      <c r="BN124" s="44"/>
      <c r="BO124" s="58">
        <v>2923418</v>
      </c>
      <c r="BP124" s="61">
        <v>2864949.64</v>
      </c>
    </row>
    <row r="125" spans="1:68">
      <c r="A125" s="62" t="s">
        <v>467</v>
      </c>
      <c r="B125" s="62" t="s">
        <v>231</v>
      </c>
      <c r="C125" s="63">
        <v>24215.91</v>
      </c>
      <c r="D125" s="63">
        <v>109861511.55</v>
      </c>
      <c r="E125" s="63">
        <v>909754.48</v>
      </c>
      <c r="F125" s="63">
        <v>0</v>
      </c>
      <c r="G125" s="63">
        <v>110771266.03</v>
      </c>
      <c r="H125" s="63">
        <v>0</v>
      </c>
      <c r="I125" s="63">
        <v>110771266.03</v>
      </c>
      <c r="J125" s="63">
        <v>1194815.92</v>
      </c>
      <c r="K125" s="63">
        <v>220442.36</v>
      </c>
      <c r="L125" s="63">
        <v>109356007.75</v>
      </c>
      <c r="M125" s="63">
        <v>108455613.97</v>
      </c>
      <c r="N125" s="63">
        <v>900393.78</v>
      </c>
      <c r="O125" s="63">
        <v>0</v>
      </c>
      <c r="P125" s="63">
        <v>9813333</v>
      </c>
      <c r="Q125" s="63">
        <v>9499389</v>
      </c>
      <c r="R125" s="63">
        <v>199353</v>
      </c>
      <c r="S125" s="63">
        <v>114591</v>
      </c>
      <c r="T125" s="69">
        <v>9298040</v>
      </c>
      <c r="U125" s="69">
        <v>9000586</v>
      </c>
      <c r="V125" s="69">
        <v>188882</v>
      </c>
      <c r="W125" s="69">
        <v>108572</v>
      </c>
      <c r="X125" s="69">
        <v>9138521</v>
      </c>
      <c r="Y125" s="69">
        <v>8998619</v>
      </c>
      <c r="Z125" s="69">
        <v>31355</v>
      </c>
      <c r="AA125" s="69">
        <v>108547</v>
      </c>
      <c r="AB125" s="69">
        <v>9013229</v>
      </c>
      <c r="AC125" s="69">
        <v>8996754</v>
      </c>
      <c r="AD125" s="69">
        <v>53332</v>
      </c>
      <c r="AE125" s="69">
        <v>-36857</v>
      </c>
      <c r="AF125" s="69">
        <v>9013229</v>
      </c>
      <c r="AG125" s="69">
        <v>8996754</v>
      </c>
      <c r="AH125" s="69">
        <v>53332</v>
      </c>
      <c r="AI125" s="69">
        <v>-36857</v>
      </c>
      <c r="AJ125" s="69">
        <v>9013229</v>
      </c>
      <c r="AK125" s="69">
        <v>8996754</v>
      </c>
      <c r="AL125" s="69">
        <v>53332</v>
      </c>
      <c r="AM125" s="69">
        <v>-36857</v>
      </c>
      <c r="AN125" s="69">
        <v>0</v>
      </c>
      <c r="AO125" s="69">
        <v>9013229</v>
      </c>
      <c r="AP125" s="69">
        <v>8996754</v>
      </c>
      <c r="AQ125" s="69">
        <v>53332</v>
      </c>
      <c r="AR125" s="69">
        <v>-36857</v>
      </c>
      <c r="AS125" s="70">
        <v>9016355</v>
      </c>
      <c r="AT125" s="69">
        <v>8999678</v>
      </c>
      <c r="AU125" s="69">
        <v>53533</v>
      </c>
      <c r="AV125" s="69">
        <v>-36856</v>
      </c>
      <c r="AW125" s="70">
        <v>9016353</v>
      </c>
      <c r="AX125" s="69">
        <v>8999677</v>
      </c>
      <c r="AY125" s="69">
        <v>53533</v>
      </c>
      <c r="AZ125" s="69">
        <v>-36857</v>
      </c>
      <c r="BA125" s="69"/>
      <c r="BB125" s="70">
        <v>9016355</v>
      </c>
      <c r="BC125" s="69">
        <v>8999678</v>
      </c>
      <c r="BD125" s="69">
        <v>53533</v>
      </c>
      <c r="BE125" s="69">
        <v>-36856</v>
      </c>
      <c r="BF125" s="70">
        <v>9002067</v>
      </c>
      <c r="BG125" s="69">
        <v>8985486</v>
      </c>
      <c r="BH125" s="69">
        <v>53438</v>
      </c>
      <c r="BI125" s="69">
        <v>-36857</v>
      </c>
      <c r="BJ125" s="69">
        <v>0</v>
      </c>
      <c r="BK125" s="69">
        <v>0</v>
      </c>
      <c r="BL125" s="69">
        <v>0</v>
      </c>
      <c r="BM125" s="69">
        <v>0</v>
      </c>
      <c r="BN125" s="69">
        <v>0</v>
      </c>
      <c r="BO125" s="69">
        <v>100353940</v>
      </c>
      <c r="BP125" s="69">
        <v>2864949.64</v>
      </c>
    </row>
    <row r="126" spans="1:68">
      <c r="A126" s="5" t="s">
        <v>468</v>
      </c>
      <c r="B126" s="5" t="s">
        <v>469</v>
      </c>
      <c r="C126" s="6">
        <v>1487.4839999999999</v>
      </c>
      <c r="D126" s="51">
        <v>6748343.04</v>
      </c>
      <c r="E126" s="52">
        <v>303168.32</v>
      </c>
      <c r="F126" s="53">
        <v>0</v>
      </c>
      <c r="G126" s="51">
        <v>7051511.3600000003</v>
      </c>
      <c r="H126" s="52">
        <v>0</v>
      </c>
      <c r="I126" s="52">
        <v>7051511.3600000003</v>
      </c>
      <c r="J126" s="52">
        <v>43199.25</v>
      </c>
      <c r="K126" s="54">
        <v>0</v>
      </c>
      <c r="L126" s="55">
        <v>7008312.1100000003</v>
      </c>
      <c r="M126" s="55">
        <v>6707001.0700000003</v>
      </c>
      <c r="N126" s="56">
        <v>301311.03999999998</v>
      </c>
      <c r="O126" s="57">
        <v>0</v>
      </c>
      <c r="P126" s="58">
        <v>637191</v>
      </c>
      <c r="Q126" s="58">
        <v>585895</v>
      </c>
      <c r="R126" s="58">
        <v>26456</v>
      </c>
      <c r="S126" s="58">
        <v>24840</v>
      </c>
      <c r="T126" s="58">
        <v>603934</v>
      </c>
      <c r="U126" s="58">
        <v>555316</v>
      </c>
      <c r="V126" s="58">
        <v>25075</v>
      </c>
      <c r="W126" s="58">
        <v>23543</v>
      </c>
      <c r="X126" s="58">
        <v>603810</v>
      </c>
      <c r="Y126" s="58">
        <v>555315</v>
      </c>
      <c r="Z126" s="58">
        <v>24952</v>
      </c>
      <c r="AA126" s="58">
        <v>23543</v>
      </c>
      <c r="AB126" s="58">
        <v>572087</v>
      </c>
      <c r="AC126" s="58">
        <v>555136</v>
      </c>
      <c r="AD126" s="58">
        <v>24943</v>
      </c>
      <c r="AE126" s="58">
        <v>-7992</v>
      </c>
      <c r="AF126" s="58">
        <v>572088</v>
      </c>
      <c r="AG126" s="58">
        <v>555136</v>
      </c>
      <c r="AH126" s="58">
        <v>24944</v>
      </c>
      <c r="AI126" s="58">
        <v>-7992</v>
      </c>
      <c r="AJ126" s="58">
        <v>572087</v>
      </c>
      <c r="AK126" s="58">
        <v>555136</v>
      </c>
      <c r="AL126" s="58">
        <v>24943</v>
      </c>
      <c r="AM126" s="58">
        <v>-7992</v>
      </c>
      <c r="AN126" s="58">
        <v>0</v>
      </c>
      <c r="AO126" s="58">
        <v>572088</v>
      </c>
      <c r="AP126" s="58">
        <v>555136</v>
      </c>
      <c r="AQ126" s="58">
        <v>24944</v>
      </c>
      <c r="AR126" s="58">
        <v>-7992</v>
      </c>
      <c r="AS126" s="59">
        <v>575005</v>
      </c>
      <c r="AT126" s="58">
        <v>557986</v>
      </c>
      <c r="AU126" s="58">
        <v>25011</v>
      </c>
      <c r="AV126" s="58">
        <v>-7992</v>
      </c>
      <c r="AW126" s="59">
        <v>575005</v>
      </c>
      <c r="AX126" s="58">
        <v>557986</v>
      </c>
      <c r="AY126" s="58">
        <v>25011</v>
      </c>
      <c r="AZ126" s="58">
        <v>-7992</v>
      </c>
      <c r="BA126" s="58"/>
      <c r="BB126" s="59">
        <v>575006</v>
      </c>
      <c r="BC126" s="58">
        <v>557986</v>
      </c>
      <c r="BD126" s="58">
        <v>25011</v>
      </c>
      <c r="BE126" s="58">
        <v>-7991</v>
      </c>
      <c r="BF126" s="59">
        <v>575006</v>
      </c>
      <c r="BG126" s="58">
        <v>557987</v>
      </c>
      <c r="BH126" s="58">
        <v>25011</v>
      </c>
      <c r="BI126" s="58">
        <v>-7992</v>
      </c>
      <c r="BJ126" s="60"/>
      <c r="BK126" s="60"/>
      <c r="BL126" s="60"/>
      <c r="BM126" s="60"/>
      <c r="BN126" s="44"/>
      <c r="BO126" s="58">
        <v>6433307</v>
      </c>
      <c r="BP126" s="61"/>
    </row>
    <row r="127" spans="1:68">
      <c r="A127" s="5" t="s">
        <v>470</v>
      </c>
      <c r="B127" s="5" t="s">
        <v>472</v>
      </c>
      <c r="C127" s="6">
        <v>4925.6790000000001</v>
      </c>
      <c r="D127" s="51">
        <v>22346574.199999999</v>
      </c>
      <c r="E127" s="52">
        <v>0</v>
      </c>
      <c r="F127" s="53">
        <v>0</v>
      </c>
      <c r="G127" s="51">
        <v>22346574.199999999</v>
      </c>
      <c r="H127" s="52">
        <v>0</v>
      </c>
      <c r="I127" s="52">
        <v>22346574.199999999</v>
      </c>
      <c r="J127" s="52">
        <v>283481.44</v>
      </c>
      <c r="K127" s="54">
        <v>0</v>
      </c>
      <c r="L127" s="55">
        <v>22063092.760000002</v>
      </c>
      <c r="M127" s="55">
        <v>22063092.760000002</v>
      </c>
      <c r="N127" s="56">
        <v>0</v>
      </c>
      <c r="O127" s="57">
        <v>0</v>
      </c>
      <c r="P127" s="58">
        <v>1974834</v>
      </c>
      <c r="Q127" s="58">
        <v>1940908</v>
      </c>
      <c r="R127" s="58">
        <v>9102</v>
      </c>
      <c r="S127" s="58">
        <v>24824</v>
      </c>
      <c r="T127" s="58">
        <v>1871701</v>
      </c>
      <c r="U127" s="58">
        <v>1839546</v>
      </c>
      <c r="V127" s="58">
        <v>8627</v>
      </c>
      <c r="W127" s="58">
        <v>23528</v>
      </c>
      <c r="X127" s="58">
        <v>1861232</v>
      </c>
      <c r="Y127" s="58">
        <v>1839478</v>
      </c>
      <c r="Z127" s="58">
        <v>-1773</v>
      </c>
      <c r="AA127" s="58">
        <v>23527</v>
      </c>
      <c r="AB127" s="58">
        <v>1829510</v>
      </c>
      <c r="AC127" s="58">
        <v>1839270</v>
      </c>
      <c r="AD127" s="58">
        <v>-1773</v>
      </c>
      <c r="AE127" s="58">
        <v>-7987</v>
      </c>
      <c r="AF127" s="58">
        <v>1829510</v>
      </c>
      <c r="AG127" s="58">
        <v>1839270</v>
      </c>
      <c r="AH127" s="58">
        <v>-1773</v>
      </c>
      <c r="AI127" s="58">
        <v>-7987</v>
      </c>
      <c r="AJ127" s="58">
        <v>1829511</v>
      </c>
      <c r="AK127" s="58">
        <v>1839270</v>
      </c>
      <c r="AL127" s="58">
        <v>-1773</v>
      </c>
      <c r="AM127" s="58">
        <v>-7986</v>
      </c>
      <c r="AN127" s="58">
        <v>0</v>
      </c>
      <c r="AO127" s="58">
        <v>1829510</v>
      </c>
      <c r="AP127" s="58">
        <v>1839270</v>
      </c>
      <c r="AQ127" s="58">
        <v>-1773</v>
      </c>
      <c r="AR127" s="58">
        <v>-7987</v>
      </c>
      <c r="AS127" s="59">
        <v>1834447</v>
      </c>
      <c r="AT127" s="58">
        <v>1844206</v>
      </c>
      <c r="AU127" s="58">
        <v>-1773</v>
      </c>
      <c r="AV127" s="58">
        <v>-7986</v>
      </c>
      <c r="AW127" s="59">
        <v>1834446</v>
      </c>
      <c r="AX127" s="58">
        <v>1844206</v>
      </c>
      <c r="AY127" s="58">
        <v>-1773</v>
      </c>
      <c r="AZ127" s="58">
        <v>-7987</v>
      </c>
      <c r="BA127" s="58"/>
      <c r="BB127" s="59">
        <v>1834446</v>
      </c>
      <c r="BC127" s="58">
        <v>1844205</v>
      </c>
      <c r="BD127" s="58">
        <v>-1773</v>
      </c>
      <c r="BE127" s="58">
        <v>-7986</v>
      </c>
      <c r="BF127" s="59">
        <v>1766972</v>
      </c>
      <c r="BG127" s="58">
        <v>1776732</v>
      </c>
      <c r="BH127" s="58">
        <v>-1773</v>
      </c>
      <c r="BI127" s="58">
        <v>-7987</v>
      </c>
      <c r="BJ127" s="60"/>
      <c r="BK127" s="60"/>
      <c r="BL127" s="60"/>
      <c r="BM127" s="60"/>
      <c r="BN127" s="44"/>
      <c r="BO127" s="58">
        <v>20296119</v>
      </c>
      <c r="BP127" s="61"/>
    </row>
    <row r="128" spans="1:68">
      <c r="A128" s="5" t="s">
        <v>473</v>
      </c>
      <c r="B128" s="5" t="s">
        <v>475</v>
      </c>
      <c r="C128" s="6">
        <v>2949.1669999999999</v>
      </c>
      <c r="D128" s="51">
        <v>13379633.390000001</v>
      </c>
      <c r="E128" s="52">
        <v>696663.33</v>
      </c>
      <c r="F128" s="53">
        <v>0</v>
      </c>
      <c r="G128" s="51">
        <v>14076296.720000001</v>
      </c>
      <c r="H128" s="52">
        <v>0</v>
      </c>
      <c r="I128" s="52">
        <v>14076296.720000001</v>
      </c>
      <c r="J128" s="52">
        <v>226940.12</v>
      </c>
      <c r="K128" s="54">
        <v>35727.300000000003</v>
      </c>
      <c r="L128" s="55">
        <v>13813629.300000001</v>
      </c>
      <c r="M128" s="55">
        <v>13129965.890000001</v>
      </c>
      <c r="N128" s="56">
        <v>683663.41</v>
      </c>
      <c r="O128" s="57">
        <v>0</v>
      </c>
      <c r="P128" s="58">
        <v>1196976</v>
      </c>
      <c r="Q128" s="58">
        <v>1162000</v>
      </c>
      <c r="R128" s="58">
        <v>21974</v>
      </c>
      <c r="S128" s="58">
        <v>13002</v>
      </c>
      <c r="T128" s="58">
        <v>1134460</v>
      </c>
      <c r="U128" s="58">
        <v>1101311</v>
      </c>
      <c r="V128" s="58">
        <v>20826</v>
      </c>
      <c r="W128" s="58">
        <v>12323</v>
      </c>
      <c r="X128" s="58">
        <v>1178776</v>
      </c>
      <c r="Y128" s="58">
        <v>1101587</v>
      </c>
      <c r="Z128" s="58">
        <v>64863</v>
      </c>
      <c r="AA128" s="58">
        <v>12326</v>
      </c>
      <c r="AB128" s="58">
        <v>1162161</v>
      </c>
      <c r="AC128" s="58">
        <v>1101486</v>
      </c>
      <c r="AD128" s="58">
        <v>64858</v>
      </c>
      <c r="AE128" s="58">
        <v>-4183</v>
      </c>
      <c r="AF128" s="58">
        <v>1162160</v>
      </c>
      <c r="AG128" s="58">
        <v>1101486</v>
      </c>
      <c r="AH128" s="58">
        <v>64858</v>
      </c>
      <c r="AI128" s="58">
        <v>-4184</v>
      </c>
      <c r="AJ128" s="58">
        <v>1162161</v>
      </c>
      <c r="AK128" s="58">
        <v>1101486</v>
      </c>
      <c r="AL128" s="58">
        <v>64858</v>
      </c>
      <c r="AM128" s="58">
        <v>-4183</v>
      </c>
      <c r="AN128" s="58">
        <v>0</v>
      </c>
      <c r="AO128" s="58">
        <v>1162160</v>
      </c>
      <c r="AP128" s="58">
        <v>1101486</v>
      </c>
      <c r="AQ128" s="58">
        <v>64858</v>
      </c>
      <c r="AR128" s="58">
        <v>-4184</v>
      </c>
      <c r="AS128" s="59">
        <v>1165270</v>
      </c>
      <c r="AT128" s="58">
        <v>1104441</v>
      </c>
      <c r="AU128" s="58">
        <v>65012</v>
      </c>
      <c r="AV128" s="58">
        <v>-4183</v>
      </c>
      <c r="AW128" s="59">
        <v>1165269</v>
      </c>
      <c r="AX128" s="58">
        <v>1104441</v>
      </c>
      <c r="AY128" s="58">
        <v>65012</v>
      </c>
      <c r="AZ128" s="58">
        <v>-4184</v>
      </c>
      <c r="BA128" s="58"/>
      <c r="BB128" s="59">
        <v>1165270</v>
      </c>
      <c r="BC128" s="58">
        <v>1104441</v>
      </c>
      <c r="BD128" s="58">
        <v>65012</v>
      </c>
      <c r="BE128" s="58">
        <v>-4183</v>
      </c>
      <c r="BF128" s="59">
        <v>1079482</v>
      </c>
      <c r="BG128" s="58">
        <v>1022900</v>
      </c>
      <c r="BH128" s="58">
        <v>60766</v>
      </c>
      <c r="BI128" s="58">
        <v>-4184</v>
      </c>
      <c r="BJ128" s="60"/>
      <c r="BK128" s="60"/>
      <c r="BL128" s="60"/>
      <c r="BM128" s="60"/>
      <c r="BN128" s="44"/>
      <c r="BO128" s="58">
        <v>12734145</v>
      </c>
      <c r="BP128" s="61"/>
    </row>
    <row r="129" spans="1:68">
      <c r="A129" s="10" t="s">
        <v>476</v>
      </c>
      <c r="B129" s="10" t="s">
        <v>477</v>
      </c>
      <c r="C129" s="6">
        <v>337.48700000000002</v>
      </c>
      <c r="D129" s="51">
        <v>1531094.15</v>
      </c>
      <c r="E129" s="52">
        <v>84837.23</v>
      </c>
      <c r="F129" s="53">
        <v>0</v>
      </c>
      <c r="G129" s="51">
        <v>1615931.38</v>
      </c>
      <c r="H129" s="52">
        <v>0</v>
      </c>
      <c r="I129" s="52">
        <v>1615931.38</v>
      </c>
      <c r="J129" s="52">
        <v>0</v>
      </c>
      <c r="K129" s="54">
        <v>0</v>
      </c>
      <c r="L129" s="55">
        <v>1615931.38</v>
      </c>
      <c r="M129" s="55">
        <v>1531094.15</v>
      </c>
      <c r="N129" s="56">
        <v>84837.23</v>
      </c>
      <c r="O129" s="57">
        <v>0</v>
      </c>
      <c r="P129" s="58">
        <v>139175</v>
      </c>
      <c r="Q129" s="58">
        <v>131804</v>
      </c>
      <c r="R129" s="58">
        <v>7371</v>
      </c>
      <c r="S129" s="58">
        <v>0</v>
      </c>
      <c r="T129" s="58">
        <v>131953</v>
      </c>
      <c r="U129" s="58">
        <v>124964</v>
      </c>
      <c r="V129" s="58">
        <v>6989</v>
      </c>
      <c r="W129" s="58">
        <v>0</v>
      </c>
      <c r="X129" s="58">
        <v>132002</v>
      </c>
      <c r="Y129" s="58">
        <v>124964</v>
      </c>
      <c r="Z129" s="58">
        <v>7038</v>
      </c>
      <c r="AA129" s="58">
        <v>0</v>
      </c>
      <c r="AB129" s="58">
        <v>132002</v>
      </c>
      <c r="AC129" s="58">
        <v>124964</v>
      </c>
      <c r="AD129" s="58">
        <v>7038</v>
      </c>
      <c r="AE129" s="58">
        <v>0</v>
      </c>
      <c r="AF129" s="58">
        <v>132002</v>
      </c>
      <c r="AG129" s="58">
        <v>124964</v>
      </c>
      <c r="AH129" s="58">
        <v>7038</v>
      </c>
      <c r="AI129" s="58">
        <v>0</v>
      </c>
      <c r="AJ129" s="58">
        <v>132003</v>
      </c>
      <c r="AK129" s="58">
        <v>124964</v>
      </c>
      <c r="AL129" s="58">
        <v>7039</v>
      </c>
      <c r="AM129" s="58">
        <v>0</v>
      </c>
      <c r="AN129" s="58">
        <v>0</v>
      </c>
      <c r="AO129" s="58">
        <v>132001</v>
      </c>
      <c r="AP129" s="58">
        <v>124963</v>
      </c>
      <c r="AQ129" s="58">
        <v>7038</v>
      </c>
      <c r="AR129" s="58">
        <v>0</v>
      </c>
      <c r="AS129" s="59">
        <v>136958</v>
      </c>
      <c r="AT129" s="58">
        <v>129901</v>
      </c>
      <c r="AU129" s="58">
        <v>7057</v>
      </c>
      <c r="AV129" s="58">
        <v>0</v>
      </c>
      <c r="AW129" s="59">
        <v>136959</v>
      </c>
      <c r="AX129" s="58">
        <v>129902</v>
      </c>
      <c r="AY129" s="58">
        <v>7057</v>
      </c>
      <c r="AZ129" s="58">
        <v>0</v>
      </c>
      <c r="BA129" s="58"/>
      <c r="BB129" s="59">
        <v>136958</v>
      </c>
      <c r="BC129" s="58">
        <v>129901</v>
      </c>
      <c r="BD129" s="58">
        <v>7057</v>
      </c>
      <c r="BE129" s="58">
        <v>0</v>
      </c>
      <c r="BF129" s="59">
        <v>136960</v>
      </c>
      <c r="BG129" s="58">
        <v>129902</v>
      </c>
      <c r="BH129" s="58">
        <v>7058</v>
      </c>
      <c r="BI129" s="58">
        <v>0</v>
      </c>
      <c r="BJ129" s="60"/>
      <c r="BK129" s="60"/>
      <c r="BL129" s="60"/>
      <c r="BM129" s="60"/>
      <c r="BN129" s="44"/>
      <c r="BO129" s="58">
        <v>1478973</v>
      </c>
      <c r="BP129" s="61">
        <v>1449393.54</v>
      </c>
    </row>
    <row r="130" spans="1:68">
      <c r="A130" s="62" t="s">
        <v>478</v>
      </c>
      <c r="B130" s="62" t="s">
        <v>231</v>
      </c>
      <c r="C130" s="63">
        <v>3286.65</v>
      </c>
      <c r="D130" s="63">
        <v>14910727.539999999</v>
      </c>
      <c r="E130" s="63">
        <v>781500.56</v>
      </c>
      <c r="F130" s="63">
        <v>0</v>
      </c>
      <c r="G130" s="63">
        <v>15692228.1</v>
      </c>
      <c r="H130" s="63">
        <v>0</v>
      </c>
      <c r="I130" s="63">
        <v>15692228.1</v>
      </c>
      <c r="J130" s="63">
        <v>226940.12</v>
      </c>
      <c r="K130" s="63">
        <v>35727.300000000003</v>
      </c>
      <c r="L130" s="63">
        <v>15429560.68</v>
      </c>
      <c r="M130" s="63">
        <v>14661060.039999999</v>
      </c>
      <c r="N130" s="63">
        <v>768500.64</v>
      </c>
      <c r="O130" s="63">
        <v>0</v>
      </c>
      <c r="P130" s="63">
        <v>1336151</v>
      </c>
      <c r="Q130" s="63">
        <v>1293804</v>
      </c>
      <c r="R130" s="63">
        <v>29345</v>
      </c>
      <c r="S130" s="69">
        <v>13002</v>
      </c>
      <c r="T130" s="69">
        <v>1266413</v>
      </c>
      <c r="U130" s="69">
        <v>1226275</v>
      </c>
      <c r="V130" s="69">
        <v>27815</v>
      </c>
      <c r="W130" s="69">
        <v>12323</v>
      </c>
      <c r="X130" s="69">
        <v>1310778</v>
      </c>
      <c r="Y130" s="69">
        <v>1226551</v>
      </c>
      <c r="Z130" s="69">
        <v>71901</v>
      </c>
      <c r="AA130" s="69">
        <v>12326</v>
      </c>
      <c r="AB130" s="69">
        <v>1294163</v>
      </c>
      <c r="AC130" s="69">
        <v>1226450</v>
      </c>
      <c r="AD130" s="69">
        <v>71896</v>
      </c>
      <c r="AE130" s="69">
        <v>-4183</v>
      </c>
      <c r="AF130" s="69">
        <v>1294162</v>
      </c>
      <c r="AG130" s="69">
        <v>1226450</v>
      </c>
      <c r="AH130" s="69">
        <v>71896</v>
      </c>
      <c r="AI130" s="69">
        <v>-4184</v>
      </c>
      <c r="AJ130" s="69">
        <v>1294164</v>
      </c>
      <c r="AK130" s="69">
        <v>1226450</v>
      </c>
      <c r="AL130" s="69">
        <v>71897</v>
      </c>
      <c r="AM130" s="69">
        <v>-4183</v>
      </c>
      <c r="AN130" s="69">
        <v>0</v>
      </c>
      <c r="AO130" s="69">
        <v>1294161</v>
      </c>
      <c r="AP130" s="69">
        <v>1226449</v>
      </c>
      <c r="AQ130" s="69">
        <v>71896</v>
      </c>
      <c r="AR130" s="69">
        <v>-4184</v>
      </c>
      <c r="AS130" s="70">
        <v>1302228</v>
      </c>
      <c r="AT130" s="69">
        <v>1234342</v>
      </c>
      <c r="AU130" s="69">
        <v>72069</v>
      </c>
      <c r="AV130" s="69">
        <v>-4183</v>
      </c>
      <c r="AW130" s="70">
        <v>1302228</v>
      </c>
      <c r="AX130" s="69">
        <v>1234343</v>
      </c>
      <c r="AY130" s="69">
        <v>72069</v>
      </c>
      <c r="AZ130" s="69">
        <v>-4184</v>
      </c>
      <c r="BA130" s="69"/>
      <c r="BB130" s="70">
        <v>1302228</v>
      </c>
      <c r="BC130" s="69">
        <v>1234342</v>
      </c>
      <c r="BD130" s="69">
        <v>72069</v>
      </c>
      <c r="BE130" s="69">
        <v>-4183</v>
      </c>
      <c r="BF130" s="70">
        <v>1216442</v>
      </c>
      <c r="BG130" s="69">
        <v>1152802</v>
      </c>
      <c r="BH130" s="69">
        <v>67824</v>
      </c>
      <c r="BI130" s="69">
        <v>-4184</v>
      </c>
      <c r="BJ130" s="69">
        <v>0</v>
      </c>
      <c r="BK130" s="69">
        <v>0</v>
      </c>
      <c r="BL130" s="69">
        <v>0</v>
      </c>
      <c r="BM130" s="69">
        <v>0</v>
      </c>
      <c r="BN130" s="44"/>
      <c r="BO130" s="69">
        <v>14213118</v>
      </c>
      <c r="BP130" s="65"/>
    </row>
    <row r="131" spans="1:68">
      <c r="A131" s="5" t="s">
        <v>479</v>
      </c>
      <c r="B131" s="5" t="s">
        <v>481</v>
      </c>
      <c r="C131" s="6">
        <v>497.19299999999998</v>
      </c>
      <c r="D131" s="51">
        <v>2255640.34</v>
      </c>
      <c r="E131" s="52">
        <v>65873.61</v>
      </c>
      <c r="F131" s="53">
        <v>0</v>
      </c>
      <c r="G131" s="51">
        <v>2321513.9500000002</v>
      </c>
      <c r="H131" s="52">
        <v>0</v>
      </c>
      <c r="I131" s="52">
        <v>2321513.9500000002</v>
      </c>
      <c r="J131" s="52">
        <v>14267.39</v>
      </c>
      <c r="K131" s="54">
        <v>0</v>
      </c>
      <c r="L131" s="55">
        <v>2307246.56</v>
      </c>
      <c r="M131" s="55">
        <v>2241777.79</v>
      </c>
      <c r="N131" s="56">
        <v>65468.77</v>
      </c>
      <c r="O131" s="57">
        <v>0</v>
      </c>
      <c r="P131" s="58">
        <v>196109</v>
      </c>
      <c r="Q131" s="58">
        <v>196109</v>
      </c>
      <c r="R131" s="58">
        <v>0</v>
      </c>
      <c r="S131" s="58">
        <v>0</v>
      </c>
      <c r="T131" s="58">
        <v>185878</v>
      </c>
      <c r="U131" s="58">
        <v>185878</v>
      </c>
      <c r="V131" s="58">
        <v>0</v>
      </c>
      <c r="W131" s="58">
        <v>0</v>
      </c>
      <c r="X131" s="58">
        <v>185878</v>
      </c>
      <c r="Y131" s="58">
        <v>185878</v>
      </c>
      <c r="Z131" s="58">
        <v>0</v>
      </c>
      <c r="AA131" s="58">
        <v>0</v>
      </c>
      <c r="AB131" s="58">
        <v>193189</v>
      </c>
      <c r="AC131" s="58">
        <v>185917</v>
      </c>
      <c r="AD131" s="58">
        <v>7272</v>
      </c>
      <c r="AE131" s="58">
        <v>0</v>
      </c>
      <c r="AF131" s="58">
        <v>193189</v>
      </c>
      <c r="AG131" s="58">
        <v>185917</v>
      </c>
      <c r="AH131" s="58">
        <v>7272</v>
      </c>
      <c r="AI131" s="58">
        <v>0</v>
      </c>
      <c r="AJ131" s="58">
        <v>193189</v>
      </c>
      <c r="AK131" s="58">
        <v>185917</v>
      </c>
      <c r="AL131" s="58">
        <v>7272</v>
      </c>
      <c r="AM131" s="58">
        <v>0</v>
      </c>
      <c r="AN131" s="58">
        <v>0</v>
      </c>
      <c r="AO131" s="58">
        <v>193189</v>
      </c>
      <c r="AP131" s="58">
        <v>185917</v>
      </c>
      <c r="AQ131" s="58">
        <v>7272</v>
      </c>
      <c r="AR131" s="58">
        <v>0</v>
      </c>
      <c r="AS131" s="59">
        <v>193702</v>
      </c>
      <c r="AT131" s="58">
        <v>186415</v>
      </c>
      <c r="AU131" s="58">
        <v>7287</v>
      </c>
      <c r="AV131" s="58">
        <v>0</v>
      </c>
      <c r="AW131" s="59">
        <v>193702</v>
      </c>
      <c r="AX131" s="58">
        <v>186415</v>
      </c>
      <c r="AY131" s="58">
        <v>7287</v>
      </c>
      <c r="AZ131" s="58">
        <v>0</v>
      </c>
      <c r="BA131" s="58"/>
      <c r="BB131" s="59">
        <v>193702</v>
      </c>
      <c r="BC131" s="58">
        <v>186415</v>
      </c>
      <c r="BD131" s="58">
        <v>7287</v>
      </c>
      <c r="BE131" s="58">
        <v>0</v>
      </c>
      <c r="BF131" s="59">
        <v>192760</v>
      </c>
      <c r="BG131" s="58">
        <v>185500</v>
      </c>
      <c r="BH131" s="58">
        <v>7260</v>
      </c>
      <c r="BI131" s="58">
        <v>0</v>
      </c>
      <c r="BJ131" s="60"/>
      <c r="BK131" s="60"/>
      <c r="BL131" s="60"/>
      <c r="BM131" s="60"/>
      <c r="BN131" s="44"/>
      <c r="BO131" s="58">
        <v>2114487</v>
      </c>
      <c r="BP131" s="61"/>
    </row>
    <row r="132" spans="1:68">
      <c r="A132" s="5" t="s">
        <v>482</v>
      </c>
      <c r="B132" s="5" t="s">
        <v>484</v>
      </c>
      <c r="C132" s="6">
        <v>4215.5</v>
      </c>
      <c r="D132" s="51">
        <v>19124669.629999999</v>
      </c>
      <c r="E132" s="52">
        <v>1025781.86</v>
      </c>
      <c r="F132" s="53">
        <v>0</v>
      </c>
      <c r="G132" s="51">
        <v>20150451.489999998</v>
      </c>
      <c r="H132" s="52">
        <v>0</v>
      </c>
      <c r="I132" s="52">
        <v>20150451.489999998</v>
      </c>
      <c r="J132" s="52">
        <v>309683.92</v>
      </c>
      <c r="K132" s="54">
        <v>0</v>
      </c>
      <c r="L132" s="55">
        <v>19840767.57</v>
      </c>
      <c r="M132" s="55">
        <v>18830750.530000001</v>
      </c>
      <c r="N132" s="56">
        <v>1010017.04</v>
      </c>
      <c r="O132" s="57">
        <v>0</v>
      </c>
      <c r="P132" s="58">
        <v>1700304</v>
      </c>
      <c r="Q132" s="58">
        <v>1654516</v>
      </c>
      <c r="R132" s="58">
        <v>25404</v>
      </c>
      <c r="S132" s="58">
        <v>20384</v>
      </c>
      <c r="T132" s="58">
        <v>1611220</v>
      </c>
      <c r="U132" s="58">
        <v>1567831</v>
      </c>
      <c r="V132" s="58">
        <v>24073</v>
      </c>
      <c r="W132" s="58">
        <v>19316</v>
      </c>
      <c r="X132" s="58">
        <v>1581908</v>
      </c>
      <c r="Y132" s="58">
        <v>1567543</v>
      </c>
      <c r="Z132" s="58">
        <v>-4948</v>
      </c>
      <c r="AA132" s="58">
        <v>19313</v>
      </c>
      <c r="AB132" s="58">
        <v>1669625</v>
      </c>
      <c r="AC132" s="58">
        <v>1568381</v>
      </c>
      <c r="AD132" s="58">
        <v>107801</v>
      </c>
      <c r="AE132" s="58">
        <v>-6557</v>
      </c>
      <c r="AF132" s="58">
        <v>1669626</v>
      </c>
      <c r="AG132" s="58">
        <v>1568382</v>
      </c>
      <c r="AH132" s="58">
        <v>107801</v>
      </c>
      <c r="AI132" s="58">
        <v>-6557</v>
      </c>
      <c r="AJ132" s="58">
        <v>1669625</v>
      </c>
      <c r="AK132" s="58">
        <v>1568381</v>
      </c>
      <c r="AL132" s="58">
        <v>107801</v>
      </c>
      <c r="AM132" s="58">
        <v>-6557</v>
      </c>
      <c r="AN132" s="58">
        <v>0</v>
      </c>
      <c r="AO132" s="58">
        <v>1669626</v>
      </c>
      <c r="AP132" s="58">
        <v>1568382</v>
      </c>
      <c r="AQ132" s="58">
        <v>107801</v>
      </c>
      <c r="AR132" s="58">
        <v>-6557</v>
      </c>
      <c r="AS132" s="59">
        <v>1676795</v>
      </c>
      <c r="AT132" s="58">
        <v>1575323</v>
      </c>
      <c r="AU132" s="58">
        <v>108029</v>
      </c>
      <c r="AV132" s="58">
        <v>-6557</v>
      </c>
      <c r="AW132" s="59">
        <v>1676795</v>
      </c>
      <c r="AX132" s="58">
        <v>1575323</v>
      </c>
      <c r="AY132" s="58">
        <v>108029</v>
      </c>
      <c r="AZ132" s="58">
        <v>-6557</v>
      </c>
      <c r="BA132" s="58"/>
      <c r="BB132" s="59">
        <v>1676795</v>
      </c>
      <c r="BC132" s="58">
        <v>1575323</v>
      </c>
      <c r="BD132" s="58">
        <v>108029</v>
      </c>
      <c r="BE132" s="58">
        <v>-6557</v>
      </c>
      <c r="BF132" s="59">
        <v>1619225</v>
      </c>
      <c r="BG132" s="58">
        <v>1520683</v>
      </c>
      <c r="BH132" s="58">
        <v>105099</v>
      </c>
      <c r="BI132" s="58">
        <v>-6557</v>
      </c>
      <c r="BJ132" s="60"/>
      <c r="BK132" s="60"/>
      <c r="BL132" s="60"/>
      <c r="BM132" s="60"/>
      <c r="BN132" s="44"/>
      <c r="BO132" s="58">
        <v>18221544</v>
      </c>
      <c r="BP132" s="61"/>
    </row>
    <row r="133" spans="1:68">
      <c r="A133" s="10" t="s">
        <v>485</v>
      </c>
      <c r="B133" s="10" t="s">
        <v>486</v>
      </c>
      <c r="C133" s="6">
        <v>388.887</v>
      </c>
      <c r="D133" s="51">
        <v>1764283.1</v>
      </c>
      <c r="E133" s="52">
        <v>97313.29</v>
      </c>
      <c r="F133" s="53">
        <v>0</v>
      </c>
      <c r="G133" s="51">
        <v>1861596.39</v>
      </c>
      <c r="H133" s="52">
        <v>0</v>
      </c>
      <c r="I133" s="52">
        <v>1861596.39</v>
      </c>
      <c r="J133" s="52">
        <v>0</v>
      </c>
      <c r="K133" s="54">
        <v>0</v>
      </c>
      <c r="L133" s="55">
        <v>1861596.39</v>
      </c>
      <c r="M133" s="55">
        <v>1764283.1</v>
      </c>
      <c r="N133" s="56">
        <v>97313.29</v>
      </c>
      <c r="O133" s="57">
        <v>0</v>
      </c>
      <c r="P133" s="58">
        <v>155898</v>
      </c>
      <c r="Q133" s="58">
        <v>154197</v>
      </c>
      <c r="R133" s="58">
        <v>1701</v>
      </c>
      <c r="S133" s="58">
        <v>0</v>
      </c>
      <c r="T133" s="58">
        <v>147807</v>
      </c>
      <c r="U133" s="58">
        <v>146194</v>
      </c>
      <c r="V133" s="58">
        <v>1613</v>
      </c>
      <c r="W133" s="58">
        <v>0</v>
      </c>
      <c r="X133" s="58">
        <v>145863</v>
      </c>
      <c r="Y133" s="58">
        <v>146194</v>
      </c>
      <c r="Z133" s="58">
        <v>-331</v>
      </c>
      <c r="AA133" s="58">
        <v>0</v>
      </c>
      <c r="AB133" s="58">
        <v>156663</v>
      </c>
      <c r="AC133" s="58">
        <v>146194</v>
      </c>
      <c r="AD133" s="58">
        <v>10469</v>
      </c>
      <c r="AE133" s="58">
        <v>0</v>
      </c>
      <c r="AF133" s="58">
        <v>156663</v>
      </c>
      <c r="AG133" s="58">
        <v>146194</v>
      </c>
      <c r="AH133" s="58">
        <v>10469</v>
      </c>
      <c r="AI133" s="58">
        <v>0</v>
      </c>
      <c r="AJ133" s="58">
        <v>156664</v>
      </c>
      <c r="AK133" s="58">
        <v>146195</v>
      </c>
      <c r="AL133" s="58">
        <v>10469</v>
      </c>
      <c r="AM133" s="58">
        <v>0</v>
      </c>
      <c r="AN133" s="58">
        <v>0</v>
      </c>
      <c r="AO133" s="58">
        <v>156663</v>
      </c>
      <c r="AP133" s="58">
        <v>146194</v>
      </c>
      <c r="AQ133" s="58">
        <v>10469</v>
      </c>
      <c r="AR133" s="58">
        <v>0</v>
      </c>
      <c r="AS133" s="59">
        <v>157075</v>
      </c>
      <c r="AT133" s="58">
        <v>146584</v>
      </c>
      <c r="AU133" s="58">
        <v>10491</v>
      </c>
      <c r="AV133" s="58">
        <v>0</v>
      </c>
      <c r="AW133" s="59">
        <v>157075</v>
      </c>
      <c r="AX133" s="58">
        <v>146584</v>
      </c>
      <c r="AY133" s="58">
        <v>10491</v>
      </c>
      <c r="AZ133" s="58">
        <v>0</v>
      </c>
      <c r="BA133" s="58"/>
      <c r="BB133" s="59">
        <v>157075</v>
      </c>
      <c r="BC133" s="58">
        <v>146584</v>
      </c>
      <c r="BD133" s="58">
        <v>10491</v>
      </c>
      <c r="BE133" s="58">
        <v>0</v>
      </c>
      <c r="BF133" s="59">
        <v>157076</v>
      </c>
      <c r="BG133" s="58">
        <v>146585</v>
      </c>
      <c r="BH133" s="58">
        <v>10491</v>
      </c>
      <c r="BI133" s="58">
        <v>0</v>
      </c>
      <c r="BJ133" s="60"/>
      <c r="BK133" s="60"/>
      <c r="BL133" s="60"/>
      <c r="BM133" s="60"/>
      <c r="BN133" s="44"/>
      <c r="BO133" s="58">
        <v>1704522</v>
      </c>
      <c r="BP133" s="61">
        <v>1670431.56</v>
      </c>
    </row>
    <row r="134" spans="1:68">
      <c r="A134" s="10" t="s">
        <v>487</v>
      </c>
      <c r="B134" s="10" t="s">
        <v>488</v>
      </c>
      <c r="C134" s="6">
        <v>424.04300000000001</v>
      </c>
      <c r="D134" s="51">
        <v>1923777.08</v>
      </c>
      <c r="E134" s="52">
        <v>106296.05</v>
      </c>
      <c r="F134" s="53">
        <v>0</v>
      </c>
      <c r="G134" s="51">
        <v>2030073.13</v>
      </c>
      <c r="H134" s="52">
        <v>0</v>
      </c>
      <c r="I134" s="52">
        <v>2030073.13</v>
      </c>
      <c r="J134" s="52">
        <v>0</v>
      </c>
      <c r="K134" s="54">
        <v>0</v>
      </c>
      <c r="L134" s="55">
        <v>2030073.13</v>
      </c>
      <c r="M134" s="55">
        <v>1923777.08</v>
      </c>
      <c r="N134" s="56">
        <v>106296.05</v>
      </c>
      <c r="O134" s="57">
        <v>0</v>
      </c>
      <c r="P134" s="58">
        <v>166249</v>
      </c>
      <c r="Q134" s="58">
        <v>166249</v>
      </c>
      <c r="R134" s="58">
        <v>0</v>
      </c>
      <c r="S134" s="58">
        <v>0</v>
      </c>
      <c r="T134" s="58">
        <v>157621</v>
      </c>
      <c r="U134" s="58">
        <v>157621</v>
      </c>
      <c r="V134" s="58">
        <v>0</v>
      </c>
      <c r="W134" s="58">
        <v>0</v>
      </c>
      <c r="X134" s="58">
        <v>157621</v>
      </c>
      <c r="Y134" s="58">
        <v>157621</v>
      </c>
      <c r="Z134" s="58">
        <v>0</v>
      </c>
      <c r="AA134" s="58">
        <v>0</v>
      </c>
      <c r="AB134" s="58">
        <v>169419</v>
      </c>
      <c r="AC134" s="58">
        <v>157621</v>
      </c>
      <c r="AD134" s="58">
        <v>11798</v>
      </c>
      <c r="AE134" s="58">
        <v>0</v>
      </c>
      <c r="AF134" s="58">
        <v>169419</v>
      </c>
      <c r="AG134" s="58">
        <v>157621</v>
      </c>
      <c r="AH134" s="58">
        <v>11798</v>
      </c>
      <c r="AI134" s="58">
        <v>0</v>
      </c>
      <c r="AJ134" s="58">
        <v>169419</v>
      </c>
      <c r="AK134" s="58">
        <v>157621</v>
      </c>
      <c r="AL134" s="58">
        <v>11798</v>
      </c>
      <c r="AM134" s="58">
        <v>0</v>
      </c>
      <c r="AN134" s="58">
        <v>0</v>
      </c>
      <c r="AO134" s="58">
        <v>169418</v>
      </c>
      <c r="AP134" s="58">
        <v>157621</v>
      </c>
      <c r="AQ134" s="58">
        <v>11797</v>
      </c>
      <c r="AR134" s="58">
        <v>0</v>
      </c>
      <c r="AS134" s="59">
        <v>174181</v>
      </c>
      <c r="AT134" s="58">
        <v>162360</v>
      </c>
      <c r="AU134" s="58">
        <v>11821</v>
      </c>
      <c r="AV134" s="58">
        <v>0</v>
      </c>
      <c r="AW134" s="59">
        <v>174182</v>
      </c>
      <c r="AX134" s="58">
        <v>162361</v>
      </c>
      <c r="AY134" s="58">
        <v>11821</v>
      </c>
      <c r="AZ134" s="58">
        <v>0</v>
      </c>
      <c r="BA134" s="58"/>
      <c r="BB134" s="59">
        <v>174181</v>
      </c>
      <c r="BC134" s="58">
        <v>162360</v>
      </c>
      <c r="BD134" s="58">
        <v>11821</v>
      </c>
      <c r="BE134" s="58">
        <v>0</v>
      </c>
      <c r="BF134" s="59">
        <v>174182</v>
      </c>
      <c r="BG134" s="58">
        <v>162361</v>
      </c>
      <c r="BH134" s="58">
        <v>11821</v>
      </c>
      <c r="BI134" s="58">
        <v>0</v>
      </c>
      <c r="BJ134" s="60"/>
      <c r="BK134" s="60"/>
      <c r="BL134" s="60"/>
      <c r="BM134" s="60"/>
      <c r="BN134" s="44"/>
      <c r="BO134" s="58">
        <v>1855892</v>
      </c>
      <c r="BP134" s="61">
        <v>1818774.16</v>
      </c>
    </row>
    <row r="135" spans="1:68">
      <c r="A135" s="10" t="s">
        <v>489</v>
      </c>
      <c r="B135" s="10" t="s">
        <v>490</v>
      </c>
      <c r="C135" s="6">
        <v>216.673</v>
      </c>
      <c r="D135" s="51">
        <v>982991.23</v>
      </c>
      <c r="E135" s="52">
        <v>11977.02</v>
      </c>
      <c r="F135" s="53">
        <v>0</v>
      </c>
      <c r="G135" s="51">
        <v>994968.25</v>
      </c>
      <c r="H135" s="52">
        <v>0</v>
      </c>
      <c r="I135" s="52">
        <v>994968.25</v>
      </c>
      <c r="J135" s="52">
        <v>0</v>
      </c>
      <c r="K135" s="54">
        <v>0</v>
      </c>
      <c r="L135" s="55">
        <v>994968.25</v>
      </c>
      <c r="M135" s="55">
        <v>982991.23</v>
      </c>
      <c r="N135" s="56">
        <v>11977.02</v>
      </c>
      <c r="O135" s="57">
        <v>0</v>
      </c>
      <c r="P135" s="58">
        <v>86960</v>
      </c>
      <c r="Q135" s="58">
        <v>85913</v>
      </c>
      <c r="R135" s="58">
        <v>1047</v>
      </c>
      <c r="S135" s="58">
        <v>0</v>
      </c>
      <c r="T135" s="58">
        <v>82446</v>
      </c>
      <c r="U135" s="58">
        <v>81454</v>
      </c>
      <c r="V135" s="58">
        <v>992</v>
      </c>
      <c r="W135" s="58">
        <v>0</v>
      </c>
      <c r="X135" s="58">
        <v>81250</v>
      </c>
      <c r="Y135" s="58">
        <v>81454</v>
      </c>
      <c r="Z135" s="58">
        <v>-204</v>
      </c>
      <c r="AA135" s="58">
        <v>0</v>
      </c>
      <c r="AB135" s="58">
        <v>82579</v>
      </c>
      <c r="AC135" s="58">
        <v>81454</v>
      </c>
      <c r="AD135" s="58">
        <v>1125</v>
      </c>
      <c r="AE135" s="58">
        <v>0</v>
      </c>
      <c r="AF135" s="58">
        <v>82579</v>
      </c>
      <c r="AG135" s="58">
        <v>81454</v>
      </c>
      <c r="AH135" s="58">
        <v>1125</v>
      </c>
      <c r="AI135" s="58">
        <v>0</v>
      </c>
      <c r="AJ135" s="58">
        <v>82580</v>
      </c>
      <c r="AK135" s="58">
        <v>81454</v>
      </c>
      <c r="AL135" s="58">
        <v>1126</v>
      </c>
      <c r="AM135" s="58">
        <v>0</v>
      </c>
      <c r="AN135" s="58">
        <v>0</v>
      </c>
      <c r="AO135" s="58">
        <v>82579</v>
      </c>
      <c r="AP135" s="58">
        <v>81454</v>
      </c>
      <c r="AQ135" s="58">
        <v>1125</v>
      </c>
      <c r="AR135" s="58">
        <v>0</v>
      </c>
      <c r="AS135" s="59">
        <v>82799</v>
      </c>
      <c r="AT135" s="58">
        <v>81671</v>
      </c>
      <c r="AU135" s="58">
        <v>1128</v>
      </c>
      <c r="AV135" s="58">
        <v>0</v>
      </c>
      <c r="AW135" s="59">
        <v>82799</v>
      </c>
      <c r="AX135" s="58">
        <v>81671</v>
      </c>
      <c r="AY135" s="58">
        <v>1128</v>
      </c>
      <c r="AZ135" s="58">
        <v>0</v>
      </c>
      <c r="BA135" s="58"/>
      <c r="BB135" s="59">
        <v>82799</v>
      </c>
      <c r="BC135" s="58">
        <v>81671</v>
      </c>
      <c r="BD135" s="58">
        <v>1128</v>
      </c>
      <c r="BE135" s="58">
        <v>0</v>
      </c>
      <c r="BF135" s="59">
        <v>82800</v>
      </c>
      <c r="BG135" s="58">
        <v>81671</v>
      </c>
      <c r="BH135" s="58">
        <v>1129</v>
      </c>
      <c r="BI135" s="58">
        <v>0</v>
      </c>
      <c r="BJ135" s="60"/>
      <c r="BK135" s="60"/>
      <c r="BL135" s="60"/>
      <c r="BM135" s="60"/>
      <c r="BN135" s="44"/>
      <c r="BO135" s="58">
        <v>912170</v>
      </c>
      <c r="BP135" s="61">
        <v>893926.6</v>
      </c>
    </row>
    <row r="136" spans="1:68">
      <c r="A136" s="62" t="s">
        <v>491</v>
      </c>
      <c r="B136" s="62" t="s">
        <v>231</v>
      </c>
      <c r="C136" s="63">
        <v>5245.1</v>
      </c>
      <c r="D136" s="63">
        <v>23795721.039999999</v>
      </c>
      <c r="E136" s="63">
        <v>1241368.22</v>
      </c>
      <c r="F136" s="63">
        <v>0</v>
      </c>
      <c r="G136" s="63">
        <v>25037089.260000002</v>
      </c>
      <c r="H136" s="63">
        <v>0</v>
      </c>
      <c r="I136" s="63">
        <v>25037089.260000002</v>
      </c>
      <c r="J136" s="63">
        <v>309683.92</v>
      </c>
      <c r="K136" s="63">
        <v>0</v>
      </c>
      <c r="L136" s="63">
        <v>24727405.34</v>
      </c>
      <c r="M136" s="63">
        <v>23501801.940000001</v>
      </c>
      <c r="N136" s="63">
        <v>1225603.3999999999</v>
      </c>
      <c r="O136" s="63">
        <v>0</v>
      </c>
      <c r="P136" s="63">
        <v>2109411</v>
      </c>
      <c r="Q136" s="63">
        <v>2060875</v>
      </c>
      <c r="R136" s="63">
        <v>28152</v>
      </c>
      <c r="S136" s="63">
        <v>20384</v>
      </c>
      <c r="T136" s="69">
        <v>1999094</v>
      </c>
      <c r="U136" s="69">
        <v>1953100</v>
      </c>
      <c r="V136" s="69">
        <v>26678</v>
      </c>
      <c r="W136" s="69">
        <v>19316</v>
      </c>
      <c r="X136" s="69">
        <v>1966642</v>
      </c>
      <c r="Y136" s="69">
        <v>1952812</v>
      </c>
      <c r="Z136" s="69">
        <v>-5483</v>
      </c>
      <c r="AA136" s="69">
        <v>19313</v>
      </c>
      <c r="AB136" s="69">
        <v>2078286</v>
      </c>
      <c r="AC136" s="69">
        <v>1953650</v>
      </c>
      <c r="AD136" s="69">
        <v>131193</v>
      </c>
      <c r="AE136" s="69">
        <v>-6557</v>
      </c>
      <c r="AF136" s="69">
        <v>2078287</v>
      </c>
      <c r="AG136" s="69">
        <v>1953651</v>
      </c>
      <c r="AH136" s="69">
        <v>131193</v>
      </c>
      <c r="AI136" s="69">
        <v>-6557</v>
      </c>
      <c r="AJ136" s="69">
        <v>2078288</v>
      </c>
      <c r="AK136" s="69">
        <v>1953651</v>
      </c>
      <c r="AL136" s="69">
        <v>131194</v>
      </c>
      <c r="AM136" s="69">
        <v>-6557</v>
      </c>
      <c r="AN136" s="69">
        <v>0</v>
      </c>
      <c r="AO136" s="69">
        <v>2078286</v>
      </c>
      <c r="AP136" s="69">
        <v>1953651</v>
      </c>
      <c r="AQ136" s="69">
        <v>131192</v>
      </c>
      <c r="AR136" s="69">
        <v>-6557</v>
      </c>
      <c r="AS136" s="70">
        <v>2090850</v>
      </c>
      <c r="AT136" s="69">
        <v>1965938</v>
      </c>
      <c r="AU136" s="69">
        <v>131469</v>
      </c>
      <c r="AV136" s="69">
        <v>-6557</v>
      </c>
      <c r="AW136" s="70">
        <v>2090851</v>
      </c>
      <c r="AX136" s="69">
        <v>1965939</v>
      </c>
      <c r="AY136" s="69">
        <v>131469</v>
      </c>
      <c r="AZ136" s="69">
        <v>-6557</v>
      </c>
      <c r="BA136" s="69"/>
      <c r="BB136" s="70">
        <v>2090850</v>
      </c>
      <c r="BC136" s="69">
        <v>1965938</v>
      </c>
      <c r="BD136" s="69">
        <v>131469</v>
      </c>
      <c r="BE136" s="69">
        <v>-6557</v>
      </c>
      <c r="BF136" s="70">
        <v>2033283</v>
      </c>
      <c r="BG136" s="69">
        <v>1911300</v>
      </c>
      <c r="BH136" s="69">
        <v>128540</v>
      </c>
      <c r="BI136" s="69">
        <v>-6557</v>
      </c>
      <c r="BJ136" s="69">
        <v>0</v>
      </c>
      <c r="BK136" s="69">
        <v>0</v>
      </c>
      <c r="BL136" s="69">
        <v>0</v>
      </c>
      <c r="BM136" s="69">
        <v>0</v>
      </c>
      <c r="BN136" s="69">
        <v>0</v>
      </c>
      <c r="BO136" s="69">
        <v>22694128</v>
      </c>
      <c r="BP136" s="69">
        <v>4383132.32</v>
      </c>
    </row>
    <row r="137" spans="1:68">
      <c r="A137" s="5" t="s">
        <v>492</v>
      </c>
      <c r="B137" s="5" t="s">
        <v>494</v>
      </c>
      <c r="C137" s="6">
        <v>937.50300000000004</v>
      </c>
      <c r="D137" s="51">
        <v>4253216.74</v>
      </c>
      <c r="E137" s="52">
        <v>168177.32</v>
      </c>
      <c r="F137" s="53">
        <v>0</v>
      </c>
      <c r="G137" s="51">
        <v>4421394.0599999996</v>
      </c>
      <c r="H137" s="52">
        <v>0</v>
      </c>
      <c r="I137" s="52">
        <v>4421394.0599999996</v>
      </c>
      <c r="J137" s="52">
        <v>73089.75</v>
      </c>
      <c r="K137" s="54">
        <v>0</v>
      </c>
      <c r="L137" s="55">
        <v>4348304.3099999996</v>
      </c>
      <c r="M137" s="55">
        <v>4182907.12</v>
      </c>
      <c r="N137" s="56">
        <v>165397.19</v>
      </c>
      <c r="O137" s="57">
        <v>0</v>
      </c>
      <c r="P137" s="58">
        <v>365637</v>
      </c>
      <c r="Q137" s="58">
        <v>365637</v>
      </c>
      <c r="R137" s="58">
        <v>0</v>
      </c>
      <c r="S137" s="58">
        <v>0</v>
      </c>
      <c r="T137" s="58">
        <v>346345</v>
      </c>
      <c r="U137" s="58">
        <v>346345</v>
      </c>
      <c r="V137" s="58">
        <v>0</v>
      </c>
      <c r="W137" s="58">
        <v>0</v>
      </c>
      <c r="X137" s="58">
        <v>346345</v>
      </c>
      <c r="Y137" s="58">
        <v>346345</v>
      </c>
      <c r="Z137" s="58">
        <v>0</v>
      </c>
      <c r="AA137" s="58">
        <v>0</v>
      </c>
      <c r="AB137" s="58">
        <v>365011</v>
      </c>
      <c r="AC137" s="58">
        <v>346654</v>
      </c>
      <c r="AD137" s="58">
        <v>18357</v>
      </c>
      <c r="AE137" s="58">
        <v>0</v>
      </c>
      <c r="AF137" s="58">
        <v>365011</v>
      </c>
      <c r="AG137" s="58">
        <v>346654</v>
      </c>
      <c r="AH137" s="58">
        <v>18357</v>
      </c>
      <c r="AI137" s="58">
        <v>0</v>
      </c>
      <c r="AJ137" s="58">
        <v>365011</v>
      </c>
      <c r="AK137" s="58">
        <v>346654</v>
      </c>
      <c r="AL137" s="58">
        <v>18357</v>
      </c>
      <c r="AM137" s="58">
        <v>0</v>
      </c>
      <c r="AN137" s="58">
        <v>0</v>
      </c>
      <c r="AO137" s="58">
        <v>365011</v>
      </c>
      <c r="AP137" s="58">
        <v>346654</v>
      </c>
      <c r="AQ137" s="58">
        <v>18357</v>
      </c>
      <c r="AR137" s="58">
        <v>0</v>
      </c>
      <c r="AS137" s="59">
        <v>365987</v>
      </c>
      <c r="AT137" s="58">
        <v>347593</v>
      </c>
      <c r="AU137" s="58">
        <v>18394</v>
      </c>
      <c r="AV137" s="58">
        <v>0</v>
      </c>
      <c r="AW137" s="59">
        <v>365987</v>
      </c>
      <c r="AX137" s="58">
        <v>347593</v>
      </c>
      <c r="AY137" s="58">
        <v>18394</v>
      </c>
      <c r="AZ137" s="58">
        <v>0</v>
      </c>
      <c r="BA137" s="58"/>
      <c r="BB137" s="59">
        <v>365987</v>
      </c>
      <c r="BC137" s="58">
        <v>347593</v>
      </c>
      <c r="BD137" s="58">
        <v>18394</v>
      </c>
      <c r="BE137" s="58">
        <v>0</v>
      </c>
      <c r="BF137" s="59">
        <v>365987</v>
      </c>
      <c r="BG137" s="58">
        <v>347593</v>
      </c>
      <c r="BH137" s="58">
        <v>18394</v>
      </c>
      <c r="BI137" s="58">
        <v>0</v>
      </c>
      <c r="BJ137" s="60"/>
      <c r="BK137" s="60"/>
      <c r="BL137" s="60"/>
      <c r="BM137" s="60"/>
      <c r="BN137" s="44"/>
      <c r="BO137" s="58">
        <v>3982319</v>
      </c>
      <c r="BP137" s="61"/>
    </row>
    <row r="138" spans="1:68">
      <c r="A138" s="5" t="s">
        <v>495</v>
      </c>
      <c r="B138" s="5" t="s">
        <v>497</v>
      </c>
      <c r="C138" s="6">
        <v>1250.779</v>
      </c>
      <c r="D138" s="51">
        <v>5674471.6299999999</v>
      </c>
      <c r="E138" s="52">
        <v>0</v>
      </c>
      <c r="F138" s="53">
        <v>0</v>
      </c>
      <c r="G138" s="51">
        <v>5674471.6299999999</v>
      </c>
      <c r="H138" s="52">
        <v>0</v>
      </c>
      <c r="I138" s="52">
        <v>5674471.6299999999</v>
      </c>
      <c r="J138" s="52">
        <v>31611.75</v>
      </c>
      <c r="K138" s="54">
        <v>20898.900000000001</v>
      </c>
      <c r="L138" s="55">
        <v>5621960.9800000004</v>
      </c>
      <c r="M138" s="55">
        <v>5621960.9800000004</v>
      </c>
      <c r="N138" s="56">
        <v>0</v>
      </c>
      <c r="O138" s="57">
        <v>0</v>
      </c>
      <c r="P138" s="58">
        <v>491568</v>
      </c>
      <c r="Q138" s="58">
        <v>491568</v>
      </c>
      <c r="R138" s="58">
        <v>0</v>
      </c>
      <c r="S138" s="58">
        <v>0</v>
      </c>
      <c r="T138" s="58">
        <v>465830</v>
      </c>
      <c r="U138" s="58">
        <v>465830</v>
      </c>
      <c r="V138" s="58">
        <v>0</v>
      </c>
      <c r="W138" s="58">
        <v>0</v>
      </c>
      <c r="X138" s="58">
        <v>465830</v>
      </c>
      <c r="Y138" s="58">
        <v>465830</v>
      </c>
      <c r="Z138" s="58">
        <v>0</v>
      </c>
      <c r="AA138" s="58">
        <v>0</v>
      </c>
      <c r="AB138" s="58">
        <v>465830</v>
      </c>
      <c r="AC138" s="58">
        <v>465830</v>
      </c>
      <c r="AD138" s="58">
        <v>0</v>
      </c>
      <c r="AE138" s="58">
        <v>0</v>
      </c>
      <c r="AF138" s="58">
        <v>465830</v>
      </c>
      <c r="AG138" s="58">
        <v>465830</v>
      </c>
      <c r="AH138" s="58">
        <v>0</v>
      </c>
      <c r="AI138" s="58">
        <v>0</v>
      </c>
      <c r="AJ138" s="58">
        <v>465830</v>
      </c>
      <c r="AK138" s="58">
        <v>465830</v>
      </c>
      <c r="AL138" s="58">
        <v>0</v>
      </c>
      <c r="AM138" s="58">
        <v>0</v>
      </c>
      <c r="AN138" s="58">
        <v>0</v>
      </c>
      <c r="AO138" s="58">
        <v>465829</v>
      </c>
      <c r="AP138" s="58">
        <v>465829</v>
      </c>
      <c r="AQ138" s="58">
        <v>0</v>
      </c>
      <c r="AR138" s="58">
        <v>0</v>
      </c>
      <c r="AS138" s="59">
        <v>467083</v>
      </c>
      <c r="AT138" s="58">
        <v>467083</v>
      </c>
      <c r="AU138" s="58">
        <v>0</v>
      </c>
      <c r="AV138" s="58">
        <v>0</v>
      </c>
      <c r="AW138" s="59">
        <v>467083</v>
      </c>
      <c r="AX138" s="58">
        <v>467083</v>
      </c>
      <c r="AY138" s="58">
        <v>0</v>
      </c>
      <c r="AZ138" s="58">
        <v>0</v>
      </c>
      <c r="BA138" s="58"/>
      <c r="BB138" s="59">
        <v>467083</v>
      </c>
      <c r="BC138" s="58">
        <v>467083</v>
      </c>
      <c r="BD138" s="58">
        <v>0</v>
      </c>
      <c r="BE138" s="58">
        <v>0</v>
      </c>
      <c r="BF138" s="59">
        <v>467082</v>
      </c>
      <c r="BG138" s="58">
        <v>467082</v>
      </c>
      <c r="BH138" s="58">
        <v>0</v>
      </c>
      <c r="BI138" s="58">
        <v>0</v>
      </c>
      <c r="BJ138" s="60"/>
      <c r="BK138" s="60"/>
      <c r="BL138" s="60"/>
      <c r="BM138" s="60"/>
      <c r="BN138" s="44"/>
      <c r="BO138" s="58">
        <v>5154878</v>
      </c>
      <c r="BP138" s="61"/>
    </row>
    <row r="139" spans="1:68">
      <c r="A139" s="5" t="s">
        <v>498</v>
      </c>
      <c r="B139" s="5" t="s">
        <v>500</v>
      </c>
      <c r="C139" s="6">
        <v>2585.723</v>
      </c>
      <c r="D139" s="51">
        <v>11730778.82</v>
      </c>
      <c r="E139" s="52">
        <v>588620.63</v>
      </c>
      <c r="F139" s="53">
        <v>0</v>
      </c>
      <c r="G139" s="51">
        <v>12319399.449999999</v>
      </c>
      <c r="H139" s="52">
        <v>0</v>
      </c>
      <c r="I139" s="52">
        <v>12319399.449999999</v>
      </c>
      <c r="J139" s="52">
        <v>207513.08</v>
      </c>
      <c r="K139" s="54">
        <v>0</v>
      </c>
      <c r="L139" s="55">
        <v>12111886.369999999</v>
      </c>
      <c r="M139" s="55">
        <v>11533180.710000001</v>
      </c>
      <c r="N139" s="56">
        <v>578705.66</v>
      </c>
      <c r="O139" s="57">
        <v>0</v>
      </c>
      <c r="P139" s="58">
        <v>1023451</v>
      </c>
      <c r="Q139" s="58">
        <v>1023451</v>
      </c>
      <c r="R139" s="58">
        <v>0</v>
      </c>
      <c r="S139" s="58">
        <v>0</v>
      </c>
      <c r="T139" s="58">
        <v>969821</v>
      </c>
      <c r="U139" s="58">
        <v>969821</v>
      </c>
      <c r="V139" s="58">
        <v>0</v>
      </c>
      <c r="W139" s="58">
        <v>0</v>
      </c>
      <c r="X139" s="58">
        <v>1028617</v>
      </c>
      <c r="Y139" s="58">
        <v>970385</v>
      </c>
      <c r="Z139" s="58">
        <v>58232</v>
      </c>
      <c r="AA139" s="58">
        <v>0</v>
      </c>
      <c r="AB139" s="58">
        <v>1028617</v>
      </c>
      <c r="AC139" s="58">
        <v>970385</v>
      </c>
      <c r="AD139" s="58">
        <v>58232</v>
      </c>
      <c r="AE139" s="58">
        <v>0</v>
      </c>
      <c r="AF139" s="58">
        <v>1028618</v>
      </c>
      <c r="AG139" s="58">
        <v>970385</v>
      </c>
      <c r="AH139" s="58">
        <v>58233</v>
      </c>
      <c r="AI139" s="58">
        <v>0</v>
      </c>
      <c r="AJ139" s="58">
        <v>1028617</v>
      </c>
      <c r="AK139" s="58">
        <v>970385</v>
      </c>
      <c r="AL139" s="58">
        <v>58232</v>
      </c>
      <c r="AM139" s="58">
        <v>0</v>
      </c>
      <c r="AN139" s="58">
        <v>0</v>
      </c>
      <c r="AO139" s="58">
        <v>1028618</v>
      </c>
      <c r="AP139" s="58">
        <v>970385</v>
      </c>
      <c r="AQ139" s="58">
        <v>58233</v>
      </c>
      <c r="AR139" s="58">
        <v>0</v>
      </c>
      <c r="AS139" s="59">
        <v>1012795</v>
      </c>
      <c r="AT139" s="58">
        <v>954441</v>
      </c>
      <c r="AU139" s="58">
        <v>58354</v>
      </c>
      <c r="AV139" s="58">
        <v>0</v>
      </c>
      <c r="AW139" s="59">
        <v>1012795</v>
      </c>
      <c r="AX139" s="58">
        <v>954441</v>
      </c>
      <c r="AY139" s="58">
        <v>58354</v>
      </c>
      <c r="AZ139" s="58">
        <v>0</v>
      </c>
      <c r="BA139" s="58"/>
      <c r="BB139" s="59">
        <v>1012795</v>
      </c>
      <c r="BC139" s="58">
        <v>954441</v>
      </c>
      <c r="BD139" s="58">
        <v>58354</v>
      </c>
      <c r="BE139" s="58">
        <v>0</v>
      </c>
      <c r="BF139" s="59">
        <v>968571</v>
      </c>
      <c r="BG139" s="58">
        <v>912330</v>
      </c>
      <c r="BH139" s="58">
        <v>56241</v>
      </c>
      <c r="BI139" s="58">
        <v>0</v>
      </c>
      <c r="BJ139" s="60"/>
      <c r="BK139" s="60"/>
      <c r="BL139" s="60"/>
      <c r="BM139" s="60"/>
      <c r="BN139" s="44"/>
      <c r="BO139" s="58">
        <v>11143315</v>
      </c>
      <c r="BP139" s="61"/>
    </row>
    <row r="140" spans="1:68">
      <c r="A140" s="5" t="s">
        <v>501</v>
      </c>
      <c r="B140" s="5" t="s">
        <v>503</v>
      </c>
      <c r="C140" s="6">
        <v>2002.357</v>
      </c>
      <c r="D140" s="51">
        <v>9084193.1199999992</v>
      </c>
      <c r="E140" s="52">
        <v>415702.4</v>
      </c>
      <c r="F140" s="53">
        <v>0</v>
      </c>
      <c r="G140" s="51">
        <v>9499895.5199999996</v>
      </c>
      <c r="H140" s="52">
        <v>0</v>
      </c>
      <c r="I140" s="52">
        <v>9499895.5199999996</v>
      </c>
      <c r="J140" s="52">
        <v>39792</v>
      </c>
      <c r="K140" s="54">
        <v>0</v>
      </c>
      <c r="L140" s="55">
        <v>9460103.5199999996</v>
      </c>
      <c r="M140" s="55">
        <v>9046142.3599999994</v>
      </c>
      <c r="N140" s="56">
        <v>413961.16</v>
      </c>
      <c r="O140" s="57">
        <v>0</v>
      </c>
      <c r="P140" s="58">
        <v>790635</v>
      </c>
      <c r="Q140" s="58">
        <v>790635</v>
      </c>
      <c r="R140" s="58">
        <v>0</v>
      </c>
      <c r="S140" s="58">
        <v>0</v>
      </c>
      <c r="T140" s="58">
        <v>749430</v>
      </c>
      <c r="U140" s="58">
        <v>749430</v>
      </c>
      <c r="V140" s="58">
        <v>0</v>
      </c>
      <c r="W140" s="58">
        <v>0</v>
      </c>
      <c r="X140" s="58">
        <v>771862</v>
      </c>
      <c r="Y140" s="58">
        <v>749526</v>
      </c>
      <c r="Z140" s="58">
        <v>22336</v>
      </c>
      <c r="AA140" s="58">
        <v>0</v>
      </c>
      <c r="AB140" s="58">
        <v>771862</v>
      </c>
      <c r="AC140" s="58">
        <v>749526</v>
      </c>
      <c r="AD140" s="58">
        <v>22336</v>
      </c>
      <c r="AE140" s="58">
        <v>0</v>
      </c>
      <c r="AF140" s="58">
        <v>771863</v>
      </c>
      <c r="AG140" s="58">
        <v>749527</v>
      </c>
      <c r="AH140" s="58">
        <v>22336</v>
      </c>
      <c r="AI140" s="58">
        <v>0</v>
      </c>
      <c r="AJ140" s="58">
        <v>771862</v>
      </c>
      <c r="AK140" s="58">
        <v>749526</v>
      </c>
      <c r="AL140" s="58">
        <v>22336</v>
      </c>
      <c r="AM140" s="58">
        <v>0</v>
      </c>
      <c r="AN140" s="58">
        <v>0</v>
      </c>
      <c r="AO140" s="58">
        <v>771863</v>
      </c>
      <c r="AP140" s="58">
        <v>749527</v>
      </c>
      <c r="AQ140" s="58">
        <v>22336</v>
      </c>
      <c r="AR140" s="58">
        <v>0</v>
      </c>
      <c r="AS140" s="59">
        <v>812145</v>
      </c>
      <c r="AT140" s="58">
        <v>751689</v>
      </c>
      <c r="AU140" s="58">
        <v>60456</v>
      </c>
      <c r="AV140" s="58">
        <v>0</v>
      </c>
      <c r="AW140" s="59">
        <v>812145</v>
      </c>
      <c r="AX140" s="58">
        <v>751689</v>
      </c>
      <c r="AY140" s="58">
        <v>60456</v>
      </c>
      <c r="AZ140" s="58">
        <v>0</v>
      </c>
      <c r="BA140" s="58"/>
      <c r="BB140" s="59">
        <v>812145</v>
      </c>
      <c r="BC140" s="58">
        <v>751689</v>
      </c>
      <c r="BD140" s="58">
        <v>60456</v>
      </c>
      <c r="BE140" s="58">
        <v>0</v>
      </c>
      <c r="BF140" s="59">
        <v>812146</v>
      </c>
      <c r="BG140" s="58">
        <v>751689</v>
      </c>
      <c r="BH140" s="58">
        <v>60457</v>
      </c>
      <c r="BI140" s="58">
        <v>0</v>
      </c>
      <c r="BJ140" s="60"/>
      <c r="BK140" s="60"/>
      <c r="BL140" s="60"/>
      <c r="BM140" s="60"/>
      <c r="BN140" s="44"/>
      <c r="BO140" s="58">
        <v>8647958</v>
      </c>
      <c r="BP140" s="61"/>
    </row>
    <row r="141" spans="1:68">
      <c r="A141" s="5" t="s">
        <v>504</v>
      </c>
      <c r="B141" s="5" t="s">
        <v>505</v>
      </c>
      <c r="C141" s="6">
        <v>2062.1370000000002</v>
      </c>
      <c r="D141" s="51">
        <v>9355400.0299999993</v>
      </c>
      <c r="E141" s="52">
        <v>0</v>
      </c>
      <c r="F141" s="53">
        <v>0</v>
      </c>
      <c r="G141" s="51">
        <v>9355400.0299999993</v>
      </c>
      <c r="H141" s="52">
        <v>0</v>
      </c>
      <c r="I141" s="52">
        <v>9355400.0299999993</v>
      </c>
      <c r="J141" s="52">
        <v>196428.39</v>
      </c>
      <c r="K141" s="54">
        <v>0</v>
      </c>
      <c r="L141" s="55">
        <v>9158971.6400000006</v>
      </c>
      <c r="M141" s="55">
        <v>9158971.6400000006</v>
      </c>
      <c r="N141" s="56">
        <v>0</v>
      </c>
      <c r="O141" s="57">
        <v>0</v>
      </c>
      <c r="P141" s="58">
        <v>808679</v>
      </c>
      <c r="Q141" s="58">
        <v>808679</v>
      </c>
      <c r="R141" s="58">
        <v>0</v>
      </c>
      <c r="S141" s="58">
        <v>0</v>
      </c>
      <c r="T141" s="58">
        <v>765957</v>
      </c>
      <c r="U141" s="58">
        <v>765957</v>
      </c>
      <c r="V141" s="58">
        <v>0</v>
      </c>
      <c r="W141" s="58">
        <v>0</v>
      </c>
      <c r="X141" s="58">
        <v>765957</v>
      </c>
      <c r="Y141" s="58">
        <v>765957</v>
      </c>
      <c r="Z141" s="58">
        <v>0</v>
      </c>
      <c r="AA141" s="58">
        <v>0</v>
      </c>
      <c r="AB141" s="58">
        <v>765957</v>
      </c>
      <c r="AC141" s="58">
        <v>765957</v>
      </c>
      <c r="AD141" s="58">
        <v>0</v>
      </c>
      <c r="AE141" s="58">
        <v>0</v>
      </c>
      <c r="AF141" s="58">
        <v>765957</v>
      </c>
      <c r="AG141" s="58">
        <v>765957</v>
      </c>
      <c r="AH141" s="58">
        <v>0</v>
      </c>
      <c r="AI141" s="58">
        <v>0</v>
      </c>
      <c r="AJ141" s="58">
        <v>765957</v>
      </c>
      <c r="AK141" s="58">
        <v>765957</v>
      </c>
      <c r="AL141" s="58">
        <v>0</v>
      </c>
      <c r="AM141" s="58">
        <v>0</v>
      </c>
      <c r="AN141" s="58">
        <v>0</v>
      </c>
      <c r="AO141" s="58">
        <v>765957</v>
      </c>
      <c r="AP141" s="58">
        <v>765957</v>
      </c>
      <c r="AQ141" s="58">
        <v>0</v>
      </c>
      <c r="AR141" s="58">
        <v>0</v>
      </c>
      <c r="AS141" s="59">
        <v>755400</v>
      </c>
      <c r="AT141" s="58">
        <v>755400</v>
      </c>
      <c r="AU141" s="58">
        <v>0</v>
      </c>
      <c r="AV141" s="58">
        <v>0</v>
      </c>
      <c r="AW141" s="59">
        <v>755399</v>
      </c>
      <c r="AX141" s="58">
        <v>755399</v>
      </c>
      <c r="AY141" s="58">
        <v>0</v>
      </c>
      <c r="AZ141" s="58">
        <v>0</v>
      </c>
      <c r="BA141" s="58"/>
      <c r="BB141" s="59">
        <v>755400</v>
      </c>
      <c r="BC141" s="58">
        <v>755400</v>
      </c>
      <c r="BD141" s="58">
        <v>0</v>
      </c>
      <c r="BE141" s="58">
        <v>0</v>
      </c>
      <c r="BF141" s="59">
        <v>744176</v>
      </c>
      <c r="BG141" s="58">
        <v>744176</v>
      </c>
      <c r="BH141" s="58">
        <v>0</v>
      </c>
      <c r="BI141" s="58">
        <v>0</v>
      </c>
      <c r="BJ141" s="60"/>
      <c r="BK141" s="60"/>
      <c r="BL141" s="60"/>
      <c r="BM141" s="60"/>
      <c r="BN141" s="44"/>
      <c r="BO141" s="58">
        <v>8414796</v>
      </c>
      <c r="BP141" s="61"/>
    </row>
    <row r="142" spans="1:68">
      <c r="A142" s="5" t="s">
        <v>506</v>
      </c>
      <c r="B142" s="5" t="s">
        <v>508</v>
      </c>
      <c r="C142" s="6">
        <v>348.59500000000003</v>
      </c>
      <c r="D142" s="51">
        <v>1581488.37</v>
      </c>
      <c r="E142" s="52">
        <v>25950.21</v>
      </c>
      <c r="F142" s="53">
        <v>0</v>
      </c>
      <c r="G142" s="51">
        <v>1607438.58</v>
      </c>
      <c r="H142" s="52">
        <v>0</v>
      </c>
      <c r="I142" s="52">
        <v>1607438.58</v>
      </c>
      <c r="J142" s="52">
        <v>36981</v>
      </c>
      <c r="K142" s="54">
        <v>0</v>
      </c>
      <c r="L142" s="55">
        <v>1570457.58</v>
      </c>
      <c r="M142" s="55">
        <v>1545104.38</v>
      </c>
      <c r="N142" s="56">
        <v>25353.200000000001</v>
      </c>
      <c r="O142" s="57">
        <v>0</v>
      </c>
      <c r="P142" s="58">
        <v>135139</v>
      </c>
      <c r="Q142" s="58">
        <v>135139</v>
      </c>
      <c r="R142" s="58">
        <v>0</v>
      </c>
      <c r="S142" s="58">
        <v>0</v>
      </c>
      <c r="T142" s="58">
        <v>127966</v>
      </c>
      <c r="U142" s="58">
        <v>127966</v>
      </c>
      <c r="V142" s="58">
        <v>0</v>
      </c>
      <c r="W142" s="58">
        <v>0</v>
      </c>
      <c r="X142" s="58">
        <v>127966</v>
      </c>
      <c r="Y142" s="58">
        <v>127966</v>
      </c>
      <c r="Z142" s="58">
        <v>0</v>
      </c>
      <c r="AA142" s="58">
        <v>0</v>
      </c>
      <c r="AB142" s="58">
        <v>130846</v>
      </c>
      <c r="AC142" s="58">
        <v>128032</v>
      </c>
      <c r="AD142" s="58">
        <v>2814</v>
      </c>
      <c r="AE142" s="58">
        <v>0</v>
      </c>
      <c r="AF142" s="58">
        <v>130846</v>
      </c>
      <c r="AG142" s="58">
        <v>128032</v>
      </c>
      <c r="AH142" s="58">
        <v>2814</v>
      </c>
      <c r="AI142" s="58">
        <v>0</v>
      </c>
      <c r="AJ142" s="58">
        <v>130846</v>
      </c>
      <c r="AK142" s="58">
        <v>128032</v>
      </c>
      <c r="AL142" s="58">
        <v>2814</v>
      </c>
      <c r="AM142" s="58">
        <v>0</v>
      </c>
      <c r="AN142" s="58">
        <v>0</v>
      </c>
      <c r="AO142" s="58">
        <v>130846</v>
      </c>
      <c r="AP142" s="58">
        <v>128032</v>
      </c>
      <c r="AQ142" s="58">
        <v>2814</v>
      </c>
      <c r="AR142" s="58">
        <v>0</v>
      </c>
      <c r="AS142" s="59">
        <v>131200</v>
      </c>
      <c r="AT142" s="58">
        <v>128381</v>
      </c>
      <c r="AU142" s="58">
        <v>2819</v>
      </c>
      <c r="AV142" s="58">
        <v>0</v>
      </c>
      <c r="AW142" s="59">
        <v>131201</v>
      </c>
      <c r="AX142" s="58">
        <v>128381</v>
      </c>
      <c r="AY142" s="58">
        <v>2820</v>
      </c>
      <c r="AZ142" s="58">
        <v>0</v>
      </c>
      <c r="BA142" s="58"/>
      <c r="BB142" s="59">
        <v>131200</v>
      </c>
      <c r="BC142" s="58">
        <v>128381</v>
      </c>
      <c r="BD142" s="58">
        <v>2819</v>
      </c>
      <c r="BE142" s="58">
        <v>0</v>
      </c>
      <c r="BF142" s="59">
        <v>131201</v>
      </c>
      <c r="BG142" s="58">
        <v>128381</v>
      </c>
      <c r="BH142" s="58">
        <v>2820</v>
      </c>
      <c r="BI142" s="58">
        <v>0</v>
      </c>
      <c r="BJ142" s="60"/>
      <c r="BK142" s="60"/>
      <c r="BL142" s="60"/>
      <c r="BM142" s="60"/>
      <c r="BN142" s="44"/>
      <c r="BO142" s="58">
        <v>1439257</v>
      </c>
      <c r="BP142" s="61"/>
    </row>
    <row r="143" spans="1:68">
      <c r="A143" s="5" t="s">
        <v>509</v>
      </c>
      <c r="B143" s="5" t="s">
        <v>511</v>
      </c>
      <c r="C143" s="6">
        <v>411.476</v>
      </c>
      <c r="D143" s="51">
        <v>1866763.74</v>
      </c>
      <c r="E143" s="52">
        <v>37428.19</v>
      </c>
      <c r="F143" s="53">
        <v>0</v>
      </c>
      <c r="G143" s="51">
        <v>1904191.93</v>
      </c>
      <c r="H143" s="52">
        <v>0</v>
      </c>
      <c r="I143" s="52">
        <v>1904191.93</v>
      </c>
      <c r="J143" s="52">
        <v>15884.04</v>
      </c>
      <c r="K143" s="54">
        <v>0</v>
      </c>
      <c r="L143" s="55">
        <v>1888307.89</v>
      </c>
      <c r="M143" s="55">
        <v>1851191.91</v>
      </c>
      <c r="N143" s="56">
        <v>37115.980000000003</v>
      </c>
      <c r="O143" s="57">
        <v>0</v>
      </c>
      <c r="P143" s="58">
        <v>146665</v>
      </c>
      <c r="Q143" s="58">
        <v>143474</v>
      </c>
      <c r="R143" s="58">
        <v>0</v>
      </c>
      <c r="S143" s="58">
        <v>3191</v>
      </c>
      <c r="T143" s="58">
        <v>139003</v>
      </c>
      <c r="U143" s="58">
        <v>135979</v>
      </c>
      <c r="V143" s="58">
        <v>0</v>
      </c>
      <c r="W143" s="58">
        <v>3024</v>
      </c>
      <c r="X143" s="58">
        <v>142319</v>
      </c>
      <c r="Y143" s="58">
        <v>136001</v>
      </c>
      <c r="Z143" s="58">
        <v>3293</v>
      </c>
      <c r="AA143" s="58">
        <v>3025</v>
      </c>
      <c r="AB143" s="58">
        <v>138239</v>
      </c>
      <c r="AC143" s="58">
        <v>135974</v>
      </c>
      <c r="AD143" s="58">
        <v>3292</v>
      </c>
      <c r="AE143" s="58">
        <v>-1027</v>
      </c>
      <c r="AF143" s="58">
        <v>138239</v>
      </c>
      <c r="AG143" s="58">
        <v>135974</v>
      </c>
      <c r="AH143" s="58">
        <v>3292</v>
      </c>
      <c r="AI143" s="58">
        <v>-1027</v>
      </c>
      <c r="AJ143" s="58">
        <v>138239</v>
      </c>
      <c r="AK143" s="58">
        <v>135974</v>
      </c>
      <c r="AL143" s="58">
        <v>3292</v>
      </c>
      <c r="AM143" s="58">
        <v>-1027</v>
      </c>
      <c r="AN143" s="58">
        <v>0</v>
      </c>
      <c r="AO143" s="58">
        <v>138240</v>
      </c>
      <c r="AP143" s="58">
        <v>135974</v>
      </c>
      <c r="AQ143" s="58">
        <v>3293</v>
      </c>
      <c r="AR143" s="58">
        <v>-1027</v>
      </c>
      <c r="AS143" s="59">
        <v>182359</v>
      </c>
      <c r="AT143" s="58">
        <v>179237</v>
      </c>
      <c r="AU143" s="58">
        <v>4148</v>
      </c>
      <c r="AV143" s="58">
        <v>-1026</v>
      </c>
      <c r="AW143" s="59">
        <v>182359</v>
      </c>
      <c r="AX143" s="58">
        <v>179238</v>
      </c>
      <c r="AY143" s="58">
        <v>4148</v>
      </c>
      <c r="AZ143" s="58">
        <v>-1027</v>
      </c>
      <c r="BA143" s="58"/>
      <c r="BB143" s="59">
        <v>182359</v>
      </c>
      <c r="BC143" s="58">
        <v>179237</v>
      </c>
      <c r="BD143" s="58">
        <v>4148</v>
      </c>
      <c r="BE143" s="58">
        <v>-1026</v>
      </c>
      <c r="BF143" s="59">
        <v>180143</v>
      </c>
      <c r="BG143" s="58">
        <v>177065</v>
      </c>
      <c r="BH143" s="58">
        <v>4105</v>
      </c>
      <c r="BI143" s="58">
        <v>-1027</v>
      </c>
      <c r="BJ143" s="60"/>
      <c r="BK143" s="60"/>
      <c r="BL143" s="60"/>
      <c r="BM143" s="60"/>
      <c r="BN143" s="44"/>
      <c r="BO143" s="58">
        <v>1708164</v>
      </c>
      <c r="BP143" s="61"/>
    </row>
    <row r="144" spans="1:68">
      <c r="A144" s="5" t="s">
        <v>512</v>
      </c>
      <c r="B144" s="5" t="s">
        <v>514</v>
      </c>
      <c r="C144" s="6">
        <v>3031.2240000000002</v>
      </c>
      <c r="D144" s="51">
        <v>13751905.48</v>
      </c>
      <c r="E144" s="52">
        <v>0</v>
      </c>
      <c r="F144" s="53">
        <v>0</v>
      </c>
      <c r="G144" s="51">
        <v>13751905.48</v>
      </c>
      <c r="H144" s="52">
        <v>0</v>
      </c>
      <c r="I144" s="52">
        <v>13751905.48</v>
      </c>
      <c r="J144" s="52">
        <v>101220.42</v>
      </c>
      <c r="K144" s="54">
        <v>0</v>
      </c>
      <c r="L144" s="55">
        <v>13650685.060000001</v>
      </c>
      <c r="M144" s="55">
        <v>13650685.060000001</v>
      </c>
      <c r="N144" s="56">
        <v>0</v>
      </c>
      <c r="O144" s="57">
        <v>0</v>
      </c>
      <c r="P144" s="58">
        <v>1191917</v>
      </c>
      <c r="Q144" s="58">
        <v>1184567</v>
      </c>
      <c r="R144" s="58">
        <v>0</v>
      </c>
      <c r="S144" s="58">
        <v>7350</v>
      </c>
      <c r="T144" s="58">
        <v>1129848</v>
      </c>
      <c r="U144" s="58">
        <v>1122881</v>
      </c>
      <c r="V144" s="58">
        <v>0</v>
      </c>
      <c r="W144" s="58">
        <v>6967</v>
      </c>
      <c r="X144" s="58">
        <v>1129848</v>
      </c>
      <c r="Y144" s="58">
        <v>1122881</v>
      </c>
      <c r="Z144" s="58">
        <v>0</v>
      </c>
      <c r="AA144" s="58">
        <v>6967</v>
      </c>
      <c r="AB144" s="58">
        <v>1120483</v>
      </c>
      <c r="AC144" s="58">
        <v>1122848</v>
      </c>
      <c r="AD144" s="58">
        <v>0</v>
      </c>
      <c r="AE144" s="58">
        <v>-2365</v>
      </c>
      <c r="AF144" s="58">
        <v>1120483</v>
      </c>
      <c r="AG144" s="58">
        <v>1122848</v>
      </c>
      <c r="AH144" s="58">
        <v>0</v>
      </c>
      <c r="AI144" s="58">
        <v>-2365</v>
      </c>
      <c r="AJ144" s="58">
        <v>1120483</v>
      </c>
      <c r="AK144" s="58">
        <v>1122848</v>
      </c>
      <c r="AL144" s="58">
        <v>0</v>
      </c>
      <c r="AM144" s="58">
        <v>-2365</v>
      </c>
      <c r="AN144" s="58">
        <v>0</v>
      </c>
      <c r="AO144" s="58">
        <v>1120483</v>
      </c>
      <c r="AP144" s="58">
        <v>1122848</v>
      </c>
      <c r="AQ144" s="58">
        <v>0</v>
      </c>
      <c r="AR144" s="58">
        <v>-2365</v>
      </c>
      <c r="AS144" s="59">
        <v>1153956</v>
      </c>
      <c r="AT144" s="58">
        <v>1156321</v>
      </c>
      <c r="AU144" s="58">
        <v>0</v>
      </c>
      <c r="AV144" s="58">
        <v>-2365</v>
      </c>
      <c r="AW144" s="59">
        <v>1153956</v>
      </c>
      <c r="AX144" s="58">
        <v>1156321</v>
      </c>
      <c r="AY144" s="58">
        <v>0</v>
      </c>
      <c r="AZ144" s="58">
        <v>-2365</v>
      </c>
      <c r="BA144" s="58"/>
      <c r="BB144" s="59">
        <v>1153955</v>
      </c>
      <c r="BC144" s="58">
        <v>1156320</v>
      </c>
      <c r="BD144" s="58">
        <v>0</v>
      </c>
      <c r="BE144" s="58">
        <v>-2365</v>
      </c>
      <c r="BF144" s="59">
        <v>1127636</v>
      </c>
      <c r="BG144" s="58">
        <v>1130001</v>
      </c>
      <c r="BH144" s="58">
        <v>0</v>
      </c>
      <c r="BI144" s="58">
        <v>-2365</v>
      </c>
      <c r="BJ144" s="60"/>
      <c r="BK144" s="60"/>
      <c r="BL144" s="60"/>
      <c r="BM144" s="60"/>
      <c r="BN144" s="44"/>
      <c r="BO144" s="58">
        <v>12523048</v>
      </c>
      <c r="BP144" s="61"/>
    </row>
    <row r="145" spans="1:68">
      <c r="A145" s="10" t="s">
        <v>515</v>
      </c>
      <c r="B145" s="10" t="s">
        <v>516</v>
      </c>
      <c r="C145" s="6">
        <v>201.93799999999999</v>
      </c>
      <c r="D145" s="51">
        <v>916142.22</v>
      </c>
      <c r="E145" s="52">
        <v>35931.06</v>
      </c>
      <c r="F145" s="53">
        <v>0</v>
      </c>
      <c r="G145" s="51">
        <v>952073.28</v>
      </c>
      <c r="H145" s="52">
        <v>0</v>
      </c>
      <c r="I145" s="52">
        <v>952073.28</v>
      </c>
      <c r="J145" s="52">
        <v>0</v>
      </c>
      <c r="K145" s="54">
        <v>0</v>
      </c>
      <c r="L145" s="55">
        <v>952073.28</v>
      </c>
      <c r="M145" s="55">
        <v>916142.22</v>
      </c>
      <c r="N145" s="56">
        <v>35931.06</v>
      </c>
      <c r="O145" s="57">
        <v>0</v>
      </c>
      <c r="P145" s="58">
        <v>80522</v>
      </c>
      <c r="Q145" s="58">
        <v>80522</v>
      </c>
      <c r="R145" s="58">
        <v>0</v>
      </c>
      <c r="S145" s="58">
        <v>0</v>
      </c>
      <c r="T145" s="58">
        <v>76343</v>
      </c>
      <c r="U145" s="58">
        <v>76343</v>
      </c>
      <c r="V145" s="58">
        <v>0</v>
      </c>
      <c r="W145" s="58">
        <v>0</v>
      </c>
      <c r="X145" s="58">
        <v>79932</v>
      </c>
      <c r="Y145" s="58">
        <v>76343</v>
      </c>
      <c r="Z145" s="58">
        <v>3589</v>
      </c>
      <c r="AA145" s="58">
        <v>0</v>
      </c>
      <c r="AB145" s="58">
        <v>79932</v>
      </c>
      <c r="AC145" s="58">
        <v>76343</v>
      </c>
      <c r="AD145" s="58">
        <v>3589</v>
      </c>
      <c r="AE145" s="58">
        <v>0</v>
      </c>
      <c r="AF145" s="58">
        <v>79932</v>
      </c>
      <c r="AG145" s="58">
        <v>76343</v>
      </c>
      <c r="AH145" s="58">
        <v>3589</v>
      </c>
      <c r="AI145" s="58">
        <v>0</v>
      </c>
      <c r="AJ145" s="58">
        <v>79932</v>
      </c>
      <c r="AK145" s="58">
        <v>76343</v>
      </c>
      <c r="AL145" s="58">
        <v>3589</v>
      </c>
      <c r="AM145" s="58">
        <v>0</v>
      </c>
      <c r="AN145" s="58">
        <v>0</v>
      </c>
      <c r="AO145" s="58">
        <v>79932</v>
      </c>
      <c r="AP145" s="58">
        <v>76343</v>
      </c>
      <c r="AQ145" s="58">
        <v>3589</v>
      </c>
      <c r="AR145" s="58">
        <v>0</v>
      </c>
      <c r="AS145" s="59">
        <v>79109</v>
      </c>
      <c r="AT145" s="58">
        <v>75512</v>
      </c>
      <c r="AU145" s="58">
        <v>3597</v>
      </c>
      <c r="AV145" s="58">
        <v>0</v>
      </c>
      <c r="AW145" s="59">
        <v>79110</v>
      </c>
      <c r="AX145" s="58">
        <v>75513</v>
      </c>
      <c r="AY145" s="58">
        <v>3597</v>
      </c>
      <c r="AZ145" s="58">
        <v>0</v>
      </c>
      <c r="BA145" s="58"/>
      <c r="BB145" s="59">
        <v>79109</v>
      </c>
      <c r="BC145" s="58">
        <v>75512</v>
      </c>
      <c r="BD145" s="58">
        <v>3597</v>
      </c>
      <c r="BE145" s="58">
        <v>0</v>
      </c>
      <c r="BF145" s="59">
        <v>79111</v>
      </c>
      <c r="BG145" s="58">
        <v>75513</v>
      </c>
      <c r="BH145" s="58">
        <v>3598</v>
      </c>
      <c r="BI145" s="58">
        <v>0</v>
      </c>
      <c r="BJ145" s="60"/>
      <c r="BK145" s="60"/>
      <c r="BL145" s="60"/>
      <c r="BM145" s="60"/>
      <c r="BN145" s="44"/>
      <c r="BO145" s="58">
        <v>872964</v>
      </c>
      <c r="BP145" s="61">
        <v>855504.72</v>
      </c>
    </row>
    <row r="146" spans="1:68">
      <c r="A146" s="62" t="s">
        <v>517</v>
      </c>
      <c r="B146" s="62" t="s">
        <v>231</v>
      </c>
      <c r="C146" s="63">
        <v>3233.16</v>
      </c>
      <c r="D146" s="63">
        <v>14668047.699999999</v>
      </c>
      <c r="E146" s="63">
        <v>35931.06</v>
      </c>
      <c r="F146" s="63">
        <v>0</v>
      </c>
      <c r="G146" s="63">
        <v>14703978.76</v>
      </c>
      <c r="H146" s="63">
        <v>0</v>
      </c>
      <c r="I146" s="63">
        <v>14703978.76</v>
      </c>
      <c r="J146" s="63">
        <v>101220.42</v>
      </c>
      <c r="K146" s="63">
        <v>0</v>
      </c>
      <c r="L146" s="63">
        <v>14602758.34</v>
      </c>
      <c r="M146" s="63">
        <v>14566827.279999999</v>
      </c>
      <c r="N146" s="63">
        <v>35931.06</v>
      </c>
      <c r="O146" s="63">
        <v>0</v>
      </c>
      <c r="P146" s="63">
        <v>1272439</v>
      </c>
      <c r="Q146" s="63">
        <v>1265089</v>
      </c>
      <c r="R146" s="63">
        <v>0</v>
      </c>
      <c r="S146" s="63">
        <v>7350</v>
      </c>
      <c r="T146" s="69">
        <v>1206191</v>
      </c>
      <c r="U146" s="69">
        <v>1199224</v>
      </c>
      <c r="V146" s="69">
        <v>0</v>
      </c>
      <c r="W146" s="69">
        <v>6967</v>
      </c>
      <c r="X146" s="69">
        <v>1209780</v>
      </c>
      <c r="Y146" s="69">
        <v>1199224</v>
      </c>
      <c r="Z146" s="69">
        <v>3589</v>
      </c>
      <c r="AA146" s="69">
        <v>6967</v>
      </c>
      <c r="AB146" s="69">
        <v>1200415</v>
      </c>
      <c r="AC146" s="69">
        <v>1199191</v>
      </c>
      <c r="AD146" s="69">
        <v>3589</v>
      </c>
      <c r="AE146" s="69">
        <v>-2365</v>
      </c>
      <c r="AF146" s="69">
        <v>1200415</v>
      </c>
      <c r="AG146" s="69">
        <v>1199191</v>
      </c>
      <c r="AH146" s="69">
        <v>3589</v>
      </c>
      <c r="AI146" s="69">
        <v>-2365</v>
      </c>
      <c r="AJ146" s="69">
        <v>1200415</v>
      </c>
      <c r="AK146" s="69">
        <v>1199191</v>
      </c>
      <c r="AL146" s="69">
        <v>3589</v>
      </c>
      <c r="AM146" s="69">
        <v>-2365</v>
      </c>
      <c r="AN146" s="69">
        <v>0</v>
      </c>
      <c r="AO146" s="69">
        <v>1200415</v>
      </c>
      <c r="AP146" s="69">
        <v>1199191</v>
      </c>
      <c r="AQ146" s="69">
        <v>3589</v>
      </c>
      <c r="AR146" s="69">
        <v>-2365</v>
      </c>
      <c r="AS146" s="70">
        <v>1233065</v>
      </c>
      <c r="AT146" s="69">
        <v>1231833</v>
      </c>
      <c r="AU146" s="69">
        <v>3597</v>
      </c>
      <c r="AV146" s="69">
        <v>-2365</v>
      </c>
      <c r="AW146" s="70">
        <v>1233066</v>
      </c>
      <c r="AX146" s="69">
        <v>1231834</v>
      </c>
      <c r="AY146" s="69">
        <v>3597</v>
      </c>
      <c r="AZ146" s="69">
        <v>-2365</v>
      </c>
      <c r="BA146" s="69"/>
      <c r="BB146" s="70">
        <v>1233064</v>
      </c>
      <c r="BC146" s="69">
        <v>1231832</v>
      </c>
      <c r="BD146" s="69">
        <v>3597</v>
      </c>
      <c r="BE146" s="69">
        <v>-2365</v>
      </c>
      <c r="BF146" s="70">
        <v>1206747</v>
      </c>
      <c r="BG146" s="69">
        <v>1205514</v>
      </c>
      <c r="BH146" s="69">
        <v>3598</v>
      </c>
      <c r="BI146" s="69">
        <v>-2365</v>
      </c>
      <c r="BJ146" s="69">
        <v>0</v>
      </c>
      <c r="BK146" s="69">
        <v>0</v>
      </c>
      <c r="BL146" s="69">
        <v>0</v>
      </c>
      <c r="BM146" s="69">
        <v>0</v>
      </c>
      <c r="BN146" s="69">
        <v>0</v>
      </c>
      <c r="BO146" s="69">
        <v>13396012</v>
      </c>
      <c r="BP146" s="69">
        <v>855504.72</v>
      </c>
    </row>
    <row r="147" spans="1:68">
      <c r="A147" s="5" t="s">
        <v>518</v>
      </c>
      <c r="B147" s="5" t="s">
        <v>520</v>
      </c>
      <c r="C147" s="6">
        <v>2797.1759999999999</v>
      </c>
      <c r="D147" s="51">
        <v>12690088.220000001</v>
      </c>
      <c r="E147" s="52">
        <v>611327.06000000006</v>
      </c>
      <c r="F147" s="53">
        <v>0</v>
      </c>
      <c r="G147" s="51">
        <v>13301415.279999999</v>
      </c>
      <c r="H147" s="52">
        <v>0</v>
      </c>
      <c r="I147" s="52">
        <v>13301415.279999999</v>
      </c>
      <c r="J147" s="52">
        <v>5371835.9000000004</v>
      </c>
      <c r="K147" s="54">
        <v>0</v>
      </c>
      <c r="L147" s="55">
        <v>7929579.3799999999</v>
      </c>
      <c r="M147" s="55">
        <v>7565139.4800000004</v>
      </c>
      <c r="N147" s="56">
        <v>364439.9</v>
      </c>
      <c r="O147" s="57">
        <v>0</v>
      </c>
      <c r="P147" s="58">
        <v>661532</v>
      </c>
      <c r="Q147" s="58">
        <v>661532</v>
      </c>
      <c r="R147" s="58">
        <v>0</v>
      </c>
      <c r="S147" s="58">
        <v>0</v>
      </c>
      <c r="T147" s="58">
        <v>604002</v>
      </c>
      <c r="U147" s="58">
        <v>604002</v>
      </c>
      <c r="V147" s="58">
        <v>0</v>
      </c>
      <c r="W147" s="58">
        <v>0</v>
      </c>
      <c r="X147" s="58">
        <v>665067</v>
      </c>
      <c r="Y147" s="58">
        <v>628666</v>
      </c>
      <c r="Z147" s="58">
        <v>36401</v>
      </c>
      <c r="AA147" s="58">
        <v>0</v>
      </c>
      <c r="AB147" s="58">
        <v>665068</v>
      </c>
      <c r="AC147" s="58">
        <v>628667</v>
      </c>
      <c r="AD147" s="58">
        <v>36401</v>
      </c>
      <c r="AE147" s="58">
        <v>0</v>
      </c>
      <c r="AF147" s="58">
        <v>665067</v>
      </c>
      <c r="AG147" s="58">
        <v>628666</v>
      </c>
      <c r="AH147" s="58">
        <v>36401</v>
      </c>
      <c r="AI147" s="58">
        <v>0</v>
      </c>
      <c r="AJ147" s="58">
        <v>665068</v>
      </c>
      <c r="AK147" s="58">
        <v>628667</v>
      </c>
      <c r="AL147" s="58">
        <v>36401</v>
      </c>
      <c r="AM147" s="58">
        <v>0</v>
      </c>
      <c r="AN147" s="58">
        <v>0</v>
      </c>
      <c r="AO147" s="58">
        <v>665067</v>
      </c>
      <c r="AP147" s="58">
        <v>628666</v>
      </c>
      <c r="AQ147" s="58">
        <v>36401</v>
      </c>
      <c r="AR147" s="58">
        <v>0</v>
      </c>
      <c r="AS147" s="59">
        <v>669366</v>
      </c>
      <c r="AT147" s="58">
        <v>632804</v>
      </c>
      <c r="AU147" s="58">
        <v>36562</v>
      </c>
      <c r="AV147" s="58">
        <v>0</v>
      </c>
      <c r="AW147" s="59">
        <v>669364</v>
      </c>
      <c r="AX147" s="58">
        <v>632803</v>
      </c>
      <c r="AY147" s="58">
        <v>36561</v>
      </c>
      <c r="AZ147" s="58">
        <v>0</v>
      </c>
      <c r="BA147" s="58"/>
      <c r="BB147" s="59">
        <v>669366</v>
      </c>
      <c r="BC147" s="58">
        <v>632804</v>
      </c>
      <c r="BD147" s="58">
        <v>36562</v>
      </c>
      <c r="BE147" s="58">
        <v>0</v>
      </c>
      <c r="BF147" s="59">
        <v>665306</v>
      </c>
      <c r="BG147" s="58">
        <v>628931</v>
      </c>
      <c r="BH147" s="58">
        <v>36375</v>
      </c>
      <c r="BI147" s="58">
        <v>0</v>
      </c>
      <c r="BJ147" s="60"/>
      <c r="BK147" s="60"/>
      <c r="BL147" s="60"/>
      <c r="BM147" s="60"/>
      <c r="BN147" s="44"/>
      <c r="BO147" s="58">
        <v>7264273</v>
      </c>
      <c r="BP147" s="61"/>
    </row>
    <row r="148" spans="1:68">
      <c r="A148" s="71" t="s">
        <v>521</v>
      </c>
      <c r="B148" s="71"/>
      <c r="C148" s="72"/>
      <c r="D148" s="73"/>
      <c r="E148" s="73"/>
      <c r="F148" s="74"/>
      <c r="G148" s="75"/>
      <c r="H148" s="73"/>
      <c r="I148" s="73"/>
      <c r="J148" s="73"/>
      <c r="K148" s="73"/>
      <c r="L148" s="76">
        <v>0</v>
      </c>
      <c r="M148" s="76"/>
      <c r="N148" s="77"/>
      <c r="O148" s="78"/>
      <c r="P148" s="79"/>
      <c r="Q148" s="79"/>
      <c r="R148" s="79"/>
      <c r="S148" s="79"/>
      <c r="T148" s="79"/>
      <c r="U148" s="79"/>
      <c r="V148" s="79"/>
      <c r="W148" s="79"/>
      <c r="X148" s="79"/>
      <c r="Y148" s="79"/>
      <c r="Z148" s="79"/>
      <c r="AA148" s="79"/>
      <c r="AB148" s="79"/>
      <c r="AC148" s="79"/>
      <c r="AD148" s="79"/>
      <c r="AE148" s="79"/>
      <c r="AF148" s="79"/>
      <c r="AG148" s="79"/>
      <c r="AH148" s="79"/>
      <c r="AI148" s="79"/>
      <c r="AJ148" s="79"/>
      <c r="AK148" s="79"/>
      <c r="AL148" s="79"/>
      <c r="AM148" s="79"/>
      <c r="AN148" s="79"/>
      <c r="AO148" s="79"/>
      <c r="AP148" s="79">
        <v>0</v>
      </c>
      <c r="AQ148" s="79">
        <v>0</v>
      </c>
      <c r="AR148" s="79">
        <v>0</v>
      </c>
      <c r="AS148" s="80"/>
      <c r="AT148" s="44"/>
      <c r="AU148" s="44"/>
      <c r="AV148" s="44"/>
      <c r="AW148" s="80"/>
      <c r="AX148" s="44"/>
      <c r="AY148" s="44"/>
      <c r="AZ148" s="44"/>
      <c r="BA148" s="44"/>
      <c r="BB148" s="80"/>
      <c r="BC148" s="44"/>
      <c r="BD148" s="44"/>
      <c r="BE148" s="44"/>
      <c r="BF148" s="80"/>
      <c r="BG148" s="44"/>
      <c r="BH148" s="44"/>
      <c r="BI148" s="44"/>
      <c r="BJ148" s="44"/>
      <c r="BK148" s="44"/>
      <c r="BL148" s="44"/>
      <c r="BM148" s="44"/>
      <c r="BN148" s="44"/>
      <c r="BO148" s="44">
        <v>0</v>
      </c>
      <c r="BP148" s="81"/>
    </row>
    <row r="149" spans="1:68">
      <c r="A149" s="71" t="s">
        <v>522</v>
      </c>
      <c r="B149" s="71" t="s">
        <v>524</v>
      </c>
      <c r="C149" s="82">
        <v>111.551</v>
      </c>
      <c r="D149" s="75">
        <v>506079</v>
      </c>
      <c r="E149" s="73">
        <v>0</v>
      </c>
      <c r="F149" s="74">
        <v>0</v>
      </c>
      <c r="G149" s="75">
        <v>506079</v>
      </c>
      <c r="H149" s="75">
        <v>10121.58</v>
      </c>
      <c r="I149" s="73">
        <v>495957.42</v>
      </c>
      <c r="J149" s="73">
        <v>0</v>
      </c>
      <c r="K149" s="83">
        <v>0</v>
      </c>
      <c r="L149" s="76">
        <v>495957.42</v>
      </c>
      <c r="M149" s="76">
        <v>495957.42</v>
      </c>
      <c r="N149" s="77">
        <v>0</v>
      </c>
      <c r="O149" s="78">
        <v>0</v>
      </c>
      <c r="P149" s="79">
        <v>83719</v>
      </c>
      <c r="Q149" s="79">
        <v>78376</v>
      </c>
      <c r="R149" s="79">
        <v>5343</v>
      </c>
      <c r="S149" s="79">
        <v>0</v>
      </c>
      <c r="T149" s="79">
        <v>79375</v>
      </c>
      <c r="U149" s="79">
        <v>74309</v>
      </c>
      <c r="V149" s="79">
        <v>5066</v>
      </c>
      <c r="W149" s="79">
        <v>0</v>
      </c>
      <c r="X149" s="79">
        <v>73268</v>
      </c>
      <c r="Y149" s="79">
        <v>74309</v>
      </c>
      <c r="Z149" s="79">
        <v>-1041</v>
      </c>
      <c r="AA149" s="79">
        <v>0</v>
      </c>
      <c r="AB149" s="79">
        <v>73268</v>
      </c>
      <c r="AC149" s="79">
        <v>74309</v>
      </c>
      <c r="AD149" s="79">
        <v>-1041</v>
      </c>
      <c r="AE149" s="79">
        <v>0</v>
      </c>
      <c r="AF149" s="79">
        <v>73267</v>
      </c>
      <c r="AG149" s="79">
        <v>74308</v>
      </c>
      <c r="AH149" s="79">
        <v>-1041</v>
      </c>
      <c r="AI149" s="79">
        <v>0</v>
      </c>
      <c r="AJ149" s="79">
        <v>73268</v>
      </c>
      <c r="AK149" s="79">
        <v>74309</v>
      </c>
      <c r="AL149" s="79">
        <v>-1041</v>
      </c>
      <c r="AM149" s="79">
        <v>0</v>
      </c>
      <c r="AN149" s="79">
        <v>0</v>
      </c>
      <c r="AO149" s="79">
        <v>73267</v>
      </c>
      <c r="AP149" s="79">
        <v>74308</v>
      </c>
      <c r="AQ149" s="79">
        <v>-1041</v>
      </c>
      <c r="AR149" s="79">
        <v>0</v>
      </c>
      <c r="AS149" s="84">
        <v>-6695</v>
      </c>
      <c r="AT149" s="84">
        <v>-5654</v>
      </c>
      <c r="AU149" s="84">
        <v>-1041</v>
      </c>
      <c r="AV149" s="84">
        <v>0</v>
      </c>
      <c r="AW149" s="84">
        <v>-6695</v>
      </c>
      <c r="AX149" s="84">
        <v>-5654</v>
      </c>
      <c r="AY149" s="84">
        <v>-1041</v>
      </c>
      <c r="AZ149" s="84">
        <v>0</v>
      </c>
      <c r="BA149" s="84"/>
      <c r="BB149" s="84">
        <v>-6695</v>
      </c>
      <c r="BC149" s="84">
        <v>-5654</v>
      </c>
      <c r="BD149" s="84">
        <v>-1041</v>
      </c>
      <c r="BE149" s="84">
        <v>0</v>
      </c>
      <c r="BF149" s="84">
        <v>-6695</v>
      </c>
      <c r="BG149" s="84">
        <v>-5654</v>
      </c>
      <c r="BH149" s="84">
        <v>-1041</v>
      </c>
      <c r="BI149" s="84">
        <v>0</v>
      </c>
      <c r="BJ149" s="60"/>
      <c r="BK149" s="60"/>
      <c r="BL149" s="60"/>
      <c r="BM149" s="60"/>
      <c r="BN149" s="44"/>
      <c r="BO149" s="84" t="e">
        <v>#REF!</v>
      </c>
      <c r="BP149" s="81"/>
    </row>
    <row r="150" spans="1:68">
      <c r="A150" s="71" t="s">
        <v>527</v>
      </c>
      <c r="B150" s="71" t="s">
        <v>529</v>
      </c>
      <c r="C150" s="82">
        <v>756.75699999999995</v>
      </c>
      <c r="D150" s="75">
        <v>3433217.32</v>
      </c>
      <c r="E150" s="73">
        <v>205605.51</v>
      </c>
      <c r="F150" s="74">
        <v>515828.47999999998</v>
      </c>
      <c r="G150" s="75">
        <v>4154651.31</v>
      </c>
      <c r="H150" s="75">
        <v>83093.03</v>
      </c>
      <c r="I150" s="73">
        <v>4071558.28</v>
      </c>
      <c r="J150" s="73">
        <v>0</v>
      </c>
      <c r="K150" s="83">
        <v>0</v>
      </c>
      <c r="L150" s="76">
        <v>4071558.28</v>
      </c>
      <c r="M150" s="76">
        <v>3364552.97</v>
      </c>
      <c r="N150" s="77">
        <v>201493.4</v>
      </c>
      <c r="O150" s="78">
        <v>505511.91</v>
      </c>
      <c r="P150" s="79">
        <v>328694</v>
      </c>
      <c r="Q150" s="79">
        <v>299900</v>
      </c>
      <c r="R150" s="79">
        <v>0</v>
      </c>
      <c r="S150" s="79">
        <v>28794</v>
      </c>
      <c r="T150" s="79">
        <v>311634</v>
      </c>
      <c r="U150" s="79">
        <v>284335</v>
      </c>
      <c r="V150" s="79">
        <v>0</v>
      </c>
      <c r="W150" s="79">
        <v>27299</v>
      </c>
      <c r="X150" s="79">
        <v>311634</v>
      </c>
      <c r="Y150" s="79">
        <v>284335</v>
      </c>
      <c r="Z150" s="79">
        <v>0</v>
      </c>
      <c r="AA150" s="79">
        <v>27299</v>
      </c>
      <c r="AB150" s="79">
        <v>358423</v>
      </c>
      <c r="AC150" s="79">
        <v>284335</v>
      </c>
      <c r="AD150" s="79">
        <v>22363</v>
      </c>
      <c r="AE150" s="79">
        <v>51725</v>
      </c>
      <c r="AF150" s="79">
        <v>358423</v>
      </c>
      <c r="AG150" s="79">
        <v>284335</v>
      </c>
      <c r="AH150" s="79">
        <v>22363</v>
      </c>
      <c r="AI150" s="79">
        <v>51725</v>
      </c>
      <c r="AJ150" s="79">
        <v>358425</v>
      </c>
      <c r="AK150" s="79">
        <v>284335</v>
      </c>
      <c r="AL150" s="79">
        <v>22364</v>
      </c>
      <c r="AM150" s="79">
        <v>51726</v>
      </c>
      <c r="AN150" s="79">
        <v>0</v>
      </c>
      <c r="AO150" s="79">
        <v>358423</v>
      </c>
      <c r="AP150" s="79">
        <v>284335</v>
      </c>
      <c r="AQ150" s="79">
        <v>22363</v>
      </c>
      <c r="AR150" s="79">
        <v>51725</v>
      </c>
      <c r="AS150" s="84">
        <v>337181</v>
      </c>
      <c r="AT150" s="84">
        <v>271729</v>
      </c>
      <c r="AU150" s="84">
        <v>22408</v>
      </c>
      <c r="AV150" s="84">
        <v>43044</v>
      </c>
      <c r="AW150" s="84">
        <v>337180</v>
      </c>
      <c r="AX150" s="84">
        <v>271728</v>
      </c>
      <c r="AY150" s="84">
        <v>22408</v>
      </c>
      <c r="AZ150" s="84">
        <v>43044</v>
      </c>
      <c r="BA150" s="84"/>
      <c r="BB150" s="84">
        <v>337181</v>
      </c>
      <c r="BC150" s="84">
        <v>271729</v>
      </c>
      <c r="BD150" s="84">
        <v>22408</v>
      </c>
      <c r="BE150" s="84">
        <v>43044</v>
      </c>
      <c r="BF150" s="84">
        <v>337179</v>
      </c>
      <c r="BG150" s="84">
        <v>271728</v>
      </c>
      <c r="BH150" s="84">
        <v>22408</v>
      </c>
      <c r="BI150" s="84">
        <v>43043</v>
      </c>
      <c r="BJ150" s="60"/>
      <c r="BK150" s="60"/>
      <c r="BL150" s="60"/>
      <c r="BM150" s="60"/>
      <c r="BN150" s="44"/>
      <c r="BO150" s="84">
        <v>3734377</v>
      </c>
      <c r="BP150" s="81"/>
    </row>
    <row r="151" spans="1:68">
      <c r="A151" s="71" t="s">
        <v>530</v>
      </c>
      <c r="B151" s="71" t="s">
        <v>532</v>
      </c>
      <c r="C151" s="82">
        <v>353.803</v>
      </c>
      <c r="D151" s="75">
        <v>1605115.76</v>
      </c>
      <c r="E151" s="73">
        <v>69865.95</v>
      </c>
      <c r="F151" s="74">
        <v>0</v>
      </c>
      <c r="G151" s="75">
        <v>1674981.71</v>
      </c>
      <c r="H151" s="75">
        <v>33499.629999999997</v>
      </c>
      <c r="I151" s="73">
        <v>1641482.08</v>
      </c>
      <c r="J151" s="73">
        <v>0</v>
      </c>
      <c r="K151" s="83">
        <v>0</v>
      </c>
      <c r="L151" s="76">
        <v>1641482.08</v>
      </c>
      <c r="M151" s="76">
        <v>1573013.45</v>
      </c>
      <c r="N151" s="77">
        <v>68468.63</v>
      </c>
      <c r="O151" s="78">
        <v>0</v>
      </c>
      <c r="P151" s="79">
        <v>113483</v>
      </c>
      <c r="Q151" s="79">
        <v>110320</v>
      </c>
      <c r="R151" s="79">
        <v>3163</v>
      </c>
      <c r="S151" s="79">
        <v>0</v>
      </c>
      <c r="T151" s="79">
        <v>107594</v>
      </c>
      <c r="U151" s="79">
        <v>104595</v>
      </c>
      <c r="V151" s="79">
        <v>2999</v>
      </c>
      <c r="W151" s="79">
        <v>0</v>
      </c>
      <c r="X151" s="79">
        <v>110818</v>
      </c>
      <c r="Y151" s="79">
        <v>104595</v>
      </c>
      <c r="Z151" s="79">
        <v>6223</v>
      </c>
      <c r="AA151" s="79">
        <v>0</v>
      </c>
      <c r="AB151" s="79">
        <v>110818</v>
      </c>
      <c r="AC151" s="79">
        <v>104595</v>
      </c>
      <c r="AD151" s="79">
        <v>6223</v>
      </c>
      <c r="AE151" s="79">
        <v>0</v>
      </c>
      <c r="AF151" s="79">
        <v>110818</v>
      </c>
      <c r="AG151" s="79">
        <v>104595</v>
      </c>
      <c r="AH151" s="79">
        <v>6223</v>
      </c>
      <c r="AI151" s="79">
        <v>0</v>
      </c>
      <c r="AJ151" s="79">
        <v>110818</v>
      </c>
      <c r="AK151" s="79">
        <v>104595</v>
      </c>
      <c r="AL151" s="79">
        <v>6223</v>
      </c>
      <c r="AM151" s="79">
        <v>0</v>
      </c>
      <c r="AN151" s="79">
        <v>0</v>
      </c>
      <c r="AO151" s="79">
        <v>110818</v>
      </c>
      <c r="AP151" s="79">
        <v>104595</v>
      </c>
      <c r="AQ151" s="79">
        <v>6223</v>
      </c>
      <c r="AR151" s="79">
        <v>0</v>
      </c>
      <c r="AS151" s="84">
        <v>173263</v>
      </c>
      <c r="AT151" s="84">
        <v>167025</v>
      </c>
      <c r="AU151" s="84">
        <v>6238</v>
      </c>
      <c r="AV151" s="84">
        <v>0</v>
      </c>
      <c r="AW151" s="84">
        <v>173263</v>
      </c>
      <c r="AX151" s="84">
        <v>167025</v>
      </c>
      <c r="AY151" s="84">
        <v>6238</v>
      </c>
      <c r="AZ151" s="84">
        <v>0</v>
      </c>
      <c r="BA151" s="84"/>
      <c r="BB151" s="84">
        <v>173263</v>
      </c>
      <c r="BC151" s="84">
        <v>167024</v>
      </c>
      <c r="BD151" s="84">
        <v>6239</v>
      </c>
      <c r="BE151" s="84">
        <v>0</v>
      </c>
      <c r="BF151" s="84">
        <v>173263</v>
      </c>
      <c r="BG151" s="84">
        <v>167025</v>
      </c>
      <c r="BH151" s="84">
        <v>6238</v>
      </c>
      <c r="BI151" s="84">
        <v>0</v>
      </c>
      <c r="BJ151" s="60"/>
      <c r="BK151" s="60"/>
      <c r="BL151" s="60"/>
      <c r="BM151" s="60"/>
      <c r="BN151" s="44"/>
      <c r="BO151" s="84">
        <v>1468219</v>
      </c>
      <c r="BP151" s="81"/>
    </row>
    <row r="152" spans="1:68">
      <c r="A152" s="71" t="s">
        <v>533</v>
      </c>
      <c r="B152" s="71" t="s">
        <v>535</v>
      </c>
      <c r="C152" s="82">
        <v>742.09100000000001</v>
      </c>
      <c r="D152" s="75">
        <v>3366681.34</v>
      </c>
      <c r="E152" s="73">
        <v>0</v>
      </c>
      <c r="F152" s="74">
        <v>0</v>
      </c>
      <c r="G152" s="75">
        <v>3366681.34</v>
      </c>
      <c r="H152" s="75">
        <v>67333.63</v>
      </c>
      <c r="I152" s="73">
        <v>3299347.71</v>
      </c>
      <c r="J152" s="73">
        <v>0</v>
      </c>
      <c r="K152" s="83">
        <v>0</v>
      </c>
      <c r="L152" s="76">
        <v>3299347.71</v>
      </c>
      <c r="M152" s="76">
        <v>3299347.71</v>
      </c>
      <c r="N152" s="77">
        <v>0</v>
      </c>
      <c r="O152" s="78">
        <v>0</v>
      </c>
      <c r="P152" s="79">
        <v>288360</v>
      </c>
      <c r="Q152" s="79">
        <v>288360</v>
      </c>
      <c r="R152" s="79">
        <v>0</v>
      </c>
      <c r="S152" s="79">
        <v>0</v>
      </c>
      <c r="T152" s="79">
        <v>273395</v>
      </c>
      <c r="U152" s="79">
        <v>273395</v>
      </c>
      <c r="V152" s="79">
        <v>0</v>
      </c>
      <c r="W152" s="79">
        <v>0</v>
      </c>
      <c r="X152" s="79">
        <v>273395</v>
      </c>
      <c r="Y152" s="79">
        <v>273395</v>
      </c>
      <c r="Z152" s="79">
        <v>0</v>
      </c>
      <c r="AA152" s="79">
        <v>0</v>
      </c>
      <c r="AB152" s="79">
        <v>273395</v>
      </c>
      <c r="AC152" s="79">
        <v>273395</v>
      </c>
      <c r="AD152" s="79">
        <v>0</v>
      </c>
      <c r="AE152" s="79">
        <v>0</v>
      </c>
      <c r="AF152" s="79">
        <v>273395</v>
      </c>
      <c r="AG152" s="79">
        <v>273395</v>
      </c>
      <c r="AH152" s="79">
        <v>0</v>
      </c>
      <c r="AI152" s="79">
        <v>0</v>
      </c>
      <c r="AJ152" s="79">
        <v>273395</v>
      </c>
      <c r="AK152" s="79">
        <v>273395</v>
      </c>
      <c r="AL152" s="79">
        <v>0</v>
      </c>
      <c r="AM152" s="79">
        <v>0</v>
      </c>
      <c r="AN152" s="79">
        <v>0</v>
      </c>
      <c r="AO152" s="79">
        <v>273395</v>
      </c>
      <c r="AP152" s="79">
        <v>273395</v>
      </c>
      <c r="AQ152" s="79">
        <v>0</v>
      </c>
      <c r="AR152" s="79">
        <v>0</v>
      </c>
      <c r="AS152" s="84">
        <v>274124</v>
      </c>
      <c r="AT152" s="84">
        <v>274124</v>
      </c>
      <c r="AU152" s="84">
        <v>0</v>
      </c>
      <c r="AV152" s="84">
        <v>0</v>
      </c>
      <c r="AW152" s="84">
        <v>274123</v>
      </c>
      <c r="AX152" s="84">
        <v>274123</v>
      </c>
      <c r="AY152" s="84">
        <v>0</v>
      </c>
      <c r="AZ152" s="84">
        <v>0</v>
      </c>
      <c r="BA152" s="84"/>
      <c r="BB152" s="84">
        <v>274124</v>
      </c>
      <c r="BC152" s="84">
        <v>274124</v>
      </c>
      <c r="BD152" s="84">
        <v>0</v>
      </c>
      <c r="BE152" s="84">
        <v>0</v>
      </c>
      <c r="BF152" s="84">
        <v>274123</v>
      </c>
      <c r="BG152" s="84">
        <v>274123</v>
      </c>
      <c r="BH152" s="84">
        <v>0</v>
      </c>
      <c r="BI152" s="84">
        <v>0</v>
      </c>
      <c r="BJ152" s="60"/>
      <c r="BK152" s="60"/>
      <c r="BL152" s="60"/>
      <c r="BM152" s="60"/>
      <c r="BN152" s="44"/>
      <c r="BO152" s="84">
        <v>3025224</v>
      </c>
      <c r="BP152" s="81"/>
    </row>
    <row r="153" spans="1:68">
      <c r="A153" s="71" t="s">
        <v>536</v>
      </c>
      <c r="B153" s="71" t="s">
        <v>538</v>
      </c>
      <c r="C153" s="82">
        <v>1482.6489999999999</v>
      </c>
      <c r="D153" s="75">
        <v>6726407.8499999996</v>
      </c>
      <c r="E153" s="73">
        <v>462113.36</v>
      </c>
      <c r="F153" s="74">
        <v>0</v>
      </c>
      <c r="G153" s="75">
        <v>7188521.21</v>
      </c>
      <c r="H153" s="75">
        <v>143770.42000000001</v>
      </c>
      <c r="I153" s="73">
        <v>7044750.79</v>
      </c>
      <c r="J153" s="73">
        <v>0</v>
      </c>
      <c r="K153" s="83">
        <v>0</v>
      </c>
      <c r="L153" s="76">
        <v>7044750.79</v>
      </c>
      <c r="M153" s="76">
        <v>6591879.7000000002</v>
      </c>
      <c r="N153" s="77">
        <v>452871.09</v>
      </c>
      <c r="O153" s="78">
        <v>0</v>
      </c>
      <c r="P153" s="79">
        <v>592323</v>
      </c>
      <c r="Q153" s="79">
        <v>592323</v>
      </c>
      <c r="R153" s="79">
        <v>0</v>
      </c>
      <c r="S153" s="79">
        <v>0</v>
      </c>
      <c r="T153" s="79">
        <v>561582</v>
      </c>
      <c r="U153" s="79">
        <v>561582</v>
      </c>
      <c r="V153" s="79">
        <v>0</v>
      </c>
      <c r="W153" s="79">
        <v>0</v>
      </c>
      <c r="X153" s="79">
        <v>606819</v>
      </c>
      <c r="Y153" s="79">
        <v>561582</v>
      </c>
      <c r="Z153" s="79">
        <v>45237</v>
      </c>
      <c r="AA153" s="79">
        <v>0</v>
      </c>
      <c r="AB153" s="79">
        <v>606819</v>
      </c>
      <c r="AC153" s="79">
        <v>561582</v>
      </c>
      <c r="AD153" s="79">
        <v>45237</v>
      </c>
      <c r="AE153" s="79">
        <v>0</v>
      </c>
      <c r="AF153" s="79">
        <v>606819</v>
      </c>
      <c r="AG153" s="79">
        <v>561582</v>
      </c>
      <c r="AH153" s="79">
        <v>45237</v>
      </c>
      <c r="AI153" s="79">
        <v>0</v>
      </c>
      <c r="AJ153" s="79">
        <v>606819</v>
      </c>
      <c r="AK153" s="79">
        <v>561582</v>
      </c>
      <c r="AL153" s="79">
        <v>45237</v>
      </c>
      <c r="AM153" s="79">
        <v>0</v>
      </c>
      <c r="AN153" s="79">
        <v>0</v>
      </c>
      <c r="AO153" s="79">
        <v>606819</v>
      </c>
      <c r="AP153" s="79">
        <v>561582</v>
      </c>
      <c r="AQ153" s="79">
        <v>45237</v>
      </c>
      <c r="AR153" s="79">
        <v>0</v>
      </c>
      <c r="AS153" s="84">
        <v>571350</v>
      </c>
      <c r="AT153" s="84">
        <v>526013</v>
      </c>
      <c r="AU153" s="84">
        <v>45337</v>
      </c>
      <c r="AV153" s="84">
        <v>0</v>
      </c>
      <c r="AW153" s="84">
        <v>571350</v>
      </c>
      <c r="AX153" s="84">
        <v>526013</v>
      </c>
      <c r="AY153" s="84">
        <v>45337</v>
      </c>
      <c r="AZ153" s="84">
        <v>0</v>
      </c>
      <c r="BA153" s="84"/>
      <c r="BB153" s="84">
        <v>571350</v>
      </c>
      <c r="BC153" s="84">
        <v>526013</v>
      </c>
      <c r="BD153" s="84">
        <v>45337</v>
      </c>
      <c r="BE153" s="84">
        <v>0</v>
      </c>
      <c r="BF153" s="84">
        <v>571351</v>
      </c>
      <c r="BG153" s="84">
        <v>526013</v>
      </c>
      <c r="BH153" s="84">
        <v>45338</v>
      </c>
      <c r="BI153" s="84">
        <v>0</v>
      </c>
      <c r="BJ153" s="60"/>
      <c r="BK153" s="60"/>
      <c r="BL153" s="60"/>
      <c r="BM153" s="60"/>
      <c r="BN153" s="44"/>
      <c r="BO153" s="84">
        <v>6473401</v>
      </c>
      <c r="BP153" s="81"/>
    </row>
    <row r="154" spans="1:68">
      <c r="A154" s="71" t="s">
        <v>539</v>
      </c>
      <c r="B154" s="71" t="s">
        <v>541</v>
      </c>
      <c r="C154" s="82">
        <v>548.24300000000005</v>
      </c>
      <c r="D154" s="75">
        <v>2487241.4300000002</v>
      </c>
      <c r="E154" s="73">
        <v>51401.38</v>
      </c>
      <c r="F154" s="74">
        <v>0</v>
      </c>
      <c r="G154" s="75">
        <v>2538642.81</v>
      </c>
      <c r="H154" s="75">
        <v>50772.86</v>
      </c>
      <c r="I154" s="73">
        <v>2487869.9500000002</v>
      </c>
      <c r="J154" s="73">
        <v>0</v>
      </c>
      <c r="K154" s="83">
        <v>0</v>
      </c>
      <c r="L154" s="76">
        <v>2487869.9500000002</v>
      </c>
      <c r="M154" s="76">
        <v>2437496.6</v>
      </c>
      <c r="N154" s="77">
        <v>50373.35</v>
      </c>
      <c r="O154" s="78">
        <v>0</v>
      </c>
      <c r="P154" s="79">
        <v>200111</v>
      </c>
      <c r="Q154" s="79">
        <v>198401</v>
      </c>
      <c r="R154" s="79">
        <v>1710</v>
      </c>
      <c r="S154" s="79">
        <v>0</v>
      </c>
      <c r="T154" s="79">
        <v>189726</v>
      </c>
      <c r="U154" s="79">
        <v>188105</v>
      </c>
      <c r="V154" s="79">
        <v>1621</v>
      </c>
      <c r="W154" s="79">
        <v>0</v>
      </c>
      <c r="X154" s="79">
        <v>192804</v>
      </c>
      <c r="Y154" s="79">
        <v>188105</v>
      </c>
      <c r="Z154" s="79">
        <v>4699</v>
      </c>
      <c r="AA154" s="79">
        <v>0</v>
      </c>
      <c r="AB154" s="79">
        <v>192804</v>
      </c>
      <c r="AC154" s="79">
        <v>188105</v>
      </c>
      <c r="AD154" s="79">
        <v>4699</v>
      </c>
      <c r="AE154" s="79">
        <v>0</v>
      </c>
      <c r="AF154" s="79">
        <v>192804</v>
      </c>
      <c r="AG154" s="79">
        <v>188105</v>
      </c>
      <c r="AH154" s="79">
        <v>4699</v>
      </c>
      <c r="AI154" s="79">
        <v>0</v>
      </c>
      <c r="AJ154" s="79">
        <v>192804</v>
      </c>
      <c r="AK154" s="79">
        <v>188105</v>
      </c>
      <c r="AL154" s="79">
        <v>4699</v>
      </c>
      <c r="AM154" s="79">
        <v>0</v>
      </c>
      <c r="AN154" s="79">
        <v>0</v>
      </c>
      <c r="AO154" s="79">
        <v>192802</v>
      </c>
      <c r="AP154" s="79">
        <v>188104</v>
      </c>
      <c r="AQ154" s="79">
        <v>4698</v>
      </c>
      <c r="AR154" s="79">
        <v>0</v>
      </c>
      <c r="AS154" s="84">
        <v>226803</v>
      </c>
      <c r="AT154" s="84">
        <v>222093</v>
      </c>
      <c r="AU154" s="84">
        <v>4710</v>
      </c>
      <c r="AV154" s="84">
        <v>0</v>
      </c>
      <c r="AW154" s="84">
        <v>226803</v>
      </c>
      <c r="AX154" s="84">
        <v>222093</v>
      </c>
      <c r="AY154" s="84">
        <v>4710</v>
      </c>
      <c r="AZ154" s="84">
        <v>0</v>
      </c>
      <c r="BA154" s="84"/>
      <c r="BB154" s="84">
        <v>226803</v>
      </c>
      <c r="BC154" s="84">
        <v>222094</v>
      </c>
      <c r="BD154" s="84">
        <v>4709</v>
      </c>
      <c r="BE154" s="84">
        <v>0</v>
      </c>
      <c r="BF154" s="84">
        <v>226803</v>
      </c>
      <c r="BG154" s="84">
        <v>222093</v>
      </c>
      <c r="BH154" s="84">
        <v>4710</v>
      </c>
      <c r="BI154" s="84">
        <v>0</v>
      </c>
      <c r="BJ154" s="60"/>
      <c r="BK154" s="60"/>
      <c r="BL154" s="60"/>
      <c r="BM154" s="60"/>
      <c r="BN154" s="44"/>
      <c r="BO154" s="84">
        <v>2261067</v>
      </c>
      <c r="BP154" s="81"/>
    </row>
    <row r="155" spans="1:68">
      <c r="A155" s="71" t="s">
        <v>542</v>
      </c>
      <c r="B155" s="71" t="s">
        <v>544</v>
      </c>
      <c r="C155" s="82">
        <v>427.07499999999999</v>
      </c>
      <c r="D155" s="75">
        <v>1937532.51</v>
      </c>
      <c r="E155" s="73">
        <v>86334.35</v>
      </c>
      <c r="F155" s="74">
        <v>0</v>
      </c>
      <c r="G155" s="75">
        <v>2023866.86</v>
      </c>
      <c r="H155" s="75">
        <v>40477.339999999997</v>
      </c>
      <c r="I155" s="73">
        <v>1983389.52</v>
      </c>
      <c r="J155" s="73">
        <v>0</v>
      </c>
      <c r="K155" s="83">
        <v>0</v>
      </c>
      <c r="L155" s="76">
        <v>1983389.52</v>
      </c>
      <c r="M155" s="76">
        <v>1898781.86</v>
      </c>
      <c r="N155" s="77">
        <v>84607.66</v>
      </c>
      <c r="O155" s="78">
        <v>0</v>
      </c>
      <c r="P155" s="79">
        <v>173005</v>
      </c>
      <c r="Q155" s="79">
        <v>165952</v>
      </c>
      <c r="R155" s="79">
        <v>7053</v>
      </c>
      <c r="S155" s="79">
        <v>0</v>
      </c>
      <c r="T155" s="79">
        <v>164026</v>
      </c>
      <c r="U155" s="79">
        <v>157339</v>
      </c>
      <c r="V155" s="79">
        <v>6687</v>
      </c>
      <c r="W155" s="79">
        <v>0</v>
      </c>
      <c r="X155" s="79">
        <v>161925</v>
      </c>
      <c r="Y155" s="79">
        <v>157339</v>
      </c>
      <c r="Z155" s="79">
        <v>4586</v>
      </c>
      <c r="AA155" s="79">
        <v>0</v>
      </c>
      <c r="AB155" s="79">
        <v>164693</v>
      </c>
      <c r="AC155" s="79">
        <v>157339</v>
      </c>
      <c r="AD155" s="79">
        <v>7354</v>
      </c>
      <c r="AE155" s="79">
        <v>0</v>
      </c>
      <c r="AF155" s="79">
        <v>164694</v>
      </c>
      <c r="AG155" s="79">
        <v>157340</v>
      </c>
      <c r="AH155" s="79">
        <v>7354</v>
      </c>
      <c r="AI155" s="79">
        <v>0</v>
      </c>
      <c r="AJ155" s="79">
        <v>164693</v>
      </c>
      <c r="AK155" s="79">
        <v>157339</v>
      </c>
      <c r="AL155" s="79">
        <v>7354</v>
      </c>
      <c r="AM155" s="79">
        <v>0</v>
      </c>
      <c r="AN155" s="79">
        <v>0</v>
      </c>
      <c r="AO155" s="79">
        <v>164694</v>
      </c>
      <c r="AP155" s="79">
        <v>157340</v>
      </c>
      <c r="AQ155" s="79">
        <v>7354</v>
      </c>
      <c r="AR155" s="79">
        <v>0</v>
      </c>
      <c r="AS155" s="84">
        <v>165132</v>
      </c>
      <c r="AT155" s="84">
        <v>157759</v>
      </c>
      <c r="AU155" s="84">
        <v>7373</v>
      </c>
      <c r="AV155" s="84">
        <v>0</v>
      </c>
      <c r="AW155" s="84">
        <v>165132</v>
      </c>
      <c r="AX155" s="84">
        <v>157759</v>
      </c>
      <c r="AY155" s="84">
        <v>7373</v>
      </c>
      <c r="AZ155" s="84">
        <v>0</v>
      </c>
      <c r="BA155" s="84"/>
      <c r="BB155" s="84">
        <v>165132</v>
      </c>
      <c r="BC155" s="84">
        <v>157759</v>
      </c>
      <c r="BD155" s="84">
        <v>7373</v>
      </c>
      <c r="BE155" s="84">
        <v>0</v>
      </c>
      <c r="BF155" s="84">
        <v>165131</v>
      </c>
      <c r="BG155" s="84">
        <v>157758</v>
      </c>
      <c r="BH155" s="84">
        <v>7373</v>
      </c>
      <c r="BI155" s="84">
        <v>0</v>
      </c>
      <c r="BJ155" s="60"/>
      <c r="BK155" s="60"/>
      <c r="BL155" s="60"/>
      <c r="BM155" s="60"/>
      <c r="BN155" s="44"/>
      <c r="BO155" s="84">
        <v>1818257</v>
      </c>
      <c r="BP155" s="81"/>
    </row>
    <row r="156" spans="1:68">
      <c r="A156" s="71" t="s">
        <v>545</v>
      </c>
      <c r="B156" s="71" t="s">
        <v>547</v>
      </c>
      <c r="C156" s="82">
        <v>360.52100000000002</v>
      </c>
      <c r="D156" s="75">
        <v>1635593.65</v>
      </c>
      <c r="E156" s="73">
        <v>67370.740000000005</v>
      </c>
      <c r="F156" s="74">
        <v>0</v>
      </c>
      <c r="G156" s="75">
        <v>1702964.39</v>
      </c>
      <c r="H156" s="75">
        <v>34059.29</v>
      </c>
      <c r="I156" s="73">
        <v>1668905.1</v>
      </c>
      <c r="J156" s="73">
        <v>0</v>
      </c>
      <c r="K156" s="83">
        <v>0</v>
      </c>
      <c r="L156" s="76">
        <v>1668905.1</v>
      </c>
      <c r="M156" s="76">
        <v>1602881.77</v>
      </c>
      <c r="N156" s="77">
        <v>66023.33</v>
      </c>
      <c r="O156" s="78">
        <v>0</v>
      </c>
      <c r="P156" s="79">
        <v>147568</v>
      </c>
      <c r="Q156" s="79">
        <v>147568</v>
      </c>
      <c r="R156" s="79">
        <v>0</v>
      </c>
      <c r="S156" s="79">
        <v>0</v>
      </c>
      <c r="T156" s="79">
        <v>139909</v>
      </c>
      <c r="U156" s="79">
        <v>139909</v>
      </c>
      <c r="V156" s="79">
        <v>0</v>
      </c>
      <c r="W156" s="79">
        <v>0</v>
      </c>
      <c r="X156" s="79">
        <v>146138</v>
      </c>
      <c r="Y156" s="79">
        <v>139909</v>
      </c>
      <c r="Z156" s="79">
        <v>6229</v>
      </c>
      <c r="AA156" s="79">
        <v>0</v>
      </c>
      <c r="AB156" s="79">
        <v>146139</v>
      </c>
      <c r="AC156" s="79">
        <v>139910</v>
      </c>
      <c r="AD156" s="79">
        <v>6229</v>
      </c>
      <c r="AE156" s="79">
        <v>0</v>
      </c>
      <c r="AF156" s="79">
        <v>146138</v>
      </c>
      <c r="AG156" s="79">
        <v>139909</v>
      </c>
      <c r="AH156" s="79">
        <v>6229</v>
      </c>
      <c r="AI156" s="79">
        <v>0</v>
      </c>
      <c r="AJ156" s="79">
        <v>146139</v>
      </c>
      <c r="AK156" s="79">
        <v>139910</v>
      </c>
      <c r="AL156" s="79">
        <v>6229</v>
      </c>
      <c r="AM156" s="79">
        <v>0</v>
      </c>
      <c r="AN156" s="79">
        <v>0</v>
      </c>
      <c r="AO156" s="79">
        <v>146137</v>
      </c>
      <c r="AP156" s="79">
        <v>139909</v>
      </c>
      <c r="AQ156" s="79">
        <v>6228</v>
      </c>
      <c r="AR156" s="79">
        <v>0</v>
      </c>
      <c r="AS156" s="84">
        <v>130148</v>
      </c>
      <c r="AT156" s="84">
        <v>123172</v>
      </c>
      <c r="AU156" s="84">
        <v>6976</v>
      </c>
      <c r="AV156" s="84">
        <v>0</v>
      </c>
      <c r="AW156" s="84">
        <v>130147</v>
      </c>
      <c r="AX156" s="84">
        <v>123171</v>
      </c>
      <c r="AY156" s="84">
        <v>6976</v>
      </c>
      <c r="AZ156" s="84">
        <v>0</v>
      </c>
      <c r="BA156" s="84"/>
      <c r="BB156" s="84">
        <v>130148</v>
      </c>
      <c r="BC156" s="84">
        <v>123172</v>
      </c>
      <c r="BD156" s="84">
        <v>6976</v>
      </c>
      <c r="BE156" s="84">
        <v>0</v>
      </c>
      <c r="BF156" s="84">
        <v>130147</v>
      </c>
      <c r="BG156" s="84">
        <v>123171</v>
      </c>
      <c r="BH156" s="84">
        <v>6976</v>
      </c>
      <c r="BI156" s="84">
        <v>0</v>
      </c>
      <c r="BJ156" s="60"/>
      <c r="BK156" s="60"/>
      <c r="BL156" s="60"/>
      <c r="BM156" s="60"/>
      <c r="BN156" s="44"/>
      <c r="BO156" s="84">
        <v>1538758</v>
      </c>
      <c r="BP156" s="81"/>
    </row>
    <row r="157" spans="1:68">
      <c r="A157" s="71" t="s">
        <v>548</v>
      </c>
      <c r="B157" s="71" t="s">
        <v>550</v>
      </c>
      <c r="C157" s="82">
        <v>512.73500000000001</v>
      </c>
      <c r="D157" s="75">
        <v>2326150.5099999998</v>
      </c>
      <c r="E157" s="73">
        <v>0</v>
      </c>
      <c r="F157" s="74">
        <v>0</v>
      </c>
      <c r="G157" s="75">
        <v>2326150.5099999998</v>
      </c>
      <c r="H157" s="75">
        <v>46523.01</v>
      </c>
      <c r="I157" s="73">
        <v>2279627.5</v>
      </c>
      <c r="J157" s="73">
        <v>0</v>
      </c>
      <c r="K157" s="83">
        <v>0</v>
      </c>
      <c r="L157" s="76">
        <v>2279627.5</v>
      </c>
      <c r="M157" s="76">
        <v>2279627.5</v>
      </c>
      <c r="N157" s="77">
        <v>0</v>
      </c>
      <c r="O157" s="78">
        <v>0</v>
      </c>
      <c r="P157" s="79">
        <v>117500</v>
      </c>
      <c r="Q157" s="79">
        <v>117500</v>
      </c>
      <c r="R157" s="79">
        <v>0</v>
      </c>
      <c r="S157" s="79">
        <v>0</v>
      </c>
      <c r="T157" s="79">
        <v>111402</v>
      </c>
      <c r="U157" s="79">
        <v>111402</v>
      </c>
      <c r="V157" s="79">
        <v>0</v>
      </c>
      <c r="W157" s="79">
        <v>0</v>
      </c>
      <c r="X157" s="79">
        <v>111402</v>
      </c>
      <c r="Y157" s="79">
        <v>111402</v>
      </c>
      <c r="Z157" s="79">
        <v>0</v>
      </c>
      <c r="AA157" s="79">
        <v>0</v>
      </c>
      <c r="AB157" s="79">
        <v>111402</v>
      </c>
      <c r="AC157" s="79">
        <v>111402</v>
      </c>
      <c r="AD157" s="79">
        <v>0</v>
      </c>
      <c r="AE157" s="79">
        <v>0</v>
      </c>
      <c r="AF157" s="79">
        <v>111402</v>
      </c>
      <c r="AG157" s="79">
        <v>111402</v>
      </c>
      <c r="AH157" s="79">
        <v>0</v>
      </c>
      <c r="AI157" s="79">
        <v>0</v>
      </c>
      <c r="AJ157" s="79">
        <v>111402</v>
      </c>
      <c r="AK157" s="79">
        <v>111402</v>
      </c>
      <c r="AL157" s="79">
        <v>0</v>
      </c>
      <c r="AM157" s="79">
        <v>0</v>
      </c>
      <c r="AN157" s="79">
        <v>100000</v>
      </c>
      <c r="AO157" s="79">
        <v>94736</v>
      </c>
      <c r="AP157" s="79">
        <v>94736</v>
      </c>
      <c r="AQ157" s="79">
        <v>0</v>
      </c>
      <c r="AR157" s="79">
        <v>0</v>
      </c>
      <c r="AS157" s="84">
        <v>282076</v>
      </c>
      <c r="AT157" s="84">
        <v>282076</v>
      </c>
      <c r="AU157" s="84">
        <v>0</v>
      </c>
      <c r="AV157" s="84">
        <v>0</v>
      </c>
      <c r="AW157" s="84">
        <v>282076</v>
      </c>
      <c r="AX157" s="84">
        <v>282076</v>
      </c>
      <c r="AY157" s="84">
        <v>0</v>
      </c>
      <c r="AZ157" s="84">
        <v>0</v>
      </c>
      <c r="BA157" s="84"/>
      <c r="BB157" s="84">
        <v>282077</v>
      </c>
      <c r="BC157" s="84">
        <v>282077</v>
      </c>
      <c r="BD157" s="84">
        <v>0</v>
      </c>
      <c r="BE157" s="84">
        <v>0</v>
      </c>
      <c r="BF157" s="84">
        <v>282076</v>
      </c>
      <c r="BG157" s="84">
        <v>282076</v>
      </c>
      <c r="BH157" s="84">
        <v>0</v>
      </c>
      <c r="BI157" s="84">
        <v>0</v>
      </c>
      <c r="BJ157" s="60"/>
      <c r="BK157" s="60"/>
      <c r="BL157" s="60"/>
      <c r="BM157" s="60"/>
      <c r="BN157" s="44"/>
      <c r="BO157" s="84">
        <v>1997551</v>
      </c>
      <c r="BP157" s="81"/>
    </row>
    <row r="158" spans="1:68">
      <c r="A158" s="71" t="s">
        <v>551</v>
      </c>
      <c r="B158" s="71" t="s">
        <v>553</v>
      </c>
      <c r="C158" s="82">
        <v>713.10299999999995</v>
      </c>
      <c r="D158" s="75">
        <v>3235170.04</v>
      </c>
      <c r="E158" s="73">
        <v>148215.62</v>
      </c>
      <c r="F158" s="74">
        <v>0</v>
      </c>
      <c r="G158" s="75">
        <v>3383385.66</v>
      </c>
      <c r="H158" s="75">
        <v>67667.710000000006</v>
      </c>
      <c r="I158" s="73">
        <v>3315717.95</v>
      </c>
      <c r="J158" s="73">
        <v>0</v>
      </c>
      <c r="K158" s="83">
        <v>0</v>
      </c>
      <c r="L158" s="76">
        <v>3315717.95</v>
      </c>
      <c r="M158" s="76">
        <v>3170466.64</v>
      </c>
      <c r="N158" s="77">
        <v>145251.31</v>
      </c>
      <c r="O158" s="78">
        <v>0</v>
      </c>
      <c r="P158" s="79">
        <v>290716</v>
      </c>
      <c r="Q158" s="79">
        <v>277679</v>
      </c>
      <c r="R158" s="79">
        <v>13037</v>
      </c>
      <c r="S158" s="79">
        <v>0</v>
      </c>
      <c r="T158" s="79">
        <v>275628</v>
      </c>
      <c r="U158" s="79">
        <v>263268</v>
      </c>
      <c r="V158" s="79">
        <v>12360</v>
      </c>
      <c r="W158" s="79">
        <v>0</v>
      </c>
      <c r="X158" s="79">
        <v>275237</v>
      </c>
      <c r="Y158" s="79">
        <v>263268</v>
      </c>
      <c r="Z158" s="79">
        <v>11969</v>
      </c>
      <c r="AA158" s="79">
        <v>0</v>
      </c>
      <c r="AB158" s="79">
        <v>275237</v>
      </c>
      <c r="AC158" s="79">
        <v>263268</v>
      </c>
      <c r="AD158" s="79">
        <v>11969</v>
      </c>
      <c r="AE158" s="79">
        <v>0</v>
      </c>
      <c r="AF158" s="79">
        <v>275237</v>
      </c>
      <c r="AG158" s="79">
        <v>263268</v>
      </c>
      <c r="AH158" s="79">
        <v>11969</v>
      </c>
      <c r="AI158" s="79">
        <v>0</v>
      </c>
      <c r="AJ158" s="79">
        <v>275238</v>
      </c>
      <c r="AK158" s="79">
        <v>263268</v>
      </c>
      <c r="AL158" s="79">
        <v>11970</v>
      </c>
      <c r="AM158" s="79">
        <v>0</v>
      </c>
      <c r="AN158" s="79">
        <v>0</v>
      </c>
      <c r="AO158" s="79">
        <v>275237</v>
      </c>
      <c r="AP158" s="79">
        <v>263268</v>
      </c>
      <c r="AQ158" s="79">
        <v>11969</v>
      </c>
      <c r="AR158" s="79">
        <v>0</v>
      </c>
      <c r="AS158" s="84">
        <v>274638</v>
      </c>
      <c r="AT158" s="84">
        <v>262636</v>
      </c>
      <c r="AU158" s="84">
        <v>12002</v>
      </c>
      <c r="AV158" s="84">
        <v>0</v>
      </c>
      <c r="AW158" s="84">
        <v>274638</v>
      </c>
      <c r="AX158" s="84">
        <v>262636</v>
      </c>
      <c r="AY158" s="84">
        <v>12002</v>
      </c>
      <c r="AZ158" s="84">
        <v>0</v>
      </c>
      <c r="BA158" s="84"/>
      <c r="BB158" s="84">
        <v>274637</v>
      </c>
      <c r="BC158" s="84">
        <v>262636</v>
      </c>
      <c r="BD158" s="84">
        <v>12001</v>
      </c>
      <c r="BE158" s="84">
        <v>0</v>
      </c>
      <c r="BF158" s="84">
        <v>274638</v>
      </c>
      <c r="BG158" s="84">
        <v>262636</v>
      </c>
      <c r="BH158" s="84">
        <v>12002</v>
      </c>
      <c r="BI158" s="84">
        <v>0</v>
      </c>
      <c r="BJ158" s="60"/>
      <c r="BK158" s="60"/>
      <c r="BL158" s="60"/>
      <c r="BM158" s="60"/>
      <c r="BN158" s="44"/>
      <c r="BO158" s="84">
        <v>3041081</v>
      </c>
      <c r="BP158" s="81"/>
    </row>
    <row r="159" spans="1:68">
      <c r="A159" s="71" t="s">
        <v>554</v>
      </c>
      <c r="B159" s="71" t="s">
        <v>556</v>
      </c>
      <c r="C159" s="82">
        <v>928.44200000000001</v>
      </c>
      <c r="D159" s="75">
        <v>4212109.24</v>
      </c>
      <c r="E159" s="73">
        <v>0</v>
      </c>
      <c r="F159" s="74">
        <v>0</v>
      </c>
      <c r="G159" s="75">
        <v>4212109.24</v>
      </c>
      <c r="H159" s="75">
        <v>84242.18</v>
      </c>
      <c r="I159" s="73">
        <v>4127867.06</v>
      </c>
      <c r="J159" s="73">
        <v>0</v>
      </c>
      <c r="K159" s="83">
        <v>0</v>
      </c>
      <c r="L159" s="76">
        <v>4127867.06</v>
      </c>
      <c r="M159" s="76">
        <v>4127867.06</v>
      </c>
      <c r="N159" s="77">
        <v>0</v>
      </c>
      <c r="O159" s="78">
        <v>0</v>
      </c>
      <c r="P159" s="79">
        <v>352226</v>
      </c>
      <c r="Q159" s="79">
        <v>352226</v>
      </c>
      <c r="R159" s="79">
        <v>0</v>
      </c>
      <c r="S159" s="79">
        <v>0</v>
      </c>
      <c r="T159" s="79">
        <v>333945</v>
      </c>
      <c r="U159" s="79">
        <v>333945</v>
      </c>
      <c r="V159" s="79">
        <v>0</v>
      </c>
      <c r="W159" s="79">
        <v>0</v>
      </c>
      <c r="X159" s="79">
        <v>333946</v>
      </c>
      <c r="Y159" s="79">
        <v>333946</v>
      </c>
      <c r="Z159" s="79">
        <v>0</v>
      </c>
      <c r="AA159" s="79">
        <v>0</v>
      </c>
      <c r="AB159" s="79">
        <v>333945</v>
      </c>
      <c r="AC159" s="79">
        <v>333945</v>
      </c>
      <c r="AD159" s="79">
        <v>0</v>
      </c>
      <c r="AE159" s="79">
        <v>0</v>
      </c>
      <c r="AF159" s="79">
        <v>333946</v>
      </c>
      <c r="AG159" s="79">
        <v>333946</v>
      </c>
      <c r="AH159" s="79">
        <v>0</v>
      </c>
      <c r="AI159" s="79">
        <v>0</v>
      </c>
      <c r="AJ159" s="79">
        <v>333945</v>
      </c>
      <c r="AK159" s="79">
        <v>333945</v>
      </c>
      <c r="AL159" s="79">
        <v>0</v>
      </c>
      <c r="AM159" s="79">
        <v>0</v>
      </c>
      <c r="AN159" s="79">
        <v>0</v>
      </c>
      <c r="AO159" s="79">
        <v>333946</v>
      </c>
      <c r="AP159" s="79">
        <v>333946</v>
      </c>
      <c r="AQ159" s="79">
        <v>0</v>
      </c>
      <c r="AR159" s="79">
        <v>0</v>
      </c>
      <c r="AS159" s="84">
        <v>354394</v>
      </c>
      <c r="AT159" s="84">
        <v>354394</v>
      </c>
      <c r="AU159" s="84">
        <v>0</v>
      </c>
      <c r="AV159" s="84">
        <v>0</v>
      </c>
      <c r="AW159" s="84">
        <v>354394</v>
      </c>
      <c r="AX159" s="84">
        <v>354394</v>
      </c>
      <c r="AY159" s="84">
        <v>0</v>
      </c>
      <c r="AZ159" s="84">
        <v>0</v>
      </c>
      <c r="BA159" s="84"/>
      <c r="BB159" s="84">
        <v>354393</v>
      </c>
      <c r="BC159" s="84">
        <v>354393</v>
      </c>
      <c r="BD159" s="84">
        <v>0</v>
      </c>
      <c r="BE159" s="84">
        <v>0</v>
      </c>
      <c r="BF159" s="84">
        <v>354394</v>
      </c>
      <c r="BG159" s="84">
        <v>354394</v>
      </c>
      <c r="BH159" s="84">
        <v>0</v>
      </c>
      <c r="BI159" s="84">
        <v>0</v>
      </c>
      <c r="BJ159" s="60"/>
      <c r="BK159" s="60"/>
      <c r="BL159" s="60"/>
      <c r="BM159" s="60"/>
      <c r="BN159" s="44"/>
      <c r="BO159" s="84">
        <v>3773474</v>
      </c>
      <c r="BP159" s="81"/>
    </row>
    <row r="160" spans="1:68">
      <c r="A160" s="71" t="s">
        <v>557</v>
      </c>
      <c r="B160" s="71" t="s">
        <v>559</v>
      </c>
      <c r="C160" s="82">
        <v>481.33600000000001</v>
      </c>
      <c r="D160" s="75">
        <v>2183701.1</v>
      </c>
      <c r="E160" s="73">
        <v>70364.990000000005</v>
      </c>
      <c r="F160" s="74">
        <v>0</v>
      </c>
      <c r="G160" s="75">
        <v>2254066.09</v>
      </c>
      <c r="H160" s="75">
        <v>45081.32</v>
      </c>
      <c r="I160" s="73">
        <v>2208984.77</v>
      </c>
      <c r="J160" s="73">
        <v>0</v>
      </c>
      <c r="K160" s="83">
        <v>0</v>
      </c>
      <c r="L160" s="76">
        <v>2208984.77</v>
      </c>
      <c r="M160" s="76">
        <v>2140027.08</v>
      </c>
      <c r="N160" s="77">
        <v>68957.69</v>
      </c>
      <c r="O160" s="78">
        <v>0</v>
      </c>
      <c r="P160" s="79">
        <v>184586</v>
      </c>
      <c r="Q160" s="79">
        <v>184586</v>
      </c>
      <c r="R160" s="79">
        <v>0</v>
      </c>
      <c r="S160" s="79">
        <v>0</v>
      </c>
      <c r="T160" s="79">
        <v>175007</v>
      </c>
      <c r="U160" s="79">
        <v>175007</v>
      </c>
      <c r="V160" s="79">
        <v>0</v>
      </c>
      <c r="W160" s="79">
        <v>0</v>
      </c>
      <c r="X160" s="79">
        <v>181895</v>
      </c>
      <c r="Y160" s="79">
        <v>175007</v>
      </c>
      <c r="Z160" s="79">
        <v>6888</v>
      </c>
      <c r="AA160" s="79">
        <v>0</v>
      </c>
      <c r="AB160" s="79">
        <v>181894</v>
      </c>
      <c r="AC160" s="79">
        <v>175006</v>
      </c>
      <c r="AD160" s="79">
        <v>6888</v>
      </c>
      <c r="AE160" s="79">
        <v>0</v>
      </c>
      <c r="AF160" s="79">
        <v>181895</v>
      </c>
      <c r="AG160" s="79">
        <v>175007</v>
      </c>
      <c r="AH160" s="79">
        <v>6888</v>
      </c>
      <c r="AI160" s="79">
        <v>0</v>
      </c>
      <c r="AJ160" s="79">
        <v>181894</v>
      </c>
      <c r="AK160" s="79">
        <v>175006</v>
      </c>
      <c r="AL160" s="79">
        <v>6888</v>
      </c>
      <c r="AM160" s="79">
        <v>0</v>
      </c>
      <c r="AN160" s="79">
        <v>0</v>
      </c>
      <c r="AO160" s="79">
        <v>181895</v>
      </c>
      <c r="AP160" s="79">
        <v>175007</v>
      </c>
      <c r="AQ160" s="79">
        <v>6888</v>
      </c>
      <c r="AR160" s="79">
        <v>0</v>
      </c>
      <c r="AS160" s="84">
        <v>187984</v>
      </c>
      <c r="AT160" s="84">
        <v>181080</v>
      </c>
      <c r="AU160" s="84">
        <v>6904</v>
      </c>
      <c r="AV160" s="84">
        <v>0</v>
      </c>
      <c r="AW160" s="84">
        <v>187983</v>
      </c>
      <c r="AX160" s="84">
        <v>181080</v>
      </c>
      <c r="AY160" s="84">
        <v>6903</v>
      </c>
      <c r="AZ160" s="84">
        <v>0</v>
      </c>
      <c r="BA160" s="84"/>
      <c r="BB160" s="84">
        <v>187984</v>
      </c>
      <c r="BC160" s="84">
        <v>181080</v>
      </c>
      <c r="BD160" s="84">
        <v>6904</v>
      </c>
      <c r="BE160" s="84">
        <v>0</v>
      </c>
      <c r="BF160" s="84">
        <v>187984</v>
      </c>
      <c r="BG160" s="84">
        <v>181081</v>
      </c>
      <c r="BH160" s="84">
        <v>6903</v>
      </c>
      <c r="BI160" s="84">
        <v>0</v>
      </c>
      <c r="BJ160" s="60"/>
      <c r="BK160" s="60"/>
      <c r="BL160" s="60"/>
      <c r="BM160" s="60"/>
      <c r="BN160" s="44"/>
      <c r="BO160" s="84">
        <v>2021001</v>
      </c>
      <c r="BP160" s="81"/>
    </row>
    <row r="161" spans="1:68">
      <c r="A161" s="71" t="s">
        <v>560</v>
      </c>
      <c r="B161" s="71" t="s">
        <v>562</v>
      </c>
      <c r="C161" s="82">
        <v>133.97399999999999</v>
      </c>
      <c r="D161" s="75">
        <v>607806.54</v>
      </c>
      <c r="E161" s="73">
        <v>0</v>
      </c>
      <c r="F161" s="74">
        <v>0</v>
      </c>
      <c r="G161" s="75">
        <v>607806.54</v>
      </c>
      <c r="H161" s="75">
        <v>12156.13</v>
      </c>
      <c r="I161" s="73">
        <v>595650.41</v>
      </c>
      <c r="J161" s="73">
        <v>0</v>
      </c>
      <c r="K161" s="83">
        <v>0</v>
      </c>
      <c r="L161" s="76">
        <v>595650.41</v>
      </c>
      <c r="M161" s="76">
        <v>595650.41</v>
      </c>
      <c r="N161" s="77">
        <v>0</v>
      </c>
      <c r="O161" s="78">
        <v>0</v>
      </c>
      <c r="P161" s="79">
        <v>44028</v>
      </c>
      <c r="Q161" s="79">
        <v>44028</v>
      </c>
      <c r="R161" s="79">
        <v>0</v>
      </c>
      <c r="S161" s="79">
        <v>0</v>
      </c>
      <c r="T161" s="79">
        <v>41743</v>
      </c>
      <c r="U161" s="79">
        <v>41743</v>
      </c>
      <c r="V161" s="79">
        <v>0</v>
      </c>
      <c r="W161" s="79">
        <v>0</v>
      </c>
      <c r="X161" s="79">
        <v>41743</v>
      </c>
      <c r="Y161" s="79">
        <v>41743</v>
      </c>
      <c r="Z161" s="79">
        <v>0</v>
      </c>
      <c r="AA161" s="79">
        <v>0</v>
      </c>
      <c r="AB161" s="79">
        <v>41743</v>
      </c>
      <c r="AC161" s="79">
        <v>41743</v>
      </c>
      <c r="AD161" s="79">
        <v>0</v>
      </c>
      <c r="AE161" s="79">
        <v>0</v>
      </c>
      <c r="AF161" s="79">
        <v>41743</v>
      </c>
      <c r="AG161" s="79">
        <v>41743</v>
      </c>
      <c r="AH161" s="79">
        <v>0</v>
      </c>
      <c r="AI161" s="79">
        <v>0</v>
      </c>
      <c r="AJ161" s="79">
        <v>41743</v>
      </c>
      <c r="AK161" s="79">
        <v>41743</v>
      </c>
      <c r="AL161" s="79">
        <v>0</v>
      </c>
      <c r="AM161" s="79">
        <v>0</v>
      </c>
      <c r="AN161" s="79">
        <v>0</v>
      </c>
      <c r="AO161" s="79">
        <v>41743</v>
      </c>
      <c r="AP161" s="79">
        <v>41743</v>
      </c>
      <c r="AQ161" s="79">
        <v>0</v>
      </c>
      <c r="AR161" s="79">
        <v>0</v>
      </c>
      <c r="AS161" s="84">
        <v>60233</v>
      </c>
      <c r="AT161" s="84">
        <v>60233</v>
      </c>
      <c r="AU161" s="84">
        <v>0</v>
      </c>
      <c r="AV161" s="84">
        <v>0</v>
      </c>
      <c r="AW161" s="84">
        <v>60233</v>
      </c>
      <c r="AX161" s="84">
        <v>60233</v>
      </c>
      <c r="AY161" s="84">
        <v>0</v>
      </c>
      <c r="AZ161" s="84">
        <v>0</v>
      </c>
      <c r="BA161" s="84"/>
      <c r="BB161" s="84">
        <v>60233</v>
      </c>
      <c r="BC161" s="84">
        <v>60233</v>
      </c>
      <c r="BD161" s="84">
        <v>0</v>
      </c>
      <c r="BE161" s="84">
        <v>0</v>
      </c>
      <c r="BF161" s="84">
        <v>60233</v>
      </c>
      <c r="BG161" s="84">
        <v>60233</v>
      </c>
      <c r="BH161" s="84">
        <v>0</v>
      </c>
      <c r="BI161" s="84">
        <v>0</v>
      </c>
      <c r="BJ161" s="60"/>
      <c r="BK161" s="60"/>
      <c r="BL161" s="60"/>
      <c r="BM161" s="60"/>
      <c r="BN161" s="44"/>
      <c r="BO161" s="84">
        <v>535418</v>
      </c>
      <c r="BP161" s="81"/>
    </row>
    <row r="162" spans="1:68">
      <c r="A162" s="71" t="s">
        <v>563</v>
      </c>
      <c r="B162" s="71" t="s">
        <v>565</v>
      </c>
      <c r="C162" s="82">
        <v>973.75599999999997</v>
      </c>
      <c r="D162" s="75">
        <v>4417687.53</v>
      </c>
      <c r="E162" s="73">
        <v>0</v>
      </c>
      <c r="F162" s="74">
        <v>0</v>
      </c>
      <c r="G162" s="75">
        <v>4417687.53</v>
      </c>
      <c r="H162" s="75">
        <v>88353.75</v>
      </c>
      <c r="I162" s="73">
        <v>4329333.78</v>
      </c>
      <c r="J162" s="73">
        <v>0</v>
      </c>
      <c r="K162" s="83">
        <v>0</v>
      </c>
      <c r="L162" s="76">
        <v>4329333.78</v>
      </c>
      <c r="M162" s="76">
        <v>4329333.78</v>
      </c>
      <c r="N162" s="77">
        <v>0</v>
      </c>
      <c r="O162" s="78">
        <v>0</v>
      </c>
      <c r="P162" s="79">
        <v>408462</v>
      </c>
      <c r="Q162" s="79">
        <v>408462</v>
      </c>
      <c r="R162" s="79">
        <v>0</v>
      </c>
      <c r="S162" s="79">
        <v>0</v>
      </c>
      <c r="T162" s="79">
        <v>387264</v>
      </c>
      <c r="U162" s="79">
        <v>387264</v>
      </c>
      <c r="V162" s="79">
        <v>0</v>
      </c>
      <c r="W162" s="79">
        <v>0</v>
      </c>
      <c r="X162" s="79">
        <v>387264</v>
      </c>
      <c r="Y162" s="79">
        <v>387264</v>
      </c>
      <c r="Z162" s="79">
        <v>0</v>
      </c>
      <c r="AA162" s="79">
        <v>0</v>
      </c>
      <c r="AB162" s="79">
        <v>387263</v>
      </c>
      <c r="AC162" s="79">
        <v>387263</v>
      </c>
      <c r="AD162" s="79">
        <v>0</v>
      </c>
      <c r="AE162" s="79">
        <v>0</v>
      </c>
      <c r="AF162" s="79">
        <v>387264</v>
      </c>
      <c r="AG162" s="79">
        <v>387264</v>
      </c>
      <c r="AH162" s="79">
        <v>0</v>
      </c>
      <c r="AI162" s="79">
        <v>0</v>
      </c>
      <c r="AJ162" s="79">
        <v>387263</v>
      </c>
      <c r="AK162" s="79">
        <v>387263</v>
      </c>
      <c r="AL162" s="79">
        <v>0</v>
      </c>
      <c r="AM162" s="79">
        <v>0</v>
      </c>
      <c r="AN162" s="79">
        <v>0</v>
      </c>
      <c r="AO162" s="79">
        <v>387264</v>
      </c>
      <c r="AP162" s="79">
        <v>387264</v>
      </c>
      <c r="AQ162" s="79">
        <v>0</v>
      </c>
      <c r="AR162" s="79">
        <v>0</v>
      </c>
      <c r="AS162" s="84">
        <v>319458</v>
      </c>
      <c r="AT162" s="84">
        <v>319458</v>
      </c>
      <c r="AU162" s="84">
        <v>0</v>
      </c>
      <c r="AV162" s="84">
        <v>0</v>
      </c>
      <c r="AW162" s="84">
        <v>319458</v>
      </c>
      <c r="AX162" s="84">
        <v>319458</v>
      </c>
      <c r="AY162" s="84">
        <v>0</v>
      </c>
      <c r="AZ162" s="84">
        <v>0</v>
      </c>
      <c r="BA162" s="84"/>
      <c r="BB162" s="84">
        <v>319458</v>
      </c>
      <c r="BC162" s="84">
        <v>319458</v>
      </c>
      <c r="BD162" s="84">
        <v>0</v>
      </c>
      <c r="BE162" s="84">
        <v>0</v>
      </c>
      <c r="BF162" s="84">
        <v>319458</v>
      </c>
      <c r="BG162" s="84">
        <v>319458</v>
      </c>
      <c r="BH162" s="84">
        <v>0</v>
      </c>
      <c r="BI162" s="84">
        <v>0</v>
      </c>
      <c r="BJ162" s="60"/>
      <c r="BK162" s="60"/>
      <c r="BL162" s="60"/>
      <c r="BM162" s="60"/>
      <c r="BN162" s="44"/>
      <c r="BO162" s="84">
        <v>4009876</v>
      </c>
      <c r="BP162" s="81"/>
    </row>
    <row r="163" spans="1:68">
      <c r="A163" s="71" t="s">
        <v>566</v>
      </c>
      <c r="B163" s="71" t="s">
        <v>568</v>
      </c>
      <c r="C163" s="82">
        <v>1105.5550000000001</v>
      </c>
      <c r="D163" s="75">
        <v>5015626.6500000004</v>
      </c>
      <c r="E163" s="73">
        <v>299425.5</v>
      </c>
      <c r="F163" s="74">
        <v>0</v>
      </c>
      <c r="G163" s="75">
        <v>5315052.1500000004</v>
      </c>
      <c r="H163" s="75">
        <v>106301.04</v>
      </c>
      <c r="I163" s="73">
        <v>5208751.1100000003</v>
      </c>
      <c r="J163" s="73">
        <v>0</v>
      </c>
      <c r="K163" s="83">
        <v>0</v>
      </c>
      <c r="L163" s="76">
        <v>5208751.1100000003</v>
      </c>
      <c r="M163" s="76">
        <v>4915314.12</v>
      </c>
      <c r="N163" s="77">
        <v>293436.99</v>
      </c>
      <c r="O163" s="78">
        <v>0</v>
      </c>
      <c r="P163" s="79">
        <v>394113</v>
      </c>
      <c r="Q163" s="79">
        <v>394113</v>
      </c>
      <c r="R163" s="79">
        <v>0</v>
      </c>
      <c r="S163" s="79">
        <v>0</v>
      </c>
      <c r="T163" s="79">
        <v>373660</v>
      </c>
      <c r="U163" s="79">
        <v>373660</v>
      </c>
      <c r="V163" s="79">
        <v>0</v>
      </c>
      <c r="W163" s="79">
        <v>0</v>
      </c>
      <c r="X163" s="79">
        <v>402971</v>
      </c>
      <c r="Y163" s="79">
        <v>373660</v>
      </c>
      <c r="Z163" s="79">
        <v>29311</v>
      </c>
      <c r="AA163" s="79">
        <v>0</v>
      </c>
      <c r="AB163" s="79">
        <v>402971</v>
      </c>
      <c r="AC163" s="79">
        <v>373660</v>
      </c>
      <c r="AD163" s="79">
        <v>29311</v>
      </c>
      <c r="AE163" s="79">
        <v>0</v>
      </c>
      <c r="AF163" s="79">
        <v>402970</v>
      </c>
      <c r="AG163" s="79">
        <v>373659</v>
      </c>
      <c r="AH163" s="79">
        <v>29311</v>
      </c>
      <c r="AI163" s="79">
        <v>0</v>
      </c>
      <c r="AJ163" s="79">
        <v>402971</v>
      </c>
      <c r="AK163" s="79">
        <v>373660</v>
      </c>
      <c r="AL163" s="79">
        <v>29311</v>
      </c>
      <c r="AM163" s="79">
        <v>0</v>
      </c>
      <c r="AN163" s="79">
        <v>0</v>
      </c>
      <c r="AO163" s="79">
        <v>402970</v>
      </c>
      <c r="AP163" s="79">
        <v>373659</v>
      </c>
      <c r="AQ163" s="79">
        <v>29311</v>
      </c>
      <c r="AR163" s="79">
        <v>0</v>
      </c>
      <c r="AS163" s="84">
        <v>485225</v>
      </c>
      <c r="AT163" s="84">
        <v>455849</v>
      </c>
      <c r="AU163" s="84">
        <v>29376</v>
      </c>
      <c r="AV163" s="84">
        <v>0</v>
      </c>
      <c r="AW163" s="84">
        <v>485225</v>
      </c>
      <c r="AX163" s="84">
        <v>455849</v>
      </c>
      <c r="AY163" s="84">
        <v>29376</v>
      </c>
      <c r="AZ163" s="84">
        <v>0</v>
      </c>
      <c r="BA163" s="84"/>
      <c r="BB163" s="84">
        <v>485225</v>
      </c>
      <c r="BC163" s="84">
        <v>455848</v>
      </c>
      <c r="BD163" s="84">
        <v>29377</v>
      </c>
      <c r="BE163" s="84">
        <v>0</v>
      </c>
      <c r="BF163" s="84">
        <v>485225</v>
      </c>
      <c r="BG163" s="84">
        <v>455849</v>
      </c>
      <c r="BH163" s="84">
        <v>29376</v>
      </c>
      <c r="BI163" s="84">
        <v>0</v>
      </c>
      <c r="BJ163" s="60"/>
      <c r="BK163" s="60"/>
      <c r="BL163" s="60"/>
      <c r="BM163" s="60"/>
      <c r="BN163" s="44"/>
      <c r="BO163" s="84">
        <v>4723526</v>
      </c>
      <c r="BP163" s="81"/>
    </row>
    <row r="164" spans="1:68">
      <c r="A164" s="71" t="s">
        <v>569</v>
      </c>
      <c r="B164" s="71" t="s">
        <v>571</v>
      </c>
      <c r="C164" s="82">
        <v>787.95</v>
      </c>
      <c r="D164" s="75">
        <v>3574732.16</v>
      </c>
      <c r="E164" s="73">
        <v>0</v>
      </c>
      <c r="F164" s="74">
        <v>0</v>
      </c>
      <c r="G164" s="75">
        <v>3574732.16</v>
      </c>
      <c r="H164" s="75">
        <v>71494.64</v>
      </c>
      <c r="I164" s="73">
        <v>3503237.52</v>
      </c>
      <c r="J164" s="73">
        <v>0</v>
      </c>
      <c r="K164" s="83">
        <v>0</v>
      </c>
      <c r="L164" s="76">
        <v>3503237.52</v>
      </c>
      <c r="M164" s="76">
        <v>3503237.52</v>
      </c>
      <c r="N164" s="77">
        <v>0</v>
      </c>
      <c r="O164" s="78">
        <v>0</v>
      </c>
      <c r="P164" s="79">
        <v>306180</v>
      </c>
      <c r="Q164" s="79">
        <v>306180</v>
      </c>
      <c r="R164" s="79">
        <v>0</v>
      </c>
      <c r="S164" s="79">
        <v>0</v>
      </c>
      <c r="T164" s="79">
        <v>290290</v>
      </c>
      <c r="U164" s="79">
        <v>290290</v>
      </c>
      <c r="V164" s="79">
        <v>0</v>
      </c>
      <c r="W164" s="79">
        <v>0</v>
      </c>
      <c r="X164" s="79">
        <v>290290</v>
      </c>
      <c r="Y164" s="79">
        <v>290290</v>
      </c>
      <c r="Z164" s="79">
        <v>0</v>
      </c>
      <c r="AA164" s="79">
        <v>0</v>
      </c>
      <c r="AB164" s="79">
        <v>290290</v>
      </c>
      <c r="AC164" s="79">
        <v>290290</v>
      </c>
      <c r="AD164" s="79">
        <v>0</v>
      </c>
      <c r="AE164" s="79">
        <v>0</v>
      </c>
      <c r="AF164" s="79">
        <v>290290</v>
      </c>
      <c r="AG164" s="79">
        <v>290290</v>
      </c>
      <c r="AH164" s="79">
        <v>0</v>
      </c>
      <c r="AI164" s="79">
        <v>0</v>
      </c>
      <c r="AJ164" s="79">
        <v>290290</v>
      </c>
      <c r="AK164" s="79">
        <v>290290</v>
      </c>
      <c r="AL164" s="79">
        <v>0</v>
      </c>
      <c r="AM164" s="79">
        <v>0</v>
      </c>
      <c r="AN164" s="79">
        <v>0</v>
      </c>
      <c r="AO164" s="79">
        <v>290290</v>
      </c>
      <c r="AP164" s="79">
        <v>290290</v>
      </c>
      <c r="AQ164" s="79">
        <v>0</v>
      </c>
      <c r="AR164" s="79">
        <v>0</v>
      </c>
      <c r="AS164" s="84">
        <v>291064</v>
      </c>
      <c r="AT164" s="84">
        <v>291064</v>
      </c>
      <c r="AU164" s="84">
        <v>0</v>
      </c>
      <c r="AV164" s="84">
        <v>0</v>
      </c>
      <c r="AW164" s="84">
        <v>291063</v>
      </c>
      <c r="AX164" s="84">
        <v>291063</v>
      </c>
      <c r="AY164" s="84">
        <v>0</v>
      </c>
      <c r="AZ164" s="84">
        <v>0</v>
      </c>
      <c r="BA164" s="84"/>
      <c r="BB164" s="84">
        <v>291064</v>
      </c>
      <c r="BC164" s="84">
        <v>291064</v>
      </c>
      <c r="BD164" s="84">
        <v>0</v>
      </c>
      <c r="BE164" s="84">
        <v>0</v>
      </c>
      <c r="BF164" s="84">
        <v>291063</v>
      </c>
      <c r="BG164" s="84">
        <v>291063</v>
      </c>
      <c r="BH164" s="84">
        <v>0</v>
      </c>
      <c r="BI164" s="84">
        <v>0</v>
      </c>
      <c r="BJ164" s="60"/>
      <c r="BK164" s="60"/>
      <c r="BL164" s="60"/>
      <c r="BM164" s="60"/>
      <c r="BN164" s="44"/>
      <c r="BO164" s="84">
        <v>3212174</v>
      </c>
      <c r="BP164" s="81"/>
    </row>
    <row r="165" spans="1:68">
      <c r="A165" s="71" t="s">
        <v>572</v>
      </c>
      <c r="B165" s="71" t="s">
        <v>574</v>
      </c>
      <c r="C165" s="82">
        <v>729.11099999999999</v>
      </c>
      <c r="D165" s="75">
        <v>3307794.33</v>
      </c>
      <c r="E165" s="73">
        <v>208599.77</v>
      </c>
      <c r="F165" s="74">
        <v>0</v>
      </c>
      <c r="G165" s="75">
        <v>3516394.1</v>
      </c>
      <c r="H165" s="75">
        <v>70327.88</v>
      </c>
      <c r="I165" s="73">
        <v>3446066.22</v>
      </c>
      <c r="J165" s="73">
        <v>0</v>
      </c>
      <c r="K165" s="83">
        <v>0</v>
      </c>
      <c r="L165" s="76">
        <v>3446066.22</v>
      </c>
      <c r="M165" s="76">
        <v>3241638.45</v>
      </c>
      <c r="N165" s="77">
        <v>204427.77</v>
      </c>
      <c r="O165" s="78">
        <v>0</v>
      </c>
      <c r="P165" s="79">
        <v>321251</v>
      </c>
      <c r="Q165" s="79">
        <v>308770</v>
      </c>
      <c r="R165" s="79">
        <v>12481</v>
      </c>
      <c r="S165" s="79">
        <v>0</v>
      </c>
      <c r="T165" s="79">
        <v>304579</v>
      </c>
      <c r="U165" s="79">
        <v>292746</v>
      </c>
      <c r="V165" s="79">
        <v>11833</v>
      </c>
      <c r="W165" s="79">
        <v>0</v>
      </c>
      <c r="X165" s="79">
        <v>310539</v>
      </c>
      <c r="Y165" s="79">
        <v>292746</v>
      </c>
      <c r="Z165" s="79">
        <v>17793</v>
      </c>
      <c r="AA165" s="79">
        <v>0</v>
      </c>
      <c r="AB165" s="79">
        <v>310539</v>
      </c>
      <c r="AC165" s="79">
        <v>292746</v>
      </c>
      <c r="AD165" s="79">
        <v>17793</v>
      </c>
      <c r="AE165" s="79">
        <v>0</v>
      </c>
      <c r="AF165" s="79">
        <v>310539</v>
      </c>
      <c r="AG165" s="79">
        <v>292746</v>
      </c>
      <c r="AH165" s="79">
        <v>17793</v>
      </c>
      <c r="AI165" s="79">
        <v>0</v>
      </c>
      <c r="AJ165" s="79">
        <v>310540</v>
      </c>
      <c r="AK165" s="79">
        <v>292746</v>
      </c>
      <c r="AL165" s="79">
        <v>17794</v>
      </c>
      <c r="AM165" s="79">
        <v>0</v>
      </c>
      <c r="AN165" s="79">
        <v>0</v>
      </c>
      <c r="AO165" s="79">
        <v>310539</v>
      </c>
      <c r="AP165" s="79">
        <v>292746</v>
      </c>
      <c r="AQ165" s="79">
        <v>17793</v>
      </c>
      <c r="AR165" s="79">
        <v>0</v>
      </c>
      <c r="AS165" s="84">
        <v>253508</v>
      </c>
      <c r="AT165" s="84">
        <v>235278</v>
      </c>
      <c r="AU165" s="84">
        <v>18230</v>
      </c>
      <c r="AV165" s="84">
        <v>0</v>
      </c>
      <c r="AW165" s="84">
        <v>253508</v>
      </c>
      <c r="AX165" s="84">
        <v>235279</v>
      </c>
      <c r="AY165" s="84">
        <v>18229</v>
      </c>
      <c r="AZ165" s="84">
        <v>0</v>
      </c>
      <c r="BA165" s="84"/>
      <c r="BB165" s="84">
        <v>253508</v>
      </c>
      <c r="BC165" s="84">
        <v>235278</v>
      </c>
      <c r="BD165" s="84">
        <v>18230</v>
      </c>
      <c r="BE165" s="84">
        <v>0</v>
      </c>
      <c r="BF165" s="84">
        <v>253508</v>
      </c>
      <c r="BG165" s="84">
        <v>235279</v>
      </c>
      <c r="BH165" s="84">
        <v>18229</v>
      </c>
      <c r="BI165" s="84">
        <v>0</v>
      </c>
      <c r="BJ165" s="60"/>
      <c r="BK165" s="60"/>
      <c r="BL165" s="60"/>
      <c r="BM165" s="60"/>
      <c r="BN165" s="44"/>
      <c r="BO165" s="84">
        <v>3192558</v>
      </c>
      <c r="BP165" s="81"/>
    </row>
    <row r="166" spans="1:68">
      <c r="A166" s="71" t="s">
        <v>575</v>
      </c>
      <c r="B166" s="71" t="s">
        <v>577</v>
      </c>
      <c r="C166" s="82">
        <v>346.36799999999999</v>
      </c>
      <c r="D166" s="75">
        <v>1571385.02</v>
      </c>
      <c r="E166" s="73">
        <v>99808.5</v>
      </c>
      <c r="F166" s="74">
        <v>0</v>
      </c>
      <c r="G166" s="75">
        <v>1671193.52</v>
      </c>
      <c r="H166" s="75">
        <v>33423.870000000003</v>
      </c>
      <c r="I166" s="73">
        <v>1637769.65</v>
      </c>
      <c r="J166" s="73">
        <v>0</v>
      </c>
      <c r="K166" s="83">
        <v>0</v>
      </c>
      <c r="L166" s="76">
        <v>1637769.65</v>
      </c>
      <c r="M166" s="76">
        <v>1539957.32</v>
      </c>
      <c r="N166" s="77">
        <v>97812.33</v>
      </c>
      <c r="O166" s="78">
        <v>0</v>
      </c>
      <c r="P166" s="79">
        <v>134591</v>
      </c>
      <c r="Q166" s="79">
        <v>134591</v>
      </c>
      <c r="R166" s="79">
        <v>0</v>
      </c>
      <c r="S166" s="79">
        <v>0</v>
      </c>
      <c r="T166" s="79">
        <v>127606</v>
      </c>
      <c r="U166" s="79">
        <v>127606</v>
      </c>
      <c r="V166" s="79">
        <v>0</v>
      </c>
      <c r="W166" s="79">
        <v>0</v>
      </c>
      <c r="X166" s="79">
        <v>137376</v>
      </c>
      <c r="Y166" s="79">
        <v>127606</v>
      </c>
      <c r="Z166" s="79">
        <v>9770</v>
      </c>
      <c r="AA166" s="79">
        <v>0</v>
      </c>
      <c r="AB166" s="79">
        <v>137376</v>
      </c>
      <c r="AC166" s="79">
        <v>127606</v>
      </c>
      <c r="AD166" s="79">
        <v>9770</v>
      </c>
      <c r="AE166" s="79">
        <v>0</v>
      </c>
      <c r="AF166" s="79">
        <v>137377</v>
      </c>
      <c r="AG166" s="79">
        <v>127606</v>
      </c>
      <c r="AH166" s="79">
        <v>9771</v>
      </c>
      <c r="AI166" s="79">
        <v>0</v>
      </c>
      <c r="AJ166" s="79">
        <v>137376</v>
      </c>
      <c r="AK166" s="79">
        <v>127606</v>
      </c>
      <c r="AL166" s="79">
        <v>9770</v>
      </c>
      <c r="AM166" s="79">
        <v>0</v>
      </c>
      <c r="AN166" s="79">
        <v>0</v>
      </c>
      <c r="AO166" s="79">
        <v>137377</v>
      </c>
      <c r="AP166" s="79">
        <v>127606</v>
      </c>
      <c r="AQ166" s="79">
        <v>9771</v>
      </c>
      <c r="AR166" s="79">
        <v>0</v>
      </c>
      <c r="AS166" s="84">
        <v>137738</v>
      </c>
      <c r="AT166" s="84">
        <v>127946</v>
      </c>
      <c r="AU166" s="84">
        <v>9792</v>
      </c>
      <c r="AV166" s="84">
        <v>0</v>
      </c>
      <c r="AW166" s="84">
        <v>137738</v>
      </c>
      <c r="AX166" s="84">
        <v>127946</v>
      </c>
      <c r="AY166" s="84">
        <v>9792</v>
      </c>
      <c r="AZ166" s="84">
        <v>0</v>
      </c>
      <c r="BA166" s="84"/>
      <c r="BB166" s="84">
        <v>137738</v>
      </c>
      <c r="BC166" s="84">
        <v>127946</v>
      </c>
      <c r="BD166" s="84">
        <v>9792</v>
      </c>
      <c r="BE166" s="84">
        <v>0</v>
      </c>
      <c r="BF166" s="84">
        <v>137738</v>
      </c>
      <c r="BG166" s="84">
        <v>127946</v>
      </c>
      <c r="BH166" s="84">
        <v>9792</v>
      </c>
      <c r="BI166" s="84">
        <v>0</v>
      </c>
      <c r="BJ166" s="60"/>
      <c r="BK166" s="60"/>
      <c r="BL166" s="60"/>
      <c r="BM166" s="60"/>
      <c r="BN166" s="44"/>
      <c r="BO166" s="84">
        <v>1500031</v>
      </c>
      <c r="BP166" s="81"/>
    </row>
    <row r="167" spans="1:68">
      <c r="A167" s="71" t="s">
        <v>578</v>
      </c>
      <c r="B167" s="71" t="s">
        <v>580</v>
      </c>
      <c r="C167" s="82">
        <v>191.35900000000001</v>
      </c>
      <c r="D167" s="75">
        <v>868147.94</v>
      </c>
      <c r="E167" s="73">
        <v>59885.1</v>
      </c>
      <c r="F167" s="74">
        <v>0</v>
      </c>
      <c r="G167" s="75">
        <v>928033.04</v>
      </c>
      <c r="H167" s="75">
        <v>18560.66</v>
      </c>
      <c r="I167" s="73">
        <v>909472.38</v>
      </c>
      <c r="J167" s="73">
        <v>0</v>
      </c>
      <c r="K167" s="83">
        <v>0</v>
      </c>
      <c r="L167" s="76">
        <v>909472.38</v>
      </c>
      <c r="M167" s="76">
        <v>850784.98</v>
      </c>
      <c r="N167" s="77">
        <v>58687.4</v>
      </c>
      <c r="O167" s="78">
        <v>0</v>
      </c>
      <c r="P167" s="79">
        <v>107620</v>
      </c>
      <c r="Q167" s="79">
        <v>107620</v>
      </c>
      <c r="R167" s="79">
        <v>0</v>
      </c>
      <c r="S167" s="79">
        <v>0</v>
      </c>
      <c r="T167" s="79">
        <v>102035</v>
      </c>
      <c r="U167" s="79">
        <v>102035</v>
      </c>
      <c r="V167" s="79">
        <v>0</v>
      </c>
      <c r="W167" s="79">
        <v>0</v>
      </c>
      <c r="X167" s="79">
        <v>102035</v>
      </c>
      <c r="Y167" s="79">
        <v>102035</v>
      </c>
      <c r="Z167" s="79">
        <v>0</v>
      </c>
      <c r="AA167" s="79">
        <v>0</v>
      </c>
      <c r="AB167" s="79">
        <v>108549</v>
      </c>
      <c r="AC167" s="79">
        <v>102035</v>
      </c>
      <c r="AD167" s="79">
        <v>6514</v>
      </c>
      <c r="AE167" s="79">
        <v>0</v>
      </c>
      <c r="AF167" s="79">
        <v>108549</v>
      </c>
      <c r="AG167" s="79">
        <v>102035</v>
      </c>
      <c r="AH167" s="79">
        <v>6514</v>
      </c>
      <c r="AI167" s="79">
        <v>0</v>
      </c>
      <c r="AJ167" s="79">
        <v>108549</v>
      </c>
      <c r="AK167" s="79">
        <v>102035</v>
      </c>
      <c r="AL167" s="79">
        <v>6514</v>
      </c>
      <c r="AM167" s="79">
        <v>0</v>
      </c>
      <c r="AN167" s="79">
        <v>0</v>
      </c>
      <c r="AO167" s="79">
        <v>108548</v>
      </c>
      <c r="AP167" s="79">
        <v>102035</v>
      </c>
      <c r="AQ167" s="79">
        <v>6513</v>
      </c>
      <c r="AR167" s="79">
        <v>0</v>
      </c>
      <c r="AS167" s="84">
        <v>32717</v>
      </c>
      <c r="AT167" s="84">
        <v>26191</v>
      </c>
      <c r="AU167" s="84">
        <v>6526</v>
      </c>
      <c r="AV167" s="84">
        <v>0</v>
      </c>
      <c r="AW167" s="84">
        <v>32718</v>
      </c>
      <c r="AX167" s="84">
        <v>26191</v>
      </c>
      <c r="AY167" s="84">
        <v>6527</v>
      </c>
      <c r="AZ167" s="84">
        <v>0</v>
      </c>
      <c r="BA167" s="84"/>
      <c r="BB167" s="84">
        <v>32717</v>
      </c>
      <c r="BC167" s="84">
        <v>26191</v>
      </c>
      <c r="BD167" s="84">
        <v>6526</v>
      </c>
      <c r="BE167" s="84">
        <v>0</v>
      </c>
      <c r="BF167" s="84">
        <v>32718</v>
      </c>
      <c r="BG167" s="84">
        <v>26191</v>
      </c>
      <c r="BH167" s="84">
        <v>6527</v>
      </c>
      <c r="BI167" s="84">
        <v>0</v>
      </c>
      <c r="BJ167" s="60"/>
      <c r="BK167" s="60"/>
      <c r="BL167" s="60"/>
      <c r="BM167" s="60"/>
      <c r="BN167" s="44"/>
      <c r="BO167" s="84">
        <v>876755</v>
      </c>
      <c r="BP167" s="81"/>
    </row>
    <row r="168" spans="1:68">
      <c r="A168" s="71" t="s">
        <v>581</v>
      </c>
      <c r="B168" s="71" t="s">
        <v>583</v>
      </c>
      <c r="C168" s="82">
        <v>142.774</v>
      </c>
      <c r="D168" s="75">
        <v>647729.93999999994</v>
      </c>
      <c r="E168" s="73">
        <v>29443.51</v>
      </c>
      <c r="F168" s="74">
        <v>0</v>
      </c>
      <c r="G168" s="75">
        <v>677173.45</v>
      </c>
      <c r="H168" s="75">
        <v>13543.47</v>
      </c>
      <c r="I168" s="73">
        <v>663629.98</v>
      </c>
      <c r="J168" s="73">
        <v>0</v>
      </c>
      <c r="K168" s="83">
        <v>0</v>
      </c>
      <c r="L168" s="76">
        <v>663629.98</v>
      </c>
      <c r="M168" s="76">
        <v>634775.34</v>
      </c>
      <c r="N168" s="77">
        <v>28854.639999999999</v>
      </c>
      <c r="O168" s="78">
        <v>0</v>
      </c>
      <c r="P168" s="79">
        <v>58957</v>
      </c>
      <c r="Q168" s="79">
        <v>58957</v>
      </c>
      <c r="R168" s="79">
        <v>0</v>
      </c>
      <c r="S168" s="79">
        <v>0</v>
      </c>
      <c r="T168" s="79">
        <v>55897</v>
      </c>
      <c r="U168" s="79">
        <v>55897</v>
      </c>
      <c r="V168" s="79">
        <v>0</v>
      </c>
      <c r="W168" s="79">
        <v>0</v>
      </c>
      <c r="X168" s="79">
        <v>55897</v>
      </c>
      <c r="Y168" s="79">
        <v>55897</v>
      </c>
      <c r="Z168" s="79">
        <v>0</v>
      </c>
      <c r="AA168" s="79">
        <v>0</v>
      </c>
      <c r="AB168" s="79">
        <v>59100</v>
      </c>
      <c r="AC168" s="79">
        <v>55897</v>
      </c>
      <c r="AD168" s="79">
        <v>3203</v>
      </c>
      <c r="AE168" s="79">
        <v>0</v>
      </c>
      <c r="AF168" s="79">
        <v>59099</v>
      </c>
      <c r="AG168" s="79">
        <v>55897</v>
      </c>
      <c r="AH168" s="79">
        <v>3202</v>
      </c>
      <c r="AI168" s="79">
        <v>0</v>
      </c>
      <c r="AJ168" s="79">
        <v>59100</v>
      </c>
      <c r="AK168" s="79">
        <v>55897</v>
      </c>
      <c r="AL168" s="79">
        <v>3203</v>
      </c>
      <c r="AM168" s="79">
        <v>0</v>
      </c>
      <c r="AN168" s="79">
        <v>0</v>
      </c>
      <c r="AO168" s="79">
        <v>59099</v>
      </c>
      <c r="AP168" s="79">
        <v>55897</v>
      </c>
      <c r="AQ168" s="79">
        <v>3202</v>
      </c>
      <c r="AR168" s="79">
        <v>0</v>
      </c>
      <c r="AS168" s="84">
        <v>51296</v>
      </c>
      <c r="AT168" s="84">
        <v>48087</v>
      </c>
      <c r="AU168" s="84">
        <v>3209</v>
      </c>
      <c r="AV168" s="84">
        <v>0</v>
      </c>
      <c r="AW168" s="84">
        <v>51296</v>
      </c>
      <c r="AX168" s="84">
        <v>48087</v>
      </c>
      <c r="AY168" s="84">
        <v>3209</v>
      </c>
      <c r="AZ168" s="84">
        <v>0</v>
      </c>
      <c r="BA168" s="84"/>
      <c r="BB168" s="84">
        <v>51296</v>
      </c>
      <c r="BC168" s="84">
        <v>48087</v>
      </c>
      <c r="BD168" s="84">
        <v>3209</v>
      </c>
      <c r="BE168" s="84">
        <v>0</v>
      </c>
      <c r="BF168" s="84">
        <v>51297</v>
      </c>
      <c r="BG168" s="84">
        <v>48088</v>
      </c>
      <c r="BH168" s="84">
        <v>3209</v>
      </c>
      <c r="BI168" s="84">
        <v>0</v>
      </c>
      <c r="BJ168" s="60"/>
      <c r="BK168" s="60"/>
      <c r="BL168" s="60"/>
      <c r="BM168" s="60"/>
      <c r="BN168" s="44"/>
      <c r="BO168" s="84">
        <v>612334</v>
      </c>
      <c r="BP168" s="81"/>
    </row>
    <row r="169" spans="1:68">
      <c r="A169" s="71" t="s">
        <v>584</v>
      </c>
      <c r="B169" s="71" t="s">
        <v>586</v>
      </c>
      <c r="C169" s="82">
        <v>423.226</v>
      </c>
      <c r="D169" s="75">
        <v>1920070.56</v>
      </c>
      <c r="E169" s="73">
        <v>59885.1</v>
      </c>
      <c r="F169" s="74">
        <v>0</v>
      </c>
      <c r="G169" s="75">
        <v>1979955.66</v>
      </c>
      <c r="H169" s="75">
        <v>39599.11</v>
      </c>
      <c r="I169" s="73">
        <v>1940356.55</v>
      </c>
      <c r="J169" s="73">
        <v>0</v>
      </c>
      <c r="K169" s="83">
        <v>0</v>
      </c>
      <c r="L169" s="76">
        <v>1940356.55</v>
      </c>
      <c r="M169" s="76">
        <v>1881669.15</v>
      </c>
      <c r="N169" s="77">
        <v>58687.4</v>
      </c>
      <c r="O169" s="78">
        <v>0</v>
      </c>
      <c r="P169" s="79">
        <v>166379</v>
      </c>
      <c r="Q169" s="79">
        <v>164456</v>
      </c>
      <c r="R169" s="79">
        <v>1923</v>
      </c>
      <c r="S169" s="79">
        <v>0</v>
      </c>
      <c r="T169" s="79">
        <v>157745</v>
      </c>
      <c r="U169" s="79">
        <v>155921</v>
      </c>
      <c r="V169" s="79">
        <v>1824</v>
      </c>
      <c r="W169" s="79">
        <v>0</v>
      </c>
      <c r="X169" s="79">
        <v>155546</v>
      </c>
      <c r="Y169" s="79">
        <v>155921</v>
      </c>
      <c r="Z169" s="79">
        <v>-375</v>
      </c>
      <c r="AA169" s="79">
        <v>0</v>
      </c>
      <c r="AB169" s="79">
        <v>162060</v>
      </c>
      <c r="AC169" s="79">
        <v>155921</v>
      </c>
      <c r="AD169" s="79">
        <v>6139</v>
      </c>
      <c r="AE169" s="79">
        <v>0</v>
      </c>
      <c r="AF169" s="79">
        <v>162061</v>
      </c>
      <c r="AG169" s="79">
        <v>155922</v>
      </c>
      <c r="AH169" s="79">
        <v>6139</v>
      </c>
      <c r="AI169" s="79">
        <v>0</v>
      </c>
      <c r="AJ169" s="79">
        <v>162060</v>
      </c>
      <c r="AK169" s="79">
        <v>155921</v>
      </c>
      <c r="AL169" s="79">
        <v>6139</v>
      </c>
      <c r="AM169" s="79">
        <v>0</v>
      </c>
      <c r="AN169" s="79">
        <v>0</v>
      </c>
      <c r="AO169" s="79">
        <v>162061</v>
      </c>
      <c r="AP169" s="79">
        <v>155922</v>
      </c>
      <c r="AQ169" s="79">
        <v>6139</v>
      </c>
      <c r="AR169" s="79">
        <v>0</v>
      </c>
      <c r="AS169" s="84">
        <v>162489</v>
      </c>
      <c r="AT169" s="84">
        <v>156337</v>
      </c>
      <c r="AU169" s="84">
        <v>6152</v>
      </c>
      <c r="AV169" s="84">
        <v>0</v>
      </c>
      <c r="AW169" s="84">
        <v>162489</v>
      </c>
      <c r="AX169" s="84">
        <v>156337</v>
      </c>
      <c r="AY169" s="84">
        <v>6152</v>
      </c>
      <c r="AZ169" s="84">
        <v>0</v>
      </c>
      <c r="BA169" s="84"/>
      <c r="BB169" s="84">
        <v>162489</v>
      </c>
      <c r="BC169" s="84">
        <v>156337</v>
      </c>
      <c r="BD169" s="84">
        <v>6152</v>
      </c>
      <c r="BE169" s="84">
        <v>0</v>
      </c>
      <c r="BF169" s="84">
        <v>162489</v>
      </c>
      <c r="BG169" s="84">
        <v>156337</v>
      </c>
      <c r="BH169" s="84">
        <v>6152</v>
      </c>
      <c r="BI169" s="84">
        <v>0</v>
      </c>
      <c r="BJ169" s="60"/>
      <c r="BK169" s="60"/>
      <c r="BL169" s="60"/>
      <c r="BM169" s="60"/>
      <c r="BN169" s="44"/>
      <c r="BO169" s="84">
        <v>1777868</v>
      </c>
      <c r="BP169" s="81"/>
    </row>
    <row r="170" spans="1:68">
      <c r="A170" s="71" t="s">
        <v>587</v>
      </c>
      <c r="B170" s="71" t="s">
        <v>589</v>
      </c>
      <c r="C170" s="82">
        <v>558.25300000000004</v>
      </c>
      <c r="D170" s="75">
        <v>2532654.2999999998</v>
      </c>
      <c r="E170" s="73">
        <v>0</v>
      </c>
      <c r="F170" s="74">
        <v>0</v>
      </c>
      <c r="G170" s="75">
        <v>2532654.2999999998</v>
      </c>
      <c r="H170" s="75">
        <v>50653.09</v>
      </c>
      <c r="I170" s="73">
        <v>2482001.21</v>
      </c>
      <c r="J170" s="73">
        <v>0</v>
      </c>
      <c r="K170" s="83">
        <v>0</v>
      </c>
      <c r="L170" s="76">
        <v>2482001.21</v>
      </c>
      <c r="M170" s="76">
        <v>2482001.21</v>
      </c>
      <c r="N170" s="77">
        <v>0</v>
      </c>
      <c r="O170" s="78">
        <v>0</v>
      </c>
      <c r="P170" s="79">
        <v>213059</v>
      </c>
      <c r="Q170" s="79">
        <v>213059</v>
      </c>
      <c r="R170" s="79">
        <v>0</v>
      </c>
      <c r="S170" s="79">
        <v>0</v>
      </c>
      <c r="T170" s="79">
        <v>202001</v>
      </c>
      <c r="U170" s="79">
        <v>202001</v>
      </c>
      <c r="V170" s="79">
        <v>0</v>
      </c>
      <c r="W170" s="79">
        <v>0</v>
      </c>
      <c r="X170" s="79">
        <v>202001</v>
      </c>
      <c r="Y170" s="79">
        <v>202001</v>
      </c>
      <c r="Z170" s="79">
        <v>0</v>
      </c>
      <c r="AA170" s="79">
        <v>0</v>
      </c>
      <c r="AB170" s="79">
        <v>202001</v>
      </c>
      <c r="AC170" s="79">
        <v>202001</v>
      </c>
      <c r="AD170" s="79">
        <v>0</v>
      </c>
      <c r="AE170" s="79">
        <v>0</v>
      </c>
      <c r="AF170" s="79">
        <v>202001</v>
      </c>
      <c r="AG170" s="79">
        <v>202001</v>
      </c>
      <c r="AH170" s="79">
        <v>0</v>
      </c>
      <c r="AI170" s="79">
        <v>0</v>
      </c>
      <c r="AJ170" s="79">
        <v>202001</v>
      </c>
      <c r="AK170" s="79">
        <v>202001</v>
      </c>
      <c r="AL170" s="79">
        <v>0</v>
      </c>
      <c r="AM170" s="79">
        <v>0</v>
      </c>
      <c r="AN170" s="79">
        <v>0</v>
      </c>
      <c r="AO170" s="79">
        <v>202001</v>
      </c>
      <c r="AP170" s="79">
        <v>202001</v>
      </c>
      <c r="AQ170" s="79">
        <v>0</v>
      </c>
      <c r="AR170" s="79">
        <v>0</v>
      </c>
      <c r="AS170" s="84">
        <v>211387</v>
      </c>
      <c r="AT170" s="84">
        <v>211387</v>
      </c>
      <c r="AU170" s="84">
        <v>0</v>
      </c>
      <c r="AV170" s="84">
        <v>0</v>
      </c>
      <c r="AW170" s="84">
        <v>211387</v>
      </c>
      <c r="AX170" s="84">
        <v>211387</v>
      </c>
      <c r="AY170" s="84">
        <v>0</v>
      </c>
      <c r="AZ170" s="84">
        <v>0</v>
      </c>
      <c r="BA170" s="84"/>
      <c r="BB170" s="84">
        <v>211387</v>
      </c>
      <c r="BC170" s="84">
        <v>211387</v>
      </c>
      <c r="BD170" s="84">
        <v>0</v>
      </c>
      <c r="BE170" s="84">
        <v>0</v>
      </c>
      <c r="BF170" s="84">
        <v>211388</v>
      </c>
      <c r="BG170" s="84">
        <v>211388</v>
      </c>
      <c r="BH170" s="84">
        <v>0</v>
      </c>
      <c r="BI170" s="84">
        <v>0</v>
      </c>
      <c r="BJ170" s="60"/>
      <c r="BK170" s="60"/>
      <c r="BL170" s="60"/>
      <c r="BM170" s="60"/>
      <c r="BN170" s="44"/>
      <c r="BO170" s="84">
        <v>2270614</v>
      </c>
      <c r="BP170" s="81"/>
    </row>
    <row r="171" spans="1:68">
      <c r="A171" s="71" t="s">
        <v>590</v>
      </c>
      <c r="B171" s="71" t="s">
        <v>592</v>
      </c>
      <c r="C171" s="82">
        <v>938.38900000000001</v>
      </c>
      <c r="D171" s="75">
        <v>4257236.3</v>
      </c>
      <c r="E171" s="73">
        <v>273225.77</v>
      </c>
      <c r="F171" s="74">
        <v>0</v>
      </c>
      <c r="G171" s="75">
        <v>4530462.07</v>
      </c>
      <c r="H171" s="75">
        <v>90609.24</v>
      </c>
      <c r="I171" s="73">
        <v>4439852.83</v>
      </c>
      <c r="J171" s="73">
        <v>33162.28</v>
      </c>
      <c r="K171" s="83">
        <v>0</v>
      </c>
      <c r="L171" s="76">
        <v>4406690.55</v>
      </c>
      <c r="M171" s="76">
        <v>4140929.27</v>
      </c>
      <c r="N171" s="77">
        <v>265761.28000000003</v>
      </c>
      <c r="O171" s="78">
        <v>0</v>
      </c>
      <c r="P171" s="79">
        <v>361874</v>
      </c>
      <c r="Q171" s="79">
        <v>361874</v>
      </c>
      <c r="R171" s="79">
        <v>0</v>
      </c>
      <c r="S171" s="79">
        <v>0</v>
      </c>
      <c r="T171" s="79">
        <v>342950</v>
      </c>
      <c r="U171" s="79">
        <v>342950</v>
      </c>
      <c r="V171" s="79">
        <v>0</v>
      </c>
      <c r="W171" s="79">
        <v>0</v>
      </c>
      <c r="X171" s="79">
        <v>369697</v>
      </c>
      <c r="Y171" s="79">
        <v>343150</v>
      </c>
      <c r="Z171" s="79">
        <v>26547</v>
      </c>
      <c r="AA171" s="79">
        <v>0</v>
      </c>
      <c r="AB171" s="79">
        <v>369697</v>
      </c>
      <c r="AC171" s="79">
        <v>343150</v>
      </c>
      <c r="AD171" s="79">
        <v>26547</v>
      </c>
      <c r="AE171" s="79">
        <v>0</v>
      </c>
      <c r="AF171" s="79">
        <v>369696</v>
      </c>
      <c r="AG171" s="79">
        <v>343150</v>
      </c>
      <c r="AH171" s="79">
        <v>26546</v>
      </c>
      <c r="AI171" s="79">
        <v>0</v>
      </c>
      <c r="AJ171" s="79">
        <v>369697</v>
      </c>
      <c r="AK171" s="79">
        <v>343150</v>
      </c>
      <c r="AL171" s="79">
        <v>26547</v>
      </c>
      <c r="AM171" s="79">
        <v>0</v>
      </c>
      <c r="AN171" s="79">
        <v>0</v>
      </c>
      <c r="AO171" s="79">
        <v>369696</v>
      </c>
      <c r="AP171" s="79">
        <v>343150</v>
      </c>
      <c r="AQ171" s="79">
        <v>26546</v>
      </c>
      <c r="AR171" s="79">
        <v>0</v>
      </c>
      <c r="AS171" s="84">
        <v>370677</v>
      </c>
      <c r="AT171" s="84">
        <v>344071</v>
      </c>
      <c r="AU171" s="84">
        <v>26606</v>
      </c>
      <c r="AV171" s="84">
        <v>0</v>
      </c>
      <c r="AW171" s="84">
        <v>370677</v>
      </c>
      <c r="AX171" s="84">
        <v>344071</v>
      </c>
      <c r="AY171" s="84">
        <v>26606</v>
      </c>
      <c r="AZ171" s="84">
        <v>0</v>
      </c>
      <c r="BA171" s="84"/>
      <c r="BB171" s="84">
        <v>370676</v>
      </c>
      <c r="BC171" s="84">
        <v>344071</v>
      </c>
      <c r="BD171" s="84">
        <v>26605</v>
      </c>
      <c r="BE171" s="84">
        <v>0</v>
      </c>
      <c r="BF171" s="84">
        <v>370677</v>
      </c>
      <c r="BG171" s="84">
        <v>344071</v>
      </c>
      <c r="BH171" s="84">
        <v>26606</v>
      </c>
      <c r="BI171" s="84">
        <v>0</v>
      </c>
      <c r="BJ171" s="60"/>
      <c r="BK171" s="60"/>
      <c r="BL171" s="60"/>
      <c r="BM171" s="60"/>
      <c r="BN171" s="44"/>
      <c r="BO171" s="84">
        <v>4036014</v>
      </c>
      <c r="BP171" s="81"/>
    </row>
    <row r="172" spans="1:68">
      <c r="A172" s="71" t="s">
        <v>593</v>
      </c>
      <c r="B172" s="71" t="s">
        <v>595</v>
      </c>
      <c r="C172" s="82">
        <v>533.19899999999996</v>
      </c>
      <c r="D172" s="75">
        <v>2418990.56</v>
      </c>
      <c r="E172" s="73">
        <v>0</v>
      </c>
      <c r="F172" s="74">
        <v>0</v>
      </c>
      <c r="G172" s="75">
        <v>2418990.56</v>
      </c>
      <c r="H172" s="75">
        <v>48379.81</v>
      </c>
      <c r="I172" s="73">
        <v>2370610.75</v>
      </c>
      <c r="J172" s="73">
        <v>0</v>
      </c>
      <c r="K172" s="83">
        <v>0</v>
      </c>
      <c r="L172" s="76">
        <v>2370610.75</v>
      </c>
      <c r="M172" s="76">
        <v>2370610.75</v>
      </c>
      <c r="N172" s="77">
        <v>0</v>
      </c>
      <c r="O172" s="78">
        <v>0</v>
      </c>
      <c r="P172" s="79">
        <v>207189</v>
      </c>
      <c r="Q172" s="79">
        <v>207189</v>
      </c>
      <c r="R172" s="79">
        <v>0</v>
      </c>
      <c r="S172" s="79">
        <v>0</v>
      </c>
      <c r="T172" s="79">
        <v>196437</v>
      </c>
      <c r="U172" s="79">
        <v>196437</v>
      </c>
      <c r="V172" s="79">
        <v>0</v>
      </c>
      <c r="W172" s="79">
        <v>0</v>
      </c>
      <c r="X172" s="79">
        <v>196437</v>
      </c>
      <c r="Y172" s="79">
        <v>196437</v>
      </c>
      <c r="Z172" s="79">
        <v>0</v>
      </c>
      <c r="AA172" s="79">
        <v>0</v>
      </c>
      <c r="AB172" s="79">
        <v>196437</v>
      </c>
      <c r="AC172" s="79">
        <v>196437</v>
      </c>
      <c r="AD172" s="79">
        <v>0</v>
      </c>
      <c r="AE172" s="79">
        <v>0</v>
      </c>
      <c r="AF172" s="79">
        <v>196437</v>
      </c>
      <c r="AG172" s="79">
        <v>196437</v>
      </c>
      <c r="AH172" s="79">
        <v>0</v>
      </c>
      <c r="AI172" s="79">
        <v>0</v>
      </c>
      <c r="AJ172" s="79">
        <v>196437</v>
      </c>
      <c r="AK172" s="79">
        <v>196437</v>
      </c>
      <c r="AL172" s="79">
        <v>0</v>
      </c>
      <c r="AM172" s="79">
        <v>0</v>
      </c>
      <c r="AN172" s="79">
        <v>0</v>
      </c>
      <c r="AO172" s="79">
        <v>196436</v>
      </c>
      <c r="AP172" s="79">
        <v>196436</v>
      </c>
      <c r="AQ172" s="79">
        <v>0</v>
      </c>
      <c r="AR172" s="79">
        <v>0</v>
      </c>
      <c r="AS172" s="84">
        <v>196960</v>
      </c>
      <c r="AT172" s="84">
        <v>196960</v>
      </c>
      <c r="AU172" s="84">
        <v>0</v>
      </c>
      <c r="AV172" s="84">
        <v>0</v>
      </c>
      <c r="AW172" s="84">
        <v>196960</v>
      </c>
      <c r="AX172" s="84">
        <v>0</v>
      </c>
      <c r="AY172" s="84">
        <v>0</v>
      </c>
      <c r="AZ172" s="84">
        <v>0</v>
      </c>
      <c r="BA172" s="84">
        <v>196960</v>
      </c>
      <c r="BB172" s="84">
        <v>196960</v>
      </c>
      <c r="BC172" s="84">
        <v>196960</v>
      </c>
      <c r="BD172" s="84">
        <v>0</v>
      </c>
      <c r="BE172" s="84">
        <v>0</v>
      </c>
      <c r="BF172" s="84">
        <v>196960</v>
      </c>
      <c r="BG172" s="84">
        <v>196960</v>
      </c>
      <c r="BH172" s="84">
        <v>0</v>
      </c>
      <c r="BI172" s="84">
        <v>0</v>
      </c>
      <c r="BJ172" s="60"/>
      <c r="BK172" s="60"/>
      <c r="BL172" s="60"/>
      <c r="BM172" s="60"/>
      <c r="BN172" s="44"/>
      <c r="BO172" s="84">
        <v>2370610</v>
      </c>
      <c r="BP172" s="81"/>
    </row>
    <row r="173" spans="1:68">
      <c r="A173" s="71" t="s">
        <v>596</v>
      </c>
      <c r="B173" s="71" t="s">
        <v>598</v>
      </c>
      <c r="C173" s="82">
        <v>397.43700000000001</v>
      </c>
      <c r="D173" s="75">
        <v>1803072.31</v>
      </c>
      <c r="E173" s="73">
        <v>69865.95</v>
      </c>
      <c r="F173" s="74">
        <v>0</v>
      </c>
      <c r="G173" s="75">
        <v>1872938.26</v>
      </c>
      <c r="H173" s="75">
        <v>37458.769999999997</v>
      </c>
      <c r="I173" s="73">
        <v>1835479.49</v>
      </c>
      <c r="J173" s="73">
        <v>0</v>
      </c>
      <c r="K173" s="83">
        <v>0</v>
      </c>
      <c r="L173" s="76">
        <v>1835479.49</v>
      </c>
      <c r="M173" s="76">
        <v>1767010.86</v>
      </c>
      <c r="N173" s="77">
        <v>68468.63</v>
      </c>
      <c r="O173" s="78">
        <v>0</v>
      </c>
      <c r="P173" s="79">
        <v>142146</v>
      </c>
      <c r="Q173" s="79">
        <v>137914</v>
      </c>
      <c r="R173" s="79">
        <v>4232</v>
      </c>
      <c r="S173" s="79">
        <v>0</v>
      </c>
      <c r="T173" s="79">
        <v>134768</v>
      </c>
      <c r="U173" s="79">
        <v>130756</v>
      </c>
      <c r="V173" s="79">
        <v>4012</v>
      </c>
      <c r="W173" s="79">
        <v>0</v>
      </c>
      <c r="X173" s="79">
        <v>135794</v>
      </c>
      <c r="Y173" s="79">
        <v>130756</v>
      </c>
      <c r="Z173" s="79">
        <v>5038</v>
      </c>
      <c r="AA173" s="79">
        <v>0</v>
      </c>
      <c r="AB173" s="79">
        <v>135794</v>
      </c>
      <c r="AC173" s="79">
        <v>130756</v>
      </c>
      <c r="AD173" s="79">
        <v>5038</v>
      </c>
      <c r="AE173" s="79">
        <v>0</v>
      </c>
      <c r="AF173" s="79">
        <v>135794</v>
      </c>
      <c r="AG173" s="79">
        <v>130756</v>
      </c>
      <c r="AH173" s="79">
        <v>5038</v>
      </c>
      <c r="AI173" s="79">
        <v>0</v>
      </c>
      <c r="AJ173" s="79">
        <v>135794</v>
      </c>
      <c r="AK173" s="79">
        <v>130756</v>
      </c>
      <c r="AL173" s="79">
        <v>5038</v>
      </c>
      <c r="AM173" s="79">
        <v>0</v>
      </c>
      <c r="AN173" s="79">
        <v>0</v>
      </c>
      <c r="AO173" s="79">
        <v>135794</v>
      </c>
      <c r="AP173" s="79">
        <v>130756</v>
      </c>
      <c r="AQ173" s="79">
        <v>5038</v>
      </c>
      <c r="AR173" s="79">
        <v>0</v>
      </c>
      <c r="AS173" s="84">
        <v>175919</v>
      </c>
      <c r="AT173" s="84">
        <v>168912</v>
      </c>
      <c r="AU173" s="84">
        <v>7007</v>
      </c>
      <c r="AV173" s="84">
        <v>0</v>
      </c>
      <c r="AW173" s="84">
        <v>175919</v>
      </c>
      <c r="AX173" s="84">
        <v>168912</v>
      </c>
      <c r="AY173" s="84">
        <v>7007</v>
      </c>
      <c r="AZ173" s="84">
        <v>0</v>
      </c>
      <c r="BA173" s="84"/>
      <c r="BB173" s="84">
        <v>175919</v>
      </c>
      <c r="BC173" s="84">
        <v>168912</v>
      </c>
      <c r="BD173" s="84">
        <v>7007</v>
      </c>
      <c r="BE173" s="84">
        <v>0</v>
      </c>
      <c r="BF173" s="84">
        <v>175919</v>
      </c>
      <c r="BG173" s="84">
        <v>168912</v>
      </c>
      <c r="BH173" s="84">
        <v>7007</v>
      </c>
      <c r="BI173" s="84">
        <v>0</v>
      </c>
      <c r="BJ173" s="60"/>
      <c r="BK173" s="60"/>
      <c r="BL173" s="60"/>
      <c r="BM173" s="60"/>
      <c r="BN173" s="44"/>
      <c r="BO173" s="84">
        <v>1659560</v>
      </c>
      <c r="BP173" s="81"/>
    </row>
    <row r="174" spans="1:68">
      <c r="A174" s="71" t="s">
        <v>599</v>
      </c>
      <c r="B174" s="71" t="s">
        <v>601</v>
      </c>
      <c r="C174" s="82">
        <v>2981.136</v>
      </c>
      <c r="D174" s="75">
        <v>13524668.75</v>
      </c>
      <c r="E174" s="73">
        <v>0</v>
      </c>
      <c r="F174" s="74">
        <v>1535236.2</v>
      </c>
      <c r="G174" s="75">
        <v>15059904.949999999</v>
      </c>
      <c r="H174" s="75">
        <v>301198.09999999998</v>
      </c>
      <c r="I174" s="73">
        <v>14758706.85</v>
      </c>
      <c r="J174" s="73">
        <v>0</v>
      </c>
      <c r="K174" s="83">
        <v>0</v>
      </c>
      <c r="L174" s="76">
        <v>14758706.85</v>
      </c>
      <c r="M174" s="76">
        <v>13254175.369999999</v>
      </c>
      <c r="N174" s="77">
        <v>0</v>
      </c>
      <c r="O174" s="78">
        <v>1504531.48</v>
      </c>
      <c r="P174" s="79">
        <v>1064604</v>
      </c>
      <c r="Q174" s="79">
        <v>1064604</v>
      </c>
      <c r="R174" s="79">
        <v>0</v>
      </c>
      <c r="S174" s="79">
        <v>0</v>
      </c>
      <c r="T174" s="79">
        <v>1009352</v>
      </c>
      <c r="U174" s="79">
        <v>1009352</v>
      </c>
      <c r="V174" s="79">
        <v>0</v>
      </c>
      <c r="W174" s="79">
        <v>0</v>
      </c>
      <c r="X174" s="79">
        <v>1009352</v>
      </c>
      <c r="Y174" s="79">
        <v>1009352</v>
      </c>
      <c r="Z174" s="79">
        <v>0</v>
      </c>
      <c r="AA174" s="79">
        <v>0</v>
      </c>
      <c r="AB174" s="79">
        <v>1174709</v>
      </c>
      <c r="AC174" s="79">
        <v>1009352</v>
      </c>
      <c r="AD174" s="79">
        <v>0</v>
      </c>
      <c r="AE174" s="79">
        <v>165357</v>
      </c>
      <c r="AF174" s="79">
        <v>1174709</v>
      </c>
      <c r="AG174" s="79">
        <v>1009352</v>
      </c>
      <c r="AH174" s="79">
        <v>0</v>
      </c>
      <c r="AI174" s="79">
        <v>165357</v>
      </c>
      <c r="AJ174" s="79">
        <v>1174709</v>
      </c>
      <c r="AK174" s="79">
        <v>1009352</v>
      </c>
      <c r="AL174" s="79">
        <v>0</v>
      </c>
      <c r="AM174" s="79">
        <v>165357</v>
      </c>
      <c r="AN174" s="79">
        <v>0</v>
      </c>
      <c r="AO174" s="79">
        <v>1174709</v>
      </c>
      <c r="AP174" s="79">
        <v>1009352</v>
      </c>
      <c r="AQ174" s="79">
        <v>0</v>
      </c>
      <c r="AR174" s="79">
        <v>165357</v>
      </c>
      <c r="AS174" s="84">
        <v>1395313</v>
      </c>
      <c r="AT174" s="84">
        <v>1226692</v>
      </c>
      <c r="AU174" s="84">
        <v>0</v>
      </c>
      <c r="AV174" s="84">
        <v>168621</v>
      </c>
      <c r="AW174" s="84">
        <v>1395313</v>
      </c>
      <c r="AX174" s="84">
        <v>1226692</v>
      </c>
      <c r="AY174" s="84">
        <v>0</v>
      </c>
      <c r="AZ174" s="84">
        <v>168621</v>
      </c>
      <c r="BA174" s="84"/>
      <c r="BB174" s="84">
        <v>1395312</v>
      </c>
      <c r="BC174" s="84">
        <v>1226692</v>
      </c>
      <c r="BD174" s="84">
        <v>0</v>
      </c>
      <c r="BE174" s="84">
        <v>168620</v>
      </c>
      <c r="BF174" s="84">
        <v>1395313</v>
      </c>
      <c r="BG174" s="84">
        <v>1226692</v>
      </c>
      <c r="BH174" s="84">
        <v>0</v>
      </c>
      <c r="BI174" s="84">
        <v>168621</v>
      </c>
      <c r="BJ174" s="60"/>
      <c r="BK174" s="60"/>
      <c r="BL174" s="60"/>
      <c r="BM174" s="60"/>
      <c r="BN174" s="44"/>
      <c r="BO174" s="84">
        <v>13363395</v>
      </c>
      <c r="BP174" s="81"/>
    </row>
    <row r="175" spans="1:68">
      <c r="A175" s="85" t="s">
        <v>602</v>
      </c>
      <c r="B175" s="85" t="s">
        <v>604</v>
      </c>
      <c r="C175" s="82">
        <v>724.755</v>
      </c>
      <c r="D175" s="75">
        <v>3288032.25</v>
      </c>
      <c r="E175" s="73">
        <v>0</v>
      </c>
      <c r="F175" s="74">
        <v>0</v>
      </c>
      <c r="G175" s="75">
        <v>3288032.25</v>
      </c>
      <c r="H175" s="75">
        <v>65760.649999999994</v>
      </c>
      <c r="I175" s="73">
        <v>3222271.6</v>
      </c>
      <c r="J175" s="73">
        <v>0</v>
      </c>
      <c r="K175" s="83">
        <v>0</v>
      </c>
      <c r="L175" s="76">
        <v>3222271.6</v>
      </c>
      <c r="M175" s="76">
        <v>3222271.6</v>
      </c>
      <c r="N175" s="77">
        <v>0</v>
      </c>
      <c r="O175" s="78">
        <v>0</v>
      </c>
      <c r="P175" s="79">
        <v>281041</v>
      </c>
      <c r="Q175" s="79">
        <v>281041</v>
      </c>
      <c r="R175" s="79">
        <v>0</v>
      </c>
      <c r="S175" s="79">
        <v>0</v>
      </c>
      <c r="T175" s="79">
        <v>266456</v>
      </c>
      <c r="U175" s="79">
        <v>266456</v>
      </c>
      <c r="V175" s="79">
        <v>0</v>
      </c>
      <c r="W175" s="79">
        <v>0</v>
      </c>
      <c r="X175" s="79">
        <v>266455</v>
      </c>
      <c r="Y175" s="79">
        <v>266455</v>
      </c>
      <c r="Z175" s="79">
        <v>0</v>
      </c>
      <c r="AA175" s="79">
        <v>0</v>
      </c>
      <c r="AB175" s="79">
        <v>266456</v>
      </c>
      <c r="AC175" s="79">
        <v>266456</v>
      </c>
      <c r="AD175" s="79">
        <v>0</v>
      </c>
      <c r="AE175" s="79">
        <v>0</v>
      </c>
      <c r="AF175" s="79">
        <v>266455</v>
      </c>
      <c r="AG175" s="79">
        <v>266455</v>
      </c>
      <c r="AH175" s="79">
        <v>0</v>
      </c>
      <c r="AI175" s="79">
        <v>0</v>
      </c>
      <c r="AJ175" s="79">
        <v>266456</v>
      </c>
      <c r="AK175" s="79">
        <v>266456</v>
      </c>
      <c r="AL175" s="79">
        <v>0</v>
      </c>
      <c r="AM175" s="79">
        <v>0</v>
      </c>
      <c r="AN175" s="79">
        <v>0</v>
      </c>
      <c r="AO175" s="79">
        <v>266455</v>
      </c>
      <c r="AP175" s="79">
        <v>266455</v>
      </c>
      <c r="AQ175" s="79">
        <v>0</v>
      </c>
      <c r="AR175" s="79">
        <v>0</v>
      </c>
      <c r="AS175" s="84">
        <v>268500</v>
      </c>
      <c r="AT175" s="84">
        <v>268500</v>
      </c>
      <c r="AU175" s="84">
        <v>0</v>
      </c>
      <c r="AV175" s="84">
        <v>0</v>
      </c>
      <c r="AW175" s="84">
        <v>268499</v>
      </c>
      <c r="AX175" s="84">
        <v>268499</v>
      </c>
      <c r="AY175" s="84">
        <v>0</v>
      </c>
      <c r="AZ175" s="84">
        <v>0</v>
      </c>
      <c r="BA175" s="84"/>
      <c r="BB175" s="84">
        <v>268500</v>
      </c>
      <c r="BC175" s="84">
        <v>268500</v>
      </c>
      <c r="BD175" s="84">
        <v>0</v>
      </c>
      <c r="BE175" s="84">
        <v>0</v>
      </c>
      <c r="BF175" s="84">
        <v>268499</v>
      </c>
      <c r="BG175" s="84">
        <v>268499</v>
      </c>
      <c r="BH175" s="84">
        <v>0</v>
      </c>
      <c r="BI175" s="84">
        <v>0</v>
      </c>
      <c r="BJ175" s="60"/>
      <c r="BK175" s="60"/>
      <c r="BL175" s="60"/>
      <c r="BM175" s="60"/>
      <c r="BN175" s="44"/>
      <c r="BO175" s="84">
        <v>2953772</v>
      </c>
      <c r="BP175" s="81"/>
    </row>
    <row r="176" spans="1:68">
      <c r="A176" s="71" t="s">
        <v>605</v>
      </c>
      <c r="B176" s="71" t="s">
        <v>607</v>
      </c>
      <c r="C176" s="82">
        <v>663.10500000000002</v>
      </c>
      <c r="D176" s="75">
        <v>3008341.61</v>
      </c>
      <c r="E176" s="73">
        <v>216584.45</v>
      </c>
      <c r="F176" s="74">
        <v>0</v>
      </c>
      <c r="G176" s="75">
        <v>3224926.06</v>
      </c>
      <c r="H176" s="75">
        <v>64498.52</v>
      </c>
      <c r="I176" s="73">
        <v>3160427.54</v>
      </c>
      <c r="J176" s="73">
        <v>0</v>
      </c>
      <c r="K176" s="83">
        <v>0</v>
      </c>
      <c r="L176" s="76">
        <v>3160427.54</v>
      </c>
      <c r="M176" s="76">
        <v>2948174.78</v>
      </c>
      <c r="N176" s="77">
        <v>212252.76</v>
      </c>
      <c r="O176" s="78">
        <v>0</v>
      </c>
      <c r="P176" s="79">
        <v>254752</v>
      </c>
      <c r="Q176" s="79">
        <v>254752</v>
      </c>
      <c r="R176" s="79">
        <v>0</v>
      </c>
      <c r="S176" s="79">
        <v>0</v>
      </c>
      <c r="T176" s="79">
        <v>241531</v>
      </c>
      <c r="U176" s="79">
        <v>241531</v>
      </c>
      <c r="V176" s="79">
        <v>0</v>
      </c>
      <c r="W176" s="79">
        <v>0</v>
      </c>
      <c r="X176" s="79">
        <v>262489</v>
      </c>
      <c r="Y176" s="79">
        <v>241531</v>
      </c>
      <c r="Z176" s="79">
        <v>20958</v>
      </c>
      <c r="AA176" s="79">
        <v>0</v>
      </c>
      <c r="AB176" s="79">
        <v>262489</v>
      </c>
      <c r="AC176" s="79">
        <v>241531</v>
      </c>
      <c r="AD176" s="79">
        <v>20958</v>
      </c>
      <c r="AE176" s="79">
        <v>0</v>
      </c>
      <c r="AF176" s="79">
        <v>262487</v>
      </c>
      <c r="AG176" s="79">
        <v>241530</v>
      </c>
      <c r="AH176" s="79">
        <v>20957</v>
      </c>
      <c r="AI176" s="79">
        <v>0</v>
      </c>
      <c r="AJ176" s="79">
        <v>262489</v>
      </c>
      <c r="AK176" s="79">
        <v>241531</v>
      </c>
      <c r="AL176" s="79">
        <v>20958</v>
      </c>
      <c r="AM176" s="79">
        <v>0</v>
      </c>
      <c r="AN176" s="79">
        <v>0</v>
      </c>
      <c r="AO176" s="79">
        <v>262487</v>
      </c>
      <c r="AP176" s="79">
        <v>241530</v>
      </c>
      <c r="AQ176" s="79">
        <v>20957</v>
      </c>
      <c r="AR176" s="79">
        <v>0</v>
      </c>
      <c r="AS176" s="84">
        <v>270341</v>
      </c>
      <c r="AT176" s="84">
        <v>248848</v>
      </c>
      <c r="AU176" s="84">
        <v>21493</v>
      </c>
      <c r="AV176" s="84">
        <v>0</v>
      </c>
      <c r="AW176" s="84">
        <v>270341</v>
      </c>
      <c r="AX176" s="84">
        <v>248848</v>
      </c>
      <c r="AY176" s="84">
        <v>21493</v>
      </c>
      <c r="AZ176" s="84">
        <v>0</v>
      </c>
      <c r="BA176" s="84"/>
      <c r="BB176" s="84">
        <v>270341</v>
      </c>
      <c r="BC176" s="84">
        <v>248848</v>
      </c>
      <c r="BD176" s="84">
        <v>21493</v>
      </c>
      <c r="BE176" s="84">
        <v>0</v>
      </c>
      <c r="BF176" s="84">
        <v>270340</v>
      </c>
      <c r="BG176" s="84">
        <v>248847</v>
      </c>
      <c r="BH176" s="84">
        <v>21493</v>
      </c>
      <c r="BI176" s="84">
        <v>0</v>
      </c>
      <c r="BJ176" s="60"/>
      <c r="BK176" s="60"/>
      <c r="BL176" s="60"/>
      <c r="BM176" s="60"/>
      <c r="BN176" s="44"/>
      <c r="BO176" s="84">
        <v>2890087</v>
      </c>
      <c r="BP176" s="81"/>
    </row>
    <row r="177" spans="1:68">
      <c r="A177" s="71" t="s">
        <v>608</v>
      </c>
      <c r="B177" s="71" t="s">
        <v>610</v>
      </c>
      <c r="C177" s="82">
        <v>425.56099999999998</v>
      </c>
      <c r="D177" s="75">
        <v>1930663.87</v>
      </c>
      <c r="E177" s="73">
        <v>87332.44</v>
      </c>
      <c r="F177" s="74">
        <v>0</v>
      </c>
      <c r="G177" s="75">
        <v>2017996.31</v>
      </c>
      <c r="H177" s="75">
        <v>40359.93</v>
      </c>
      <c r="I177" s="73">
        <v>1977636.38</v>
      </c>
      <c r="J177" s="73">
        <v>0</v>
      </c>
      <c r="K177" s="83">
        <v>0</v>
      </c>
      <c r="L177" s="76">
        <v>1977636.38</v>
      </c>
      <c r="M177" s="76">
        <v>1892050.59</v>
      </c>
      <c r="N177" s="77">
        <v>85585.79</v>
      </c>
      <c r="O177" s="78">
        <v>0</v>
      </c>
      <c r="P177" s="79">
        <v>166529</v>
      </c>
      <c r="Q177" s="79">
        <v>166529</v>
      </c>
      <c r="R177" s="79">
        <v>0</v>
      </c>
      <c r="S177" s="79">
        <v>0</v>
      </c>
      <c r="T177" s="79">
        <v>157887</v>
      </c>
      <c r="U177" s="79">
        <v>157887</v>
      </c>
      <c r="V177" s="79">
        <v>0</v>
      </c>
      <c r="W177" s="79">
        <v>0</v>
      </c>
      <c r="X177" s="79">
        <v>157887</v>
      </c>
      <c r="Y177" s="79">
        <v>157887</v>
      </c>
      <c r="Z177" s="79">
        <v>0</v>
      </c>
      <c r="AA177" s="79">
        <v>0</v>
      </c>
      <c r="AB177" s="79">
        <v>167386</v>
      </c>
      <c r="AC177" s="79">
        <v>157887</v>
      </c>
      <c r="AD177" s="79">
        <v>9499</v>
      </c>
      <c r="AE177" s="79">
        <v>0</v>
      </c>
      <c r="AF177" s="79">
        <v>167386</v>
      </c>
      <c r="AG177" s="79">
        <v>157887</v>
      </c>
      <c r="AH177" s="79">
        <v>9499</v>
      </c>
      <c r="AI177" s="79">
        <v>0</v>
      </c>
      <c r="AJ177" s="79">
        <v>167386</v>
      </c>
      <c r="AK177" s="79">
        <v>157887</v>
      </c>
      <c r="AL177" s="79">
        <v>9499</v>
      </c>
      <c r="AM177" s="79">
        <v>0</v>
      </c>
      <c r="AN177" s="79">
        <v>0</v>
      </c>
      <c r="AO177" s="79">
        <v>167386</v>
      </c>
      <c r="AP177" s="79">
        <v>157887</v>
      </c>
      <c r="AQ177" s="79">
        <v>9499</v>
      </c>
      <c r="AR177" s="79">
        <v>0</v>
      </c>
      <c r="AS177" s="84">
        <v>165158</v>
      </c>
      <c r="AT177" s="84">
        <v>155640</v>
      </c>
      <c r="AU177" s="84">
        <v>9518</v>
      </c>
      <c r="AV177" s="84">
        <v>0</v>
      </c>
      <c r="AW177" s="84">
        <v>165158</v>
      </c>
      <c r="AX177" s="84">
        <v>155640</v>
      </c>
      <c r="AY177" s="84">
        <v>9518</v>
      </c>
      <c r="AZ177" s="84">
        <v>0</v>
      </c>
      <c r="BA177" s="84"/>
      <c r="BB177" s="84">
        <v>165158</v>
      </c>
      <c r="BC177" s="84">
        <v>155640</v>
      </c>
      <c r="BD177" s="84">
        <v>9518</v>
      </c>
      <c r="BE177" s="84">
        <v>0</v>
      </c>
      <c r="BF177" s="84">
        <v>165158</v>
      </c>
      <c r="BG177" s="84">
        <v>155640</v>
      </c>
      <c r="BH177" s="84">
        <v>9518</v>
      </c>
      <c r="BI177" s="84">
        <v>0</v>
      </c>
      <c r="BJ177" s="60"/>
      <c r="BK177" s="60"/>
      <c r="BL177" s="60"/>
      <c r="BM177" s="60"/>
      <c r="BN177" s="44"/>
      <c r="BO177" s="84">
        <v>1812479</v>
      </c>
      <c r="BP177" s="81"/>
    </row>
    <row r="178" spans="1:68">
      <c r="A178" s="71" t="s">
        <v>611</v>
      </c>
      <c r="B178" s="71" t="s">
        <v>613</v>
      </c>
      <c r="C178" s="82">
        <v>2166.0940000000001</v>
      </c>
      <c r="D178" s="75">
        <v>9827026.9499999993</v>
      </c>
      <c r="E178" s="73">
        <v>0</v>
      </c>
      <c r="F178" s="74">
        <v>0</v>
      </c>
      <c r="G178" s="75">
        <v>9827026.9499999993</v>
      </c>
      <c r="H178" s="75">
        <v>196540.54</v>
      </c>
      <c r="I178" s="73">
        <v>9630486.4100000001</v>
      </c>
      <c r="J178" s="73">
        <v>0</v>
      </c>
      <c r="K178" s="83">
        <v>0</v>
      </c>
      <c r="L178" s="76">
        <v>9630486.4100000001</v>
      </c>
      <c r="M178" s="76">
        <v>9630486.4100000001</v>
      </c>
      <c r="N178" s="77">
        <v>0</v>
      </c>
      <c r="O178" s="78">
        <v>0</v>
      </c>
      <c r="P178" s="79">
        <v>852495</v>
      </c>
      <c r="Q178" s="79">
        <v>852495</v>
      </c>
      <c r="R178" s="79">
        <v>0</v>
      </c>
      <c r="S178" s="79">
        <v>0</v>
      </c>
      <c r="T178" s="79">
        <v>808252</v>
      </c>
      <c r="U178" s="79">
        <v>808252</v>
      </c>
      <c r="V178" s="79">
        <v>0</v>
      </c>
      <c r="W178" s="79">
        <v>0</v>
      </c>
      <c r="X178" s="79">
        <v>808252</v>
      </c>
      <c r="Y178" s="79">
        <v>808252</v>
      </c>
      <c r="Z178" s="79">
        <v>0</v>
      </c>
      <c r="AA178" s="79">
        <v>0</v>
      </c>
      <c r="AB178" s="79">
        <v>808252</v>
      </c>
      <c r="AC178" s="79">
        <v>808252</v>
      </c>
      <c r="AD178" s="79">
        <v>0</v>
      </c>
      <c r="AE178" s="79">
        <v>0</v>
      </c>
      <c r="AF178" s="79">
        <v>808252</v>
      </c>
      <c r="AG178" s="79">
        <v>808252</v>
      </c>
      <c r="AH178" s="79">
        <v>0</v>
      </c>
      <c r="AI178" s="79">
        <v>0</v>
      </c>
      <c r="AJ178" s="79">
        <v>808252</v>
      </c>
      <c r="AK178" s="79">
        <v>808252</v>
      </c>
      <c r="AL178" s="79">
        <v>0</v>
      </c>
      <c r="AM178" s="79">
        <v>0</v>
      </c>
      <c r="AN178" s="79">
        <v>0</v>
      </c>
      <c r="AO178" s="79">
        <v>808252</v>
      </c>
      <c r="AP178" s="79">
        <v>808252</v>
      </c>
      <c r="AQ178" s="79">
        <v>0</v>
      </c>
      <c r="AR178" s="79">
        <v>0</v>
      </c>
      <c r="AS178" s="84">
        <v>785696</v>
      </c>
      <c r="AT178" s="84">
        <v>785696</v>
      </c>
      <c r="AU178" s="84">
        <v>0</v>
      </c>
      <c r="AV178" s="84">
        <v>0</v>
      </c>
      <c r="AW178" s="84">
        <v>785696</v>
      </c>
      <c r="AX178" s="84">
        <v>785696</v>
      </c>
      <c r="AY178" s="84">
        <v>0</v>
      </c>
      <c r="AZ178" s="84">
        <v>0</v>
      </c>
      <c r="BA178" s="84"/>
      <c r="BB178" s="84">
        <v>785696</v>
      </c>
      <c r="BC178" s="84">
        <v>785696</v>
      </c>
      <c r="BD178" s="84">
        <v>0</v>
      </c>
      <c r="BE178" s="84">
        <v>0</v>
      </c>
      <c r="BF178" s="84">
        <v>785696</v>
      </c>
      <c r="BG178" s="84">
        <v>785696</v>
      </c>
      <c r="BH178" s="84">
        <v>0</v>
      </c>
      <c r="BI178" s="84">
        <v>0</v>
      </c>
      <c r="BJ178" s="60"/>
      <c r="BK178" s="60"/>
      <c r="BL178" s="60"/>
      <c r="BM178" s="60"/>
      <c r="BN178" s="44"/>
      <c r="BO178" s="84">
        <v>8844791</v>
      </c>
      <c r="BP178" s="81"/>
    </row>
    <row r="179" spans="1:68">
      <c r="A179" s="71" t="s">
        <v>614</v>
      </c>
      <c r="B179" s="71" t="s">
        <v>616</v>
      </c>
      <c r="C179" s="82">
        <v>601.53</v>
      </c>
      <c r="D179" s="75">
        <v>2728991.23</v>
      </c>
      <c r="E179" s="73">
        <v>0</v>
      </c>
      <c r="F179" s="74">
        <v>0</v>
      </c>
      <c r="G179" s="75">
        <v>2728991.23</v>
      </c>
      <c r="H179" s="75">
        <v>54579.82</v>
      </c>
      <c r="I179" s="73">
        <v>2674411.41</v>
      </c>
      <c r="J179" s="73">
        <v>0</v>
      </c>
      <c r="K179" s="83">
        <v>0</v>
      </c>
      <c r="L179" s="76">
        <v>2674411.41</v>
      </c>
      <c r="M179" s="76">
        <v>2674411.41</v>
      </c>
      <c r="N179" s="77">
        <v>0</v>
      </c>
      <c r="O179" s="78">
        <v>0</v>
      </c>
      <c r="P179" s="79">
        <v>238414</v>
      </c>
      <c r="Q179" s="79">
        <v>238414</v>
      </c>
      <c r="R179" s="79">
        <v>0</v>
      </c>
      <c r="S179" s="79">
        <v>0</v>
      </c>
      <c r="T179" s="79">
        <v>226041</v>
      </c>
      <c r="U179" s="79">
        <v>226041</v>
      </c>
      <c r="V179" s="79">
        <v>0</v>
      </c>
      <c r="W179" s="79">
        <v>0</v>
      </c>
      <c r="X179" s="79">
        <v>226041</v>
      </c>
      <c r="Y179" s="79">
        <v>226041</v>
      </c>
      <c r="Z179" s="79">
        <v>0</v>
      </c>
      <c r="AA179" s="79">
        <v>0</v>
      </c>
      <c r="AB179" s="79">
        <v>226041</v>
      </c>
      <c r="AC179" s="79">
        <v>226041</v>
      </c>
      <c r="AD179" s="79">
        <v>0</v>
      </c>
      <c r="AE179" s="79">
        <v>0</v>
      </c>
      <c r="AF179" s="79">
        <v>226041</v>
      </c>
      <c r="AG179" s="79">
        <v>226041</v>
      </c>
      <c r="AH179" s="79">
        <v>0</v>
      </c>
      <c r="AI179" s="79">
        <v>0</v>
      </c>
      <c r="AJ179" s="79">
        <v>226041</v>
      </c>
      <c r="AK179" s="79">
        <v>226041</v>
      </c>
      <c r="AL179" s="79">
        <v>0</v>
      </c>
      <c r="AM179" s="79">
        <v>0</v>
      </c>
      <c r="AN179" s="79">
        <v>0</v>
      </c>
      <c r="AO179" s="79">
        <v>226041</v>
      </c>
      <c r="AP179" s="79">
        <v>226041</v>
      </c>
      <c r="AQ179" s="79">
        <v>0</v>
      </c>
      <c r="AR179" s="79">
        <v>0</v>
      </c>
      <c r="AS179" s="84">
        <v>217818</v>
      </c>
      <c r="AT179" s="84">
        <v>217818</v>
      </c>
      <c r="AU179" s="84">
        <v>0</v>
      </c>
      <c r="AV179" s="84">
        <v>0</v>
      </c>
      <c r="AW179" s="84">
        <v>215483</v>
      </c>
      <c r="AX179" s="84">
        <v>215483</v>
      </c>
      <c r="AY179" s="84">
        <v>0</v>
      </c>
      <c r="AZ179" s="84">
        <v>0</v>
      </c>
      <c r="BA179" s="84"/>
      <c r="BB179" s="84">
        <v>215483</v>
      </c>
      <c r="BC179" s="84">
        <v>215483</v>
      </c>
      <c r="BD179" s="84">
        <v>0</v>
      </c>
      <c r="BE179" s="84">
        <v>0</v>
      </c>
      <c r="BF179" s="84">
        <v>215484</v>
      </c>
      <c r="BG179" s="84">
        <v>215484</v>
      </c>
      <c r="BH179" s="84">
        <v>0</v>
      </c>
      <c r="BI179" s="84">
        <v>0</v>
      </c>
      <c r="BJ179" s="60"/>
      <c r="BK179" s="60"/>
      <c r="BL179" s="60"/>
      <c r="BM179" s="60"/>
      <c r="BN179" s="44"/>
      <c r="BO179" s="84">
        <v>2458928</v>
      </c>
      <c r="BP179" s="81"/>
    </row>
    <row r="180" spans="1:68">
      <c r="A180" s="71" t="s">
        <v>617</v>
      </c>
      <c r="B180" s="71" t="s">
        <v>619</v>
      </c>
      <c r="C180" s="82">
        <v>837.30100000000004</v>
      </c>
      <c r="D180" s="75">
        <v>3798625.31</v>
      </c>
      <c r="E180" s="73">
        <v>228561.47</v>
      </c>
      <c r="F180" s="74">
        <v>0</v>
      </c>
      <c r="G180" s="75">
        <v>4027186.78</v>
      </c>
      <c r="H180" s="75">
        <v>80543.740000000005</v>
      </c>
      <c r="I180" s="73">
        <v>3946643.04</v>
      </c>
      <c r="J180" s="73">
        <v>0</v>
      </c>
      <c r="K180" s="83">
        <v>0</v>
      </c>
      <c r="L180" s="76">
        <v>3946643.04</v>
      </c>
      <c r="M180" s="76">
        <v>3722652.8</v>
      </c>
      <c r="N180" s="77">
        <v>223990.24</v>
      </c>
      <c r="O180" s="78">
        <v>0</v>
      </c>
      <c r="P180" s="79">
        <v>351687</v>
      </c>
      <c r="Q180" s="79">
        <v>325357</v>
      </c>
      <c r="R180" s="79">
        <v>16072</v>
      </c>
      <c r="S180" s="79">
        <v>10258</v>
      </c>
      <c r="T180" s="79">
        <v>333434</v>
      </c>
      <c r="U180" s="79">
        <v>308471</v>
      </c>
      <c r="V180" s="79">
        <v>15237</v>
      </c>
      <c r="W180" s="79">
        <v>9726</v>
      </c>
      <c r="X180" s="79">
        <v>315066</v>
      </c>
      <c r="Y180" s="79">
        <v>308471</v>
      </c>
      <c r="Z180" s="79">
        <v>-3131</v>
      </c>
      <c r="AA180" s="79">
        <v>9726</v>
      </c>
      <c r="AB180" s="79">
        <v>326899</v>
      </c>
      <c r="AC180" s="79">
        <v>308471</v>
      </c>
      <c r="AD180" s="79">
        <v>21729</v>
      </c>
      <c r="AE180" s="79">
        <v>-3301</v>
      </c>
      <c r="AF180" s="79">
        <v>326899</v>
      </c>
      <c r="AG180" s="79">
        <v>308471</v>
      </c>
      <c r="AH180" s="79">
        <v>21729</v>
      </c>
      <c r="AI180" s="79">
        <v>-3301</v>
      </c>
      <c r="AJ180" s="79">
        <v>326901</v>
      </c>
      <c r="AK180" s="79">
        <v>308472</v>
      </c>
      <c r="AL180" s="79">
        <v>21730</v>
      </c>
      <c r="AM180" s="79">
        <v>-3301</v>
      </c>
      <c r="AN180" s="79">
        <v>0</v>
      </c>
      <c r="AO180" s="79">
        <v>326899</v>
      </c>
      <c r="AP180" s="79">
        <v>308471</v>
      </c>
      <c r="AQ180" s="79">
        <v>21729</v>
      </c>
      <c r="AR180" s="79">
        <v>-3301</v>
      </c>
      <c r="AS180" s="84">
        <v>327772</v>
      </c>
      <c r="AT180" s="84">
        <v>309294</v>
      </c>
      <c r="AU180" s="84">
        <v>21779</v>
      </c>
      <c r="AV180" s="84">
        <v>-3301</v>
      </c>
      <c r="AW180" s="84">
        <v>327772</v>
      </c>
      <c r="AX180" s="84">
        <v>309294</v>
      </c>
      <c r="AY180" s="84">
        <v>21779</v>
      </c>
      <c r="AZ180" s="84">
        <v>-3301</v>
      </c>
      <c r="BA180" s="84"/>
      <c r="BB180" s="84">
        <v>327772</v>
      </c>
      <c r="BC180" s="84">
        <v>309294</v>
      </c>
      <c r="BD180" s="84">
        <v>21779</v>
      </c>
      <c r="BE180" s="84">
        <v>-3301</v>
      </c>
      <c r="BF180" s="84">
        <v>327770</v>
      </c>
      <c r="BG180" s="84">
        <v>309293</v>
      </c>
      <c r="BH180" s="84">
        <v>21779</v>
      </c>
      <c r="BI180" s="84">
        <v>-3302</v>
      </c>
      <c r="BJ180" s="60"/>
      <c r="BK180" s="60"/>
      <c r="BL180" s="60"/>
      <c r="BM180" s="60"/>
      <c r="BN180" s="44"/>
      <c r="BO180" s="84">
        <v>3618871</v>
      </c>
      <c r="BP180" s="81"/>
    </row>
    <row r="181" spans="1:68">
      <c r="A181" s="71" t="s">
        <v>620</v>
      </c>
      <c r="B181" s="71" t="s">
        <v>622</v>
      </c>
      <c r="C181" s="82">
        <v>198.93799999999999</v>
      </c>
      <c r="D181" s="75">
        <v>902531.97</v>
      </c>
      <c r="E181" s="73">
        <v>29942.55</v>
      </c>
      <c r="F181" s="74">
        <v>0</v>
      </c>
      <c r="G181" s="75">
        <v>932474.52</v>
      </c>
      <c r="H181" s="75">
        <v>18649.490000000002</v>
      </c>
      <c r="I181" s="73">
        <v>913825.03</v>
      </c>
      <c r="J181" s="73">
        <v>0</v>
      </c>
      <c r="K181" s="83">
        <v>0</v>
      </c>
      <c r="L181" s="76">
        <v>913825.03</v>
      </c>
      <c r="M181" s="76">
        <v>884481.33</v>
      </c>
      <c r="N181" s="77">
        <v>29343.7</v>
      </c>
      <c r="O181" s="78">
        <v>0</v>
      </c>
      <c r="P181" s="79">
        <v>65073</v>
      </c>
      <c r="Q181" s="79">
        <v>55514</v>
      </c>
      <c r="R181" s="79">
        <v>2565</v>
      </c>
      <c r="S181" s="79">
        <v>6994</v>
      </c>
      <c r="T181" s="79">
        <v>61695</v>
      </c>
      <c r="U181" s="79">
        <v>52633</v>
      </c>
      <c r="V181" s="79">
        <v>2431</v>
      </c>
      <c r="W181" s="79">
        <v>6631</v>
      </c>
      <c r="X181" s="79">
        <v>61696</v>
      </c>
      <c r="Y181" s="79">
        <v>52633</v>
      </c>
      <c r="Z181" s="79">
        <v>2432</v>
      </c>
      <c r="AA181" s="79">
        <v>6631</v>
      </c>
      <c r="AB181" s="79">
        <v>52813</v>
      </c>
      <c r="AC181" s="79">
        <v>52633</v>
      </c>
      <c r="AD181" s="79">
        <v>2431</v>
      </c>
      <c r="AE181" s="79">
        <v>-2251</v>
      </c>
      <c r="AF181" s="79">
        <v>52814</v>
      </c>
      <c r="AG181" s="79">
        <v>52633</v>
      </c>
      <c r="AH181" s="79">
        <v>2432</v>
      </c>
      <c r="AI181" s="79">
        <v>-2251</v>
      </c>
      <c r="AJ181" s="79">
        <v>52813</v>
      </c>
      <c r="AK181" s="79">
        <v>52633</v>
      </c>
      <c r="AL181" s="79">
        <v>2431</v>
      </c>
      <c r="AM181" s="79">
        <v>-2251</v>
      </c>
      <c r="AN181" s="79">
        <v>0</v>
      </c>
      <c r="AO181" s="79">
        <v>52814</v>
      </c>
      <c r="AP181" s="79">
        <v>52633</v>
      </c>
      <c r="AQ181" s="79">
        <v>2432</v>
      </c>
      <c r="AR181" s="79">
        <v>-2251</v>
      </c>
      <c r="AS181" s="84">
        <v>102822</v>
      </c>
      <c r="AT181" s="84">
        <v>102634</v>
      </c>
      <c r="AU181" s="84">
        <v>2438</v>
      </c>
      <c r="AV181" s="84">
        <v>-2250</v>
      </c>
      <c r="AW181" s="84">
        <v>102821</v>
      </c>
      <c r="AX181" s="84">
        <v>102634</v>
      </c>
      <c r="AY181" s="84">
        <v>2438</v>
      </c>
      <c r="AZ181" s="84">
        <v>-2251</v>
      </c>
      <c r="BA181" s="84"/>
      <c r="BB181" s="84">
        <v>102822</v>
      </c>
      <c r="BC181" s="84">
        <v>102634</v>
      </c>
      <c r="BD181" s="84">
        <v>2438</v>
      </c>
      <c r="BE181" s="84">
        <v>-2250</v>
      </c>
      <c r="BF181" s="84">
        <v>102821</v>
      </c>
      <c r="BG181" s="84">
        <v>102634</v>
      </c>
      <c r="BH181" s="84">
        <v>2438</v>
      </c>
      <c r="BI181" s="84">
        <v>-2251</v>
      </c>
      <c r="BJ181" s="60"/>
      <c r="BK181" s="60"/>
      <c r="BL181" s="60"/>
      <c r="BM181" s="60"/>
      <c r="BN181" s="44"/>
      <c r="BO181" s="84">
        <v>811004</v>
      </c>
      <c r="BP181" s="81"/>
    </row>
    <row r="182" spans="1:68">
      <c r="A182" s="71" t="s">
        <v>623</v>
      </c>
      <c r="B182" s="71" t="s">
        <v>625</v>
      </c>
      <c r="C182" s="82">
        <v>208.441</v>
      </c>
      <c r="D182" s="75">
        <v>945644.71</v>
      </c>
      <c r="E182" s="73">
        <v>37927.230000000003</v>
      </c>
      <c r="F182" s="74">
        <v>0</v>
      </c>
      <c r="G182" s="75">
        <v>983571.94</v>
      </c>
      <c r="H182" s="75">
        <v>19671.439999999999</v>
      </c>
      <c r="I182" s="73">
        <v>963900.5</v>
      </c>
      <c r="J182" s="73">
        <v>0</v>
      </c>
      <c r="K182" s="83">
        <v>0</v>
      </c>
      <c r="L182" s="76">
        <v>963900.5</v>
      </c>
      <c r="M182" s="76">
        <v>926731.81</v>
      </c>
      <c r="N182" s="77">
        <v>37168.69</v>
      </c>
      <c r="O182" s="78">
        <v>0</v>
      </c>
      <c r="P182" s="79">
        <v>83591</v>
      </c>
      <c r="Q182" s="79">
        <v>83591</v>
      </c>
      <c r="R182" s="79">
        <v>0</v>
      </c>
      <c r="S182" s="79">
        <v>0</v>
      </c>
      <c r="T182" s="79">
        <v>79253</v>
      </c>
      <c r="U182" s="79">
        <v>79253</v>
      </c>
      <c r="V182" s="79">
        <v>0</v>
      </c>
      <c r="W182" s="79">
        <v>0</v>
      </c>
      <c r="X182" s="79">
        <v>79253</v>
      </c>
      <c r="Y182" s="79">
        <v>79253</v>
      </c>
      <c r="Z182" s="79">
        <v>0</v>
      </c>
      <c r="AA182" s="79">
        <v>0</v>
      </c>
      <c r="AB182" s="79">
        <v>83378</v>
      </c>
      <c r="AC182" s="79">
        <v>79253</v>
      </c>
      <c r="AD182" s="79">
        <v>4125</v>
      </c>
      <c r="AE182" s="79">
        <v>0</v>
      </c>
      <c r="AF182" s="79">
        <v>83378</v>
      </c>
      <c r="AG182" s="79">
        <v>79253</v>
      </c>
      <c r="AH182" s="79">
        <v>4125</v>
      </c>
      <c r="AI182" s="79">
        <v>0</v>
      </c>
      <c r="AJ182" s="79">
        <v>83378</v>
      </c>
      <c r="AK182" s="79">
        <v>79253</v>
      </c>
      <c r="AL182" s="79">
        <v>4125</v>
      </c>
      <c r="AM182" s="79">
        <v>0</v>
      </c>
      <c r="AN182" s="79">
        <v>0</v>
      </c>
      <c r="AO182" s="79">
        <v>83378</v>
      </c>
      <c r="AP182" s="79">
        <v>79253</v>
      </c>
      <c r="AQ182" s="79">
        <v>4125</v>
      </c>
      <c r="AR182" s="79">
        <v>0</v>
      </c>
      <c r="AS182" s="84">
        <v>77659</v>
      </c>
      <c r="AT182" s="84">
        <v>73525</v>
      </c>
      <c r="AU182" s="84">
        <v>4134</v>
      </c>
      <c r="AV182" s="84">
        <v>0</v>
      </c>
      <c r="AW182" s="84">
        <v>77658</v>
      </c>
      <c r="AX182" s="84">
        <v>73524</v>
      </c>
      <c r="AY182" s="84">
        <v>4134</v>
      </c>
      <c r="AZ182" s="84">
        <v>0</v>
      </c>
      <c r="BA182" s="84"/>
      <c r="BB182" s="84">
        <v>77659</v>
      </c>
      <c r="BC182" s="84">
        <v>73525</v>
      </c>
      <c r="BD182" s="84">
        <v>4134</v>
      </c>
      <c r="BE182" s="84">
        <v>0</v>
      </c>
      <c r="BF182" s="84">
        <v>77657</v>
      </c>
      <c r="BG182" s="84">
        <v>73524</v>
      </c>
      <c r="BH182" s="84">
        <v>4133</v>
      </c>
      <c r="BI182" s="84">
        <v>0</v>
      </c>
      <c r="BJ182" s="60"/>
      <c r="BK182" s="60"/>
      <c r="BL182" s="60"/>
      <c r="BM182" s="60"/>
      <c r="BN182" s="44"/>
      <c r="BO182" s="84">
        <v>886242</v>
      </c>
      <c r="BP182" s="81"/>
    </row>
    <row r="183" spans="1:68">
      <c r="A183" s="71" t="s">
        <v>626</v>
      </c>
      <c r="B183" s="71" t="s">
        <v>628</v>
      </c>
      <c r="C183" s="82">
        <v>131.488</v>
      </c>
      <c r="D183" s="75">
        <v>596528.18000000005</v>
      </c>
      <c r="E183" s="73">
        <v>24952.13</v>
      </c>
      <c r="F183" s="74">
        <v>0</v>
      </c>
      <c r="G183" s="75">
        <v>621480.31000000006</v>
      </c>
      <c r="H183" s="75">
        <v>12429.61</v>
      </c>
      <c r="I183" s="73">
        <v>609050.69999999995</v>
      </c>
      <c r="J183" s="73">
        <v>0</v>
      </c>
      <c r="K183" s="83">
        <v>0</v>
      </c>
      <c r="L183" s="76">
        <v>609050.69999999995</v>
      </c>
      <c r="M183" s="76">
        <v>584597.61</v>
      </c>
      <c r="N183" s="77">
        <v>24453.09</v>
      </c>
      <c r="O183" s="78">
        <v>0</v>
      </c>
      <c r="P183" s="79">
        <v>53230</v>
      </c>
      <c r="Q183" s="79">
        <v>51093</v>
      </c>
      <c r="R183" s="79">
        <v>2137</v>
      </c>
      <c r="S183" s="79">
        <v>0</v>
      </c>
      <c r="T183" s="79">
        <v>50468</v>
      </c>
      <c r="U183" s="79">
        <v>48442</v>
      </c>
      <c r="V183" s="79">
        <v>2026</v>
      </c>
      <c r="W183" s="79">
        <v>0</v>
      </c>
      <c r="X183" s="79">
        <v>50468</v>
      </c>
      <c r="Y183" s="79">
        <v>48442</v>
      </c>
      <c r="Z183" s="79">
        <v>2026</v>
      </c>
      <c r="AA183" s="79">
        <v>0</v>
      </c>
      <c r="AB183" s="79">
        <v>50468</v>
      </c>
      <c r="AC183" s="79">
        <v>48442</v>
      </c>
      <c r="AD183" s="79">
        <v>2026</v>
      </c>
      <c r="AE183" s="79">
        <v>0</v>
      </c>
      <c r="AF183" s="79">
        <v>50468</v>
      </c>
      <c r="AG183" s="79">
        <v>48442</v>
      </c>
      <c r="AH183" s="79">
        <v>2026</v>
      </c>
      <c r="AI183" s="79">
        <v>0</v>
      </c>
      <c r="AJ183" s="79">
        <v>50468</v>
      </c>
      <c r="AK183" s="79">
        <v>48442</v>
      </c>
      <c r="AL183" s="79">
        <v>2026</v>
      </c>
      <c r="AM183" s="79">
        <v>0</v>
      </c>
      <c r="AN183" s="79">
        <v>0</v>
      </c>
      <c r="AO183" s="79">
        <v>50469</v>
      </c>
      <c r="AP183" s="79">
        <v>48442</v>
      </c>
      <c r="AQ183" s="79">
        <v>2027</v>
      </c>
      <c r="AR183" s="79">
        <v>0</v>
      </c>
      <c r="AS183" s="84">
        <v>50603</v>
      </c>
      <c r="AT183" s="84">
        <v>48571</v>
      </c>
      <c r="AU183" s="84">
        <v>2032</v>
      </c>
      <c r="AV183" s="84">
        <v>0</v>
      </c>
      <c r="AW183" s="84">
        <v>50602</v>
      </c>
      <c r="AX183" s="84">
        <v>48570</v>
      </c>
      <c r="AY183" s="84">
        <v>2032</v>
      </c>
      <c r="AZ183" s="84">
        <v>0</v>
      </c>
      <c r="BA183" s="84"/>
      <c r="BB183" s="84">
        <v>50603</v>
      </c>
      <c r="BC183" s="84">
        <v>48571</v>
      </c>
      <c r="BD183" s="84">
        <v>2032</v>
      </c>
      <c r="BE183" s="84">
        <v>0</v>
      </c>
      <c r="BF183" s="84">
        <v>50602</v>
      </c>
      <c r="BG183" s="84">
        <v>48570</v>
      </c>
      <c r="BH183" s="84">
        <v>2032</v>
      </c>
      <c r="BI183" s="84">
        <v>0</v>
      </c>
      <c r="BJ183" s="60"/>
      <c r="BK183" s="60"/>
      <c r="BL183" s="60"/>
      <c r="BM183" s="60"/>
      <c r="BN183" s="44"/>
      <c r="BO183" s="84">
        <v>558449</v>
      </c>
      <c r="BP183" s="81"/>
    </row>
    <row r="184" spans="1:68">
      <c r="A184" s="71" t="s">
        <v>629</v>
      </c>
      <c r="B184" s="71" t="s">
        <v>631</v>
      </c>
      <c r="C184" s="82">
        <v>447.32400000000001</v>
      </c>
      <c r="D184" s="75">
        <v>2029397.16</v>
      </c>
      <c r="E184" s="73">
        <v>0</v>
      </c>
      <c r="F184" s="74">
        <v>0</v>
      </c>
      <c r="G184" s="75">
        <v>2029397.16</v>
      </c>
      <c r="H184" s="75">
        <v>40587.94</v>
      </c>
      <c r="I184" s="73">
        <v>1988809.22</v>
      </c>
      <c r="J184" s="73">
        <v>0</v>
      </c>
      <c r="K184" s="83">
        <v>0</v>
      </c>
      <c r="L184" s="76">
        <v>1988809.22</v>
      </c>
      <c r="M184" s="76">
        <v>1988809.22</v>
      </c>
      <c r="N184" s="77">
        <v>0</v>
      </c>
      <c r="O184" s="78">
        <v>0</v>
      </c>
      <c r="P184" s="79">
        <v>170510</v>
      </c>
      <c r="Q184" s="79">
        <v>170510</v>
      </c>
      <c r="R184" s="79">
        <v>0</v>
      </c>
      <c r="S184" s="79">
        <v>0</v>
      </c>
      <c r="T184" s="79">
        <v>161661</v>
      </c>
      <c r="U184" s="79">
        <v>161661</v>
      </c>
      <c r="V184" s="79">
        <v>0</v>
      </c>
      <c r="W184" s="79">
        <v>0</v>
      </c>
      <c r="X184" s="79">
        <v>161661</v>
      </c>
      <c r="Y184" s="79">
        <v>161661</v>
      </c>
      <c r="Z184" s="79">
        <v>0</v>
      </c>
      <c r="AA184" s="79">
        <v>0</v>
      </c>
      <c r="AB184" s="79">
        <v>161661</v>
      </c>
      <c r="AC184" s="79">
        <v>161661</v>
      </c>
      <c r="AD184" s="79">
        <v>0</v>
      </c>
      <c r="AE184" s="79">
        <v>0</v>
      </c>
      <c r="AF184" s="79">
        <v>161661</v>
      </c>
      <c r="AG184" s="79">
        <v>161661</v>
      </c>
      <c r="AH184" s="79">
        <v>0</v>
      </c>
      <c r="AI184" s="79">
        <v>0</v>
      </c>
      <c r="AJ184" s="79">
        <v>161661</v>
      </c>
      <c r="AK184" s="79">
        <v>161661</v>
      </c>
      <c r="AL184" s="79">
        <v>0</v>
      </c>
      <c r="AM184" s="79">
        <v>0</v>
      </c>
      <c r="AN184" s="79">
        <v>0</v>
      </c>
      <c r="AO184" s="79">
        <v>161661</v>
      </c>
      <c r="AP184" s="79">
        <v>161661</v>
      </c>
      <c r="AQ184" s="79">
        <v>0</v>
      </c>
      <c r="AR184" s="79">
        <v>0</v>
      </c>
      <c r="AS184" s="84">
        <v>169667</v>
      </c>
      <c r="AT184" s="84">
        <v>169667</v>
      </c>
      <c r="AU184" s="84">
        <v>0</v>
      </c>
      <c r="AV184" s="84">
        <v>0</v>
      </c>
      <c r="AW184" s="84">
        <v>169667</v>
      </c>
      <c r="AX184" s="84">
        <v>169667</v>
      </c>
      <c r="AY184" s="84">
        <v>0</v>
      </c>
      <c r="AZ184" s="84">
        <v>0</v>
      </c>
      <c r="BA184" s="84"/>
      <c r="BB184" s="84">
        <v>169666</v>
      </c>
      <c r="BC184" s="84">
        <v>169666</v>
      </c>
      <c r="BD184" s="84">
        <v>0</v>
      </c>
      <c r="BE184" s="84">
        <v>0</v>
      </c>
      <c r="BF184" s="84">
        <v>169667</v>
      </c>
      <c r="BG184" s="84">
        <v>169667</v>
      </c>
      <c r="BH184" s="84">
        <v>0</v>
      </c>
      <c r="BI184" s="84">
        <v>0</v>
      </c>
      <c r="BJ184" s="60"/>
      <c r="BK184" s="60"/>
      <c r="BL184" s="60"/>
      <c r="BM184" s="60"/>
      <c r="BN184" s="44"/>
      <c r="BO184" s="84">
        <v>1819143</v>
      </c>
      <c r="BP184" s="81"/>
    </row>
    <row r="185" spans="1:68">
      <c r="A185" s="71" t="s">
        <v>632</v>
      </c>
      <c r="B185" s="71" t="s">
        <v>634</v>
      </c>
      <c r="C185" s="82">
        <v>983.71699999999998</v>
      </c>
      <c r="D185" s="75">
        <v>4462878.0999999996</v>
      </c>
      <c r="E185" s="73">
        <v>218081.57</v>
      </c>
      <c r="F185" s="74">
        <v>0</v>
      </c>
      <c r="G185" s="75">
        <v>4680959.67</v>
      </c>
      <c r="H185" s="75">
        <v>93619.19</v>
      </c>
      <c r="I185" s="73">
        <v>4587340.4800000004</v>
      </c>
      <c r="J185" s="73">
        <v>0</v>
      </c>
      <c r="K185" s="83">
        <v>0</v>
      </c>
      <c r="L185" s="76">
        <v>4587340.4800000004</v>
      </c>
      <c r="M185" s="76">
        <v>4373620.54</v>
      </c>
      <c r="N185" s="77">
        <v>213719.94</v>
      </c>
      <c r="O185" s="78">
        <v>0</v>
      </c>
      <c r="P185" s="79">
        <v>385359</v>
      </c>
      <c r="Q185" s="79">
        <v>366637</v>
      </c>
      <c r="R185" s="79">
        <v>18722</v>
      </c>
      <c r="S185" s="79">
        <v>0</v>
      </c>
      <c r="T185" s="79">
        <v>365359</v>
      </c>
      <c r="U185" s="79">
        <v>347609</v>
      </c>
      <c r="V185" s="79">
        <v>17750</v>
      </c>
      <c r="W185" s="79">
        <v>0</v>
      </c>
      <c r="X185" s="79">
        <v>343962</v>
      </c>
      <c r="Y185" s="79">
        <v>347609</v>
      </c>
      <c r="Z185" s="79">
        <v>-3647</v>
      </c>
      <c r="AA185" s="79">
        <v>0</v>
      </c>
      <c r="AB185" s="79">
        <v>367248</v>
      </c>
      <c r="AC185" s="79">
        <v>347609</v>
      </c>
      <c r="AD185" s="79">
        <v>19639</v>
      </c>
      <c r="AE185" s="79">
        <v>0</v>
      </c>
      <c r="AF185" s="79">
        <v>367248</v>
      </c>
      <c r="AG185" s="79">
        <v>347609</v>
      </c>
      <c r="AH185" s="79">
        <v>19639</v>
      </c>
      <c r="AI185" s="79">
        <v>0</v>
      </c>
      <c r="AJ185" s="79">
        <v>367248</v>
      </c>
      <c r="AK185" s="79">
        <v>347609</v>
      </c>
      <c r="AL185" s="79">
        <v>19639</v>
      </c>
      <c r="AM185" s="79">
        <v>0</v>
      </c>
      <c r="AN185" s="79">
        <v>0</v>
      </c>
      <c r="AO185" s="79">
        <v>367248</v>
      </c>
      <c r="AP185" s="79">
        <v>347609</v>
      </c>
      <c r="AQ185" s="79">
        <v>19639</v>
      </c>
      <c r="AR185" s="79">
        <v>0</v>
      </c>
      <c r="AS185" s="84">
        <v>404734</v>
      </c>
      <c r="AT185" s="84">
        <v>384266</v>
      </c>
      <c r="AU185" s="84">
        <v>20468</v>
      </c>
      <c r="AV185" s="84">
        <v>0</v>
      </c>
      <c r="AW185" s="84">
        <v>404734</v>
      </c>
      <c r="AX185" s="84">
        <v>384266</v>
      </c>
      <c r="AY185" s="84">
        <v>20468</v>
      </c>
      <c r="AZ185" s="84">
        <v>0</v>
      </c>
      <c r="BA185" s="84"/>
      <c r="BB185" s="84">
        <v>404734</v>
      </c>
      <c r="BC185" s="84">
        <v>384266</v>
      </c>
      <c r="BD185" s="84">
        <v>20468</v>
      </c>
      <c r="BE185" s="84">
        <v>0</v>
      </c>
      <c r="BF185" s="84">
        <v>404733</v>
      </c>
      <c r="BG185" s="84">
        <v>384266</v>
      </c>
      <c r="BH185" s="84">
        <v>20467</v>
      </c>
      <c r="BI185" s="84">
        <v>0</v>
      </c>
      <c r="BJ185" s="60"/>
      <c r="BK185" s="60"/>
      <c r="BL185" s="60"/>
      <c r="BM185" s="60"/>
      <c r="BN185" s="44"/>
      <c r="BO185" s="84">
        <v>4182607</v>
      </c>
      <c r="BP185" s="81"/>
    </row>
    <row r="186" spans="1:68">
      <c r="A186" s="71" t="s">
        <v>635</v>
      </c>
      <c r="B186" s="71" t="s">
        <v>637</v>
      </c>
      <c r="C186" s="82">
        <v>234.84800000000001</v>
      </c>
      <c r="D186" s="75">
        <v>1065446.6599999999</v>
      </c>
      <c r="E186" s="73">
        <v>36180.58</v>
      </c>
      <c r="F186" s="74">
        <v>0</v>
      </c>
      <c r="G186" s="75">
        <v>1101627.24</v>
      </c>
      <c r="H186" s="75">
        <v>22032.54</v>
      </c>
      <c r="I186" s="73">
        <v>1079594.7</v>
      </c>
      <c r="J186" s="73">
        <v>0</v>
      </c>
      <c r="K186" s="83">
        <v>0</v>
      </c>
      <c r="L186" s="76">
        <v>1079594.7</v>
      </c>
      <c r="M186" s="76">
        <v>1044137.73</v>
      </c>
      <c r="N186" s="77">
        <v>35456.97</v>
      </c>
      <c r="O186" s="78">
        <v>0</v>
      </c>
      <c r="P186" s="79">
        <v>80248</v>
      </c>
      <c r="Q186" s="79">
        <v>80248</v>
      </c>
      <c r="R186" s="79">
        <v>0</v>
      </c>
      <c r="S186" s="79">
        <v>0</v>
      </c>
      <c r="T186" s="79">
        <v>76084</v>
      </c>
      <c r="U186" s="79">
        <v>76084</v>
      </c>
      <c r="V186" s="79">
        <v>0</v>
      </c>
      <c r="W186" s="79">
        <v>0</v>
      </c>
      <c r="X186" s="79">
        <v>79626</v>
      </c>
      <c r="Y186" s="79">
        <v>76084</v>
      </c>
      <c r="Z186" s="79">
        <v>3542</v>
      </c>
      <c r="AA186" s="79">
        <v>0</v>
      </c>
      <c r="AB186" s="79">
        <v>79626</v>
      </c>
      <c r="AC186" s="79">
        <v>76084</v>
      </c>
      <c r="AD186" s="79">
        <v>3542</v>
      </c>
      <c r="AE186" s="79">
        <v>0</v>
      </c>
      <c r="AF186" s="79">
        <v>79626</v>
      </c>
      <c r="AG186" s="79">
        <v>76084</v>
      </c>
      <c r="AH186" s="79">
        <v>3542</v>
      </c>
      <c r="AI186" s="79">
        <v>0</v>
      </c>
      <c r="AJ186" s="79">
        <v>79625</v>
      </c>
      <c r="AK186" s="79">
        <v>76083</v>
      </c>
      <c r="AL186" s="79">
        <v>3542</v>
      </c>
      <c r="AM186" s="79">
        <v>0</v>
      </c>
      <c r="AN186" s="79">
        <v>0</v>
      </c>
      <c r="AO186" s="79">
        <v>79626</v>
      </c>
      <c r="AP186" s="79">
        <v>76084</v>
      </c>
      <c r="AQ186" s="79">
        <v>3542</v>
      </c>
      <c r="AR186" s="79">
        <v>0</v>
      </c>
      <c r="AS186" s="84">
        <v>105026</v>
      </c>
      <c r="AT186" s="84">
        <v>101477</v>
      </c>
      <c r="AU186" s="84">
        <v>3549</v>
      </c>
      <c r="AV186" s="84">
        <v>0</v>
      </c>
      <c r="AW186" s="84">
        <v>105026</v>
      </c>
      <c r="AX186" s="84">
        <v>101477</v>
      </c>
      <c r="AY186" s="84">
        <v>3549</v>
      </c>
      <c r="AZ186" s="84">
        <v>0</v>
      </c>
      <c r="BA186" s="84"/>
      <c r="BB186" s="84">
        <v>105028</v>
      </c>
      <c r="BC186" s="84">
        <v>101478</v>
      </c>
      <c r="BD186" s="84">
        <v>3550</v>
      </c>
      <c r="BE186" s="84">
        <v>0</v>
      </c>
      <c r="BF186" s="84">
        <v>105026</v>
      </c>
      <c r="BG186" s="84">
        <v>101477</v>
      </c>
      <c r="BH186" s="84">
        <v>3549</v>
      </c>
      <c r="BI186" s="84">
        <v>0</v>
      </c>
      <c r="BJ186" s="60"/>
      <c r="BK186" s="60"/>
      <c r="BL186" s="60"/>
      <c r="BM186" s="60"/>
      <c r="BN186" s="44"/>
      <c r="BO186" s="84">
        <v>974567</v>
      </c>
      <c r="BP186" s="81"/>
    </row>
    <row r="187" spans="1:68">
      <c r="A187" s="71" t="s">
        <v>638</v>
      </c>
      <c r="B187" s="71" t="s">
        <v>640</v>
      </c>
      <c r="C187" s="82">
        <v>441.642</v>
      </c>
      <c r="D187" s="75">
        <v>2003619.34</v>
      </c>
      <c r="E187" s="73">
        <v>97313.29</v>
      </c>
      <c r="F187" s="74">
        <v>0</v>
      </c>
      <c r="G187" s="75">
        <v>2100932.63</v>
      </c>
      <c r="H187" s="75">
        <v>42018.65</v>
      </c>
      <c r="I187" s="73">
        <v>2058913.98</v>
      </c>
      <c r="J187" s="73">
        <v>0</v>
      </c>
      <c r="K187" s="83">
        <v>0</v>
      </c>
      <c r="L187" s="76">
        <v>2058913.98</v>
      </c>
      <c r="M187" s="76">
        <v>1963546.96</v>
      </c>
      <c r="N187" s="77">
        <v>95367.02</v>
      </c>
      <c r="O187" s="78">
        <v>0</v>
      </c>
      <c r="P187" s="79">
        <v>144741</v>
      </c>
      <c r="Q187" s="79">
        <v>139142</v>
      </c>
      <c r="R187" s="79">
        <v>5599</v>
      </c>
      <c r="S187" s="79">
        <v>0</v>
      </c>
      <c r="T187" s="79">
        <v>137229</v>
      </c>
      <c r="U187" s="79">
        <v>131920</v>
      </c>
      <c r="V187" s="79">
        <v>5309</v>
      </c>
      <c r="W187" s="79">
        <v>0</v>
      </c>
      <c r="X187" s="79">
        <v>140355</v>
      </c>
      <c r="Y187" s="79">
        <v>131920</v>
      </c>
      <c r="Z187" s="79">
        <v>8435</v>
      </c>
      <c r="AA187" s="79">
        <v>0</v>
      </c>
      <c r="AB187" s="79">
        <v>140356</v>
      </c>
      <c r="AC187" s="79">
        <v>131921</v>
      </c>
      <c r="AD187" s="79">
        <v>8435</v>
      </c>
      <c r="AE187" s="79">
        <v>0</v>
      </c>
      <c r="AF187" s="79">
        <v>140355</v>
      </c>
      <c r="AG187" s="79">
        <v>131920</v>
      </c>
      <c r="AH187" s="79">
        <v>8435</v>
      </c>
      <c r="AI187" s="79">
        <v>0</v>
      </c>
      <c r="AJ187" s="79">
        <v>140357</v>
      </c>
      <c r="AK187" s="79">
        <v>131921</v>
      </c>
      <c r="AL187" s="79">
        <v>8436</v>
      </c>
      <c r="AM187" s="79">
        <v>0</v>
      </c>
      <c r="AN187" s="79">
        <v>0</v>
      </c>
      <c r="AO187" s="79">
        <v>140355</v>
      </c>
      <c r="AP187" s="79">
        <v>131920</v>
      </c>
      <c r="AQ187" s="79">
        <v>8435</v>
      </c>
      <c r="AR187" s="79">
        <v>0</v>
      </c>
      <c r="AS187" s="84">
        <v>215034</v>
      </c>
      <c r="AT187" s="84">
        <v>206577</v>
      </c>
      <c r="AU187" s="84">
        <v>8457</v>
      </c>
      <c r="AV187" s="84">
        <v>0</v>
      </c>
      <c r="AW187" s="84">
        <v>215033</v>
      </c>
      <c r="AX187" s="84">
        <v>206576</v>
      </c>
      <c r="AY187" s="84">
        <v>8457</v>
      </c>
      <c r="AZ187" s="84">
        <v>0</v>
      </c>
      <c r="BA187" s="84"/>
      <c r="BB187" s="84">
        <v>215033</v>
      </c>
      <c r="BC187" s="84">
        <v>206577</v>
      </c>
      <c r="BD187" s="84">
        <v>8456</v>
      </c>
      <c r="BE187" s="84">
        <v>0</v>
      </c>
      <c r="BF187" s="84">
        <v>215033</v>
      </c>
      <c r="BG187" s="84">
        <v>206576</v>
      </c>
      <c r="BH187" s="84">
        <v>8457</v>
      </c>
      <c r="BI187" s="84">
        <v>0</v>
      </c>
      <c r="BJ187" s="60"/>
      <c r="BK187" s="60"/>
      <c r="BL187" s="60"/>
      <c r="BM187" s="60"/>
      <c r="BN187" s="44"/>
      <c r="BO187" s="84">
        <v>1843881</v>
      </c>
      <c r="BP187" s="81"/>
    </row>
    <row r="188" spans="1:68">
      <c r="A188" s="71" t="s">
        <v>641</v>
      </c>
      <c r="B188" s="71" t="s">
        <v>643</v>
      </c>
      <c r="C188" s="82">
        <v>362.78399999999999</v>
      </c>
      <c r="D188" s="75">
        <v>1645860.31</v>
      </c>
      <c r="E188" s="73">
        <v>0</v>
      </c>
      <c r="F188" s="74">
        <v>0</v>
      </c>
      <c r="G188" s="75">
        <v>1645860.31</v>
      </c>
      <c r="H188" s="75">
        <v>32917.21</v>
      </c>
      <c r="I188" s="73">
        <v>1612943.1</v>
      </c>
      <c r="J188" s="73">
        <v>0</v>
      </c>
      <c r="K188" s="83">
        <v>0</v>
      </c>
      <c r="L188" s="76">
        <v>1612943.1</v>
      </c>
      <c r="M188" s="76">
        <v>1612943.1</v>
      </c>
      <c r="N188" s="77">
        <v>0</v>
      </c>
      <c r="O188" s="78">
        <v>0</v>
      </c>
      <c r="P188" s="79">
        <v>146675</v>
      </c>
      <c r="Q188" s="79">
        <v>146675</v>
      </c>
      <c r="R188" s="79">
        <v>0</v>
      </c>
      <c r="S188" s="79">
        <v>0</v>
      </c>
      <c r="T188" s="79">
        <v>139062</v>
      </c>
      <c r="U188" s="79">
        <v>139062</v>
      </c>
      <c r="V188" s="79">
        <v>0</v>
      </c>
      <c r="W188" s="79">
        <v>0</v>
      </c>
      <c r="X188" s="79">
        <v>139062</v>
      </c>
      <c r="Y188" s="79">
        <v>139062</v>
      </c>
      <c r="Z188" s="79">
        <v>0</v>
      </c>
      <c r="AA188" s="79">
        <v>0</v>
      </c>
      <c r="AB188" s="79">
        <v>139063</v>
      </c>
      <c r="AC188" s="79">
        <v>139063</v>
      </c>
      <c r="AD188" s="79">
        <v>0</v>
      </c>
      <c r="AE188" s="79">
        <v>0</v>
      </c>
      <c r="AF188" s="79">
        <v>139062</v>
      </c>
      <c r="AG188" s="79">
        <v>139062</v>
      </c>
      <c r="AH188" s="79">
        <v>0</v>
      </c>
      <c r="AI188" s="79">
        <v>0</v>
      </c>
      <c r="AJ188" s="79">
        <v>139063</v>
      </c>
      <c r="AK188" s="79">
        <v>139063</v>
      </c>
      <c r="AL188" s="79">
        <v>0</v>
      </c>
      <c r="AM188" s="79">
        <v>0</v>
      </c>
      <c r="AN188" s="79">
        <v>0</v>
      </c>
      <c r="AO188" s="79">
        <v>139062</v>
      </c>
      <c r="AP188" s="79">
        <v>139062</v>
      </c>
      <c r="AQ188" s="79">
        <v>0</v>
      </c>
      <c r="AR188" s="79">
        <v>0</v>
      </c>
      <c r="AS188" s="84">
        <v>126379</v>
      </c>
      <c r="AT188" s="84">
        <v>126379</v>
      </c>
      <c r="AU188" s="84">
        <v>0</v>
      </c>
      <c r="AV188" s="84">
        <v>0</v>
      </c>
      <c r="AW188" s="84">
        <v>126379</v>
      </c>
      <c r="AX188" s="84">
        <v>126379</v>
      </c>
      <c r="AY188" s="84">
        <v>0</v>
      </c>
      <c r="AZ188" s="84">
        <v>0</v>
      </c>
      <c r="BA188" s="84"/>
      <c r="BB188" s="84">
        <v>126379</v>
      </c>
      <c r="BC188" s="84">
        <v>126379</v>
      </c>
      <c r="BD188" s="84">
        <v>0</v>
      </c>
      <c r="BE188" s="84">
        <v>0</v>
      </c>
      <c r="BF188" s="84">
        <v>126379</v>
      </c>
      <c r="BG188" s="84">
        <v>126379</v>
      </c>
      <c r="BH188" s="84">
        <v>0</v>
      </c>
      <c r="BI188" s="84">
        <v>0</v>
      </c>
      <c r="BJ188" s="60"/>
      <c r="BK188" s="60"/>
      <c r="BL188" s="60"/>
      <c r="BM188" s="60"/>
      <c r="BN188" s="44"/>
      <c r="BO188" s="84">
        <v>1486565</v>
      </c>
      <c r="BP188" s="81"/>
    </row>
    <row r="189" spans="1:68">
      <c r="A189" s="71" t="s">
        <v>644</v>
      </c>
      <c r="B189" s="71" t="s">
        <v>646</v>
      </c>
      <c r="C189" s="82">
        <v>548.98699999999997</v>
      </c>
      <c r="D189" s="75">
        <v>2490616.77</v>
      </c>
      <c r="E189" s="73">
        <v>0</v>
      </c>
      <c r="F189" s="74">
        <v>0</v>
      </c>
      <c r="G189" s="75">
        <v>2490616.77</v>
      </c>
      <c r="H189" s="75">
        <v>49812.34</v>
      </c>
      <c r="I189" s="73">
        <v>2440804.4300000002</v>
      </c>
      <c r="J189" s="73">
        <v>0</v>
      </c>
      <c r="K189" s="83">
        <v>0</v>
      </c>
      <c r="L189" s="76">
        <v>2440804.4300000002</v>
      </c>
      <c r="M189" s="76">
        <v>2440804.4300000002</v>
      </c>
      <c r="N189" s="77">
        <v>0</v>
      </c>
      <c r="O189" s="78">
        <v>0</v>
      </c>
      <c r="P189" s="79">
        <v>213324</v>
      </c>
      <c r="Q189" s="79">
        <v>213324</v>
      </c>
      <c r="R189" s="79">
        <v>0</v>
      </c>
      <c r="S189" s="79">
        <v>0</v>
      </c>
      <c r="T189" s="79">
        <v>202253</v>
      </c>
      <c r="U189" s="79">
        <v>202253</v>
      </c>
      <c r="V189" s="79">
        <v>0</v>
      </c>
      <c r="W189" s="79">
        <v>0</v>
      </c>
      <c r="X189" s="79">
        <v>202253</v>
      </c>
      <c r="Y189" s="79">
        <v>202253</v>
      </c>
      <c r="Z189" s="79">
        <v>0</v>
      </c>
      <c r="AA189" s="79">
        <v>0</v>
      </c>
      <c r="AB189" s="79">
        <v>202253</v>
      </c>
      <c r="AC189" s="79">
        <v>202253</v>
      </c>
      <c r="AD189" s="79">
        <v>0</v>
      </c>
      <c r="AE189" s="79">
        <v>0</v>
      </c>
      <c r="AF189" s="79">
        <v>202253</v>
      </c>
      <c r="AG189" s="79">
        <v>202253</v>
      </c>
      <c r="AH189" s="79">
        <v>0</v>
      </c>
      <c r="AI189" s="79">
        <v>0</v>
      </c>
      <c r="AJ189" s="79">
        <v>202253</v>
      </c>
      <c r="AK189" s="79">
        <v>202253</v>
      </c>
      <c r="AL189" s="79">
        <v>0</v>
      </c>
      <c r="AM189" s="79">
        <v>0</v>
      </c>
      <c r="AN189" s="79">
        <v>0</v>
      </c>
      <c r="AO189" s="79">
        <v>202253</v>
      </c>
      <c r="AP189" s="79">
        <v>202253</v>
      </c>
      <c r="AQ189" s="79">
        <v>0</v>
      </c>
      <c r="AR189" s="79">
        <v>0</v>
      </c>
      <c r="AS189" s="84">
        <v>202792</v>
      </c>
      <c r="AT189" s="84">
        <v>202792</v>
      </c>
      <c r="AU189" s="84">
        <v>0</v>
      </c>
      <c r="AV189" s="84">
        <v>0</v>
      </c>
      <c r="AW189" s="84">
        <v>202793</v>
      </c>
      <c r="AX189" s="84">
        <v>202793</v>
      </c>
      <c r="AY189" s="84">
        <v>0</v>
      </c>
      <c r="AZ189" s="84">
        <v>0</v>
      </c>
      <c r="BA189" s="84"/>
      <c r="BB189" s="84">
        <v>202792</v>
      </c>
      <c r="BC189" s="84">
        <v>202792</v>
      </c>
      <c r="BD189" s="84">
        <v>0</v>
      </c>
      <c r="BE189" s="84">
        <v>0</v>
      </c>
      <c r="BF189" s="84">
        <v>202793</v>
      </c>
      <c r="BG189" s="84">
        <v>202793</v>
      </c>
      <c r="BH189" s="84">
        <v>0</v>
      </c>
      <c r="BI189" s="84">
        <v>0</v>
      </c>
      <c r="BJ189" s="60"/>
      <c r="BK189" s="60"/>
      <c r="BL189" s="60"/>
      <c r="BM189" s="60"/>
      <c r="BN189" s="44"/>
      <c r="BO189" s="84">
        <v>2238012</v>
      </c>
      <c r="BP189" s="81"/>
    </row>
    <row r="190" spans="1:68">
      <c r="A190" s="71" t="s">
        <v>647</v>
      </c>
      <c r="B190" s="71" t="s">
        <v>649</v>
      </c>
      <c r="C190" s="82">
        <v>333.80700000000002</v>
      </c>
      <c r="D190" s="75">
        <v>1514398.91</v>
      </c>
      <c r="E190" s="73">
        <v>0</v>
      </c>
      <c r="F190" s="74">
        <v>0</v>
      </c>
      <c r="G190" s="75">
        <v>1514398.91</v>
      </c>
      <c r="H190" s="75">
        <v>30287.98</v>
      </c>
      <c r="I190" s="73">
        <v>1484110.93</v>
      </c>
      <c r="J190" s="73">
        <v>5726.12</v>
      </c>
      <c r="K190" s="83">
        <v>0</v>
      </c>
      <c r="L190" s="76">
        <v>1478384.81</v>
      </c>
      <c r="M190" s="76">
        <v>1478384.81</v>
      </c>
      <c r="N190" s="77">
        <v>0</v>
      </c>
      <c r="O190" s="78">
        <v>0</v>
      </c>
      <c r="P190" s="79">
        <v>129233</v>
      </c>
      <c r="Q190" s="79">
        <v>129233</v>
      </c>
      <c r="R190" s="79">
        <v>0</v>
      </c>
      <c r="S190" s="79">
        <v>0</v>
      </c>
      <c r="T190" s="79">
        <v>122501</v>
      </c>
      <c r="U190" s="79">
        <v>122501</v>
      </c>
      <c r="V190" s="79">
        <v>0</v>
      </c>
      <c r="W190" s="79">
        <v>0</v>
      </c>
      <c r="X190" s="79">
        <v>122501</v>
      </c>
      <c r="Y190" s="79">
        <v>122501</v>
      </c>
      <c r="Z190" s="79">
        <v>0</v>
      </c>
      <c r="AA190" s="79">
        <v>0</v>
      </c>
      <c r="AB190" s="79">
        <v>122501</v>
      </c>
      <c r="AC190" s="79">
        <v>122501</v>
      </c>
      <c r="AD190" s="79">
        <v>0</v>
      </c>
      <c r="AE190" s="79">
        <v>0</v>
      </c>
      <c r="AF190" s="79">
        <v>122501</v>
      </c>
      <c r="AG190" s="79">
        <v>122501</v>
      </c>
      <c r="AH190" s="79">
        <v>0</v>
      </c>
      <c r="AI190" s="79">
        <v>0</v>
      </c>
      <c r="AJ190" s="79">
        <v>122501</v>
      </c>
      <c r="AK190" s="79">
        <v>122501</v>
      </c>
      <c r="AL190" s="79">
        <v>0</v>
      </c>
      <c r="AM190" s="79">
        <v>0</v>
      </c>
      <c r="AN190" s="79">
        <v>0</v>
      </c>
      <c r="AO190" s="79">
        <v>122501</v>
      </c>
      <c r="AP190" s="79">
        <v>122501</v>
      </c>
      <c r="AQ190" s="79">
        <v>0</v>
      </c>
      <c r="AR190" s="79">
        <v>0</v>
      </c>
      <c r="AS190" s="84">
        <v>122829</v>
      </c>
      <c r="AT190" s="84">
        <v>122829</v>
      </c>
      <c r="AU190" s="84">
        <v>0</v>
      </c>
      <c r="AV190" s="84">
        <v>0</v>
      </c>
      <c r="AW190" s="84">
        <v>122829</v>
      </c>
      <c r="AX190" s="84">
        <v>122829</v>
      </c>
      <c r="AY190" s="84">
        <v>0</v>
      </c>
      <c r="AZ190" s="84">
        <v>0</v>
      </c>
      <c r="BA190" s="84"/>
      <c r="BB190" s="84">
        <v>122829</v>
      </c>
      <c r="BC190" s="84">
        <v>122829</v>
      </c>
      <c r="BD190" s="84">
        <v>0</v>
      </c>
      <c r="BE190" s="84">
        <v>0</v>
      </c>
      <c r="BF190" s="84">
        <v>122829</v>
      </c>
      <c r="BG190" s="84">
        <v>122829</v>
      </c>
      <c r="BH190" s="84">
        <v>0</v>
      </c>
      <c r="BI190" s="84">
        <v>0</v>
      </c>
      <c r="BJ190" s="60"/>
      <c r="BK190" s="60"/>
      <c r="BL190" s="60"/>
      <c r="BM190" s="60"/>
      <c r="BN190" s="44"/>
      <c r="BO190" s="84">
        <v>1355555</v>
      </c>
      <c r="BP190" s="81"/>
    </row>
    <row r="191" spans="1:68">
      <c r="A191" s="71" t="s">
        <v>650</v>
      </c>
      <c r="B191" s="71" t="s">
        <v>652</v>
      </c>
      <c r="C191" s="82">
        <v>433.62400000000002</v>
      </c>
      <c r="D191" s="75">
        <v>1967243.68</v>
      </c>
      <c r="E191" s="73">
        <v>92821.91</v>
      </c>
      <c r="F191" s="74">
        <v>0</v>
      </c>
      <c r="G191" s="75">
        <v>2060065.59</v>
      </c>
      <c r="H191" s="75">
        <v>41201.31</v>
      </c>
      <c r="I191" s="73">
        <v>2018864.28</v>
      </c>
      <c r="J191" s="73">
        <v>5362.61</v>
      </c>
      <c r="K191" s="83">
        <v>0</v>
      </c>
      <c r="L191" s="76">
        <v>2013501.67</v>
      </c>
      <c r="M191" s="76">
        <v>1922777.83</v>
      </c>
      <c r="N191" s="77">
        <v>90723.839999999997</v>
      </c>
      <c r="O191" s="78">
        <v>0</v>
      </c>
      <c r="P191" s="79">
        <v>174656</v>
      </c>
      <c r="Q191" s="79">
        <v>174656</v>
      </c>
      <c r="R191" s="79">
        <v>0</v>
      </c>
      <c r="S191" s="79">
        <v>0</v>
      </c>
      <c r="T191" s="79">
        <v>165568</v>
      </c>
      <c r="U191" s="79">
        <v>165568</v>
      </c>
      <c r="V191" s="79">
        <v>0</v>
      </c>
      <c r="W191" s="79">
        <v>0</v>
      </c>
      <c r="X191" s="79">
        <v>174654</v>
      </c>
      <c r="Y191" s="79">
        <v>165591</v>
      </c>
      <c r="Z191" s="79">
        <v>9063</v>
      </c>
      <c r="AA191" s="79">
        <v>0</v>
      </c>
      <c r="AB191" s="79">
        <v>174655</v>
      </c>
      <c r="AC191" s="79">
        <v>165592</v>
      </c>
      <c r="AD191" s="79">
        <v>9063</v>
      </c>
      <c r="AE191" s="79">
        <v>0</v>
      </c>
      <c r="AF191" s="79">
        <v>174654</v>
      </c>
      <c r="AG191" s="79">
        <v>165591</v>
      </c>
      <c r="AH191" s="79">
        <v>9063</v>
      </c>
      <c r="AI191" s="79">
        <v>0</v>
      </c>
      <c r="AJ191" s="79">
        <v>174655</v>
      </c>
      <c r="AK191" s="79">
        <v>165592</v>
      </c>
      <c r="AL191" s="79">
        <v>9063</v>
      </c>
      <c r="AM191" s="79">
        <v>0</v>
      </c>
      <c r="AN191" s="79">
        <v>0</v>
      </c>
      <c r="AO191" s="79">
        <v>174654</v>
      </c>
      <c r="AP191" s="79">
        <v>165591</v>
      </c>
      <c r="AQ191" s="79">
        <v>9063</v>
      </c>
      <c r="AR191" s="79">
        <v>0</v>
      </c>
      <c r="AS191" s="84">
        <v>160001</v>
      </c>
      <c r="AT191" s="84">
        <v>150919</v>
      </c>
      <c r="AU191" s="84">
        <v>9082</v>
      </c>
      <c r="AV191" s="84">
        <v>0</v>
      </c>
      <c r="AW191" s="84">
        <v>160001</v>
      </c>
      <c r="AX191" s="84">
        <v>150919</v>
      </c>
      <c r="AY191" s="84">
        <v>9082</v>
      </c>
      <c r="AZ191" s="84">
        <v>0</v>
      </c>
      <c r="BA191" s="84"/>
      <c r="BB191" s="84">
        <v>160002</v>
      </c>
      <c r="BC191" s="84">
        <v>150920</v>
      </c>
      <c r="BD191" s="84">
        <v>9082</v>
      </c>
      <c r="BE191" s="84">
        <v>0</v>
      </c>
      <c r="BF191" s="84">
        <v>160000</v>
      </c>
      <c r="BG191" s="84">
        <v>150919</v>
      </c>
      <c r="BH191" s="84">
        <v>9081</v>
      </c>
      <c r="BI191" s="84">
        <v>0</v>
      </c>
      <c r="BJ191" s="60"/>
      <c r="BK191" s="60"/>
      <c r="BL191" s="60"/>
      <c r="BM191" s="60"/>
      <c r="BN191" s="44"/>
      <c r="BO191" s="84">
        <v>1853500</v>
      </c>
      <c r="BP191" s="81"/>
    </row>
    <row r="192" spans="1:68">
      <c r="A192" s="71" t="s">
        <v>653</v>
      </c>
      <c r="B192" s="71" t="s">
        <v>655</v>
      </c>
      <c r="C192" s="82">
        <v>499.21800000000002</v>
      </c>
      <c r="D192" s="75">
        <v>2264827.2599999998</v>
      </c>
      <c r="E192" s="73">
        <v>117274.99</v>
      </c>
      <c r="F192" s="74">
        <v>0</v>
      </c>
      <c r="G192" s="75">
        <v>2382102.25</v>
      </c>
      <c r="H192" s="75">
        <v>47642.05</v>
      </c>
      <c r="I192" s="73">
        <v>2334460.2000000002</v>
      </c>
      <c r="J192" s="73">
        <v>0</v>
      </c>
      <c r="K192" s="83">
        <v>0</v>
      </c>
      <c r="L192" s="76">
        <v>2334460.2000000002</v>
      </c>
      <c r="M192" s="76">
        <v>2219530.71</v>
      </c>
      <c r="N192" s="77">
        <v>114929.49</v>
      </c>
      <c r="O192" s="78">
        <v>0</v>
      </c>
      <c r="P192" s="79">
        <v>196336</v>
      </c>
      <c r="Q192" s="79">
        <v>193985</v>
      </c>
      <c r="R192" s="79">
        <v>2351</v>
      </c>
      <c r="S192" s="79">
        <v>0</v>
      </c>
      <c r="T192" s="79">
        <v>186147</v>
      </c>
      <c r="U192" s="79">
        <v>183918</v>
      </c>
      <c r="V192" s="79">
        <v>2229</v>
      </c>
      <c r="W192" s="79">
        <v>0</v>
      </c>
      <c r="X192" s="79">
        <v>194940</v>
      </c>
      <c r="Y192" s="79">
        <v>183918</v>
      </c>
      <c r="Z192" s="79">
        <v>11022</v>
      </c>
      <c r="AA192" s="79">
        <v>0</v>
      </c>
      <c r="AB192" s="79">
        <v>194940</v>
      </c>
      <c r="AC192" s="79">
        <v>183918</v>
      </c>
      <c r="AD192" s="79">
        <v>11022</v>
      </c>
      <c r="AE192" s="79">
        <v>0</v>
      </c>
      <c r="AF192" s="79">
        <v>194940</v>
      </c>
      <c r="AG192" s="79">
        <v>183918</v>
      </c>
      <c r="AH192" s="79">
        <v>11022</v>
      </c>
      <c r="AI192" s="79">
        <v>0</v>
      </c>
      <c r="AJ192" s="79">
        <v>194940</v>
      </c>
      <c r="AK192" s="79">
        <v>183918</v>
      </c>
      <c r="AL192" s="79">
        <v>11022</v>
      </c>
      <c r="AM192" s="79">
        <v>0</v>
      </c>
      <c r="AN192" s="79">
        <v>0</v>
      </c>
      <c r="AO192" s="79">
        <v>194939</v>
      </c>
      <c r="AP192" s="79">
        <v>183917</v>
      </c>
      <c r="AQ192" s="79">
        <v>11022</v>
      </c>
      <c r="AR192" s="79">
        <v>0</v>
      </c>
      <c r="AS192" s="84">
        <v>195456</v>
      </c>
      <c r="AT192" s="84">
        <v>184408</v>
      </c>
      <c r="AU192" s="84">
        <v>11048</v>
      </c>
      <c r="AV192" s="84">
        <v>0</v>
      </c>
      <c r="AW192" s="84">
        <v>195456</v>
      </c>
      <c r="AX192" s="84">
        <v>184408</v>
      </c>
      <c r="AY192" s="84">
        <v>11048</v>
      </c>
      <c r="AZ192" s="84">
        <v>0</v>
      </c>
      <c r="BA192" s="84"/>
      <c r="BB192" s="84">
        <v>195456</v>
      </c>
      <c r="BC192" s="84">
        <v>184408</v>
      </c>
      <c r="BD192" s="84">
        <v>11048</v>
      </c>
      <c r="BE192" s="84">
        <v>0</v>
      </c>
      <c r="BF192" s="84">
        <v>195455</v>
      </c>
      <c r="BG192" s="84">
        <v>184407</v>
      </c>
      <c r="BH192" s="84">
        <v>11048</v>
      </c>
      <c r="BI192" s="84">
        <v>0</v>
      </c>
      <c r="BJ192" s="60"/>
      <c r="BK192" s="60"/>
      <c r="BL192" s="60"/>
      <c r="BM192" s="60"/>
      <c r="BN192" s="44"/>
      <c r="BO192" s="84">
        <v>2139005</v>
      </c>
      <c r="BP192" s="81"/>
    </row>
    <row r="193" spans="1:68">
      <c r="A193" s="71" t="s">
        <v>656</v>
      </c>
      <c r="B193" s="71" t="s">
        <v>658</v>
      </c>
      <c r="C193" s="82">
        <v>322.64999999999998</v>
      </c>
      <c r="D193" s="75">
        <v>1463782.39</v>
      </c>
      <c r="E193" s="73">
        <v>91823.82</v>
      </c>
      <c r="F193" s="74">
        <v>0</v>
      </c>
      <c r="G193" s="75">
        <v>1555606.21</v>
      </c>
      <c r="H193" s="75">
        <v>31112.12</v>
      </c>
      <c r="I193" s="73">
        <v>1524494.09</v>
      </c>
      <c r="J193" s="73">
        <v>0</v>
      </c>
      <c r="K193" s="83">
        <v>0</v>
      </c>
      <c r="L193" s="76">
        <v>1524494.09</v>
      </c>
      <c r="M193" s="76">
        <v>1434506.75</v>
      </c>
      <c r="N193" s="77">
        <v>89987.34</v>
      </c>
      <c r="O193" s="78">
        <v>0</v>
      </c>
      <c r="P193" s="79">
        <v>129542</v>
      </c>
      <c r="Q193" s="79">
        <v>129542</v>
      </c>
      <c r="R193" s="79">
        <v>0</v>
      </c>
      <c r="S193" s="79">
        <v>0</v>
      </c>
      <c r="T193" s="79">
        <v>122819</v>
      </c>
      <c r="U193" s="79">
        <v>122819</v>
      </c>
      <c r="V193" s="79">
        <v>0</v>
      </c>
      <c r="W193" s="79">
        <v>0</v>
      </c>
      <c r="X193" s="79">
        <v>122819</v>
      </c>
      <c r="Y193" s="79">
        <v>122819</v>
      </c>
      <c r="Z193" s="79">
        <v>0</v>
      </c>
      <c r="AA193" s="79">
        <v>0</v>
      </c>
      <c r="AB193" s="79">
        <v>132807</v>
      </c>
      <c r="AC193" s="79">
        <v>122819</v>
      </c>
      <c r="AD193" s="79">
        <v>9988</v>
      </c>
      <c r="AE193" s="79">
        <v>0</v>
      </c>
      <c r="AF193" s="79">
        <v>132806</v>
      </c>
      <c r="AG193" s="79">
        <v>122819</v>
      </c>
      <c r="AH193" s="79">
        <v>9987</v>
      </c>
      <c r="AI193" s="79">
        <v>0</v>
      </c>
      <c r="AJ193" s="79">
        <v>132807</v>
      </c>
      <c r="AK193" s="79">
        <v>122819</v>
      </c>
      <c r="AL193" s="79">
        <v>9988</v>
      </c>
      <c r="AM193" s="79">
        <v>0</v>
      </c>
      <c r="AN193" s="79">
        <v>0</v>
      </c>
      <c r="AO193" s="79">
        <v>132806</v>
      </c>
      <c r="AP193" s="79">
        <v>122819</v>
      </c>
      <c r="AQ193" s="79">
        <v>9987</v>
      </c>
      <c r="AR193" s="79">
        <v>0</v>
      </c>
      <c r="AS193" s="84">
        <v>123617</v>
      </c>
      <c r="AT193" s="84">
        <v>113610</v>
      </c>
      <c r="AU193" s="84">
        <v>10007</v>
      </c>
      <c r="AV193" s="84">
        <v>0</v>
      </c>
      <c r="AW193" s="84">
        <v>123618</v>
      </c>
      <c r="AX193" s="84">
        <v>113610</v>
      </c>
      <c r="AY193" s="84">
        <v>10008</v>
      </c>
      <c r="AZ193" s="84">
        <v>0</v>
      </c>
      <c r="BA193" s="84"/>
      <c r="BB193" s="84">
        <v>123617</v>
      </c>
      <c r="BC193" s="84">
        <v>113610</v>
      </c>
      <c r="BD193" s="84">
        <v>10007</v>
      </c>
      <c r="BE193" s="84">
        <v>0</v>
      </c>
      <c r="BF193" s="84">
        <v>123618</v>
      </c>
      <c r="BG193" s="84">
        <v>113610</v>
      </c>
      <c r="BH193" s="84">
        <v>10008</v>
      </c>
      <c r="BI193" s="84">
        <v>0</v>
      </c>
      <c r="BJ193" s="60"/>
      <c r="BK193" s="60"/>
      <c r="BL193" s="60"/>
      <c r="BM193" s="60"/>
      <c r="BN193" s="44"/>
      <c r="BO193" s="84">
        <v>1400876</v>
      </c>
      <c r="BP193" s="81"/>
    </row>
    <row r="194" spans="1:68">
      <c r="A194" s="71" t="s">
        <v>659</v>
      </c>
      <c r="B194" s="71" t="s">
        <v>661</v>
      </c>
      <c r="C194" s="82">
        <v>430.27600000000001</v>
      </c>
      <c r="D194" s="75">
        <v>1952054.64</v>
      </c>
      <c r="E194" s="73">
        <v>93819.99</v>
      </c>
      <c r="F194" s="74">
        <v>0</v>
      </c>
      <c r="G194" s="75">
        <v>2045874.63</v>
      </c>
      <c r="H194" s="75">
        <v>40917.49</v>
      </c>
      <c r="I194" s="73">
        <v>2004957.14</v>
      </c>
      <c r="J194" s="73">
        <v>0</v>
      </c>
      <c r="K194" s="83">
        <v>0</v>
      </c>
      <c r="L194" s="76">
        <v>2004957.14</v>
      </c>
      <c r="M194" s="76">
        <v>1913013.55</v>
      </c>
      <c r="N194" s="77">
        <v>91943.59</v>
      </c>
      <c r="O194" s="78">
        <v>0</v>
      </c>
      <c r="P194" s="79">
        <v>150203</v>
      </c>
      <c r="Q194" s="79">
        <v>143092</v>
      </c>
      <c r="R194" s="79">
        <v>0</v>
      </c>
      <c r="S194" s="79">
        <v>7111</v>
      </c>
      <c r="T194" s="79">
        <v>142408</v>
      </c>
      <c r="U194" s="79">
        <v>135666</v>
      </c>
      <c r="V194" s="79">
        <v>0</v>
      </c>
      <c r="W194" s="79">
        <v>6742</v>
      </c>
      <c r="X194" s="79">
        <v>151299</v>
      </c>
      <c r="Y194" s="79">
        <v>135666</v>
      </c>
      <c r="Z194" s="79">
        <v>8891</v>
      </c>
      <c r="AA194" s="79">
        <v>6742</v>
      </c>
      <c r="AB194" s="79">
        <v>142269</v>
      </c>
      <c r="AC194" s="79">
        <v>135666</v>
      </c>
      <c r="AD194" s="79">
        <v>8891</v>
      </c>
      <c r="AE194" s="79">
        <v>-2288</v>
      </c>
      <c r="AF194" s="79">
        <v>142269</v>
      </c>
      <c r="AG194" s="79">
        <v>135666</v>
      </c>
      <c r="AH194" s="79">
        <v>8891</v>
      </c>
      <c r="AI194" s="79">
        <v>-2288</v>
      </c>
      <c r="AJ194" s="79">
        <v>142269</v>
      </c>
      <c r="AK194" s="79">
        <v>135666</v>
      </c>
      <c r="AL194" s="79">
        <v>8891</v>
      </c>
      <c r="AM194" s="79">
        <v>-2288</v>
      </c>
      <c r="AN194" s="79">
        <v>0</v>
      </c>
      <c r="AO194" s="79">
        <v>142268</v>
      </c>
      <c r="AP194" s="79">
        <v>135666</v>
      </c>
      <c r="AQ194" s="79">
        <v>8891</v>
      </c>
      <c r="AR194" s="79">
        <v>-2289</v>
      </c>
      <c r="AS194" s="84">
        <v>198395</v>
      </c>
      <c r="AT194" s="84">
        <v>191185</v>
      </c>
      <c r="AU194" s="84">
        <v>9498</v>
      </c>
      <c r="AV194" s="84">
        <v>-2288</v>
      </c>
      <c r="AW194" s="84">
        <v>198394</v>
      </c>
      <c r="AX194" s="84">
        <v>191185</v>
      </c>
      <c r="AY194" s="84">
        <v>9498</v>
      </c>
      <c r="AZ194" s="84">
        <v>-2289</v>
      </c>
      <c r="BA194" s="84"/>
      <c r="BB194" s="84">
        <v>198395</v>
      </c>
      <c r="BC194" s="84">
        <v>191185</v>
      </c>
      <c r="BD194" s="84">
        <v>9498</v>
      </c>
      <c r="BE194" s="84">
        <v>-2288</v>
      </c>
      <c r="BF194" s="84">
        <v>198393</v>
      </c>
      <c r="BG194" s="84">
        <v>191185</v>
      </c>
      <c r="BH194" s="84">
        <v>9497</v>
      </c>
      <c r="BI194" s="84">
        <v>-2289</v>
      </c>
      <c r="BJ194" s="60"/>
      <c r="BK194" s="60"/>
      <c r="BL194" s="60"/>
      <c r="BM194" s="60"/>
      <c r="BN194" s="44"/>
      <c r="BO194" s="84">
        <v>1806562</v>
      </c>
      <c r="BP194" s="81"/>
    </row>
    <row r="195" spans="1:68">
      <c r="A195" s="71" t="s">
        <v>662</v>
      </c>
      <c r="B195" s="71" t="s">
        <v>664</v>
      </c>
      <c r="C195" s="82">
        <v>346.714</v>
      </c>
      <c r="D195" s="75">
        <v>1572954.74</v>
      </c>
      <c r="E195" s="73">
        <v>0</v>
      </c>
      <c r="F195" s="74">
        <v>0</v>
      </c>
      <c r="G195" s="75">
        <v>1572954.74</v>
      </c>
      <c r="H195" s="75">
        <v>31459.09</v>
      </c>
      <c r="I195" s="73">
        <v>1541495.65</v>
      </c>
      <c r="J195" s="73">
        <v>0</v>
      </c>
      <c r="K195" s="83">
        <v>0</v>
      </c>
      <c r="L195" s="76">
        <v>1541495.65</v>
      </c>
      <c r="M195" s="76">
        <v>1541495.65</v>
      </c>
      <c r="N195" s="77">
        <v>0</v>
      </c>
      <c r="O195" s="78">
        <v>0</v>
      </c>
      <c r="P195" s="79">
        <v>143002</v>
      </c>
      <c r="Q195" s="79">
        <v>143002</v>
      </c>
      <c r="R195" s="79">
        <v>0</v>
      </c>
      <c r="S195" s="79">
        <v>0</v>
      </c>
      <c r="T195" s="79">
        <v>135581</v>
      </c>
      <c r="U195" s="79">
        <v>135581</v>
      </c>
      <c r="V195" s="79">
        <v>0</v>
      </c>
      <c r="W195" s="79">
        <v>0</v>
      </c>
      <c r="X195" s="79">
        <v>135581</v>
      </c>
      <c r="Y195" s="79">
        <v>135581</v>
      </c>
      <c r="Z195" s="79">
        <v>0</v>
      </c>
      <c r="AA195" s="79">
        <v>0</v>
      </c>
      <c r="AB195" s="79">
        <v>135581</v>
      </c>
      <c r="AC195" s="79">
        <v>135581</v>
      </c>
      <c r="AD195" s="79">
        <v>0</v>
      </c>
      <c r="AE195" s="79">
        <v>0</v>
      </c>
      <c r="AF195" s="79">
        <v>135580</v>
      </c>
      <c r="AG195" s="79">
        <v>135580</v>
      </c>
      <c r="AH195" s="79">
        <v>0</v>
      </c>
      <c r="AI195" s="79">
        <v>0</v>
      </c>
      <c r="AJ195" s="79">
        <v>135581</v>
      </c>
      <c r="AK195" s="79">
        <v>135581</v>
      </c>
      <c r="AL195" s="79">
        <v>0</v>
      </c>
      <c r="AM195" s="79">
        <v>0</v>
      </c>
      <c r="AN195" s="79">
        <v>0</v>
      </c>
      <c r="AO195" s="79">
        <v>135580</v>
      </c>
      <c r="AP195" s="79">
        <v>135580</v>
      </c>
      <c r="AQ195" s="79">
        <v>0</v>
      </c>
      <c r="AR195" s="79">
        <v>0</v>
      </c>
      <c r="AS195" s="84">
        <v>117002</v>
      </c>
      <c r="AT195" s="84">
        <v>117002</v>
      </c>
      <c r="AU195" s="84">
        <v>0</v>
      </c>
      <c r="AV195" s="84">
        <v>0</v>
      </c>
      <c r="AW195" s="84">
        <v>117002</v>
      </c>
      <c r="AX195" s="84">
        <v>117002</v>
      </c>
      <c r="AY195" s="84">
        <v>0</v>
      </c>
      <c r="AZ195" s="84">
        <v>0</v>
      </c>
      <c r="BA195" s="84"/>
      <c r="BB195" s="84">
        <v>117002</v>
      </c>
      <c r="BC195" s="84">
        <v>117002</v>
      </c>
      <c r="BD195" s="84">
        <v>0</v>
      </c>
      <c r="BE195" s="84">
        <v>0</v>
      </c>
      <c r="BF195" s="84">
        <v>117002</v>
      </c>
      <c r="BG195" s="84">
        <v>117002</v>
      </c>
      <c r="BH195" s="84">
        <v>0</v>
      </c>
      <c r="BI195" s="84">
        <v>0</v>
      </c>
      <c r="BJ195" s="60"/>
      <c r="BK195" s="60"/>
      <c r="BL195" s="60"/>
      <c r="BM195" s="60"/>
      <c r="BN195" s="44"/>
      <c r="BO195" s="84">
        <v>1424494</v>
      </c>
      <c r="BP195" s="81"/>
    </row>
    <row r="196" spans="1:68">
      <c r="A196" s="71" t="s">
        <v>665</v>
      </c>
      <c r="B196" s="71" t="s">
        <v>667</v>
      </c>
      <c r="C196" s="82">
        <v>626.31299999999999</v>
      </c>
      <c r="D196" s="75">
        <v>2841425.5</v>
      </c>
      <c r="E196" s="73">
        <v>138733.82</v>
      </c>
      <c r="F196" s="74">
        <v>0</v>
      </c>
      <c r="G196" s="75">
        <v>2980159.32</v>
      </c>
      <c r="H196" s="75">
        <v>59603.19</v>
      </c>
      <c r="I196" s="73">
        <v>2920556.13</v>
      </c>
      <c r="J196" s="73">
        <v>0</v>
      </c>
      <c r="K196" s="83">
        <v>0</v>
      </c>
      <c r="L196" s="76">
        <v>2920556.13</v>
      </c>
      <c r="M196" s="76">
        <v>2784596.99</v>
      </c>
      <c r="N196" s="77">
        <v>135959.14000000001</v>
      </c>
      <c r="O196" s="78">
        <v>0</v>
      </c>
      <c r="P196" s="79">
        <v>247180</v>
      </c>
      <c r="Q196" s="79">
        <v>247180</v>
      </c>
      <c r="R196" s="79">
        <v>0</v>
      </c>
      <c r="S196" s="79">
        <v>0</v>
      </c>
      <c r="T196" s="79">
        <v>234351</v>
      </c>
      <c r="U196" s="79">
        <v>234351</v>
      </c>
      <c r="V196" s="79">
        <v>0</v>
      </c>
      <c r="W196" s="79">
        <v>0</v>
      </c>
      <c r="X196" s="79">
        <v>247932</v>
      </c>
      <c r="Y196" s="79">
        <v>234351</v>
      </c>
      <c r="Z196" s="79">
        <v>13581</v>
      </c>
      <c r="AA196" s="79">
        <v>0</v>
      </c>
      <c r="AB196" s="79">
        <v>247932</v>
      </c>
      <c r="AC196" s="79">
        <v>234351</v>
      </c>
      <c r="AD196" s="79">
        <v>13581</v>
      </c>
      <c r="AE196" s="79">
        <v>0</v>
      </c>
      <c r="AF196" s="79">
        <v>247932</v>
      </c>
      <c r="AG196" s="79">
        <v>234351</v>
      </c>
      <c r="AH196" s="79">
        <v>13581</v>
      </c>
      <c r="AI196" s="79">
        <v>0</v>
      </c>
      <c r="AJ196" s="79">
        <v>247933</v>
      </c>
      <c r="AK196" s="79">
        <v>234352</v>
      </c>
      <c r="AL196" s="79">
        <v>13581</v>
      </c>
      <c r="AM196" s="79">
        <v>0</v>
      </c>
      <c r="AN196" s="79">
        <v>0</v>
      </c>
      <c r="AO196" s="79">
        <v>247932</v>
      </c>
      <c r="AP196" s="79">
        <v>234351</v>
      </c>
      <c r="AQ196" s="79">
        <v>13581</v>
      </c>
      <c r="AR196" s="79">
        <v>0</v>
      </c>
      <c r="AS196" s="84">
        <v>239873</v>
      </c>
      <c r="AT196" s="84">
        <v>226262</v>
      </c>
      <c r="AU196" s="84">
        <v>13611</v>
      </c>
      <c r="AV196" s="84">
        <v>0</v>
      </c>
      <c r="AW196" s="84">
        <v>239873</v>
      </c>
      <c r="AX196" s="84">
        <v>226262</v>
      </c>
      <c r="AY196" s="84">
        <v>13611</v>
      </c>
      <c r="AZ196" s="84">
        <v>0</v>
      </c>
      <c r="BA196" s="84"/>
      <c r="BB196" s="84">
        <v>239873</v>
      </c>
      <c r="BC196" s="84">
        <v>226262</v>
      </c>
      <c r="BD196" s="84">
        <v>13611</v>
      </c>
      <c r="BE196" s="84">
        <v>0</v>
      </c>
      <c r="BF196" s="84">
        <v>239873</v>
      </c>
      <c r="BG196" s="84">
        <v>226262</v>
      </c>
      <c r="BH196" s="84">
        <v>13611</v>
      </c>
      <c r="BI196" s="84">
        <v>0</v>
      </c>
      <c r="BJ196" s="60"/>
      <c r="BK196" s="60"/>
      <c r="BL196" s="60"/>
      <c r="BM196" s="60"/>
      <c r="BN196" s="44"/>
      <c r="BO196" s="84">
        <v>2680684</v>
      </c>
      <c r="BP196" s="81"/>
    </row>
    <row r="197" spans="1:68">
      <c r="A197" s="85" t="s">
        <v>668</v>
      </c>
      <c r="B197" s="85" t="s">
        <v>670</v>
      </c>
      <c r="C197" s="82">
        <v>663.97199999999998</v>
      </c>
      <c r="D197" s="75">
        <v>3012274.97</v>
      </c>
      <c r="E197" s="73">
        <v>160192.64000000001</v>
      </c>
      <c r="F197" s="74">
        <v>0</v>
      </c>
      <c r="G197" s="75">
        <v>3172467.61</v>
      </c>
      <c r="H197" s="75">
        <v>63449.35</v>
      </c>
      <c r="I197" s="73">
        <v>3109018.26</v>
      </c>
      <c r="J197" s="73">
        <v>0</v>
      </c>
      <c r="K197" s="83">
        <v>0</v>
      </c>
      <c r="L197" s="76">
        <v>3109018.26</v>
      </c>
      <c r="M197" s="76">
        <v>2952029.47</v>
      </c>
      <c r="N197" s="77">
        <v>156988.79</v>
      </c>
      <c r="O197" s="78">
        <v>0</v>
      </c>
      <c r="P197" s="79">
        <v>279602</v>
      </c>
      <c r="Q197" s="79">
        <v>279602</v>
      </c>
      <c r="R197" s="79">
        <v>0</v>
      </c>
      <c r="S197" s="79">
        <v>0</v>
      </c>
      <c r="T197" s="79">
        <v>265091</v>
      </c>
      <c r="U197" s="79">
        <v>265091</v>
      </c>
      <c r="V197" s="79">
        <v>0</v>
      </c>
      <c r="W197" s="79">
        <v>0</v>
      </c>
      <c r="X197" s="79">
        <v>279966</v>
      </c>
      <c r="Y197" s="79">
        <v>265091</v>
      </c>
      <c r="Z197" s="79">
        <v>14875</v>
      </c>
      <c r="AA197" s="79">
        <v>0</v>
      </c>
      <c r="AB197" s="79">
        <v>279967</v>
      </c>
      <c r="AC197" s="79">
        <v>265091</v>
      </c>
      <c r="AD197" s="79">
        <v>14876</v>
      </c>
      <c r="AE197" s="79">
        <v>0</v>
      </c>
      <c r="AF197" s="79">
        <v>279966</v>
      </c>
      <c r="AG197" s="79">
        <v>265091</v>
      </c>
      <c r="AH197" s="79">
        <v>14875</v>
      </c>
      <c r="AI197" s="79">
        <v>0</v>
      </c>
      <c r="AJ197" s="79">
        <v>279967</v>
      </c>
      <c r="AK197" s="79">
        <v>265091</v>
      </c>
      <c r="AL197" s="79">
        <v>14876</v>
      </c>
      <c r="AM197" s="79">
        <v>0</v>
      </c>
      <c r="AN197" s="79">
        <v>0</v>
      </c>
      <c r="AO197" s="79">
        <v>279967</v>
      </c>
      <c r="AP197" s="79">
        <v>265092</v>
      </c>
      <c r="AQ197" s="79">
        <v>14875</v>
      </c>
      <c r="AR197" s="79">
        <v>0</v>
      </c>
      <c r="AS197" s="84">
        <v>232898</v>
      </c>
      <c r="AT197" s="84">
        <v>216376</v>
      </c>
      <c r="AU197" s="84">
        <v>16522</v>
      </c>
      <c r="AV197" s="84">
        <v>0</v>
      </c>
      <c r="AW197" s="84">
        <v>232898</v>
      </c>
      <c r="AX197" s="84">
        <v>216376</v>
      </c>
      <c r="AY197" s="84">
        <v>16522</v>
      </c>
      <c r="AZ197" s="84">
        <v>0</v>
      </c>
      <c r="BA197" s="84"/>
      <c r="BB197" s="84">
        <v>232899</v>
      </c>
      <c r="BC197" s="84">
        <v>216376</v>
      </c>
      <c r="BD197" s="84">
        <v>16523</v>
      </c>
      <c r="BE197" s="84">
        <v>0</v>
      </c>
      <c r="BF197" s="84">
        <v>232898</v>
      </c>
      <c r="BG197" s="84">
        <v>216376</v>
      </c>
      <c r="BH197" s="84">
        <v>16522</v>
      </c>
      <c r="BI197" s="84">
        <v>0</v>
      </c>
      <c r="BJ197" s="60"/>
      <c r="BK197" s="60"/>
      <c r="BL197" s="60"/>
      <c r="BM197" s="60"/>
      <c r="BN197" s="44"/>
      <c r="BO197" s="84">
        <v>2876119</v>
      </c>
      <c r="BP197" s="81"/>
    </row>
    <row r="198" spans="1:68">
      <c r="A198" s="85" t="s">
        <v>671</v>
      </c>
      <c r="B198" s="85" t="s">
        <v>673</v>
      </c>
      <c r="C198" s="82">
        <v>1157.702</v>
      </c>
      <c r="D198" s="75">
        <v>5252204.55</v>
      </c>
      <c r="E198" s="73">
        <v>330366.14</v>
      </c>
      <c r="F198" s="74">
        <v>0</v>
      </c>
      <c r="G198" s="75">
        <v>5582570.6900000004</v>
      </c>
      <c r="H198" s="75">
        <v>111651.41</v>
      </c>
      <c r="I198" s="73">
        <v>5470919.2800000003</v>
      </c>
      <c r="J198" s="73">
        <v>0</v>
      </c>
      <c r="K198" s="83">
        <v>0</v>
      </c>
      <c r="L198" s="76">
        <v>5470919.2800000003</v>
      </c>
      <c r="M198" s="76">
        <v>5147160.46</v>
      </c>
      <c r="N198" s="77">
        <v>323758.82</v>
      </c>
      <c r="O198" s="78">
        <v>0</v>
      </c>
      <c r="P198" s="79">
        <v>481724</v>
      </c>
      <c r="Q198" s="79">
        <v>455266</v>
      </c>
      <c r="R198" s="79">
        <v>26458</v>
      </c>
      <c r="S198" s="79">
        <v>0</v>
      </c>
      <c r="T198" s="79">
        <v>456723</v>
      </c>
      <c r="U198" s="79">
        <v>431638</v>
      </c>
      <c r="V198" s="79">
        <v>25085</v>
      </c>
      <c r="W198" s="79">
        <v>0</v>
      </c>
      <c r="X198" s="79">
        <v>458824</v>
      </c>
      <c r="Y198" s="79">
        <v>431638</v>
      </c>
      <c r="Z198" s="79">
        <v>27186</v>
      </c>
      <c r="AA198" s="79">
        <v>0</v>
      </c>
      <c r="AB198" s="79">
        <v>458824</v>
      </c>
      <c r="AC198" s="79">
        <v>431638</v>
      </c>
      <c r="AD198" s="79">
        <v>27186</v>
      </c>
      <c r="AE198" s="79">
        <v>0</v>
      </c>
      <c r="AF198" s="79">
        <v>458824</v>
      </c>
      <c r="AG198" s="79">
        <v>431638</v>
      </c>
      <c r="AH198" s="79">
        <v>27186</v>
      </c>
      <c r="AI198" s="79">
        <v>0</v>
      </c>
      <c r="AJ198" s="79">
        <v>458824</v>
      </c>
      <c r="AK198" s="79">
        <v>431638</v>
      </c>
      <c r="AL198" s="79">
        <v>27186</v>
      </c>
      <c r="AM198" s="79">
        <v>0</v>
      </c>
      <c r="AN198" s="79">
        <v>0</v>
      </c>
      <c r="AO198" s="79">
        <v>458824</v>
      </c>
      <c r="AP198" s="79">
        <v>431638</v>
      </c>
      <c r="AQ198" s="79">
        <v>27186</v>
      </c>
      <c r="AR198" s="79">
        <v>0</v>
      </c>
      <c r="AS198" s="84">
        <v>447670</v>
      </c>
      <c r="AT198" s="84">
        <v>420413</v>
      </c>
      <c r="AU198" s="84">
        <v>27257</v>
      </c>
      <c r="AV198" s="84">
        <v>0</v>
      </c>
      <c r="AW198" s="84">
        <v>447670</v>
      </c>
      <c r="AX198" s="84">
        <v>420413</v>
      </c>
      <c r="AY198" s="84">
        <v>27257</v>
      </c>
      <c r="AZ198" s="84">
        <v>0</v>
      </c>
      <c r="BA198" s="84"/>
      <c r="BB198" s="84">
        <v>447670</v>
      </c>
      <c r="BC198" s="84">
        <v>420413</v>
      </c>
      <c r="BD198" s="84">
        <v>27257</v>
      </c>
      <c r="BE198" s="84">
        <v>0</v>
      </c>
      <c r="BF198" s="84">
        <v>447671</v>
      </c>
      <c r="BG198" s="84">
        <v>420414</v>
      </c>
      <c r="BH198" s="84">
        <v>27257</v>
      </c>
      <c r="BI198" s="84">
        <v>0</v>
      </c>
      <c r="BJ198" s="60"/>
      <c r="BK198" s="60"/>
      <c r="BL198" s="60"/>
      <c r="BM198" s="60"/>
      <c r="BN198" s="44"/>
      <c r="BO198" s="84">
        <v>5023248</v>
      </c>
      <c r="BP198" s="81"/>
    </row>
    <row r="199" spans="1:68">
      <c r="A199" s="85" t="s">
        <v>925</v>
      </c>
      <c r="B199" s="85" t="s">
        <v>676</v>
      </c>
      <c r="C199" s="82">
        <v>616.16499999999996</v>
      </c>
      <c r="D199" s="75">
        <v>2795386.56</v>
      </c>
      <c r="E199" s="73">
        <v>189636.15</v>
      </c>
      <c r="F199" s="74">
        <v>0</v>
      </c>
      <c r="G199" s="75">
        <v>2985022.71</v>
      </c>
      <c r="H199" s="75">
        <v>59700.45</v>
      </c>
      <c r="I199" s="73">
        <v>2925322.26</v>
      </c>
      <c r="J199" s="73">
        <v>0</v>
      </c>
      <c r="K199" s="83">
        <v>0</v>
      </c>
      <c r="L199" s="76">
        <v>2925322.26</v>
      </c>
      <c r="M199" s="76">
        <v>2739478.83</v>
      </c>
      <c r="N199" s="77">
        <v>185843.43</v>
      </c>
      <c r="O199" s="78">
        <v>0</v>
      </c>
      <c r="P199" s="79">
        <v>262380</v>
      </c>
      <c r="Q199" s="79">
        <v>262380</v>
      </c>
      <c r="R199" s="79">
        <v>0</v>
      </c>
      <c r="S199" s="79">
        <v>0</v>
      </c>
      <c r="T199" s="79">
        <v>248762</v>
      </c>
      <c r="U199" s="79">
        <v>248762</v>
      </c>
      <c r="V199" s="79">
        <v>0</v>
      </c>
      <c r="W199" s="79">
        <v>0</v>
      </c>
      <c r="X199" s="79">
        <v>267327</v>
      </c>
      <c r="Y199" s="79">
        <v>248763</v>
      </c>
      <c r="Z199" s="79">
        <v>18564</v>
      </c>
      <c r="AA199" s="79">
        <v>0</v>
      </c>
      <c r="AB199" s="79">
        <v>267326</v>
      </c>
      <c r="AC199" s="79">
        <v>248762</v>
      </c>
      <c r="AD199" s="79">
        <v>18564</v>
      </c>
      <c r="AE199" s="79">
        <v>0</v>
      </c>
      <c r="AF199" s="79">
        <v>267327</v>
      </c>
      <c r="AG199" s="79">
        <v>248763</v>
      </c>
      <c r="AH199" s="79">
        <v>18564</v>
      </c>
      <c r="AI199" s="79">
        <v>0</v>
      </c>
      <c r="AJ199" s="79">
        <v>267326</v>
      </c>
      <c r="AK199" s="79">
        <v>248762</v>
      </c>
      <c r="AL199" s="79">
        <v>18564</v>
      </c>
      <c r="AM199" s="79">
        <v>0</v>
      </c>
      <c r="AN199" s="79">
        <v>0</v>
      </c>
      <c r="AO199" s="79">
        <v>267327</v>
      </c>
      <c r="AP199" s="79">
        <v>248763</v>
      </c>
      <c r="AQ199" s="79">
        <v>18564</v>
      </c>
      <c r="AR199" s="79">
        <v>0</v>
      </c>
      <c r="AS199" s="84">
        <v>215510</v>
      </c>
      <c r="AT199" s="84">
        <v>196905</v>
      </c>
      <c r="AU199" s="84">
        <v>18605</v>
      </c>
      <c r="AV199" s="84">
        <v>0</v>
      </c>
      <c r="AW199" s="84">
        <v>215510</v>
      </c>
      <c r="AX199" s="84">
        <v>196905</v>
      </c>
      <c r="AY199" s="84">
        <v>18605</v>
      </c>
      <c r="AZ199" s="84">
        <v>0</v>
      </c>
      <c r="BA199" s="84"/>
      <c r="BB199" s="84">
        <v>215509</v>
      </c>
      <c r="BC199" s="84">
        <v>196905</v>
      </c>
      <c r="BD199" s="84">
        <v>18604</v>
      </c>
      <c r="BE199" s="84">
        <v>0</v>
      </c>
      <c r="BF199" s="84">
        <v>215509</v>
      </c>
      <c r="BG199" s="84">
        <v>196904</v>
      </c>
      <c r="BH199" s="84">
        <v>18605</v>
      </c>
      <c r="BI199" s="84">
        <v>0</v>
      </c>
      <c r="BJ199" s="60"/>
      <c r="BK199" s="60"/>
      <c r="BL199" s="60"/>
      <c r="BM199" s="60"/>
      <c r="BN199" s="44"/>
      <c r="BO199" s="84">
        <v>2709813</v>
      </c>
      <c r="BP199" s="81"/>
    </row>
    <row r="200" spans="1:68">
      <c r="A200" s="71" t="s">
        <v>677</v>
      </c>
      <c r="B200" s="71" t="s">
        <v>679</v>
      </c>
      <c r="C200" s="82">
        <v>174.53800000000001</v>
      </c>
      <c r="D200" s="75">
        <v>791835.27</v>
      </c>
      <c r="E200" s="73">
        <v>0</v>
      </c>
      <c r="F200" s="74">
        <v>0</v>
      </c>
      <c r="G200" s="75">
        <v>791835.27</v>
      </c>
      <c r="H200" s="75">
        <v>15836.71</v>
      </c>
      <c r="I200" s="73">
        <v>775998.56</v>
      </c>
      <c r="J200" s="73">
        <v>167590.82</v>
      </c>
      <c r="K200" s="83">
        <v>0</v>
      </c>
      <c r="L200" s="76">
        <v>608407.74</v>
      </c>
      <c r="M200" s="76">
        <v>608407.74</v>
      </c>
      <c r="N200" s="77">
        <v>0</v>
      </c>
      <c r="O200" s="78">
        <v>0</v>
      </c>
      <c r="P200" s="79">
        <v>55123</v>
      </c>
      <c r="Q200" s="79">
        <v>55123</v>
      </c>
      <c r="R200" s="79">
        <v>0</v>
      </c>
      <c r="S200" s="79">
        <v>0</v>
      </c>
      <c r="T200" s="79">
        <v>51537</v>
      </c>
      <c r="U200" s="79">
        <v>51537</v>
      </c>
      <c r="V200" s="79">
        <v>0</v>
      </c>
      <c r="W200" s="79">
        <v>0</v>
      </c>
      <c r="X200" s="79">
        <v>51537</v>
      </c>
      <c r="Y200" s="79">
        <v>51537</v>
      </c>
      <c r="Z200" s="79">
        <v>0</v>
      </c>
      <c r="AA200" s="79">
        <v>0</v>
      </c>
      <c r="AB200" s="79">
        <v>51537</v>
      </c>
      <c r="AC200" s="79">
        <v>51537</v>
      </c>
      <c r="AD200" s="79">
        <v>0</v>
      </c>
      <c r="AE200" s="79">
        <v>0</v>
      </c>
      <c r="AF200" s="79">
        <v>51537</v>
      </c>
      <c r="AG200" s="79">
        <v>51537</v>
      </c>
      <c r="AH200" s="79">
        <v>0</v>
      </c>
      <c r="AI200" s="79">
        <v>0</v>
      </c>
      <c r="AJ200" s="79">
        <v>51537</v>
      </c>
      <c r="AK200" s="79">
        <v>51537</v>
      </c>
      <c r="AL200" s="79">
        <v>0</v>
      </c>
      <c r="AM200" s="79">
        <v>0</v>
      </c>
      <c r="AN200" s="79">
        <v>0</v>
      </c>
      <c r="AO200" s="79">
        <v>51538</v>
      </c>
      <c r="AP200" s="79">
        <v>51538</v>
      </c>
      <c r="AQ200" s="79">
        <v>0</v>
      </c>
      <c r="AR200" s="79">
        <v>0</v>
      </c>
      <c r="AS200" s="84">
        <v>51712</v>
      </c>
      <c r="AT200" s="84">
        <v>51712</v>
      </c>
      <c r="AU200" s="84">
        <v>0</v>
      </c>
      <c r="AV200" s="84">
        <v>0</v>
      </c>
      <c r="AW200" s="84">
        <v>48087</v>
      </c>
      <c r="AX200" s="84">
        <v>48087</v>
      </c>
      <c r="AY200" s="84">
        <v>0</v>
      </c>
      <c r="AZ200" s="84">
        <v>0</v>
      </c>
      <c r="BA200" s="84"/>
      <c r="BB200" s="84">
        <v>48088</v>
      </c>
      <c r="BC200" s="84">
        <v>48088</v>
      </c>
      <c r="BD200" s="84">
        <v>0</v>
      </c>
      <c r="BE200" s="84">
        <v>0</v>
      </c>
      <c r="BF200" s="84">
        <v>48087</v>
      </c>
      <c r="BG200" s="84">
        <v>48087</v>
      </c>
      <c r="BH200" s="84">
        <v>0</v>
      </c>
      <c r="BI200" s="84">
        <v>0</v>
      </c>
      <c r="BJ200" s="60"/>
      <c r="BK200" s="60"/>
      <c r="BL200" s="60"/>
      <c r="BM200" s="60"/>
      <c r="BN200" s="44"/>
      <c r="BO200" s="84">
        <v>560320</v>
      </c>
      <c r="BP200" s="81"/>
    </row>
    <row r="201" spans="1:68">
      <c r="A201" s="12" t="s">
        <v>680</v>
      </c>
      <c r="B201" s="12" t="str">
        <f t="shared" ref="B201" si="0">TRIM(A201)</f>
        <v>STATEWIDE</v>
      </c>
      <c r="C201" s="86">
        <v>651833.14300000004</v>
      </c>
      <c r="D201" s="17">
        <v>2957204011.5</v>
      </c>
      <c r="E201" s="17">
        <v>70675274.560000002</v>
      </c>
      <c r="F201" s="17">
        <v>19325194.02</v>
      </c>
      <c r="G201" s="17">
        <v>3047204480.0799999</v>
      </c>
      <c r="H201" s="17">
        <v>3055584.32</v>
      </c>
      <c r="I201" s="17">
        <v>3044148895.7600002</v>
      </c>
      <c r="J201" s="17">
        <v>76184992.640000001</v>
      </c>
      <c r="K201" s="17">
        <v>311485.46000000002</v>
      </c>
      <c r="L201" s="17">
        <v>2967652417.6599998</v>
      </c>
      <c r="M201" s="17">
        <v>2881528380.3200002</v>
      </c>
      <c r="N201" s="17">
        <v>67759439.510000005</v>
      </c>
      <c r="O201" s="17">
        <v>18364597.829999998</v>
      </c>
      <c r="P201" s="17">
        <v>257112836</v>
      </c>
      <c r="Q201" s="17">
        <v>250899587</v>
      </c>
      <c r="R201" s="17">
        <v>4102687</v>
      </c>
      <c r="S201" s="17">
        <v>2123564</v>
      </c>
      <c r="T201" s="17">
        <v>243451000</v>
      </c>
      <c r="U201" s="17">
        <v>237572778</v>
      </c>
      <c r="V201" s="17">
        <v>3883198</v>
      </c>
      <c r="W201" s="17">
        <v>1995024</v>
      </c>
      <c r="X201" s="17">
        <v>242854360</v>
      </c>
      <c r="Y201" s="17">
        <v>237596795</v>
      </c>
      <c r="Z201" s="17">
        <v>3262639</v>
      </c>
      <c r="AA201" s="17">
        <v>1994926</v>
      </c>
      <c r="AB201" s="17">
        <v>245143211</v>
      </c>
      <c r="AC201" s="17">
        <v>237673847</v>
      </c>
      <c r="AD201" s="17">
        <v>5839435</v>
      </c>
      <c r="AE201" s="17">
        <v>1629929</v>
      </c>
      <c r="AF201" s="17">
        <v>245143207</v>
      </c>
      <c r="AG201" s="17">
        <v>237673846</v>
      </c>
      <c r="AH201" s="17">
        <v>5839436</v>
      </c>
      <c r="AI201" s="17">
        <v>1629925</v>
      </c>
      <c r="AJ201" s="17">
        <v>245143229</v>
      </c>
      <c r="AK201" s="17">
        <v>237673853</v>
      </c>
      <c r="AL201" s="17">
        <v>5839440</v>
      </c>
      <c r="AM201" s="17">
        <v>1629936</v>
      </c>
      <c r="AN201" s="17">
        <v>100000</v>
      </c>
      <c r="AO201" s="17">
        <v>245126525</v>
      </c>
      <c r="AP201" s="17">
        <v>237657175</v>
      </c>
      <c r="AQ201" s="17">
        <v>5839432</v>
      </c>
      <c r="AR201" s="17">
        <v>1629918</v>
      </c>
      <c r="AS201" s="87">
        <v>249751735</v>
      </c>
      <c r="AT201" s="17">
        <v>241676413</v>
      </c>
      <c r="AU201" s="17">
        <v>6640843</v>
      </c>
      <c r="AV201" s="17">
        <v>1434479</v>
      </c>
      <c r="AW201" s="87">
        <v>249728654</v>
      </c>
      <c r="AX201" s="17">
        <v>241456500</v>
      </c>
      <c r="AY201" s="17">
        <v>6640763</v>
      </c>
      <c r="AZ201" s="17">
        <v>1434431</v>
      </c>
      <c r="BA201" s="17">
        <v>196960</v>
      </c>
      <c r="BB201" s="87">
        <v>249256231</v>
      </c>
      <c r="BC201" s="17">
        <v>241656332</v>
      </c>
      <c r="BD201" s="17">
        <v>6638702</v>
      </c>
      <c r="BE201" s="17">
        <v>961197</v>
      </c>
      <c r="BF201" s="87">
        <v>247420702</v>
      </c>
      <c r="BG201" s="17">
        <v>239847152</v>
      </c>
      <c r="BH201" s="17">
        <v>6616431</v>
      </c>
      <c r="BI201" s="17">
        <v>957119</v>
      </c>
      <c r="BJ201" s="17">
        <v>0</v>
      </c>
      <c r="BK201" s="17">
        <v>0</v>
      </c>
      <c r="BL201" s="17">
        <v>0</v>
      </c>
      <c r="BM201" s="17">
        <v>0</v>
      </c>
      <c r="BN201" s="44"/>
      <c r="BO201" s="17" t="e">
        <v>#REF!</v>
      </c>
      <c r="BP201" s="8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7"/>
  <sheetViews>
    <sheetView workbookViewId="0"/>
  </sheetViews>
  <sheetFormatPr defaultColWidth="9.109375" defaultRowHeight="14.4"/>
  <cols>
    <col min="1" max="1" width="53.5546875" style="30" bestFit="1" customWidth="1"/>
    <col min="2" max="2" width="20.88671875" style="30" bestFit="1" customWidth="1"/>
    <col min="3" max="3" width="46.88671875" style="30" bestFit="1" customWidth="1"/>
    <col min="4" max="4" width="27" style="30" bestFit="1" customWidth="1"/>
    <col min="5" max="5" width="9.109375" style="30"/>
    <col min="6" max="6" width="50.5546875" style="30" bestFit="1" customWidth="1"/>
    <col min="7" max="7" width="9.109375" style="30"/>
    <col min="8" max="8" width="12.5546875" style="30" bestFit="1" customWidth="1"/>
    <col min="9" max="9" width="28.88671875" style="30" bestFit="1" customWidth="1"/>
    <col min="10" max="16384" width="9.109375" style="30"/>
  </cols>
  <sheetData>
    <row r="1" spans="1:9">
      <c r="A1" s="28" t="s">
        <v>770</v>
      </c>
      <c r="B1" s="28" t="s">
        <v>5</v>
      </c>
      <c r="C1" s="28" t="s">
        <v>6</v>
      </c>
      <c r="D1" s="28" t="s">
        <v>771</v>
      </c>
      <c r="E1" s="29" t="s">
        <v>772</v>
      </c>
      <c r="F1" s="29" t="s">
        <v>773</v>
      </c>
      <c r="G1" s="29" t="s">
        <v>774</v>
      </c>
      <c r="H1" s="29" t="s">
        <v>775</v>
      </c>
      <c r="I1" s="29" t="s">
        <v>776</v>
      </c>
    </row>
    <row r="2" spans="1:9">
      <c r="A2" s="31" t="s">
        <v>127</v>
      </c>
      <c r="B2" s="31" t="s">
        <v>131</v>
      </c>
      <c r="C2" s="31" t="s">
        <v>132</v>
      </c>
      <c r="D2" s="31" t="s">
        <v>777</v>
      </c>
      <c r="E2" s="32">
        <f>COUNTIF($A$2:$A$226,"&lt;="&amp;A2)</f>
        <v>5</v>
      </c>
      <c r="F2" s="32" t="str">
        <f>IFERROR(INDEX($A$2:$A$226,MATCH(ROWS($E$2:E2),$E$2:$E$226,0)),"")</f>
        <v>ACADEMY FOR TECH &amp; CLASSICS</v>
      </c>
      <c r="G2" s="33">
        <f>IF(ISERROR(SEARCH('FINAL SEG 2020-2021 ATTCH 2'!$C$8,$F2)),0,1)</f>
        <v>1</v>
      </c>
      <c r="H2" s="33">
        <f>IF($G2=0,"",COUNTIF($G$2:G2,1))</f>
        <v>1</v>
      </c>
      <c r="I2" s="33" t="str">
        <f>IFERROR(INDEX(F1:F226,MATCH(ROW(H1),H1:H226,0)),"")</f>
        <v>ACADEMY FOR TECH &amp; CLASSICS</v>
      </c>
    </row>
    <row r="3" spans="1:9">
      <c r="A3" s="31" t="s">
        <v>135</v>
      </c>
      <c r="B3" s="31" t="s">
        <v>138</v>
      </c>
      <c r="C3" s="31" t="s">
        <v>132</v>
      </c>
      <c r="D3" s="31" t="s">
        <v>778</v>
      </c>
      <c r="E3" s="32">
        <f t="shared" ref="E3:E66" si="0">COUNTIF($A$2:$A$226,"&lt;="&amp;A3)</f>
        <v>6</v>
      </c>
      <c r="F3" s="32" t="str">
        <f>IFERROR(INDEX($A$2:$A$226,MATCH(ROWS($E$2:E3),$E$2:$E$226,0)),"")</f>
        <v>ACE LEADERSHIP</v>
      </c>
      <c r="G3" s="33">
        <f>IF(ISERROR(SEARCH('FINAL SEG 2020-2021 ATTCH 2'!$C$8,$F3)),0,1)</f>
        <v>1</v>
      </c>
      <c r="H3" s="33">
        <f>IF($G3=0,"",COUNTIF($G$2:G3,1))</f>
        <v>2</v>
      </c>
      <c r="I3" s="33" t="str">
        <f t="shared" ref="I3:I66" si="1">IFERROR(INDEX(F2:F227,MATCH(ROW(H2),H2:H227,0)),"")</f>
        <v>ACE LEADERSHIP</v>
      </c>
    </row>
    <row r="4" spans="1:9">
      <c r="A4" s="31" t="s">
        <v>139</v>
      </c>
      <c r="B4" s="31" t="s">
        <v>141</v>
      </c>
      <c r="C4" s="31" t="s">
        <v>142</v>
      </c>
      <c r="D4" s="31" t="s">
        <v>778</v>
      </c>
      <c r="E4" s="32">
        <f t="shared" si="0"/>
        <v>2</v>
      </c>
      <c r="F4" s="32" t="str">
        <f>IFERROR(INDEX($A$2:$A$226,MATCH(ROWS($E$2:E4),$E$2:$E$226,0)),"")</f>
        <v>ACES TECHNICAL CHARTER SCHOOL</v>
      </c>
      <c r="G4" s="33">
        <f>IF(ISERROR(SEARCH('FINAL SEG 2020-2021 ATTCH 2'!$C$8,$F4)),0,1)</f>
        <v>1</v>
      </c>
      <c r="H4" s="33">
        <f>IF($G4=0,"",COUNTIF($G$2:G4,1))</f>
        <v>3</v>
      </c>
      <c r="I4" s="33" t="str">
        <f t="shared" si="1"/>
        <v>ACES TECHNICAL CHARTER SCHOOL</v>
      </c>
    </row>
    <row r="5" spans="1:9">
      <c r="A5" s="31" t="s">
        <v>143</v>
      </c>
      <c r="B5" s="31" t="s">
        <v>145</v>
      </c>
      <c r="C5" s="31" t="s">
        <v>142</v>
      </c>
      <c r="D5" s="31" t="s">
        <v>778</v>
      </c>
      <c r="E5" s="32">
        <f t="shared" si="0"/>
        <v>8</v>
      </c>
      <c r="F5" s="32" t="str">
        <f>IFERROR(INDEX($A$2:$A$226,MATCH(ROWS($E$2:E5),$E$2:$E$226,0)),"")</f>
        <v>AIMS @ UNM</v>
      </c>
      <c r="G5" s="33">
        <f>IF(ISERROR(SEARCH('FINAL SEG 2020-2021 ATTCH 2'!$C$8,$F5)),0,1)</f>
        <v>1</v>
      </c>
      <c r="H5" s="33">
        <f>IF($G5=0,"",COUNTIF($G$2:G5,1))</f>
        <v>4</v>
      </c>
      <c r="I5" s="33" t="str">
        <f t="shared" si="1"/>
        <v>AIMS @ UNM</v>
      </c>
    </row>
    <row r="6" spans="1:9">
      <c r="A6" s="31" t="s">
        <v>146</v>
      </c>
      <c r="B6" s="31" t="s">
        <v>148</v>
      </c>
      <c r="C6" s="31" t="s">
        <v>142</v>
      </c>
      <c r="D6" s="31" t="s">
        <v>778</v>
      </c>
      <c r="E6" s="32">
        <f t="shared" si="0"/>
        <v>171</v>
      </c>
      <c r="F6" s="32" t="str">
        <f>IFERROR(INDEX($A$2:$A$226,MATCH(ROWS($E$2:E6),$E$2:$E$226,0)),"")</f>
        <v>ALAMOGORDO</v>
      </c>
      <c r="G6" s="33">
        <f>IF(ISERROR(SEARCH('FINAL SEG 2020-2021 ATTCH 2'!$C$8,$F6)),0,1)</f>
        <v>1</v>
      </c>
      <c r="H6" s="33">
        <f>IF($G6=0,"",COUNTIF($G$2:G6,1))</f>
        <v>5</v>
      </c>
      <c r="I6" s="33" t="str">
        <f t="shared" si="1"/>
        <v>ALAMOGORDO</v>
      </c>
    </row>
    <row r="7" spans="1:9">
      <c r="A7" s="31" t="s">
        <v>149</v>
      </c>
      <c r="B7" s="31" t="s">
        <v>151</v>
      </c>
      <c r="C7" s="31" t="s">
        <v>142</v>
      </c>
      <c r="D7" s="31" t="s">
        <v>778</v>
      </c>
      <c r="E7" s="32">
        <f t="shared" si="0"/>
        <v>13</v>
      </c>
      <c r="F7" s="32" t="str">
        <f>IFERROR(INDEX($A$2:$A$226,MATCH(ROWS($E$2:E7),$E$2:$E$226,0)),"")</f>
        <v>ALBUQUERQUE</v>
      </c>
      <c r="G7" s="33">
        <f>IF(ISERROR(SEARCH('FINAL SEG 2020-2021 ATTCH 2'!$C$8,$F7)),0,1)</f>
        <v>1</v>
      </c>
      <c r="H7" s="33">
        <f>IF($G7=0,"",COUNTIF($G$2:G7,1))</f>
        <v>6</v>
      </c>
      <c r="I7" s="33" t="str">
        <f t="shared" si="1"/>
        <v>ALBUQUERQUE</v>
      </c>
    </row>
    <row r="8" spans="1:9">
      <c r="A8" s="31" t="s">
        <v>152</v>
      </c>
      <c r="B8" s="31" t="s">
        <v>154</v>
      </c>
      <c r="C8" s="31" t="s">
        <v>142</v>
      </c>
      <c r="D8" s="31" t="s">
        <v>778</v>
      </c>
      <c r="E8" s="32">
        <f t="shared" si="0"/>
        <v>31</v>
      </c>
      <c r="F8" s="32" t="str">
        <f>IFERROR(INDEX($A$2:$A$226,MATCH(ROWS($E$2:E8),$E$2:$E$226,0)),"")</f>
        <v>ALBUQUERQUE BILINGUAL ACADEMY</v>
      </c>
      <c r="G8" s="33">
        <f>IF(ISERROR(SEARCH('FINAL SEG 2020-2021 ATTCH 2'!$C$8,$F8)),0,1)</f>
        <v>1</v>
      </c>
      <c r="H8" s="33">
        <f>IF($G8=0,"",COUNTIF($G$2:G8,1))</f>
        <v>7</v>
      </c>
      <c r="I8" s="33" t="str">
        <f t="shared" si="1"/>
        <v>ALBUQUERQUE BILINGUAL ACADEMY</v>
      </c>
    </row>
    <row r="9" spans="1:9">
      <c r="A9" s="31" t="s">
        <v>155</v>
      </c>
      <c r="B9" s="31" t="s">
        <v>157</v>
      </c>
      <c r="C9" s="31" t="s">
        <v>142</v>
      </c>
      <c r="D9" s="31" t="s">
        <v>778</v>
      </c>
      <c r="E9" s="32">
        <f t="shared" si="0"/>
        <v>32</v>
      </c>
      <c r="F9" s="32" t="str">
        <f>IFERROR(INDEX($A$2:$A$226,MATCH(ROWS($E$2:E9),$E$2:$E$226,0)),"")</f>
        <v>ALBUQUERQUE CHARTER ACADEMY</v>
      </c>
      <c r="G9" s="33">
        <f>IF(ISERROR(SEARCH('FINAL SEG 2020-2021 ATTCH 2'!$C$8,$F9)),0,1)</f>
        <v>1</v>
      </c>
      <c r="H9" s="33">
        <f>IF($G9=0,"",COUNTIF($G$2:G9,1))</f>
        <v>8</v>
      </c>
      <c r="I9" s="33" t="str">
        <f t="shared" si="1"/>
        <v>ALBUQUERQUE CHARTER ACADEMY</v>
      </c>
    </row>
    <row r="10" spans="1:9">
      <c r="A10" s="31" t="s">
        <v>158</v>
      </c>
      <c r="B10" s="31" t="s">
        <v>160</v>
      </c>
      <c r="C10" s="31" t="s">
        <v>142</v>
      </c>
      <c r="D10" s="31" t="s">
        <v>778</v>
      </c>
      <c r="E10" s="32">
        <f t="shared" si="0"/>
        <v>38</v>
      </c>
      <c r="F10" s="32" t="str">
        <f>IFERROR(INDEX($A$2:$A$226,MATCH(ROWS($E$2:E10),$E$2:$E$226,0)),"")</f>
        <v>ALBUQUERQUE COLLEGIATE</v>
      </c>
      <c r="G10" s="33">
        <f>IF(ISERROR(SEARCH('FINAL SEG 2020-2021 ATTCH 2'!$C$8,$F10)),0,1)</f>
        <v>1</v>
      </c>
      <c r="H10" s="33">
        <f>IF($G10=0,"",COUNTIF($G$2:G10,1))</f>
        <v>9</v>
      </c>
      <c r="I10" s="33" t="str">
        <f t="shared" si="1"/>
        <v>ALBUQUERQUE COLLEGIATE</v>
      </c>
    </row>
    <row r="11" spans="1:9">
      <c r="A11" s="31" t="s">
        <v>161</v>
      </c>
      <c r="B11" s="31" t="s">
        <v>163</v>
      </c>
      <c r="C11" s="31" t="s">
        <v>142</v>
      </c>
      <c r="D11" s="31" t="s">
        <v>778</v>
      </c>
      <c r="E11" s="32">
        <f t="shared" si="0"/>
        <v>40</v>
      </c>
      <c r="F11" s="32" t="str">
        <f>IFERROR(INDEX($A$2:$A$226,MATCH(ROWS($E$2:E11),$E$2:$E$226,0)),"")</f>
        <v>ALBUQUERQUE SCHOOL OF EXCELLENCE</v>
      </c>
      <c r="G11" s="33">
        <f>IF(ISERROR(SEARCH('FINAL SEG 2020-2021 ATTCH 2'!$C$8,$F11)),0,1)</f>
        <v>1</v>
      </c>
      <c r="H11" s="33">
        <f>IF($G11=0,"",COUNTIF($G$2:G11,1))</f>
        <v>10</v>
      </c>
      <c r="I11" s="33" t="str">
        <f t="shared" si="1"/>
        <v>ALBUQUERQUE SCHOOL OF EXCELLENCE</v>
      </c>
    </row>
    <row r="12" spans="1:9">
      <c r="A12" s="31" t="s">
        <v>164</v>
      </c>
      <c r="B12" s="31" t="s">
        <v>166</v>
      </c>
      <c r="C12" s="31" t="s">
        <v>142</v>
      </c>
      <c r="D12" s="31" t="s">
        <v>778</v>
      </c>
      <c r="E12" s="32">
        <f t="shared" si="0"/>
        <v>41</v>
      </c>
      <c r="F12" s="32" t="str">
        <f>IFERROR(INDEX($A$2:$A$226,MATCH(ROWS($E$2:E12),$E$2:$E$226,0)),"")</f>
        <v>ALBUQUERQUE SIGN LANGUAGE</v>
      </c>
      <c r="G12" s="33">
        <f>IF(ISERROR(SEARCH('FINAL SEG 2020-2021 ATTCH 2'!$C$8,$F12)),0,1)</f>
        <v>1</v>
      </c>
      <c r="H12" s="33">
        <f>IF($G12=0,"",COUNTIF($G$2:G12,1))</f>
        <v>11</v>
      </c>
      <c r="I12" s="33" t="str">
        <f t="shared" si="1"/>
        <v>ALBUQUERQUE SIGN LANGUAGE</v>
      </c>
    </row>
    <row r="13" spans="1:9">
      <c r="A13" s="31" t="s">
        <v>167</v>
      </c>
      <c r="B13" s="31" t="s">
        <v>169</v>
      </c>
      <c r="C13" s="31" t="s">
        <v>142</v>
      </c>
      <c r="D13" s="31" t="s">
        <v>778</v>
      </c>
      <c r="E13" s="32">
        <f t="shared" si="0"/>
        <v>49</v>
      </c>
      <c r="F13" s="32" t="str">
        <f>IFERROR(INDEX($A$2:$A$226,MATCH(ROWS($E$2:E13),$E$2:$E$226,0)),"")</f>
        <v>ALDO LEOPOLD ST. CHARTER</v>
      </c>
      <c r="G13" s="33">
        <f>IF(ISERROR(SEARCH('FINAL SEG 2020-2021 ATTCH 2'!$C$8,$F13)),0,1)</f>
        <v>1</v>
      </c>
      <c r="H13" s="33">
        <f>IF($G13=0,"",COUNTIF($G$2:G13,1))</f>
        <v>12</v>
      </c>
      <c r="I13" s="33" t="str">
        <f t="shared" si="1"/>
        <v>ALDO LEOPOLD ST. CHARTER</v>
      </c>
    </row>
    <row r="14" spans="1:9">
      <c r="A14" s="31" t="s">
        <v>170</v>
      </c>
      <c r="B14" s="31" t="s">
        <v>172</v>
      </c>
      <c r="C14" s="31" t="s">
        <v>142</v>
      </c>
      <c r="D14" s="31" t="s">
        <v>778</v>
      </c>
      <c r="E14" s="32">
        <f t="shared" si="0"/>
        <v>53</v>
      </c>
      <c r="F14" s="32" t="str">
        <f>IFERROR(INDEX($A$2:$A$226,MATCH(ROWS($E$2:E14),$E$2:$E$226,0)),"")</f>
        <v>ALICE KING COMMUNITY SCHOOL</v>
      </c>
      <c r="G14" s="33">
        <f>IF(ISERROR(SEARCH('FINAL SEG 2020-2021 ATTCH 2'!$C$8,$F14)),0,1)</f>
        <v>1</v>
      </c>
      <c r="H14" s="33">
        <f>IF($G14=0,"",COUNTIF($G$2:G14,1))</f>
        <v>13</v>
      </c>
      <c r="I14" s="33" t="str">
        <f t="shared" si="1"/>
        <v>ALICE KING COMMUNITY SCHOOL</v>
      </c>
    </row>
    <row r="15" spans="1:9">
      <c r="A15" s="31" t="s">
        <v>173</v>
      </c>
      <c r="B15" s="31" t="s">
        <v>175</v>
      </c>
      <c r="C15" s="31" t="s">
        <v>142</v>
      </c>
      <c r="D15" s="31" t="s">
        <v>778</v>
      </c>
      <c r="E15" s="32">
        <f t="shared" si="0"/>
        <v>54</v>
      </c>
      <c r="F15" s="32" t="str">
        <f>IFERROR(INDEX($A$2:$A$226,MATCH(ROWS($E$2:E15),$E$2:$E$226,0)),"")</f>
        <v>ALMA D' ARTE STATE CHARTER</v>
      </c>
      <c r="G15" s="33">
        <f>IF(ISERROR(SEARCH('FINAL SEG 2020-2021 ATTCH 2'!$C$8,$F15)),0,1)</f>
        <v>1</v>
      </c>
      <c r="H15" s="33">
        <f>IF($G15=0,"",COUNTIF($G$2:G15,1))</f>
        <v>14</v>
      </c>
      <c r="I15" s="33" t="str">
        <f t="shared" si="1"/>
        <v>ALMA D' ARTE STATE CHARTER</v>
      </c>
    </row>
    <row r="16" spans="1:9">
      <c r="A16" s="31" t="s">
        <v>176</v>
      </c>
      <c r="B16" s="31" t="s">
        <v>178</v>
      </c>
      <c r="C16" s="31" t="s">
        <v>142</v>
      </c>
      <c r="D16" s="31" t="s">
        <v>778</v>
      </c>
      <c r="E16" s="32">
        <f t="shared" si="0"/>
        <v>67</v>
      </c>
      <c r="F16" s="32" t="str">
        <f>IFERROR(INDEX($A$2:$A$226,MATCH(ROWS($E$2:E16),$E$2:$E$226,0)),"")</f>
        <v>ALTURA PREPARATORY SCHOOL</v>
      </c>
      <c r="G16" s="33">
        <f>IF(ISERROR(SEARCH('FINAL SEG 2020-2021 ATTCH 2'!$C$8,$F16)),0,1)</f>
        <v>1</v>
      </c>
      <c r="H16" s="33">
        <f>IF($G16=0,"",COUNTIF($G$2:G16,1))</f>
        <v>15</v>
      </c>
      <c r="I16" s="33" t="str">
        <f t="shared" si="1"/>
        <v>ALTURA PREPARATORY SCHOOL</v>
      </c>
    </row>
    <row r="17" spans="1:9">
      <c r="A17" s="31" t="s">
        <v>179</v>
      </c>
      <c r="B17" s="31" t="s">
        <v>181</v>
      </c>
      <c r="C17" s="31" t="s">
        <v>142</v>
      </c>
      <c r="D17" s="31" t="s">
        <v>778</v>
      </c>
      <c r="E17" s="32">
        <f t="shared" si="0"/>
        <v>68</v>
      </c>
      <c r="F17" s="32" t="str">
        <f>IFERROR(INDEX($A$2:$A$226,MATCH(ROWS($E$2:E17),$E$2:$E$226,0)),"")</f>
        <v>AMY BIEHL ST. CHARTER</v>
      </c>
      <c r="G17" s="33">
        <f>IF(ISERROR(SEARCH('FINAL SEG 2020-2021 ATTCH 2'!$C$8,$F17)),0,1)</f>
        <v>1</v>
      </c>
      <c r="H17" s="33">
        <f>IF($G17=0,"",COUNTIF($G$2:G17,1))</f>
        <v>16</v>
      </c>
      <c r="I17" s="33" t="str">
        <f t="shared" si="1"/>
        <v>AMY BIEHL ST. CHARTER</v>
      </c>
    </row>
    <row r="18" spans="1:9">
      <c r="A18" s="31" t="s">
        <v>182</v>
      </c>
      <c r="B18" s="31" t="s">
        <v>184</v>
      </c>
      <c r="C18" s="31" t="s">
        <v>142</v>
      </c>
      <c r="D18" s="31" t="s">
        <v>778</v>
      </c>
      <c r="E18" s="32">
        <f t="shared" si="0"/>
        <v>73</v>
      </c>
      <c r="F18" s="32" t="str">
        <f>IFERROR(INDEX($A$2:$A$226,MATCH(ROWS($E$2:E18),$E$2:$E$226,0)),"")</f>
        <v>ANANSI CHARTER</v>
      </c>
      <c r="G18" s="33">
        <f>IF(ISERROR(SEARCH('FINAL SEG 2020-2021 ATTCH 2'!$C$8,$F18)),0,1)</f>
        <v>1</v>
      </c>
      <c r="H18" s="33">
        <f>IF($G18=0,"",COUNTIF($G$2:G18,1))</f>
        <v>17</v>
      </c>
      <c r="I18" s="33" t="str">
        <f t="shared" si="1"/>
        <v>ANANSI CHARTER</v>
      </c>
    </row>
    <row r="19" spans="1:9">
      <c r="A19" s="31" t="s">
        <v>185</v>
      </c>
      <c r="B19" s="31" t="s">
        <v>187</v>
      </c>
      <c r="C19" s="31" t="s">
        <v>142</v>
      </c>
      <c r="D19" s="31" t="s">
        <v>778</v>
      </c>
      <c r="E19" s="32">
        <f t="shared" si="0"/>
        <v>79</v>
      </c>
      <c r="F19" s="32" t="str">
        <f>IFERROR(INDEX($A$2:$A$226,MATCH(ROWS($E$2:E19),$E$2:$E$226,0)),"")</f>
        <v>ANIMAS</v>
      </c>
      <c r="G19" s="33">
        <f>IF(ISERROR(SEARCH('FINAL SEG 2020-2021 ATTCH 2'!$C$8,$F19)),0,1)</f>
        <v>1</v>
      </c>
      <c r="H19" s="33">
        <f>IF($G19=0,"",COUNTIF($G$2:G19,1))</f>
        <v>18</v>
      </c>
      <c r="I19" s="33" t="str">
        <f t="shared" si="1"/>
        <v>ANIMAS</v>
      </c>
    </row>
    <row r="20" spans="1:9">
      <c r="A20" s="31" t="s">
        <v>188</v>
      </c>
      <c r="B20" s="31" t="s">
        <v>190</v>
      </c>
      <c r="C20" s="31" t="s">
        <v>142</v>
      </c>
      <c r="D20" s="31" t="s">
        <v>778</v>
      </c>
      <c r="E20" s="32">
        <f t="shared" si="0"/>
        <v>85</v>
      </c>
      <c r="F20" s="32" t="str">
        <f>IFERROR(INDEX($A$2:$A$226,MATCH(ROWS($E$2:E20),$E$2:$E$226,0)),"")</f>
        <v>ARTESIA</v>
      </c>
      <c r="G20" s="33">
        <f>IF(ISERROR(SEARCH('FINAL SEG 2020-2021 ATTCH 2'!$C$8,$F20)),0,1)</f>
        <v>1</v>
      </c>
      <c r="H20" s="33">
        <f>IF($G20=0,"",COUNTIF($G$2:G20,1))</f>
        <v>19</v>
      </c>
      <c r="I20" s="33" t="str">
        <f t="shared" si="1"/>
        <v>ARTESIA</v>
      </c>
    </row>
    <row r="21" spans="1:9">
      <c r="A21" s="31" t="s">
        <v>191</v>
      </c>
      <c r="B21" s="31" t="s">
        <v>193</v>
      </c>
      <c r="C21" s="31" t="s">
        <v>142</v>
      </c>
      <c r="D21" s="31" t="s">
        <v>778</v>
      </c>
      <c r="E21" s="32">
        <f t="shared" si="0"/>
        <v>96</v>
      </c>
      <c r="F21" s="32" t="str">
        <f>IFERROR(INDEX($A$2:$A$226,MATCH(ROWS($E$2:E21),$E$2:$E$226,0)),"")</f>
        <v>ASK ACADEMY ST. CHARTER</v>
      </c>
      <c r="G21" s="33">
        <f>IF(ISERROR(SEARCH('FINAL SEG 2020-2021 ATTCH 2'!$C$8,$F21)),0,1)</f>
        <v>1</v>
      </c>
      <c r="H21" s="33">
        <f>IF($G21=0,"",COUNTIF($G$2:G21,1))</f>
        <v>20</v>
      </c>
      <c r="I21" s="33" t="str">
        <f t="shared" si="1"/>
        <v>ASK ACADEMY ST. CHARTER</v>
      </c>
    </row>
    <row r="22" spans="1:9">
      <c r="A22" s="31" t="s">
        <v>194</v>
      </c>
      <c r="B22" s="31" t="s">
        <v>196</v>
      </c>
      <c r="C22" s="31" t="s">
        <v>142</v>
      </c>
      <c r="D22" s="31" t="s">
        <v>778</v>
      </c>
      <c r="E22" s="32">
        <f t="shared" si="0"/>
        <v>111</v>
      </c>
      <c r="F22" s="32" t="str">
        <f>IFERROR(INDEX($A$2:$A$226,MATCH(ROWS($E$2:E22),$E$2:$E$226,0)),"")</f>
        <v>AZTEC</v>
      </c>
      <c r="G22" s="33">
        <f>IF(ISERROR(SEARCH('FINAL SEG 2020-2021 ATTCH 2'!$C$8,$F22)),0,1)</f>
        <v>1</v>
      </c>
      <c r="H22" s="33">
        <f>IF($G22=0,"",COUNTIF($G$2:G22,1))</f>
        <v>21</v>
      </c>
      <c r="I22" s="33" t="str">
        <f t="shared" si="1"/>
        <v>AZTEC</v>
      </c>
    </row>
    <row r="23" spans="1:9">
      <c r="A23" s="31" t="s">
        <v>197</v>
      </c>
      <c r="B23" s="31" t="s">
        <v>199</v>
      </c>
      <c r="C23" s="31" t="s">
        <v>142</v>
      </c>
      <c r="D23" s="31" t="s">
        <v>778</v>
      </c>
      <c r="E23" s="32">
        <f t="shared" si="0"/>
        <v>117</v>
      </c>
      <c r="F23" s="32" t="str">
        <f>IFERROR(INDEX($A$2:$A$226,MATCH(ROWS($E$2:E23),$E$2:$E$226,0)),"")</f>
        <v>BELEN</v>
      </c>
      <c r="G23" s="33">
        <f>IF(ISERROR(SEARCH('FINAL SEG 2020-2021 ATTCH 2'!$C$8,$F23)),0,1)</f>
        <v>1</v>
      </c>
      <c r="H23" s="33">
        <f>IF($G23=0,"",COUNTIF($G$2:G23,1))</f>
        <v>22</v>
      </c>
      <c r="I23" s="33" t="str">
        <f t="shared" si="1"/>
        <v>BELEN</v>
      </c>
    </row>
    <row r="24" spans="1:9">
      <c r="A24" s="31" t="s">
        <v>200</v>
      </c>
      <c r="B24" s="31" t="s">
        <v>202</v>
      </c>
      <c r="C24" s="31" t="s">
        <v>142</v>
      </c>
      <c r="D24" s="31" t="s">
        <v>778</v>
      </c>
      <c r="E24" s="32">
        <f t="shared" si="0"/>
        <v>119</v>
      </c>
      <c r="F24" s="32" t="str">
        <f>IFERROR(INDEX($A$2:$A$226,MATCH(ROWS($E$2:E24),$E$2:$E$226,0)),"")</f>
        <v>BERNALILLO</v>
      </c>
      <c r="G24" s="33">
        <f>IF(ISERROR(SEARCH('FINAL SEG 2020-2021 ATTCH 2'!$C$8,$F24)),0,1)</f>
        <v>1</v>
      </c>
      <c r="H24" s="33">
        <f>IF($G24=0,"",COUNTIF($G$2:G24,1))</f>
        <v>23</v>
      </c>
      <c r="I24" s="33" t="str">
        <f t="shared" si="1"/>
        <v>BERNALILLO</v>
      </c>
    </row>
    <row r="25" spans="1:9">
      <c r="A25" s="31" t="s">
        <v>203</v>
      </c>
      <c r="B25" s="31" t="s">
        <v>205</v>
      </c>
      <c r="C25" s="31" t="s">
        <v>142</v>
      </c>
      <c r="D25" s="31" t="s">
        <v>778</v>
      </c>
      <c r="E25" s="32">
        <f t="shared" si="0"/>
        <v>120</v>
      </c>
      <c r="F25" s="32" t="str">
        <f>IFERROR(INDEX($A$2:$A$226,MATCH(ROWS($E$2:E25),$E$2:$E$226,0)),"")</f>
        <v>BLOOMFIELD</v>
      </c>
      <c r="G25" s="33">
        <f>IF(ISERROR(SEARCH('FINAL SEG 2020-2021 ATTCH 2'!$C$8,$F25)),0,1)</f>
        <v>1</v>
      </c>
      <c r="H25" s="33">
        <f>IF($G25=0,"",COUNTIF($G$2:G25,1))</f>
        <v>24</v>
      </c>
      <c r="I25" s="33" t="str">
        <f t="shared" si="1"/>
        <v>BLOOMFIELD</v>
      </c>
    </row>
    <row r="26" spans="1:9">
      <c r="A26" s="31" t="s">
        <v>206</v>
      </c>
      <c r="B26" s="31" t="s">
        <v>208</v>
      </c>
      <c r="C26" s="31" t="s">
        <v>142</v>
      </c>
      <c r="D26" s="31" t="s">
        <v>778</v>
      </c>
      <c r="E26" s="32">
        <f t="shared" si="0"/>
        <v>123</v>
      </c>
      <c r="F26" s="32" t="str">
        <f>IFERROR(INDEX($A$2:$A$226,MATCH(ROWS($E$2:E26),$E$2:$E$226,0)),"")</f>
        <v>CAPITAN</v>
      </c>
      <c r="G26" s="33">
        <f>IF(ISERROR(SEARCH('FINAL SEG 2020-2021 ATTCH 2'!$C$8,$F26)),0,1)</f>
        <v>1</v>
      </c>
      <c r="H26" s="33">
        <f>IF($G26=0,"",COUNTIF($G$2:G26,1))</f>
        <v>25</v>
      </c>
      <c r="I26" s="33" t="str">
        <f t="shared" si="1"/>
        <v>CAPITAN</v>
      </c>
    </row>
    <row r="27" spans="1:9">
      <c r="A27" s="31" t="s">
        <v>209</v>
      </c>
      <c r="B27" s="31" t="s">
        <v>211</v>
      </c>
      <c r="C27" s="31" t="s">
        <v>142</v>
      </c>
      <c r="D27" s="31" t="s">
        <v>778</v>
      </c>
      <c r="E27" s="32">
        <f t="shared" si="0"/>
        <v>100</v>
      </c>
      <c r="F27" s="32" t="str">
        <f>IFERROR(INDEX($A$2:$A$226,MATCH(ROWS($E$2:E27),$E$2:$E$226,0)),"")</f>
        <v>CARLSBAD</v>
      </c>
      <c r="G27" s="33">
        <f>IF(ISERROR(SEARCH('FINAL SEG 2020-2021 ATTCH 2'!$C$8,$F27)),0,1)</f>
        <v>1</v>
      </c>
      <c r="H27" s="33">
        <f>IF($G27=0,"",COUNTIF($G$2:G27,1))</f>
        <v>26</v>
      </c>
      <c r="I27" s="33" t="str">
        <f t="shared" si="1"/>
        <v>CARLSBAD</v>
      </c>
    </row>
    <row r="28" spans="1:9">
      <c r="A28" s="31" t="s">
        <v>212</v>
      </c>
      <c r="B28" s="31" t="s">
        <v>214</v>
      </c>
      <c r="C28" s="31" t="s">
        <v>142</v>
      </c>
      <c r="D28" s="31" t="s">
        <v>778</v>
      </c>
      <c r="E28" s="32">
        <f t="shared" si="0"/>
        <v>126</v>
      </c>
      <c r="F28" s="32" t="str">
        <f>IFERROR(INDEX($A$2:$A$226,MATCH(ROWS($E$2:E28),$E$2:$E$226,0)),"")</f>
        <v>CARRIZOZO</v>
      </c>
      <c r="G28" s="33">
        <f>IF(ISERROR(SEARCH('FINAL SEG 2020-2021 ATTCH 2'!$C$8,$F28)),0,1)</f>
        <v>1</v>
      </c>
      <c r="H28" s="33">
        <f>IF($G28=0,"",COUNTIF($G$2:G28,1))</f>
        <v>27</v>
      </c>
      <c r="I28" s="33" t="str">
        <f t="shared" si="1"/>
        <v>CARRIZOZO</v>
      </c>
    </row>
    <row r="29" spans="1:9">
      <c r="A29" s="31" t="s">
        <v>215</v>
      </c>
      <c r="B29" s="31" t="s">
        <v>217</v>
      </c>
      <c r="C29" s="31" t="s">
        <v>142</v>
      </c>
      <c r="D29" s="31" t="s">
        <v>778</v>
      </c>
      <c r="E29" s="32">
        <f t="shared" si="0"/>
        <v>140</v>
      </c>
      <c r="F29" s="32" t="str">
        <f>IFERROR(INDEX($A$2:$A$226,MATCH(ROWS($E$2:E29),$E$2:$E$226,0)),"")</f>
        <v>CENTRAL CONS.</v>
      </c>
      <c r="G29" s="33">
        <f>IF(ISERROR(SEARCH('FINAL SEG 2020-2021 ATTCH 2'!$C$8,$F29)),0,1)</f>
        <v>1</v>
      </c>
      <c r="H29" s="33">
        <f>IF($G29=0,"",COUNTIF($G$2:G29,1))</f>
        <v>28</v>
      </c>
      <c r="I29" s="33" t="str">
        <f t="shared" si="1"/>
        <v>CENTRAL CONS.</v>
      </c>
    </row>
    <row r="30" spans="1:9">
      <c r="A30" s="31" t="s">
        <v>218</v>
      </c>
      <c r="B30" s="31" t="s">
        <v>220</v>
      </c>
      <c r="C30" s="31" t="s">
        <v>142</v>
      </c>
      <c r="D30" s="31" t="s">
        <v>778</v>
      </c>
      <c r="E30" s="32">
        <f t="shared" si="0"/>
        <v>152</v>
      </c>
      <c r="F30" s="32" t="str">
        <f>IFERROR(INDEX($A$2:$A$226,MATCH(ROWS($E$2:E30),$E$2:$E$226,0)),"")</f>
        <v>CESAR CHAVEZ COMM. ST. CHARTER</v>
      </c>
      <c r="G30" s="33">
        <f>IF(ISERROR(SEARCH('FINAL SEG 2020-2021 ATTCH 2'!$C$8,$F30)),0,1)</f>
        <v>1</v>
      </c>
      <c r="H30" s="33">
        <f>IF($G30=0,"",COUNTIF($G$2:G30,1))</f>
        <v>29</v>
      </c>
      <c r="I30" s="33" t="str">
        <f t="shared" si="1"/>
        <v>CESAR CHAVEZ COMM. ST. CHARTER</v>
      </c>
    </row>
    <row r="31" spans="1:9">
      <c r="A31" s="31" t="s">
        <v>221</v>
      </c>
      <c r="B31" s="31" t="s">
        <v>223</v>
      </c>
      <c r="C31" s="31" t="s">
        <v>142</v>
      </c>
      <c r="D31" s="31" t="s">
        <v>778</v>
      </c>
      <c r="E31" s="32">
        <f t="shared" si="0"/>
        <v>157</v>
      </c>
      <c r="F31" s="32" t="str">
        <f>IFERROR(INDEX($A$2:$A$226,MATCH(ROWS($E$2:E31),$E$2:$E$226,0)),"")</f>
        <v>CHAMA VALLEY</v>
      </c>
      <c r="G31" s="33">
        <f>IF(ISERROR(SEARCH('FINAL SEG 2020-2021 ATTCH 2'!$C$8,$F31)),0,1)</f>
        <v>1</v>
      </c>
      <c r="H31" s="33">
        <f>IF($G31=0,"",COUNTIF($G$2:G31,1))</f>
        <v>30</v>
      </c>
      <c r="I31" s="33" t="str">
        <f t="shared" si="1"/>
        <v>CHAMA VALLEY</v>
      </c>
    </row>
    <row r="32" spans="1:9">
      <c r="A32" s="31" t="s">
        <v>224</v>
      </c>
      <c r="B32" s="31" t="s">
        <v>226</v>
      </c>
      <c r="C32" s="31" t="s">
        <v>142</v>
      </c>
      <c r="D32" s="31" t="s">
        <v>778</v>
      </c>
      <c r="E32" s="32">
        <f t="shared" si="0"/>
        <v>169</v>
      </c>
      <c r="F32" s="32" t="str">
        <f>IFERROR(INDEX($A$2:$A$226,MATCH(ROWS($E$2:E32),$E$2:$E$226,0)),"")</f>
        <v>CHRISTINE DUNCAN COMMUNITY</v>
      </c>
      <c r="G32" s="33">
        <f>IF(ISERROR(SEARCH('FINAL SEG 2020-2021 ATTCH 2'!$C$8,$F32)),0,1)</f>
        <v>1</v>
      </c>
      <c r="H32" s="33">
        <f>IF($G32=0,"",COUNTIF($G$2:G32,1))</f>
        <v>31</v>
      </c>
      <c r="I32" s="33" t="str">
        <f t="shared" si="1"/>
        <v>CHRISTINE DUNCAN COMMUNITY</v>
      </c>
    </row>
    <row r="33" spans="1:9">
      <c r="A33" s="34" t="s">
        <v>779</v>
      </c>
      <c r="B33" s="34" t="s">
        <v>780</v>
      </c>
      <c r="C33" s="35" t="s">
        <v>142</v>
      </c>
      <c r="D33" s="35" t="s">
        <v>778</v>
      </c>
      <c r="E33" s="32">
        <f t="shared" si="0"/>
        <v>182</v>
      </c>
      <c r="F33" s="32" t="str">
        <f>IFERROR(INDEX($A$2:$A$226,MATCH(ROWS($E$2:E33),$E$2:$E$226,0)),"")</f>
        <v>CIEN AGUAS INTERNATIONAL</v>
      </c>
      <c r="G33" s="33">
        <f>IF(ISERROR(SEARCH('FINAL SEG 2020-2021 ATTCH 2'!$C$8,$F33)),0,1)</f>
        <v>1</v>
      </c>
      <c r="H33" s="33">
        <f>IF($G33=0,"",COUNTIF($G$2:G33,1))</f>
        <v>32</v>
      </c>
      <c r="I33" s="33" t="str">
        <f t="shared" si="1"/>
        <v>CIEN AGUAS INTERNATIONAL</v>
      </c>
    </row>
    <row r="34" spans="1:9">
      <c r="A34" s="31" t="s">
        <v>227</v>
      </c>
      <c r="B34" s="31" t="s">
        <v>229</v>
      </c>
      <c r="C34" s="31" t="s">
        <v>142</v>
      </c>
      <c r="D34" s="31" t="s">
        <v>778</v>
      </c>
      <c r="E34" s="32">
        <f t="shared" si="0"/>
        <v>186</v>
      </c>
      <c r="F34" s="32" t="str">
        <f>IFERROR(INDEX($A$2:$A$226,MATCH(ROWS($E$2:E34),$E$2:$E$226,0)),"")</f>
        <v>CIMARRON</v>
      </c>
      <c r="G34" s="33">
        <f>IF(ISERROR(SEARCH('FINAL SEG 2020-2021 ATTCH 2'!$C$8,$F34)),0,1)</f>
        <v>1</v>
      </c>
      <c r="H34" s="33">
        <f>IF($G34=0,"",COUNTIF($G$2:G34,1))</f>
        <v>33</v>
      </c>
      <c r="I34" s="33" t="str">
        <f t="shared" si="1"/>
        <v>CIMARRON</v>
      </c>
    </row>
    <row r="35" spans="1:9">
      <c r="A35" s="31"/>
      <c r="B35" s="31"/>
      <c r="C35" s="31"/>
      <c r="D35" s="31"/>
      <c r="E35" s="32">
        <f t="shared" si="0"/>
        <v>0</v>
      </c>
      <c r="F35" s="32" t="str">
        <f>IFERROR(INDEX($A$2:$A$226,MATCH(ROWS($E$2:E35),$E$2:$E$226,0)),"")</f>
        <v>CLAYTON</v>
      </c>
      <c r="G35" s="33">
        <f>IF(ISERROR(SEARCH('FINAL SEG 2020-2021 ATTCH 2'!$C$8,$F35)),0,1)</f>
        <v>1</v>
      </c>
      <c r="H35" s="33">
        <f>IF($G35=0,"",COUNTIF($G$2:G35,1))</f>
        <v>34</v>
      </c>
      <c r="I35" s="33" t="str">
        <f t="shared" si="1"/>
        <v>CLAYTON</v>
      </c>
    </row>
    <row r="36" spans="1:9">
      <c r="A36" s="31" t="s">
        <v>232</v>
      </c>
      <c r="B36" s="31" t="s">
        <v>233</v>
      </c>
      <c r="C36" s="31" t="s">
        <v>132</v>
      </c>
      <c r="D36" s="31" t="s">
        <v>781</v>
      </c>
      <c r="E36" s="32">
        <f t="shared" si="0"/>
        <v>18</v>
      </c>
      <c r="F36" s="32" t="str">
        <f>IFERROR(INDEX($A$2:$A$226,MATCH(ROWS($E$2:E36),$E$2:$E$226,0)),"")</f>
        <v>CLOUDCROFT</v>
      </c>
      <c r="G36" s="33">
        <f>IF(ISERROR(SEARCH('FINAL SEG 2020-2021 ATTCH 2'!$C$8,$F36)),0,1)</f>
        <v>1</v>
      </c>
      <c r="H36" s="33">
        <f>IF($G36=0,"",COUNTIF($G$2:G36,1))</f>
        <v>35</v>
      </c>
      <c r="I36" s="33" t="str">
        <f t="shared" si="1"/>
        <v>CLOUDCROFT</v>
      </c>
    </row>
    <row r="37" spans="1:9">
      <c r="A37" s="31" t="s">
        <v>235</v>
      </c>
      <c r="B37" s="31" t="s">
        <v>237</v>
      </c>
      <c r="C37" s="31" t="s">
        <v>132</v>
      </c>
      <c r="D37" s="31" t="s">
        <v>782</v>
      </c>
      <c r="E37" s="32">
        <f t="shared" si="0"/>
        <v>19</v>
      </c>
      <c r="F37" s="32" t="str">
        <f>IFERROR(INDEX($A$2:$A$226,MATCH(ROWS($E$2:E37),$E$2:$E$226,0)),"")</f>
        <v>CLOVIS</v>
      </c>
      <c r="G37" s="33">
        <f>IF(ISERROR(SEARCH('FINAL SEG 2020-2021 ATTCH 2'!$C$8,$F37)),0,1)</f>
        <v>1</v>
      </c>
      <c r="H37" s="33">
        <f>IF($G37=0,"",COUNTIF($G$2:G37,1))</f>
        <v>36</v>
      </c>
      <c r="I37" s="33" t="str">
        <f t="shared" si="1"/>
        <v>CLOVIS</v>
      </c>
    </row>
    <row r="38" spans="1:9">
      <c r="A38" s="31" t="s">
        <v>238</v>
      </c>
      <c r="B38" s="31" t="s">
        <v>240</v>
      </c>
      <c r="C38" s="31" t="s">
        <v>132</v>
      </c>
      <c r="D38" s="31" t="s">
        <v>783</v>
      </c>
      <c r="E38" s="32">
        <f t="shared" si="0"/>
        <v>21</v>
      </c>
      <c r="F38" s="32" t="str">
        <f>IFERROR(INDEX($A$2:$A$226,MATCH(ROWS($E$2:E38),$E$2:$E$226,0)),"")</f>
        <v>COBRE CONS.</v>
      </c>
      <c r="G38" s="33">
        <f>IF(ISERROR(SEARCH('FINAL SEG 2020-2021 ATTCH 2'!$C$8,$F38)),0,1)</f>
        <v>1</v>
      </c>
      <c r="H38" s="33">
        <f>IF($G38=0,"",COUNTIF($G$2:G38,1))</f>
        <v>37</v>
      </c>
      <c r="I38" s="33" t="str">
        <f t="shared" si="1"/>
        <v>COBRE CONS.</v>
      </c>
    </row>
    <row r="39" spans="1:9">
      <c r="A39" s="31" t="s">
        <v>241</v>
      </c>
      <c r="B39" s="31" t="s">
        <v>242</v>
      </c>
      <c r="C39" s="31" t="s">
        <v>142</v>
      </c>
      <c r="D39" s="31" t="s">
        <v>783</v>
      </c>
      <c r="E39" s="32">
        <f t="shared" si="0"/>
        <v>115</v>
      </c>
      <c r="F39" s="32" t="str">
        <f>IFERROR(INDEX($A$2:$A$226,MATCH(ROWS($E$2:E39),$E$2:$E$226,0)),"")</f>
        <v>CORAL COMMUNITY</v>
      </c>
      <c r="G39" s="33">
        <f>IF(ISERROR(SEARCH('FINAL SEG 2020-2021 ATTCH 2'!$C$8,$F39)),0,1)</f>
        <v>1</v>
      </c>
      <c r="H39" s="33">
        <f>IF($G39=0,"",COUNTIF($G$2:G39,1))</f>
        <v>38</v>
      </c>
      <c r="I39" s="33" t="str">
        <f t="shared" si="1"/>
        <v>CORAL COMMUNITY</v>
      </c>
    </row>
    <row r="40" spans="1:9">
      <c r="A40" s="31"/>
      <c r="B40" s="31"/>
      <c r="C40" s="31"/>
      <c r="D40" s="31"/>
      <c r="E40" s="32">
        <f t="shared" si="0"/>
        <v>0</v>
      </c>
      <c r="F40" s="32" t="str">
        <f>IFERROR(INDEX($A$2:$A$226,MATCH(ROWS($E$2:E40),$E$2:$E$226,0)),"")</f>
        <v>CORONA</v>
      </c>
      <c r="G40" s="33">
        <f>IF(ISERROR(SEARCH('FINAL SEG 2020-2021 ATTCH 2'!$C$8,$F40)),0,1)</f>
        <v>1</v>
      </c>
      <c r="H40" s="33">
        <f>IF($G40=0,"",COUNTIF($G$2:G40,1))</f>
        <v>39</v>
      </c>
      <c r="I40" s="33" t="str">
        <f t="shared" si="1"/>
        <v>CORONA</v>
      </c>
    </row>
    <row r="41" spans="1:9">
      <c r="A41" s="31" t="s">
        <v>244</v>
      </c>
      <c r="B41" s="31" t="s">
        <v>246</v>
      </c>
      <c r="C41" s="31" t="s">
        <v>132</v>
      </c>
      <c r="D41" s="31" t="s">
        <v>784</v>
      </c>
      <c r="E41" s="32">
        <f t="shared" si="0"/>
        <v>22</v>
      </c>
      <c r="F41" s="32" t="str">
        <f>IFERROR(INDEX($A$2:$A$226,MATCH(ROWS($E$2:E41),$E$2:$E$226,0)),"")</f>
        <v>CORRALES INTERNATIONAL</v>
      </c>
      <c r="G41" s="33">
        <f>IF(ISERROR(SEARCH('FINAL SEG 2020-2021 ATTCH 2'!$C$8,$F41)),0,1)</f>
        <v>1</v>
      </c>
      <c r="H41" s="33">
        <f>IF($G41=0,"",COUNTIF($G$2:G41,1))</f>
        <v>40</v>
      </c>
      <c r="I41" s="33" t="str">
        <f t="shared" si="1"/>
        <v>CORRALES INTERNATIONAL</v>
      </c>
    </row>
    <row r="42" spans="1:9">
      <c r="A42" s="31" t="s">
        <v>247</v>
      </c>
      <c r="B42" s="31" t="s">
        <v>248</v>
      </c>
      <c r="C42" s="31" t="s">
        <v>132</v>
      </c>
      <c r="D42" s="31" t="s">
        <v>785</v>
      </c>
      <c r="E42" s="32">
        <f t="shared" si="0"/>
        <v>23</v>
      </c>
      <c r="F42" s="32" t="str">
        <f>IFERROR(INDEX($A$2:$A$226,MATCH(ROWS($E$2:E42),$E$2:$E$226,0)),"")</f>
        <v>COTTONWOOD CLASSICAL ST. CHARTER</v>
      </c>
      <c r="G42" s="33">
        <f>IF(ISERROR(SEARCH('FINAL SEG 2020-2021 ATTCH 2'!$C$8,$F42)),0,1)</f>
        <v>1</v>
      </c>
      <c r="H42" s="33">
        <f>IF($G42=0,"",COUNTIF($G$2:G42,1))</f>
        <v>41</v>
      </c>
      <c r="I42" s="33" t="str">
        <f t="shared" si="1"/>
        <v>COTTONWOOD CLASSICAL ST. CHARTER</v>
      </c>
    </row>
    <row r="43" spans="1:9">
      <c r="A43" s="31" t="s">
        <v>249</v>
      </c>
      <c r="B43" s="31" t="s">
        <v>251</v>
      </c>
      <c r="C43" s="31" t="s">
        <v>132</v>
      </c>
      <c r="D43" s="31" t="s">
        <v>783</v>
      </c>
      <c r="E43" s="32">
        <f t="shared" si="0"/>
        <v>24</v>
      </c>
      <c r="F43" s="32" t="str">
        <f>IFERROR(INDEX($A$2:$A$226,MATCH(ROWS($E$2:E43),$E$2:$E$226,0)),"")</f>
        <v>COTTONWOOD VALLEY CHARTER</v>
      </c>
      <c r="G43" s="33">
        <f>IF(ISERROR(SEARCH('FINAL SEG 2020-2021 ATTCH 2'!$C$8,$F43)),0,1)</f>
        <v>1</v>
      </c>
      <c r="H43" s="33">
        <f>IF($G43=0,"",COUNTIF($G$2:G43,1))</f>
        <v>42</v>
      </c>
      <c r="I43" s="33" t="str">
        <f t="shared" si="1"/>
        <v>COTTONWOOD VALLEY CHARTER</v>
      </c>
    </row>
    <row r="44" spans="1:9">
      <c r="A44" s="31" t="s">
        <v>252</v>
      </c>
      <c r="B44" s="31" t="s">
        <v>254</v>
      </c>
      <c r="C44" s="31" t="s">
        <v>132</v>
      </c>
      <c r="D44" s="31" t="s">
        <v>786</v>
      </c>
      <c r="E44" s="32">
        <f t="shared" si="0"/>
        <v>25</v>
      </c>
      <c r="F44" s="32" t="str">
        <f>IFERROR(INDEX($A$2:$A$226,MATCH(ROWS($E$2:E44),$E$2:$E$226,0)),"")</f>
        <v>CUBA</v>
      </c>
      <c r="G44" s="33">
        <f>IF(ISERROR(SEARCH('FINAL SEG 2020-2021 ATTCH 2'!$C$8,$F44)),0,1)</f>
        <v>1</v>
      </c>
      <c r="H44" s="33">
        <f>IF($G44=0,"",COUNTIF($G$2:G44,1))</f>
        <v>43</v>
      </c>
      <c r="I44" s="33" t="str">
        <f t="shared" si="1"/>
        <v>CUBA</v>
      </c>
    </row>
    <row r="45" spans="1:9">
      <c r="A45" s="31" t="s">
        <v>255</v>
      </c>
      <c r="B45" s="31" t="s">
        <v>257</v>
      </c>
      <c r="C45" s="31" t="s">
        <v>132</v>
      </c>
      <c r="D45" s="31" t="s">
        <v>787</v>
      </c>
      <c r="E45" s="32">
        <f t="shared" si="0"/>
        <v>26</v>
      </c>
      <c r="F45" s="32" t="str">
        <f>IFERROR(INDEX($A$2:$A$226,MATCH(ROWS($E$2:E45),$E$2:$E$226,0)),"")</f>
        <v>DEAP</v>
      </c>
      <c r="G45" s="33">
        <f>IF(ISERROR(SEARCH('FINAL SEG 2020-2021 ATTCH 2'!$C$8,$F45)),0,1)</f>
        <v>1</v>
      </c>
      <c r="H45" s="33">
        <f>IF($G45=0,"",COUNTIF($G$2:G45,1))</f>
        <v>44</v>
      </c>
      <c r="I45" s="33" t="str">
        <f t="shared" si="1"/>
        <v>DEAP</v>
      </c>
    </row>
    <row r="46" spans="1:9">
      <c r="A46" s="31" t="s">
        <v>258</v>
      </c>
      <c r="B46" s="31" t="s">
        <v>259</v>
      </c>
      <c r="C46" s="31" t="s">
        <v>142</v>
      </c>
      <c r="D46" s="31" t="s">
        <v>787</v>
      </c>
      <c r="E46" s="32">
        <f t="shared" si="0"/>
        <v>82</v>
      </c>
      <c r="F46" s="32" t="str">
        <f>IFERROR(INDEX($A$2:$A$226,MATCH(ROWS($E$2:E46),$E$2:$E$226,0)),"")</f>
        <v>DEMING</v>
      </c>
      <c r="G46" s="33">
        <f>IF(ISERROR(SEARCH('FINAL SEG 2020-2021 ATTCH 2'!$C$8,$F46)),0,1)</f>
        <v>1</v>
      </c>
      <c r="H46" s="33">
        <f>IF($G46=0,"",COUNTIF($G$2:G46,1))</f>
        <v>45</v>
      </c>
      <c r="I46" s="33" t="str">
        <f t="shared" si="1"/>
        <v>DEMING</v>
      </c>
    </row>
    <row r="47" spans="1:9">
      <c r="A47" s="31" t="s">
        <v>260</v>
      </c>
      <c r="B47" s="31" t="s">
        <v>262</v>
      </c>
      <c r="C47" s="31" t="s">
        <v>142</v>
      </c>
      <c r="D47" s="31" t="s">
        <v>787</v>
      </c>
      <c r="E47" s="32">
        <f t="shared" si="0"/>
        <v>128</v>
      </c>
      <c r="F47" s="32" t="str">
        <f>IFERROR(INDEX($A$2:$A$226,MATCH(ROWS($E$2:E47),$E$2:$E$226,0)),"")</f>
        <v>DEMING CESAR CHAVEZ</v>
      </c>
      <c r="G47" s="33">
        <f>IF(ISERROR(SEARCH('FINAL SEG 2020-2021 ATTCH 2'!$C$8,$F47)),0,1)</f>
        <v>1</v>
      </c>
      <c r="H47" s="33">
        <f>IF($G47=0,"",COUNTIF($G$2:G47,1))</f>
        <v>46</v>
      </c>
      <c r="I47" s="33" t="str">
        <f t="shared" si="1"/>
        <v>DEMING CESAR CHAVEZ</v>
      </c>
    </row>
    <row r="48" spans="1:9">
      <c r="A48" s="31"/>
      <c r="B48" s="31"/>
      <c r="C48" s="31"/>
      <c r="D48" s="31"/>
      <c r="E48" s="32">
        <f t="shared" si="0"/>
        <v>0</v>
      </c>
      <c r="F48" s="32" t="str">
        <f>IFERROR(INDEX($A$2:$A$226,MATCH(ROWS($E$2:E48),$E$2:$E$226,0)),"")</f>
        <v>DES MOINES</v>
      </c>
      <c r="G48" s="33">
        <f>IF(ISERROR(SEARCH('FINAL SEG 2020-2021 ATTCH 2'!$C$8,$F48)),0,1)</f>
        <v>1</v>
      </c>
      <c r="H48" s="33">
        <f>IF($G48=0,"",COUNTIF($G$2:G48,1))</f>
        <v>47</v>
      </c>
      <c r="I48" s="33" t="str">
        <f t="shared" si="1"/>
        <v>DES MOINES</v>
      </c>
    </row>
    <row r="49" spans="1:9">
      <c r="A49" s="31" t="s">
        <v>264</v>
      </c>
      <c r="B49" s="31" t="s">
        <v>266</v>
      </c>
      <c r="C49" s="31" t="s">
        <v>132</v>
      </c>
      <c r="D49" s="31" t="s">
        <v>788</v>
      </c>
      <c r="E49" s="32">
        <f t="shared" si="0"/>
        <v>27</v>
      </c>
      <c r="F49" s="32" t="str">
        <f>IFERROR(INDEX($A$2:$A$226,MATCH(ROWS($E$2:E49),$E$2:$E$226,0)),"")</f>
        <v>DEXTER</v>
      </c>
      <c r="G49" s="33">
        <f>IF(ISERROR(SEARCH('FINAL SEG 2020-2021 ATTCH 2'!$C$8,$F49)),0,1)</f>
        <v>1</v>
      </c>
      <c r="H49" s="33">
        <f>IF($G49=0,"",COUNTIF($G$2:G49,1))</f>
        <v>48</v>
      </c>
      <c r="I49" s="33" t="str">
        <f t="shared" si="1"/>
        <v>DEXTER</v>
      </c>
    </row>
    <row r="50" spans="1:9">
      <c r="A50" s="31" t="s">
        <v>267</v>
      </c>
      <c r="B50" s="31" t="s">
        <v>269</v>
      </c>
      <c r="C50" s="31" t="s">
        <v>132</v>
      </c>
      <c r="D50" s="31" t="s">
        <v>783</v>
      </c>
      <c r="E50" s="32">
        <f t="shared" si="0"/>
        <v>28</v>
      </c>
      <c r="F50" s="32" t="str">
        <f>IFERROR(INDEX($A$2:$A$226,MATCH(ROWS($E$2:E50),$E$2:$E$226,0)),"")</f>
        <v>DIGITAL ARTS &amp; TECH ACADEMY</v>
      </c>
      <c r="G50" s="33">
        <f>IF(ISERROR(SEARCH('FINAL SEG 2020-2021 ATTCH 2'!$C$8,$F50)),0,1)</f>
        <v>1</v>
      </c>
      <c r="H50" s="33">
        <f>IF($G50=0,"",COUNTIF($G$2:G50,1))</f>
        <v>49</v>
      </c>
      <c r="I50" s="33" t="str">
        <f t="shared" si="1"/>
        <v>DIGITAL ARTS &amp; TECH ACADEMY</v>
      </c>
    </row>
    <row r="51" spans="1:9">
      <c r="A51" s="31" t="s">
        <v>270</v>
      </c>
      <c r="B51" s="31" t="s">
        <v>272</v>
      </c>
      <c r="C51" s="31" t="s">
        <v>142</v>
      </c>
      <c r="D51" s="31" t="s">
        <v>783</v>
      </c>
      <c r="E51" s="32">
        <f t="shared" si="0"/>
        <v>51</v>
      </c>
      <c r="F51" s="32" t="str">
        <f>IFERROR(INDEX($A$2:$A$226,MATCH(ROWS($E$2:E51),$E$2:$E$226,0)),"")</f>
        <v>DORA</v>
      </c>
      <c r="G51" s="33">
        <f>IF(ISERROR(SEARCH('FINAL SEG 2020-2021 ATTCH 2'!$C$8,$F51)),0,1)</f>
        <v>1</v>
      </c>
      <c r="H51" s="33">
        <f>IF($G51=0,"",COUNTIF($G$2:G51,1))</f>
        <v>50</v>
      </c>
      <c r="I51" s="33" t="str">
        <f t="shared" si="1"/>
        <v>DORA</v>
      </c>
    </row>
    <row r="52" spans="1:9">
      <c r="A52" s="31"/>
      <c r="B52" s="31"/>
      <c r="C52" s="31"/>
      <c r="D52" s="31"/>
      <c r="E52" s="32">
        <f t="shared" si="0"/>
        <v>0</v>
      </c>
      <c r="F52" s="32" t="str">
        <f>IFERROR(INDEX($A$2:$A$226,MATCH(ROWS($E$2:E52),$E$2:$E$226,0)),"")</f>
        <v>DREAM DINE'</v>
      </c>
      <c r="G52" s="33">
        <f>IF(ISERROR(SEARCH('FINAL SEG 2020-2021 ATTCH 2'!$C$8,$F52)),0,1)</f>
        <v>1</v>
      </c>
      <c r="H52" s="33">
        <f>IF($G52=0,"",COUNTIF($G$2:G52,1))</f>
        <v>51</v>
      </c>
      <c r="I52" s="33" t="str">
        <f t="shared" si="1"/>
        <v>DREAM DINE'</v>
      </c>
    </row>
    <row r="53" spans="1:9">
      <c r="A53" s="31" t="s">
        <v>274</v>
      </c>
      <c r="B53" s="31" t="s">
        <v>276</v>
      </c>
      <c r="C53" s="31" t="s">
        <v>132</v>
      </c>
      <c r="D53" s="31" t="s">
        <v>789</v>
      </c>
      <c r="E53" s="32">
        <f t="shared" si="0"/>
        <v>30</v>
      </c>
      <c r="F53" s="32" t="str">
        <f>IFERROR(INDEX($A$2:$A$226,MATCH(ROWS($E$2:E53),$E$2:$E$226,0)),"")</f>
        <v>DULCE</v>
      </c>
      <c r="G53" s="33">
        <f>IF(ISERROR(SEARCH('FINAL SEG 2020-2021 ATTCH 2'!$C$8,$F53)),0,1)</f>
        <v>1</v>
      </c>
      <c r="H53" s="33">
        <f>IF($G53=0,"",COUNTIF($G$2:G53,1))</f>
        <v>52</v>
      </c>
      <c r="I53" s="33" t="str">
        <f t="shared" si="1"/>
        <v>DULCE</v>
      </c>
    </row>
    <row r="54" spans="1:9">
      <c r="A54" s="31" t="s">
        <v>277</v>
      </c>
      <c r="B54" s="31" t="s">
        <v>279</v>
      </c>
      <c r="C54" s="31" t="s">
        <v>132</v>
      </c>
      <c r="D54" s="31" t="s">
        <v>790</v>
      </c>
      <c r="E54" s="32">
        <f t="shared" si="0"/>
        <v>33</v>
      </c>
      <c r="F54" s="32" t="str">
        <f>IFERROR(INDEX($A$2:$A$226,MATCH(ROWS($E$2:E54),$E$2:$E$226,0)),"")</f>
        <v>EAST MOUNTAIN</v>
      </c>
      <c r="G54" s="33">
        <f>IF(ISERROR(SEARCH('FINAL SEG 2020-2021 ATTCH 2'!$C$8,$F54)),0,1)</f>
        <v>1</v>
      </c>
      <c r="H54" s="33">
        <f>IF($G54=0,"",COUNTIF($G$2:G54,1))</f>
        <v>53</v>
      </c>
      <c r="I54" s="33" t="str">
        <f t="shared" si="1"/>
        <v>EAST MOUNTAIN</v>
      </c>
    </row>
    <row r="55" spans="1:9">
      <c r="A55" s="31" t="s">
        <v>280</v>
      </c>
      <c r="B55" s="31" t="s">
        <v>282</v>
      </c>
      <c r="C55" s="31" t="s">
        <v>142</v>
      </c>
      <c r="D55" s="31" t="s">
        <v>790</v>
      </c>
      <c r="E55" s="32">
        <f t="shared" si="0"/>
        <v>113</v>
      </c>
      <c r="F55" s="32" t="str">
        <f>IFERROR(INDEX($A$2:$A$226,MATCH(ROWS($E$2:E55),$E$2:$E$226,0)),"")</f>
        <v>EL CAMINO REAL</v>
      </c>
      <c r="G55" s="33">
        <f>IF(ISERROR(SEARCH('FINAL SEG 2020-2021 ATTCH 2'!$C$8,$F55)),0,1)</f>
        <v>1</v>
      </c>
      <c r="H55" s="33">
        <f>IF($G55=0,"",COUNTIF($G$2:G55,1))</f>
        <v>54</v>
      </c>
      <c r="I55" s="33" t="str">
        <f t="shared" si="1"/>
        <v>EL CAMINO REAL</v>
      </c>
    </row>
    <row r="56" spans="1:9">
      <c r="A56" s="31"/>
      <c r="B56" s="31"/>
      <c r="C56" s="31"/>
      <c r="D56" s="31"/>
      <c r="E56" s="32">
        <f t="shared" si="0"/>
        <v>0</v>
      </c>
      <c r="F56" s="32" t="str">
        <f>IFERROR(INDEX($A$2:$A$226,MATCH(ROWS($E$2:E56),$E$2:$E$226,0)),"")</f>
        <v>ELIDA</v>
      </c>
      <c r="G56" s="33">
        <f>IF(ISERROR(SEARCH('FINAL SEG 2020-2021 ATTCH 2'!$C$8,$F56)),0,1)</f>
        <v>1</v>
      </c>
      <c r="H56" s="33">
        <f>IF($G56=0,"",COUNTIF($G$2:G56,1))</f>
        <v>55</v>
      </c>
      <c r="I56" s="33" t="str">
        <f t="shared" si="1"/>
        <v>ELIDA</v>
      </c>
    </row>
    <row r="57" spans="1:9">
      <c r="A57" s="31" t="s">
        <v>284</v>
      </c>
      <c r="B57" s="31" t="s">
        <v>286</v>
      </c>
      <c r="C57" s="31" t="s">
        <v>132</v>
      </c>
      <c r="D57" s="31" t="s">
        <v>791</v>
      </c>
      <c r="E57" s="32">
        <f t="shared" si="0"/>
        <v>34</v>
      </c>
      <c r="F57" s="32" t="str">
        <f>IFERROR(INDEX($A$2:$A$226,MATCH(ROWS($E$2:E57),$E$2:$E$226,0)),"")</f>
        <v>ESPAÑOLA</v>
      </c>
      <c r="G57" s="33">
        <f>IF(ISERROR(SEARCH('FINAL SEG 2020-2021 ATTCH 2'!$C$8,$F57)),0,1)</f>
        <v>1</v>
      </c>
      <c r="H57" s="33">
        <f>IF($G57=0,"",COUNTIF($G$2:G57,1))</f>
        <v>56</v>
      </c>
      <c r="I57" s="33" t="str">
        <f t="shared" si="1"/>
        <v>ESPAÑOLA</v>
      </c>
    </row>
    <row r="58" spans="1:9">
      <c r="A58" s="31" t="s">
        <v>287</v>
      </c>
      <c r="B58" s="31" t="s">
        <v>289</v>
      </c>
      <c r="C58" s="31" t="s">
        <v>132</v>
      </c>
      <c r="D58" s="31" t="s">
        <v>777</v>
      </c>
      <c r="E58" s="32">
        <f t="shared" si="0"/>
        <v>35</v>
      </c>
      <c r="F58" s="32" t="str">
        <f>IFERROR(INDEX($A$2:$A$226,MATCH(ROWS($E$2:E58),$E$2:$E$226,0)),"")</f>
        <v>ESTANCIA</v>
      </c>
      <c r="G58" s="33">
        <f>IF(ISERROR(SEARCH('FINAL SEG 2020-2021 ATTCH 2'!$C$8,$F58)),0,1)</f>
        <v>1</v>
      </c>
      <c r="H58" s="33">
        <f>IF($G58=0,"",COUNTIF($G$2:G58,1))</f>
        <v>57</v>
      </c>
      <c r="I58" s="33" t="str">
        <f t="shared" si="1"/>
        <v>ESTANCIA</v>
      </c>
    </row>
    <row r="59" spans="1:9">
      <c r="A59" s="31" t="s">
        <v>290</v>
      </c>
      <c r="B59" s="31" t="s">
        <v>292</v>
      </c>
      <c r="C59" s="31" t="s">
        <v>132</v>
      </c>
      <c r="D59" s="31" t="s">
        <v>792</v>
      </c>
      <c r="E59" s="32">
        <f t="shared" si="0"/>
        <v>36</v>
      </c>
      <c r="F59" s="32" t="str">
        <f>IFERROR(INDEX($A$2:$A$226,MATCH(ROWS($E$2:E59),$E$2:$E$226,0)),"")</f>
        <v>ESTANCIA VALLEY</v>
      </c>
      <c r="G59" s="33">
        <f>IF(ISERROR(SEARCH('FINAL SEG 2020-2021 ATTCH 2'!$C$8,$F59)),0,1)</f>
        <v>1</v>
      </c>
      <c r="H59" s="33">
        <f>IF($G59=0,"",COUNTIF($G$2:G59,1))</f>
        <v>58</v>
      </c>
      <c r="I59" s="33" t="str">
        <f t="shared" si="1"/>
        <v>ESTANCIA VALLEY</v>
      </c>
    </row>
    <row r="60" spans="1:9">
      <c r="A60" s="31" t="s">
        <v>293</v>
      </c>
      <c r="B60" s="31" t="s">
        <v>294</v>
      </c>
      <c r="C60" s="31" t="s">
        <v>132</v>
      </c>
      <c r="D60" s="31" t="s">
        <v>793</v>
      </c>
      <c r="E60" s="32">
        <f t="shared" si="0"/>
        <v>37</v>
      </c>
      <c r="F60" s="32" t="str">
        <f>IFERROR(INDEX($A$2:$A$226,MATCH(ROWS($E$2:E60),$E$2:$E$226,0)),"")</f>
        <v>EUNICE</v>
      </c>
      <c r="G60" s="33">
        <f>IF(ISERROR(SEARCH('FINAL SEG 2020-2021 ATTCH 2'!$C$8,$F60)),0,1)</f>
        <v>1</v>
      </c>
      <c r="H60" s="33">
        <f>IF($G60=0,"",COUNTIF($G$2:G60,1))</f>
        <v>59</v>
      </c>
      <c r="I60" s="33" t="str">
        <f t="shared" si="1"/>
        <v>EUNICE</v>
      </c>
    </row>
    <row r="61" spans="1:9">
      <c r="A61" s="31" t="s">
        <v>295</v>
      </c>
      <c r="B61" s="31" t="s">
        <v>297</v>
      </c>
      <c r="C61" s="31" t="s">
        <v>132</v>
      </c>
      <c r="D61" s="31" t="s">
        <v>794</v>
      </c>
      <c r="E61" s="32">
        <f t="shared" si="0"/>
        <v>39</v>
      </c>
      <c r="F61" s="32" t="str">
        <f>IFERROR(INDEX($A$2:$A$226,MATCH(ROWS($E$2:E61),$E$2:$E$226,0)),"")</f>
        <v>EXPLORE ACADEMY</v>
      </c>
      <c r="G61" s="33">
        <f>IF(ISERROR(SEARCH('FINAL SEG 2020-2021 ATTCH 2'!$C$8,$F61)),0,1)</f>
        <v>1</v>
      </c>
      <c r="H61" s="33">
        <f>IF($G61=0,"",COUNTIF($G$2:G61,1))</f>
        <v>60</v>
      </c>
      <c r="I61" s="33" t="str">
        <f t="shared" si="1"/>
        <v>EXPLORE ACADEMY</v>
      </c>
    </row>
    <row r="62" spans="1:9">
      <c r="A62" s="31" t="s">
        <v>298</v>
      </c>
      <c r="B62" s="31" t="s">
        <v>300</v>
      </c>
      <c r="C62" s="31" t="s">
        <v>132</v>
      </c>
      <c r="D62" s="31" t="s">
        <v>785</v>
      </c>
      <c r="E62" s="32">
        <f t="shared" si="0"/>
        <v>43</v>
      </c>
      <c r="F62" s="32" t="str">
        <f>IFERROR(INDEX($A$2:$A$226,MATCH(ROWS($E$2:E62),$E$2:$E$226,0)),"")</f>
        <v>EXPLORE ACADEMY - LAS CRUCES</v>
      </c>
      <c r="G62" s="33">
        <f>IF(ISERROR(SEARCH('FINAL SEG 2020-2021 ATTCH 2'!$C$8,$F62)),0,1)</f>
        <v>1</v>
      </c>
      <c r="H62" s="33">
        <f>IF($G62=0,"",COUNTIF($G$2:G62,1))</f>
        <v>61</v>
      </c>
      <c r="I62" s="33" t="str">
        <f t="shared" si="1"/>
        <v>EXPLORE ACADEMY - LAS CRUCES</v>
      </c>
    </row>
    <row r="63" spans="1:9">
      <c r="A63" s="31" t="s">
        <v>301</v>
      </c>
      <c r="B63" s="31" t="s">
        <v>303</v>
      </c>
      <c r="C63" s="31" t="s">
        <v>132</v>
      </c>
      <c r="D63" s="31" t="s">
        <v>795</v>
      </c>
      <c r="E63" s="32">
        <f t="shared" si="0"/>
        <v>45</v>
      </c>
      <c r="F63" s="32" t="str">
        <f>IFERROR(INDEX($A$2:$A$226,MATCH(ROWS($E$2:E63),$E$2:$E$226,0)),"")</f>
        <v>FARMINGTON</v>
      </c>
      <c r="G63" s="33">
        <f>IF(ISERROR(SEARCH('FINAL SEG 2020-2021 ATTCH 2'!$C$8,$F63)),0,1)</f>
        <v>1</v>
      </c>
      <c r="H63" s="33">
        <f>IF($G63=0,"",COUNTIF($G$2:G63,1))</f>
        <v>62</v>
      </c>
      <c r="I63" s="33" t="str">
        <f t="shared" si="1"/>
        <v>FARMINGTON</v>
      </c>
    </row>
    <row r="64" spans="1:9">
      <c r="A64" s="31" t="s">
        <v>304</v>
      </c>
      <c r="B64" s="31" t="s">
        <v>305</v>
      </c>
      <c r="C64" s="31" t="s">
        <v>142</v>
      </c>
      <c r="D64" s="31" t="s">
        <v>795</v>
      </c>
      <c r="E64" s="32">
        <f t="shared" si="0"/>
        <v>46</v>
      </c>
      <c r="F64" s="32" t="str">
        <f>IFERROR(INDEX($A$2:$A$226,MATCH(ROWS($E$2:E64),$E$2:$E$226,0)),"")</f>
        <v>FLOYD</v>
      </c>
      <c r="G64" s="33">
        <f>IF(ISERROR(SEARCH('FINAL SEG 2020-2021 ATTCH 2'!$C$8,$F64)),0,1)</f>
        <v>1</v>
      </c>
      <c r="H64" s="33">
        <f>IF($G64=0,"",COUNTIF($G$2:G64,1))</f>
        <v>63</v>
      </c>
      <c r="I64" s="33" t="str">
        <f t="shared" si="1"/>
        <v>FLOYD</v>
      </c>
    </row>
    <row r="65" spans="1:9">
      <c r="A65" s="31"/>
      <c r="B65" s="31"/>
      <c r="C65" s="31"/>
      <c r="D65" s="31"/>
      <c r="E65" s="32">
        <f t="shared" si="0"/>
        <v>0</v>
      </c>
      <c r="F65" s="32" t="str">
        <f>IFERROR(INDEX($A$2:$A$226,MATCH(ROWS($E$2:E65),$E$2:$E$226,0)),"")</f>
        <v>FT. SUMNER</v>
      </c>
      <c r="G65" s="33">
        <f>IF(ISERROR(SEARCH('FINAL SEG 2020-2021 ATTCH 2'!$C$8,$F65)),0,1)</f>
        <v>1</v>
      </c>
      <c r="H65" s="33">
        <f>IF($G65=0,"",COUNTIF($G$2:G65,1))</f>
        <v>64</v>
      </c>
      <c r="I65" s="33" t="str">
        <f t="shared" si="1"/>
        <v>FT. SUMNER</v>
      </c>
    </row>
    <row r="66" spans="1:9">
      <c r="A66" s="31" t="s">
        <v>307</v>
      </c>
      <c r="B66" s="31" t="s">
        <v>309</v>
      </c>
      <c r="C66" s="31" t="s">
        <v>132</v>
      </c>
      <c r="D66" s="31" t="s">
        <v>796</v>
      </c>
      <c r="E66" s="32">
        <f t="shared" si="0"/>
        <v>47</v>
      </c>
      <c r="F66" s="32" t="str">
        <f>IFERROR(INDEX($A$2:$A$226,MATCH(ROWS($E$2:E66),$E$2:$E$226,0)),"")</f>
        <v>GADSDEN</v>
      </c>
      <c r="G66" s="33">
        <f>IF(ISERROR(SEARCH('FINAL SEG 2020-2021 ATTCH 2'!$C$8,$F66)),0,1)</f>
        <v>1</v>
      </c>
      <c r="H66" s="33">
        <f>IF($G66=0,"",COUNTIF($G$2:G66,1))</f>
        <v>65</v>
      </c>
      <c r="I66" s="33" t="str">
        <f t="shared" si="1"/>
        <v>GADSDEN</v>
      </c>
    </row>
    <row r="67" spans="1:9">
      <c r="A67" s="31" t="s">
        <v>310</v>
      </c>
      <c r="B67" s="31" t="s">
        <v>311</v>
      </c>
      <c r="C67" s="31" t="s">
        <v>132</v>
      </c>
      <c r="D67" s="31" t="s">
        <v>797</v>
      </c>
      <c r="E67" s="32">
        <f t="shared" ref="E67:E130" si="2">COUNTIF($A$2:$A$226,"&lt;="&amp;A67)</f>
        <v>48</v>
      </c>
      <c r="F67" s="32" t="str">
        <f>IFERROR(INDEX($A$2:$A$226,MATCH(ROWS($E$2:E67),$E$2:$E$226,0)),"")</f>
        <v>GALLUP</v>
      </c>
      <c r="G67" s="33">
        <f>IF(ISERROR(SEARCH('FINAL SEG 2020-2021 ATTCH 2'!$C$8,$F67)),0,1)</f>
        <v>1</v>
      </c>
      <c r="H67" s="33">
        <f>IF($G67=0,"",COUNTIF($G$2:G67,1))</f>
        <v>66</v>
      </c>
      <c r="I67" s="33" t="str">
        <f t="shared" ref="I67:I130" si="3">IFERROR(INDEX(F66:F291,MATCH(ROW(H66),H66:H291,0)),"")</f>
        <v>GALLUP</v>
      </c>
    </row>
    <row r="68" spans="1:9">
      <c r="A68" s="31" t="s">
        <v>312</v>
      </c>
      <c r="B68" s="31" t="s">
        <v>314</v>
      </c>
      <c r="C68" s="31" t="s">
        <v>132</v>
      </c>
      <c r="D68" s="31" t="s">
        <v>798</v>
      </c>
      <c r="E68" s="32">
        <f t="shared" si="2"/>
        <v>50</v>
      </c>
      <c r="F68" s="32" t="str">
        <f>IFERROR(INDEX($A$2:$A$226,MATCH(ROWS($E$2:E68),$E$2:$E$226,0)),"")</f>
        <v>GILBERT L. SENA CHARTER</v>
      </c>
      <c r="G68" s="33">
        <f>IF(ISERROR(SEARCH('FINAL SEG 2020-2021 ATTCH 2'!$C$8,$F68)),0,1)</f>
        <v>1</v>
      </c>
      <c r="H68" s="33">
        <f>IF($G68=0,"",COUNTIF($G$2:G68,1))</f>
        <v>67</v>
      </c>
      <c r="I68" s="33" t="str">
        <f t="shared" si="3"/>
        <v>GILBERT L. SENA CHARTER</v>
      </c>
    </row>
    <row r="69" spans="1:9">
      <c r="A69" s="31" t="s">
        <v>315</v>
      </c>
      <c r="B69" s="31" t="s">
        <v>317</v>
      </c>
      <c r="C69" s="31" t="s">
        <v>132</v>
      </c>
      <c r="D69" s="31" t="s">
        <v>789</v>
      </c>
      <c r="E69" s="32">
        <f t="shared" si="2"/>
        <v>52</v>
      </c>
      <c r="F69" s="32" t="str">
        <f>IFERROR(INDEX($A$2:$A$226,MATCH(ROWS($E$2:E69),$E$2:$E$226,0)),"")</f>
        <v>GORDON BERNELL</v>
      </c>
      <c r="G69" s="33">
        <f>IF(ISERROR(SEARCH('FINAL SEG 2020-2021 ATTCH 2'!$C$8,$F69)),0,1)</f>
        <v>1</v>
      </c>
      <c r="H69" s="33">
        <f>IF($G69=0,"",COUNTIF($G$2:G69,1))</f>
        <v>68</v>
      </c>
      <c r="I69" s="33" t="str">
        <f t="shared" si="3"/>
        <v>GORDON BERNELL</v>
      </c>
    </row>
    <row r="70" spans="1:9">
      <c r="A70" s="31" t="s">
        <v>318</v>
      </c>
      <c r="B70" s="31" t="s">
        <v>320</v>
      </c>
      <c r="C70" s="31" t="s">
        <v>132</v>
      </c>
      <c r="D70" s="31" t="s">
        <v>799</v>
      </c>
      <c r="E70" s="32">
        <f t="shared" si="2"/>
        <v>55</v>
      </c>
      <c r="F70" s="32" t="str">
        <f>IFERROR(INDEX($A$2:$A$226,MATCH(ROWS($E$2:E70),$E$2:$E$226,0)),"")</f>
        <v>GRADY</v>
      </c>
      <c r="G70" s="33">
        <f>IF(ISERROR(SEARCH('FINAL SEG 2020-2021 ATTCH 2'!$C$8,$F70)),0,1)</f>
        <v>1</v>
      </c>
      <c r="H70" s="33">
        <f>IF($G70=0,"",COUNTIF($G$2:G70,1))</f>
        <v>69</v>
      </c>
      <c r="I70" s="33" t="str">
        <f t="shared" si="3"/>
        <v>GRADY</v>
      </c>
    </row>
    <row r="71" spans="1:9">
      <c r="A71" s="31" t="s">
        <v>321</v>
      </c>
      <c r="B71" s="31" t="s">
        <v>323</v>
      </c>
      <c r="C71" s="31" t="s">
        <v>132</v>
      </c>
      <c r="D71" s="31" t="s">
        <v>800</v>
      </c>
      <c r="E71" s="32">
        <f t="shared" si="2"/>
        <v>56</v>
      </c>
      <c r="F71" s="32" t="str">
        <f>IFERROR(INDEX($A$2:$A$226,MATCH(ROWS($E$2:E71),$E$2:$E$226,0)),"")</f>
        <v>GRANTS</v>
      </c>
      <c r="G71" s="33">
        <f>IF(ISERROR(SEARCH('FINAL SEG 2020-2021 ATTCH 2'!$C$8,$F71)),0,1)</f>
        <v>1</v>
      </c>
      <c r="H71" s="33">
        <f>IF($G71=0,"",COUNTIF($G$2:G71,1))</f>
        <v>70</v>
      </c>
      <c r="I71" s="33" t="str">
        <f t="shared" si="3"/>
        <v>GRANTS</v>
      </c>
    </row>
    <row r="72" spans="1:9">
      <c r="A72" s="31" t="s">
        <v>324</v>
      </c>
      <c r="B72" s="31" t="s">
        <v>326</v>
      </c>
      <c r="C72" s="31" t="s">
        <v>132</v>
      </c>
      <c r="D72" s="31" t="s">
        <v>801</v>
      </c>
      <c r="E72" s="32">
        <f t="shared" si="2"/>
        <v>57</v>
      </c>
      <c r="F72" s="32" t="str">
        <f>IFERROR(INDEX($A$2:$A$226,MATCH(ROWS($E$2:E72),$E$2:$E$226,0)),"")</f>
        <v>HAGERMAN</v>
      </c>
      <c r="G72" s="33">
        <f>IF(ISERROR(SEARCH('FINAL SEG 2020-2021 ATTCH 2'!$C$8,$F72)),0,1)</f>
        <v>1</v>
      </c>
      <c r="H72" s="33">
        <f>IF($G72=0,"",COUNTIF($G$2:G72,1))</f>
        <v>71</v>
      </c>
      <c r="I72" s="33" t="str">
        <f t="shared" si="3"/>
        <v>HAGERMAN</v>
      </c>
    </row>
    <row r="73" spans="1:9">
      <c r="A73" s="31" t="s">
        <v>327</v>
      </c>
      <c r="B73" s="31" t="s">
        <v>329</v>
      </c>
      <c r="C73" s="31" t="s">
        <v>132</v>
      </c>
      <c r="D73" s="31" t="s">
        <v>802</v>
      </c>
      <c r="E73" s="32">
        <f t="shared" si="2"/>
        <v>59</v>
      </c>
      <c r="F73" s="32" t="str">
        <f>IFERROR(INDEX($A$2:$A$226,MATCH(ROWS($E$2:E73),$E$2:$E$226,0)),"")</f>
        <v>HATCH</v>
      </c>
      <c r="G73" s="33">
        <f>IF(ISERROR(SEARCH('FINAL SEG 2020-2021 ATTCH 2'!$C$8,$F73)),0,1)</f>
        <v>1</v>
      </c>
      <c r="H73" s="33">
        <f>IF($G73=0,"",COUNTIF($G$2:G73,1))</f>
        <v>72</v>
      </c>
      <c r="I73" s="33" t="str">
        <f t="shared" si="3"/>
        <v>HATCH</v>
      </c>
    </row>
    <row r="74" spans="1:9">
      <c r="A74" s="31" t="s">
        <v>330</v>
      </c>
      <c r="B74" s="31" t="s">
        <v>332</v>
      </c>
      <c r="C74" s="31" t="s">
        <v>132</v>
      </c>
      <c r="D74" s="31" t="s">
        <v>783</v>
      </c>
      <c r="E74" s="32">
        <f t="shared" si="2"/>
        <v>62</v>
      </c>
      <c r="F74" s="32" t="str">
        <f>IFERROR(INDEX($A$2:$A$226,MATCH(ROWS($E$2:E74),$E$2:$E$226,0)),"")</f>
        <v>HEALTH LEADERSHIP CHARTER</v>
      </c>
      <c r="G74" s="33">
        <f>IF(ISERROR(SEARCH('FINAL SEG 2020-2021 ATTCH 2'!$C$8,$F74)),0,1)</f>
        <v>1</v>
      </c>
      <c r="H74" s="33">
        <f>IF($G74=0,"",COUNTIF($G$2:G74,1))</f>
        <v>73</v>
      </c>
      <c r="I74" s="33" t="str">
        <f t="shared" si="3"/>
        <v>HEALTH LEADERSHIP CHARTER</v>
      </c>
    </row>
    <row r="75" spans="1:9">
      <c r="A75" s="31" t="s">
        <v>333</v>
      </c>
      <c r="B75" s="31" t="s">
        <v>335</v>
      </c>
      <c r="C75" s="31" t="s">
        <v>132</v>
      </c>
      <c r="D75" s="31" t="s">
        <v>798</v>
      </c>
      <c r="E75" s="32">
        <f t="shared" si="2"/>
        <v>63</v>
      </c>
      <c r="F75" s="32" t="str">
        <f>IFERROR(INDEX($A$2:$A$226,MATCH(ROWS($E$2:E75),$E$2:$E$226,0)),"")</f>
        <v>HOBBS</v>
      </c>
      <c r="G75" s="33">
        <f>IF(ISERROR(SEARCH('FINAL SEG 2020-2021 ATTCH 2'!$C$8,$F75)),0,1)</f>
        <v>1</v>
      </c>
      <c r="H75" s="33">
        <f>IF($G75=0,"",COUNTIF($G$2:G75,1))</f>
        <v>74</v>
      </c>
      <c r="I75" s="33" t="str">
        <f t="shared" si="3"/>
        <v>HOBBS</v>
      </c>
    </row>
    <row r="76" spans="1:9">
      <c r="A76" s="31" t="s">
        <v>336</v>
      </c>
      <c r="B76" s="31" t="s">
        <v>337</v>
      </c>
      <c r="C76" s="31" t="s">
        <v>132</v>
      </c>
      <c r="D76" s="31" t="s">
        <v>803</v>
      </c>
      <c r="E76" s="32">
        <f t="shared" si="2"/>
        <v>64</v>
      </c>
      <c r="F76" s="32" t="str">
        <f>IFERROR(INDEX($A$2:$A$226,MATCH(ROWS($E$2:E76),$E$2:$E$226,0)),"")</f>
        <v>HONDO</v>
      </c>
      <c r="G76" s="33">
        <f>IF(ISERROR(SEARCH('FINAL SEG 2020-2021 ATTCH 2'!$C$8,$F76)),0,1)</f>
        <v>1</v>
      </c>
      <c r="H76" s="33">
        <f>IF($G76=0,"",COUNTIF($G$2:G76,1))</f>
        <v>75</v>
      </c>
      <c r="I76" s="33" t="str">
        <f t="shared" si="3"/>
        <v>HONDO</v>
      </c>
    </row>
    <row r="77" spans="1:9">
      <c r="A77" s="31" t="s">
        <v>338</v>
      </c>
      <c r="B77" s="31" t="s">
        <v>340</v>
      </c>
      <c r="C77" s="31" t="s">
        <v>132</v>
      </c>
      <c r="D77" s="31" t="s">
        <v>804</v>
      </c>
      <c r="E77" s="32">
        <f t="shared" si="2"/>
        <v>65</v>
      </c>
      <c r="F77" s="32" t="str">
        <f>IFERROR(INDEX($A$2:$A$226,MATCH(ROWS($E$2:E77),$E$2:$E$226,0)),"")</f>
        <v>HORIZON ACADEMY WEST ST. CHARTER</v>
      </c>
      <c r="G77" s="33">
        <f>IF(ISERROR(SEARCH('FINAL SEG 2020-2021 ATTCH 2'!$C$8,$F77)),0,1)</f>
        <v>1</v>
      </c>
      <c r="H77" s="33">
        <f>IF($G77=0,"",COUNTIF($G$2:G77,1))</f>
        <v>76</v>
      </c>
      <c r="I77" s="33" t="str">
        <f t="shared" si="3"/>
        <v>HORIZON ACADEMY WEST ST. CHARTER</v>
      </c>
    </row>
    <row r="78" spans="1:9">
      <c r="A78" s="31" t="s">
        <v>341</v>
      </c>
      <c r="B78" s="31" t="s">
        <v>343</v>
      </c>
      <c r="C78" s="31" t="s">
        <v>132</v>
      </c>
      <c r="D78" s="31" t="s">
        <v>805</v>
      </c>
      <c r="E78" s="32">
        <f t="shared" si="2"/>
        <v>66</v>
      </c>
      <c r="F78" s="32" t="str">
        <f>IFERROR(INDEX($A$2:$A$226,MATCH(ROWS($E$2:E78),$E$2:$E$226,0)),"")</f>
        <v>HOUSE</v>
      </c>
      <c r="G78" s="33">
        <f>IF(ISERROR(SEARCH('FINAL SEG 2020-2021 ATTCH 2'!$C$8,$F78)),0,1)</f>
        <v>1</v>
      </c>
      <c r="H78" s="33">
        <f>IF($G78=0,"",COUNTIF($G$2:G78,1))</f>
        <v>77</v>
      </c>
      <c r="I78" s="33" t="str">
        <f t="shared" si="3"/>
        <v>HOUSE</v>
      </c>
    </row>
    <row r="79" spans="1:9">
      <c r="A79" s="31" t="s">
        <v>344</v>
      </c>
      <c r="B79" s="31" t="s">
        <v>346</v>
      </c>
      <c r="C79" s="31" t="s">
        <v>132</v>
      </c>
      <c r="D79" s="31" t="s">
        <v>806</v>
      </c>
      <c r="E79" s="32">
        <f t="shared" si="2"/>
        <v>69</v>
      </c>
      <c r="F79" s="32" t="str">
        <f>IFERROR(INDEX($A$2:$A$226,MATCH(ROWS($E$2:E79),$E$2:$E$226,0)),"")</f>
        <v>HOZHO ACADEMY</v>
      </c>
      <c r="G79" s="33">
        <f>IF(ISERROR(SEARCH('FINAL SEG 2020-2021 ATTCH 2'!$C$8,$F79)),0,1)</f>
        <v>1</v>
      </c>
      <c r="H79" s="33">
        <f>IF($G79=0,"",COUNTIF($G$2:G79,1))</f>
        <v>78</v>
      </c>
      <c r="I79" s="33" t="str">
        <f t="shared" si="3"/>
        <v>HOZHO ACADEMY</v>
      </c>
    </row>
    <row r="80" spans="1:9">
      <c r="A80" s="31" t="s">
        <v>347</v>
      </c>
      <c r="B80" s="31" t="s">
        <v>349</v>
      </c>
      <c r="C80" s="31" t="s">
        <v>132</v>
      </c>
      <c r="D80" s="31" t="s">
        <v>807</v>
      </c>
      <c r="E80" s="32">
        <f t="shared" si="2"/>
        <v>70</v>
      </c>
      <c r="F80" s="32" t="str">
        <f>IFERROR(INDEX($A$2:$A$226,MATCH(ROWS($E$2:E80),$E$2:$E$226,0)),"")</f>
        <v>INT'L SCHOOL MESA DEL SOL ST. CHARTER</v>
      </c>
      <c r="G80" s="33">
        <f>IF(ISERROR(SEARCH('FINAL SEG 2020-2021 ATTCH 2'!$C$8,$F80)),0,1)</f>
        <v>1</v>
      </c>
      <c r="H80" s="33">
        <f>IF($G80=0,"",COUNTIF($G$2:G80,1))</f>
        <v>79</v>
      </c>
      <c r="I80" s="33" t="str">
        <f t="shared" si="3"/>
        <v>INT'L SCHOOL MESA DEL SOL ST. CHARTER</v>
      </c>
    </row>
    <row r="81" spans="1:9">
      <c r="A81" s="31" t="s">
        <v>350</v>
      </c>
      <c r="B81" s="31" t="s">
        <v>351</v>
      </c>
      <c r="C81" s="31" t="s">
        <v>132</v>
      </c>
      <c r="D81" s="31" t="s">
        <v>797</v>
      </c>
      <c r="E81" s="32">
        <f t="shared" si="2"/>
        <v>71</v>
      </c>
      <c r="F81" s="32" t="str">
        <f>IFERROR(INDEX($A$2:$A$226,MATCH(ROWS($E$2:E81),$E$2:$E$226,0)),"")</f>
        <v>J. PAUL TAYLOR ACADEMY</v>
      </c>
      <c r="G81" s="33">
        <f>IF(ISERROR(SEARCH('FINAL SEG 2020-2021 ATTCH 2'!$C$8,$F81)),0,1)</f>
        <v>1</v>
      </c>
      <c r="H81" s="33">
        <f>IF($G81=0,"",COUNTIF($G$2:G81,1))</f>
        <v>80</v>
      </c>
      <c r="I81" s="33" t="str">
        <f t="shared" si="3"/>
        <v>J. PAUL TAYLOR ACADEMY</v>
      </c>
    </row>
    <row r="82" spans="1:9">
      <c r="A82" s="31" t="s">
        <v>352</v>
      </c>
      <c r="B82" s="31" t="s">
        <v>354</v>
      </c>
      <c r="C82" s="31" t="s">
        <v>132</v>
      </c>
      <c r="D82" s="31" t="s">
        <v>808</v>
      </c>
      <c r="E82" s="32">
        <f t="shared" si="2"/>
        <v>72</v>
      </c>
      <c r="F82" s="32" t="str">
        <f>IFERROR(INDEX($A$2:$A$226,MATCH(ROWS($E$2:E82),$E$2:$E$226,0)),"")</f>
        <v>JAL</v>
      </c>
      <c r="G82" s="33">
        <f>IF(ISERROR(SEARCH('FINAL SEG 2020-2021 ATTCH 2'!$C$8,$F82)),0,1)</f>
        <v>1</v>
      </c>
      <c r="H82" s="33">
        <f>IF($G82=0,"",COUNTIF($G$2:G82,1))</f>
        <v>81</v>
      </c>
      <c r="I82" s="33" t="str">
        <f t="shared" si="3"/>
        <v>JAL</v>
      </c>
    </row>
    <row r="83" spans="1:9">
      <c r="A83" s="31" t="s">
        <v>355</v>
      </c>
      <c r="B83" s="31" t="s">
        <v>357</v>
      </c>
      <c r="C83" s="31" t="s">
        <v>132</v>
      </c>
      <c r="D83" s="31" t="s">
        <v>802</v>
      </c>
      <c r="E83" s="32">
        <f t="shared" si="2"/>
        <v>74</v>
      </c>
      <c r="F83" s="32" t="str">
        <f>IFERROR(INDEX($A$2:$A$226,MATCH(ROWS($E$2:E83),$E$2:$E$226,0)),"")</f>
        <v>JEFFERSON MONT. ACAD.</v>
      </c>
      <c r="G83" s="33">
        <f>IF(ISERROR(SEARCH('FINAL SEG 2020-2021 ATTCH 2'!$C$8,$F83)),0,1)</f>
        <v>1</v>
      </c>
      <c r="H83" s="33">
        <f>IF($G83=0,"",COUNTIF($G$2:G83,1))</f>
        <v>82</v>
      </c>
      <c r="I83" s="33" t="str">
        <f t="shared" si="3"/>
        <v>JEFFERSON MONT. ACAD.</v>
      </c>
    </row>
    <row r="84" spans="1:9">
      <c r="A84" s="31" t="s">
        <v>358</v>
      </c>
      <c r="B84" s="31" t="s">
        <v>359</v>
      </c>
      <c r="C84" s="31" t="s">
        <v>132</v>
      </c>
      <c r="D84" s="31" t="s">
        <v>786</v>
      </c>
      <c r="E84" s="32">
        <f t="shared" si="2"/>
        <v>75</v>
      </c>
      <c r="F84" s="32" t="str">
        <f>IFERROR(INDEX($A$2:$A$226,MATCH(ROWS($E$2:E84),$E$2:$E$226,0)),"")</f>
        <v>JEMEZ MOUNTAIN</v>
      </c>
      <c r="G84" s="33">
        <f>IF(ISERROR(SEARCH('FINAL SEG 2020-2021 ATTCH 2'!$C$8,$F84)),0,1)</f>
        <v>1</v>
      </c>
      <c r="H84" s="33">
        <f>IF($G84=0,"",COUNTIF($G$2:G84,1))</f>
        <v>83</v>
      </c>
      <c r="I84" s="33" t="str">
        <f t="shared" si="3"/>
        <v>JEMEZ MOUNTAIN</v>
      </c>
    </row>
    <row r="85" spans="1:9">
      <c r="A85" s="31" t="s">
        <v>360</v>
      </c>
      <c r="B85" s="31" t="s">
        <v>362</v>
      </c>
      <c r="C85" s="31" t="s">
        <v>132</v>
      </c>
      <c r="D85" s="31" t="s">
        <v>809</v>
      </c>
      <c r="E85" s="32">
        <f t="shared" si="2"/>
        <v>77</v>
      </c>
      <c r="F85" s="32" t="str">
        <f>IFERROR(INDEX($A$2:$A$226,MATCH(ROWS($E$2:E85),$E$2:$E$226,0)),"")</f>
        <v>JEMEZ VALLEY</v>
      </c>
      <c r="G85" s="33">
        <f>IF(ISERROR(SEARCH('FINAL SEG 2020-2021 ATTCH 2'!$C$8,$F85)),0,1)</f>
        <v>1</v>
      </c>
      <c r="H85" s="33">
        <f>IF($G85=0,"",COUNTIF($G$2:G85,1))</f>
        <v>84</v>
      </c>
      <c r="I85" s="33" t="str">
        <f t="shared" si="3"/>
        <v>JEMEZ VALLEY</v>
      </c>
    </row>
    <row r="86" spans="1:9">
      <c r="A86" s="31" t="s">
        <v>363</v>
      </c>
      <c r="B86" s="31" t="s">
        <v>365</v>
      </c>
      <c r="C86" s="31" t="s">
        <v>132</v>
      </c>
      <c r="D86" s="31" t="s">
        <v>802</v>
      </c>
      <c r="E86" s="32">
        <f t="shared" si="2"/>
        <v>81</v>
      </c>
      <c r="F86" s="32" t="str">
        <f>IFERROR(INDEX($A$2:$A$226,MATCH(ROWS($E$2:E86),$E$2:$E$226,0)),"")</f>
        <v>LA ACADEMIA DE ESPERANZA</v>
      </c>
      <c r="G86" s="33">
        <f>IF(ISERROR(SEARCH('FINAL SEG 2020-2021 ATTCH 2'!$C$8,$F86)),0,1)</f>
        <v>1</v>
      </c>
      <c r="H86" s="33">
        <f>IF($G86=0,"",COUNTIF($G$2:G86,1))</f>
        <v>85</v>
      </c>
      <c r="I86" s="33" t="str">
        <f t="shared" si="3"/>
        <v>LA ACADEMIA DE ESPERANZA</v>
      </c>
    </row>
    <row r="87" spans="1:9">
      <c r="A87" s="31" t="s">
        <v>366</v>
      </c>
      <c r="B87" s="31" t="s">
        <v>368</v>
      </c>
      <c r="C87" s="31" t="s">
        <v>132</v>
      </c>
      <c r="D87" s="31" t="s">
        <v>789</v>
      </c>
      <c r="E87" s="32">
        <f t="shared" si="2"/>
        <v>83</v>
      </c>
      <c r="F87" s="32" t="str">
        <f>IFERROR(INDEX($A$2:$A$226,MATCH(ROWS($E$2:E87),$E$2:$E$226,0)),"")</f>
        <v>LA ACADEMIA DOLORES HUERTA</v>
      </c>
      <c r="G87" s="33">
        <f>IF(ISERROR(SEARCH('FINAL SEG 2020-2021 ATTCH 2'!$C$8,$F87)),0,1)</f>
        <v>1</v>
      </c>
      <c r="H87" s="33">
        <f>IF($G87=0,"",COUNTIF($G$2:G87,1))</f>
        <v>86</v>
      </c>
      <c r="I87" s="33" t="str">
        <f t="shared" si="3"/>
        <v>LA ACADEMIA DOLORES HUERTA</v>
      </c>
    </row>
    <row r="88" spans="1:9">
      <c r="A88" s="31" t="s">
        <v>369</v>
      </c>
      <c r="B88" s="31" t="s">
        <v>370</v>
      </c>
      <c r="C88" s="31" t="s">
        <v>132</v>
      </c>
      <c r="D88" s="31" t="s">
        <v>785</v>
      </c>
      <c r="E88" s="32">
        <f t="shared" si="2"/>
        <v>84</v>
      </c>
      <c r="F88" s="32" t="str">
        <f>IFERROR(INDEX($A$2:$A$226,MATCH(ROWS($E$2:E88),$E$2:$E$226,0)),"")</f>
        <v>LA TIERRA MONTESSORI</v>
      </c>
      <c r="G88" s="33">
        <f>IF(ISERROR(SEARCH('FINAL SEG 2020-2021 ATTCH 2'!$C$8,$F88)),0,1)</f>
        <v>1</v>
      </c>
      <c r="H88" s="33">
        <f>IF($G88=0,"",COUNTIF($G$2:G88,1))</f>
        <v>87</v>
      </c>
      <c r="I88" s="33" t="str">
        <f t="shared" si="3"/>
        <v>LA TIERRA MONTESSORI</v>
      </c>
    </row>
    <row r="89" spans="1:9">
      <c r="A89" s="31" t="s">
        <v>371</v>
      </c>
      <c r="B89" s="31" t="s">
        <v>373</v>
      </c>
      <c r="C89" s="31" t="s">
        <v>142</v>
      </c>
      <c r="D89" s="31" t="s">
        <v>785</v>
      </c>
      <c r="E89" s="32">
        <f t="shared" si="2"/>
        <v>145</v>
      </c>
      <c r="F89" s="32" t="str">
        <f>IFERROR(INDEX($A$2:$A$226,MATCH(ROWS($E$2:E89),$E$2:$E$226,0)),"")</f>
        <v>LAKE ARTHUR</v>
      </c>
      <c r="G89" s="33">
        <f>IF(ISERROR(SEARCH('FINAL SEG 2020-2021 ATTCH 2'!$C$8,$F89)),0,1)</f>
        <v>1</v>
      </c>
      <c r="H89" s="33">
        <f>IF($G89=0,"",COUNTIF($G$2:G89,1))</f>
        <v>88</v>
      </c>
      <c r="I89" s="33" t="str">
        <f t="shared" si="3"/>
        <v>LAKE ARTHUR</v>
      </c>
    </row>
    <row r="90" spans="1:9">
      <c r="A90" s="31"/>
      <c r="B90" s="31"/>
      <c r="C90" s="31"/>
      <c r="D90" s="31"/>
      <c r="E90" s="32">
        <f t="shared" si="2"/>
        <v>0</v>
      </c>
      <c r="F90" s="32" t="str">
        <f>IFERROR(INDEX($A$2:$A$226,MATCH(ROWS($E$2:E90),$E$2:$E$226,0)),"")</f>
        <v>LAS CRUCES</v>
      </c>
      <c r="G90" s="33">
        <f>IF(ISERROR(SEARCH('FINAL SEG 2020-2021 ATTCH 2'!$C$8,$F90)),0,1)</f>
        <v>1</v>
      </c>
      <c r="H90" s="33">
        <f>IF($G90=0,"",COUNTIF($G$2:G90,1))</f>
        <v>89</v>
      </c>
      <c r="I90" s="33" t="str">
        <f t="shared" si="3"/>
        <v>LAS CRUCES</v>
      </c>
    </row>
    <row r="91" spans="1:9">
      <c r="A91" s="31" t="s">
        <v>375</v>
      </c>
      <c r="B91" s="31" t="s">
        <v>377</v>
      </c>
      <c r="C91" s="31" t="s">
        <v>132</v>
      </c>
      <c r="D91" s="31" t="s">
        <v>797</v>
      </c>
      <c r="E91" s="32">
        <f t="shared" si="2"/>
        <v>88</v>
      </c>
      <c r="F91" s="32" t="str">
        <f>IFERROR(INDEX($A$2:$A$226,MATCH(ROWS($E$2:E91),$E$2:$E$226,0)),"")</f>
        <v>LAS MONTANAS</v>
      </c>
      <c r="G91" s="33">
        <f>IF(ISERROR(SEARCH('FINAL SEG 2020-2021 ATTCH 2'!$C$8,$F91)),0,1)</f>
        <v>1</v>
      </c>
      <c r="H91" s="33">
        <f>IF($G91=0,"",COUNTIF($G$2:G91,1))</f>
        <v>90</v>
      </c>
      <c r="I91" s="33" t="str">
        <f t="shared" si="3"/>
        <v>LAS MONTANAS</v>
      </c>
    </row>
    <row r="92" spans="1:9">
      <c r="A92" s="31" t="s">
        <v>378</v>
      </c>
      <c r="B92" s="31" t="s">
        <v>379</v>
      </c>
      <c r="C92" s="31" t="s">
        <v>132</v>
      </c>
      <c r="D92" s="31" t="s">
        <v>810</v>
      </c>
      <c r="E92" s="32">
        <f t="shared" si="2"/>
        <v>89</v>
      </c>
      <c r="F92" s="32" t="str">
        <f>IFERROR(INDEX($A$2:$A$226,MATCH(ROWS($E$2:E92),$E$2:$E$226,0)),"")</f>
        <v>LAS VEGAS CITY</v>
      </c>
      <c r="G92" s="33">
        <f>IF(ISERROR(SEARCH('FINAL SEG 2020-2021 ATTCH 2'!$C$8,$F92)),0,1)</f>
        <v>1</v>
      </c>
      <c r="H92" s="33">
        <f>IF($G92=0,"",COUNTIF($G$2:G92,1))</f>
        <v>91</v>
      </c>
      <c r="I92" s="33" t="str">
        <f t="shared" si="3"/>
        <v>LAS VEGAS CITY</v>
      </c>
    </row>
    <row r="93" spans="1:9">
      <c r="A93" s="31" t="s">
        <v>380</v>
      </c>
      <c r="B93" s="31" t="s">
        <v>381</v>
      </c>
      <c r="C93" s="31" t="s">
        <v>132</v>
      </c>
      <c r="D93" s="31" t="s">
        <v>811</v>
      </c>
      <c r="E93" s="32">
        <f t="shared" si="2"/>
        <v>91</v>
      </c>
      <c r="F93" s="32" t="str">
        <f>IFERROR(INDEX($A$2:$A$226,MATCH(ROWS($E$2:E93),$E$2:$E$226,0)),"")</f>
        <v>LOGAN</v>
      </c>
      <c r="G93" s="33">
        <f>IF(ISERROR(SEARCH('FINAL SEG 2020-2021 ATTCH 2'!$C$8,$F93)),0,1)</f>
        <v>1</v>
      </c>
      <c r="H93" s="33">
        <f>IF($G93=0,"",COUNTIF($G$2:G93,1))</f>
        <v>92</v>
      </c>
      <c r="I93" s="33" t="str">
        <f t="shared" si="3"/>
        <v>LOGAN</v>
      </c>
    </row>
    <row r="94" spans="1:9">
      <c r="A94" s="31" t="s">
        <v>382</v>
      </c>
      <c r="B94" s="31" t="s">
        <v>383</v>
      </c>
      <c r="C94" s="31" t="s">
        <v>132</v>
      </c>
      <c r="D94" s="31" t="s">
        <v>812</v>
      </c>
      <c r="E94" s="32">
        <f t="shared" si="2"/>
        <v>92</v>
      </c>
      <c r="F94" s="32" t="str">
        <f>IFERROR(INDEX($A$2:$A$226,MATCH(ROWS($E$2:E94),$E$2:$E$226,0)),"")</f>
        <v>LORDSBURG</v>
      </c>
      <c r="G94" s="33">
        <f>IF(ISERROR(SEARCH('FINAL SEG 2020-2021 ATTCH 2'!$C$8,$F94)),0,1)</f>
        <v>1</v>
      </c>
      <c r="H94" s="33">
        <f>IF($G94=0,"",COUNTIF($G$2:G94,1))</f>
        <v>93</v>
      </c>
      <c r="I94" s="33" t="str">
        <f t="shared" si="3"/>
        <v>LORDSBURG</v>
      </c>
    </row>
    <row r="95" spans="1:9">
      <c r="A95" s="31" t="s">
        <v>384</v>
      </c>
      <c r="B95" s="31" t="s">
        <v>386</v>
      </c>
      <c r="C95" s="31" t="s">
        <v>132</v>
      </c>
      <c r="D95" s="31" t="s">
        <v>781</v>
      </c>
      <c r="E95" s="32">
        <f t="shared" si="2"/>
        <v>93</v>
      </c>
      <c r="F95" s="32" t="str">
        <f>IFERROR(INDEX($A$2:$A$226,MATCH(ROWS($E$2:E95),$E$2:$E$226,0)),"")</f>
        <v>LOS ALAMOS</v>
      </c>
      <c r="G95" s="33">
        <f>IF(ISERROR(SEARCH('FINAL SEG 2020-2021 ATTCH 2'!$C$8,$F95)),0,1)</f>
        <v>1</v>
      </c>
      <c r="H95" s="33">
        <f>IF($G95=0,"",COUNTIF($G$2:G95,1))</f>
        <v>94</v>
      </c>
      <c r="I95" s="33" t="str">
        <f t="shared" si="3"/>
        <v>LOS ALAMOS</v>
      </c>
    </row>
    <row r="96" spans="1:9">
      <c r="A96" s="31" t="s">
        <v>387</v>
      </c>
      <c r="B96" s="31" t="s">
        <v>389</v>
      </c>
      <c r="C96" s="31" t="s">
        <v>132</v>
      </c>
      <c r="D96" s="31" t="s">
        <v>813</v>
      </c>
      <c r="E96" s="32">
        <f t="shared" si="2"/>
        <v>94</v>
      </c>
      <c r="F96" s="32" t="str">
        <f>IFERROR(INDEX($A$2:$A$226,MATCH(ROWS($E$2:E96),$E$2:$E$226,0)),"")</f>
        <v>LOS LUNAS</v>
      </c>
      <c r="G96" s="33">
        <f>IF(ISERROR(SEARCH('FINAL SEG 2020-2021 ATTCH 2'!$C$8,$F96)),0,1)</f>
        <v>1</v>
      </c>
      <c r="H96" s="33">
        <f>IF($G96=0,"",COUNTIF($G$2:G96,1))</f>
        <v>95</v>
      </c>
      <c r="I96" s="33" t="str">
        <f t="shared" si="3"/>
        <v>LOS LUNAS</v>
      </c>
    </row>
    <row r="97" spans="1:9">
      <c r="A97" s="31" t="s">
        <v>390</v>
      </c>
      <c r="B97" s="31" t="s">
        <v>392</v>
      </c>
      <c r="C97" s="31" t="s">
        <v>132</v>
      </c>
      <c r="D97" s="31" t="s">
        <v>814</v>
      </c>
      <c r="E97" s="32">
        <f t="shared" si="2"/>
        <v>95</v>
      </c>
      <c r="F97" s="32" t="str">
        <f>IFERROR(INDEX($A$2:$A$226,MATCH(ROWS($E$2:E97),$E$2:$E$226,0)),"")</f>
        <v>LOS PUENTES</v>
      </c>
      <c r="G97" s="33">
        <f>IF(ISERROR(SEARCH('FINAL SEG 2020-2021 ATTCH 2'!$C$8,$F97)),0,1)</f>
        <v>1</v>
      </c>
      <c r="H97" s="33">
        <f>IF($G97=0,"",COUNTIF($G$2:G97,1))</f>
        <v>96</v>
      </c>
      <c r="I97" s="33" t="str">
        <f t="shared" si="3"/>
        <v>LOS PUENTES</v>
      </c>
    </row>
    <row r="98" spans="1:9">
      <c r="A98" s="31" t="s">
        <v>393</v>
      </c>
      <c r="B98" s="31" t="s">
        <v>395</v>
      </c>
      <c r="C98" s="31" t="s">
        <v>132</v>
      </c>
      <c r="D98" s="31" t="s">
        <v>787</v>
      </c>
      <c r="E98" s="32">
        <f t="shared" si="2"/>
        <v>97</v>
      </c>
      <c r="F98" s="32" t="str">
        <f>IFERROR(INDEX($A$2:$A$226,MATCH(ROWS($E$2:E98),$E$2:$E$226,0)),"")</f>
        <v>LOVING</v>
      </c>
      <c r="G98" s="33">
        <f>IF(ISERROR(SEARCH('FINAL SEG 2020-2021 ATTCH 2'!$C$8,$F98)),0,1)</f>
        <v>1</v>
      </c>
      <c r="H98" s="33">
        <f>IF($G98=0,"",COUNTIF($G$2:G98,1))</f>
        <v>97</v>
      </c>
      <c r="I98" s="33" t="str">
        <f t="shared" si="3"/>
        <v>LOVING</v>
      </c>
    </row>
    <row r="99" spans="1:9">
      <c r="A99" s="31" t="s">
        <v>396</v>
      </c>
      <c r="B99" s="31" t="s">
        <v>398</v>
      </c>
      <c r="C99" s="31" t="s">
        <v>132</v>
      </c>
      <c r="D99" s="31" t="s">
        <v>802</v>
      </c>
      <c r="E99" s="32">
        <f t="shared" si="2"/>
        <v>98</v>
      </c>
      <c r="F99" s="32" t="str">
        <f>IFERROR(INDEX($A$2:$A$226,MATCH(ROWS($E$2:E99),$E$2:$E$226,0)),"")</f>
        <v>LOVINGTON</v>
      </c>
      <c r="G99" s="33">
        <f>IF(ISERROR(SEARCH('FINAL SEG 2020-2021 ATTCH 2'!$C$8,$F99)),0,1)</f>
        <v>1</v>
      </c>
      <c r="H99" s="33">
        <f>IF($G99=0,"",COUNTIF($G$2:G99,1))</f>
        <v>98</v>
      </c>
      <c r="I99" s="33" t="str">
        <f t="shared" si="3"/>
        <v>LOVINGTON</v>
      </c>
    </row>
    <row r="100" spans="1:9">
      <c r="A100" s="31" t="s">
        <v>399</v>
      </c>
      <c r="B100" s="31" t="s">
        <v>401</v>
      </c>
      <c r="C100" s="31" t="s">
        <v>132</v>
      </c>
      <c r="D100" s="31" t="s">
        <v>815</v>
      </c>
      <c r="E100" s="32">
        <f t="shared" si="2"/>
        <v>99</v>
      </c>
      <c r="F100" s="32" t="str">
        <f>IFERROR(INDEX($A$2:$A$226,MATCH(ROWS($E$2:E100),$E$2:$E$226,0)),"")</f>
        <v>MAGDALENA</v>
      </c>
      <c r="G100" s="33">
        <f>IF(ISERROR(SEARCH('FINAL SEG 2020-2021 ATTCH 2'!$C$8,$F100)),0,1)</f>
        <v>1</v>
      </c>
      <c r="H100" s="33">
        <f>IF($G100=0,"",COUNTIF($G$2:G100,1))</f>
        <v>99</v>
      </c>
      <c r="I100" s="33" t="str">
        <f t="shared" si="3"/>
        <v>MAGDALENA</v>
      </c>
    </row>
    <row r="101" spans="1:9">
      <c r="A101" s="31" t="s">
        <v>402</v>
      </c>
      <c r="B101" s="31" t="s">
        <v>404</v>
      </c>
      <c r="C101" s="31" t="s">
        <v>132</v>
      </c>
      <c r="D101" s="31" t="s">
        <v>790</v>
      </c>
      <c r="E101" s="32">
        <f t="shared" si="2"/>
        <v>102</v>
      </c>
      <c r="F101" s="32" t="str">
        <f>IFERROR(INDEX($A$2:$A$226,MATCH(ROWS($E$2:E101),$E$2:$E$226,0)),"")</f>
        <v>MARK ARMIJO (NUESTROS VALORES)</v>
      </c>
      <c r="G101" s="33">
        <f>IF(ISERROR(SEARCH('FINAL SEG 2020-2021 ATTCH 2'!$C$8,$F101)),0,1)</f>
        <v>1</v>
      </c>
      <c r="H101" s="33">
        <f>IF($G101=0,"",COUNTIF($G$2:G101,1))</f>
        <v>100</v>
      </c>
      <c r="I101" s="33" t="str">
        <f t="shared" si="3"/>
        <v>MARK ARMIJO (NUESTROS VALORES)</v>
      </c>
    </row>
    <row r="102" spans="1:9">
      <c r="A102" s="31" t="s">
        <v>405</v>
      </c>
      <c r="B102" s="31" t="s">
        <v>407</v>
      </c>
      <c r="C102" s="31" t="s">
        <v>132</v>
      </c>
      <c r="D102" s="31" t="s">
        <v>816</v>
      </c>
      <c r="E102" s="32">
        <f t="shared" si="2"/>
        <v>105</v>
      </c>
      <c r="F102" s="32" t="str">
        <f>IFERROR(INDEX($A$2:$A$226,MATCH(ROWS($E$2:E102),$E$2:$E$226,0)),"")</f>
        <v>MASTERS PROGRAM ST. CHARTER</v>
      </c>
      <c r="G102" s="33">
        <f>IF(ISERROR(SEARCH('FINAL SEG 2020-2021 ATTCH 2'!$C$8,$F102)),0,1)</f>
        <v>1</v>
      </c>
      <c r="H102" s="33">
        <f>IF($G102=0,"",COUNTIF($G$2:G102,1))</f>
        <v>101</v>
      </c>
      <c r="I102" s="33" t="str">
        <f t="shared" si="3"/>
        <v>MASTERS PROGRAM ST. CHARTER</v>
      </c>
    </row>
    <row r="103" spans="1:9">
      <c r="A103" s="31" t="s">
        <v>408</v>
      </c>
      <c r="B103" s="31" t="s">
        <v>410</v>
      </c>
      <c r="C103" s="31" t="s">
        <v>132</v>
      </c>
      <c r="D103" s="31" t="s">
        <v>817</v>
      </c>
      <c r="E103" s="32">
        <f t="shared" si="2"/>
        <v>106</v>
      </c>
      <c r="F103" s="32" t="str">
        <f>IFERROR(INDEX($A$2:$A$226,MATCH(ROWS($E$2:E103),$E$2:$E$226,0)),"")</f>
        <v>MAXWELL</v>
      </c>
      <c r="G103" s="33">
        <f>IF(ISERROR(SEARCH('FINAL SEG 2020-2021 ATTCH 2'!$C$8,$F103)),0,1)</f>
        <v>1</v>
      </c>
      <c r="H103" s="33">
        <f>IF($G103=0,"",COUNTIF($G$2:G103,1))</f>
        <v>102</v>
      </c>
      <c r="I103" s="33" t="str">
        <f t="shared" si="3"/>
        <v>MAXWELL</v>
      </c>
    </row>
    <row r="104" spans="1:9">
      <c r="A104" s="31" t="s">
        <v>411</v>
      </c>
      <c r="B104" s="31" t="s">
        <v>413</v>
      </c>
      <c r="C104" s="31" t="s">
        <v>132</v>
      </c>
      <c r="D104" s="31" t="s">
        <v>818</v>
      </c>
      <c r="E104" s="32">
        <f t="shared" si="2"/>
        <v>112</v>
      </c>
      <c r="F104" s="32" t="str">
        <f>IFERROR(INDEX($A$2:$A$226,MATCH(ROWS($E$2:E104),$E$2:$E$226,0)),"")</f>
        <v>MCCURDY CHARTER SCHOOL</v>
      </c>
      <c r="G104" s="33">
        <f>IF(ISERROR(SEARCH('FINAL SEG 2020-2021 ATTCH 2'!$C$8,$F104)),0,1)</f>
        <v>1</v>
      </c>
      <c r="H104" s="33">
        <f>IF($G104=0,"",COUNTIF($G$2:G104,1))</f>
        <v>103</v>
      </c>
      <c r="I104" s="33" t="str">
        <f t="shared" si="3"/>
        <v>MCCURDY CHARTER SCHOOL</v>
      </c>
    </row>
    <row r="105" spans="1:9">
      <c r="A105" s="31" t="s">
        <v>414</v>
      </c>
      <c r="B105" s="31" t="s">
        <v>416</v>
      </c>
      <c r="C105" s="31" t="s">
        <v>132</v>
      </c>
      <c r="D105" s="31" t="s">
        <v>819</v>
      </c>
      <c r="E105" s="32">
        <f t="shared" si="2"/>
        <v>114</v>
      </c>
      <c r="F105" s="32" t="str">
        <f>IFERROR(INDEX($A$2:$A$226,MATCH(ROWS($E$2:E105),$E$2:$E$226,0)),"")</f>
        <v>MEDIA ARTS COLLAB. ST. CHARTER</v>
      </c>
      <c r="G105" s="33">
        <f>IF(ISERROR(SEARCH('FINAL SEG 2020-2021 ATTCH 2'!$C$8,$F105)),0,1)</f>
        <v>1</v>
      </c>
      <c r="H105" s="33">
        <f>IF($G105=0,"",COUNTIF($G$2:G105,1))</f>
        <v>104</v>
      </c>
      <c r="I105" s="33" t="str">
        <f t="shared" si="3"/>
        <v>MEDIA ARTS COLLAB. ST. CHARTER</v>
      </c>
    </row>
    <row r="106" spans="1:9">
      <c r="A106" s="31" t="s">
        <v>417</v>
      </c>
      <c r="B106" s="31" t="s">
        <v>418</v>
      </c>
      <c r="C106" s="31" t="s">
        <v>132</v>
      </c>
      <c r="D106" s="31" t="s">
        <v>820</v>
      </c>
      <c r="E106" s="32">
        <f t="shared" si="2"/>
        <v>116</v>
      </c>
      <c r="F106" s="32" t="str">
        <f>IFERROR(INDEX($A$2:$A$226,MATCH(ROWS($E$2:E106),$E$2:$E$226,0)),"")</f>
        <v>MELROSE</v>
      </c>
      <c r="G106" s="33">
        <f>IF(ISERROR(SEARCH('FINAL SEG 2020-2021 ATTCH 2'!$C$8,$F106)),0,1)</f>
        <v>1</v>
      </c>
      <c r="H106" s="33">
        <f>IF($G106=0,"",COUNTIF($G$2:G106,1))</f>
        <v>105</v>
      </c>
      <c r="I106" s="33" t="str">
        <f t="shared" si="3"/>
        <v>MELROSE</v>
      </c>
    </row>
    <row r="107" spans="1:9">
      <c r="A107" s="31" t="s">
        <v>419</v>
      </c>
      <c r="B107" s="31" t="s">
        <v>421</v>
      </c>
      <c r="C107" s="31" t="s">
        <v>132</v>
      </c>
      <c r="D107" s="31" t="s">
        <v>821</v>
      </c>
      <c r="E107" s="32">
        <f t="shared" si="2"/>
        <v>118</v>
      </c>
      <c r="F107" s="32" t="str">
        <f>IFERROR(INDEX($A$2:$A$226,MATCH(ROWS($E$2:E107),$E$2:$E$226,0)),"")</f>
        <v>MESA VISTA</v>
      </c>
      <c r="G107" s="33">
        <f>IF(ISERROR(SEARCH('FINAL SEG 2020-2021 ATTCH 2'!$C$8,$F107)),0,1)</f>
        <v>1</v>
      </c>
      <c r="H107" s="33">
        <f>IF($G107=0,"",COUNTIF($G$2:G107,1))</f>
        <v>106</v>
      </c>
      <c r="I107" s="33" t="str">
        <f t="shared" si="3"/>
        <v>MESA VISTA</v>
      </c>
    </row>
    <row r="108" spans="1:9">
      <c r="A108" s="31" t="s">
        <v>422</v>
      </c>
      <c r="B108" s="31" t="s">
        <v>424</v>
      </c>
      <c r="C108" s="31" t="s">
        <v>132</v>
      </c>
      <c r="D108" s="31" t="s">
        <v>822</v>
      </c>
      <c r="E108" s="32">
        <f t="shared" si="2"/>
        <v>127</v>
      </c>
      <c r="F108" s="32" t="str">
        <f>IFERROR(INDEX($A$2:$A$226,MATCH(ROWS($E$2:E108),$E$2:$E$226,0)),"")</f>
        <v>MIDDLE COLLEGE HIGH</v>
      </c>
      <c r="G108" s="33">
        <f>IF(ISERROR(SEARCH('FINAL SEG 2020-2021 ATTCH 2'!$C$8,$F108)),0,1)</f>
        <v>1</v>
      </c>
      <c r="H108" s="33">
        <f>IF($G108=0,"",COUNTIF($G$2:G108,1))</f>
        <v>107</v>
      </c>
      <c r="I108" s="33" t="str">
        <f t="shared" si="3"/>
        <v>MIDDLE COLLEGE HIGH</v>
      </c>
    </row>
    <row r="109" spans="1:9">
      <c r="A109" s="31" t="s">
        <v>425</v>
      </c>
      <c r="B109" s="31" t="s">
        <v>427</v>
      </c>
      <c r="C109" s="31" t="s">
        <v>132</v>
      </c>
      <c r="D109" s="31" t="s">
        <v>817</v>
      </c>
      <c r="E109" s="32">
        <f t="shared" si="2"/>
        <v>129</v>
      </c>
      <c r="F109" s="32" t="str">
        <f>IFERROR(INDEX($A$2:$A$226,MATCH(ROWS($E$2:E109),$E$2:$E$226,0)),"")</f>
        <v>MISSION ACHIEVEMENT &amp; SUCCESS-MAS</v>
      </c>
      <c r="G109" s="33">
        <f>IF(ISERROR(SEARCH('FINAL SEG 2020-2021 ATTCH 2'!$C$8,$F109)),0,1)</f>
        <v>1</v>
      </c>
      <c r="H109" s="33">
        <f>IF($G109=0,"",COUNTIF($G$2:G109,1))</f>
        <v>108</v>
      </c>
      <c r="I109" s="33" t="str">
        <f t="shared" si="3"/>
        <v>MISSION ACHIEVEMENT &amp; SUCCESS-MAS</v>
      </c>
    </row>
    <row r="110" spans="1:9">
      <c r="A110" s="31" t="s">
        <v>428</v>
      </c>
      <c r="B110" s="31" t="s">
        <v>430</v>
      </c>
      <c r="C110" s="31" t="s">
        <v>132</v>
      </c>
      <c r="D110" s="31" t="s">
        <v>823</v>
      </c>
      <c r="E110" s="32">
        <f t="shared" si="2"/>
        <v>130</v>
      </c>
      <c r="F110" s="32" t="str">
        <f>IFERROR(INDEX($A$2:$A$226,MATCH(ROWS($E$2:E110),$E$2:$E$226,0)),"")</f>
        <v>MONTE DEL SOL</v>
      </c>
      <c r="G110" s="33">
        <f>IF(ISERROR(SEARCH('FINAL SEG 2020-2021 ATTCH 2'!$C$8,$F110)),0,1)</f>
        <v>1</v>
      </c>
      <c r="H110" s="33">
        <f>IF($G110=0,"",COUNTIF($G$2:G110,1))</f>
        <v>109</v>
      </c>
      <c r="I110" s="33" t="str">
        <f t="shared" si="3"/>
        <v>MONTE DEL SOL</v>
      </c>
    </row>
    <row r="111" spans="1:9">
      <c r="A111" s="31" t="s">
        <v>431</v>
      </c>
      <c r="B111" s="31" t="s">
        <v>433</v>
      </c>
      <c r="C111" s="31" t="s">
        <v>132</v>
      </c>
      <c r="D111" s="31" t="s">
        <v>798</v>
      </c>
      <c r="E111" s="32">
        <f t="shared" si="2"/>
        <v>131</v>
      </c>
      <c r="F111" s="32" t="str">
        <f>IFERROR(INDEX($A$2:$A$226,MATCH(ROWS($E$2:E111),$E$2:$E$226,0)),"")</f>
        <v>MONTESSORI ELEMEMTARY ST. CHARTER</v>
      </c>
      <c r="G111" s="33">
        <f>IF(ISERROR(SEARCH('FINAL SEG 2020-2021 ATTCH 2'!$C$8,$F111)),0,1)</f>
        <v>1</v>
      </c>
      <c r="H111" s="33">
        <f>IF($G111=0,"",COUNTIF($G$2:G111,1))</f>
        <v>110</v>
      </c>
      <c r="I111" s="33" t="str">
        <f t="shared" si="3"/>
        <v>MONTESSORI ELEMEMTARY ST. CHARTER</v>
      </c>
    </row>
    <row r="112" spans="1:9">
      <c r="A112" s="31" t="s">
        <v>434</v>
      </c>
      <c r="B112" s="31" t="s">
        <v>435</v>
      </c>
      <c r="C112" s="31" t="s">
        <v>132</v>
      </c>
      <c r="D112" s="31" t="s">
        <v>824</v>
      </c>
      <c r="E112" s="32">
        <f t="shared" si="2"/>
        <v>132</v>
      </c>
      <c r="F112" s="32" t="str">
        <f>IFERROR(INDEX($A$2:$A$226,MATCH(ROWS($E$2:E112),$E$2:$E$226,0)),"")</f>
        <v>MONTESSORI OF THE RIO GRANDE</v>
      </c>
      <c r="G112" s="33">
        <f>IF(ISERROR(SEARCH('FINAL SEG 2020-2021 ATTCH 2'!$C$8,$F112)),0,1)</f>
        <v>1</v>
      </c>
      <c r="H112" s="33">
        <f>IF($G112=0,"",COUNTIF($G$2:G112,1))</f>
        <v>111</v>
      </c>
      <c r="I112" s="33" t="str">
        <f t="shared" si="3"/>
        <v>MONTESSORI OF THE RIO GRANDE</v>
      </c>
    </row>
    <row r="113" spans="1:9">
      <c r="A113" s="31" t="s">
        <v>436</v>
      </c>
      <c r="B113" s="31" t="s">
        <v>438</v>
      </c>
      <c r="C113" s="31" t="s">
        <v>132</v>
      </c>
      <c r="D113" s="31" t="s">
        <v>825</v>
      </c>
      <c r="E113" s="32">
        <f t="shared" si="2"/>
        <v>133</v>
      </c>
      <c r="F113" s="32" t="str">
        <f>IFERROR(INDEX($A$2:$A$226,MATCH(ROWS($E$2:E113),$E$2:$E$226,0)),"")</f>
        <v>MORA</v>
      </c>
      <c r="G113" s="33">
        <f>IF(ISERROR(SEARCH('FINAL SEG 2020-2021 ATTCH 2'!$C$8,$F113)),0,1)</f>
        <v>1</v>
      </c>
      <c r="H113" s="33">
        <f>IF($G113=0,"",COUNTIF($G$2:G113,1))</f>
        <v>112</v>
      </c>
      <c r="I113" s="33" t="str">
        <f t="shared" si="3"/>
        <v>MORA</v>
      </c>
    </row>
    <row r="114" spans="1:9">
      <c r="A114" s="31" t="s">
        <v>439</v>
      </c>
      <c r="B114" s="31" t="s">
        <v>441</v>
      </c>
      <c r="C114" s="31" t="s">
        <v>132</v>
      </c>
      <c r="D114" s="31" t="s">
        <v>790</v>
      </c>
      <c r="E114" s="32">
        <f t="shared" si="2"/>
        <v>135</v>
      </c>
      <c r="F114" s="32" t="str">
        <f>IFERROR(INDEX($A$2:$A$226,MATCH(ROWS($E$2:E114),$E$2:$E$226,0)),"")</f>
        <v>MORENO VALLEY HIGH</v>
      </c>
      <c r="G114" s="33">
        <f>IF(ISERROR(SEARCH('FINAL SEG 2020-2021 ATTCH 2'!$C$8,$F114)),0,1)</f>
        <v>1</v>
      </c>
      <c r="H114" s="33">
        <f>IF($G114=0,"",COUNTIF($G$2:G114,1))</f>
        <v>113</v>
      </c>
      <c r="I114" s="33" t="str">
        <f t="shared" si="3"/>
        <v>MORENO VALLEY HIGH</v>
      </c>
    </row>
    <row r="115" spans="1:9">
      <c r="A115" s="31" t="s">
        <v>442</v>
      </c>
      <c r="B115" s="31" t="s">
        <v>444</v>
      </c>
      <c r="C115" s="31" t="s">
        <v>132</v>
      </c>
      <c r="D115" s="31" t="s">
        <v>826</v>
      </c>
      <c r="E115" s="32">
        <f t="shared" si="2"/>
        <v>137</v>
      </c>
      <c r="F115" s="32" t="str">
        <f>IFERROR(INDEX($A$2:$A$226,MATCH(ROWS($E$2:E115),$E$2:$E$226,0)),"")</f>
        <v>MORIARTY</v>
      </c>
      <c r="G115" s="33">
        <f>IF(ISERROR(SEARCH('FINAL SEG 2020-2021 ATTCH 2'!$C$8,$F115)),0,1)</f>
        <v>1</v>
      </c>
      <c r="H115" s="33">
        <f>IF($G115=0,"",COUNTIF($G$2:G115,1))</f>
        <v>114</v>
      </c>
      <c r="I115" s="33" t="str">
        <f t="shared" si="3"/>
        <v>MORIARTY</v>
      </c>
    </row>
    <row r="116" spans="1:9">
      <c r="A116" s="31" t="s">
        <v>445</v>
      </c>
      <c r="B116" s="31" t="s">
        <v>447</v>
      </c>
      <c r="C116" s="31" t="s">
        <v>132</v>
      </c>
      <c r="D116" s="31" t="s">
        <v>785</v>
      </c>
      <c r="E116" s="32">
        <f t="shared" si="2"/>
        <v>139</v>
      </c>
      <c r="F116" s="32" t="str">
        <f>IFERROR(INDEX($A$2:$A$226,MATCH(ROWS($E$2:E116),$E$2:$E$226,0)),"")</f>
        <v>MOSAIC ACADEMY CHARTER</v>
      </c>
      <c r="G116" s="33">
        <f>IF(ISERROR(SEARCH('FINAL SEG 2020-2021 ATTCH 2'!$C$8,$F116)),0,1)</f>
        <v>1</v>
      </c>
      <c r="H116" s="33">
        <f>IF($G116=0,"",COUNTIF($G$2:G116,1))</f>
        <v>115</v>
      </c>
      <c r="I116" s="33" t="str">
        <f t="shared" si="3"/>
        <v>MOSAIC ACADEMY CHARTER</v>
      </c>
    </row>
    <row r="117" spans="1:9">
      <c r="A117" s="31" t="s">
        <v>448</v>
      </c>
      <c r="B117" s="31" t="s">
        <v>449</v>
      </c>
      <c r="C117" s="31" t="s">
        <v>132</v>
      </c>
      <c r="D117" s="31" t="s">
        <v>797</v>
      </c>
      <c r="E117" s="32">
        <f t="shared" si="2"/>
        <v>142</v>
      </c>
      <c r="F117" s="32" t="str">
        <f>IFERROR(INDEX($A$2:$A$226,MATCH(ROWS($E$2:E117),$E$2:$E$226,0)),"")</f>
        <v>MOSQUERO</v>
      </c>
      <c r="G117" s="33">
        <f>IF(ISERROR(SEARCH('FINAL SEG 2020-2021 ATTCH 2'!$C$8,$F117)),0,1)</f>
        <v>1</v>
      </c>
      <c r="H117" s="33">
        <f>IF($G117=0,"",COUNTIF($G$2:G117,1))</f>
        <v>116</v>
      </c>
      <c r="I117" s="33" t="str">
        <f t="shared" si="3"/>
        <v>MOSQUERO</v>
      </c>
    </row>
    <row r="118" spans="1:9">
      <c r="A118" s="31" t="s">
        <v>450</v>
      </c>
      <c r="B118" s="31" t="s">
        <v>451</v>
      </c>
      <c r="C118" s="31" t="s">
        <v>142</v>
      </c>
      <c r="D118" s="31" t="s">
        <v>797</v>
      </c>
      <c r="E118" s="32">
        <f t="shared" si="2"/>
        <v>151</v>
      </c>
      <c r="F118" s="32" t="str">
        <f>IFERROR(INDEX($A$2:$A$226,MATCH(ROWS($E$2:E118),$E$2:$E$226,0)),"")</f>
        <v>MOUNTAIN MAHOGANY</v>
      </c>
      <c r="G118" s="33">
        <f>IF(ISERROR(SEARCH('FINAL SEG 2020-2021 ATTCH 2'!$C$8,$F118)),0,1)</f>
        <v>1</v>
      </c>
      <c r="H118" s="33">
        <f>IF($G118=0,"",COUNTIF($G$2:G118,1))</f>
        <v>117</v>
      </c>
      <c r="I118" s="33" t="str">
        <f t="shared" si="3"/>
        <v>MOUNTAIN MAHOGANY</v>
      </c>
    </row>
    <row r="119" spans="1:9">
      <c r="A119" s="31"/>
      <c r="B119" s="31"/>
      <c r="C119" s="31"/>
      <c r="D119" s="31"/>
      <c r="E119" s="32">
        <f t="shared" si="2"/>
        <v>0</v>
      </c>
      <c r="F119" s="32" t="str">
        <f>IFERROR(INDEX($A$2:$A$226,MATCH(ROWS($E$2:E119),$E$2:$E$226,0)),"")</f>
        <v>MOUNTAINAIR</v>
      </c>
      <c r="G119" s="33">
        <f>IF(ISERROR(SEARCH('FINAL SEG 2020-2021 ATTCH 2'!$C$8,$F119)),0,1)</f>
        <v>1</v>
      </c>
      <c r="H119" s="33">
        <f>IF($G119=0,"",COUNTIF($G$2:G119,1))</f>
        <v>118</v>
      </c>
      <c r="I119" s="33" t="str">
        <f t="shared" si="3"/>
        <v>MOUNTAINAIR</v>
      </c>
    </row>
    <row r="120" spans="1:9">
      <c r="A120" s="31" t="s">
        <v>453</v>
      </c>
      <c r="B120" s="31" t="s">
        <v>455</v>
      </c>
      <c r="C120" s="31" t="s">
        <v>132</v>
      </c>
      <c r="D120" s="31" t="s">
        <v>820</v>
      </c>
      <c r="E120" s="32">
        <f t="shared" si="2"/>
        <v>143</v>
      </c>
      <c r="F120" s="32" t="str">
        <f>IFERROR(INDEX($A$2:$A$226,MATCH(ROWS($E$2:E120),$E$2:$E$226,0)),"")</f>
        <v>NATIVE AMERICAN COMM ACAD.</v>
      </c>
      <c r="G120" s="33">
        <f>IF(ISERROR(SEARCH('FINAL SEG 2020-2021 ATTCH 2'!$C$8,$F120)),0,1)</f>
        <v>1</v>
      </c>
      <c r="H120" s="33">
        <f>IF($G120=0,"",COUNTIF($G$2:G120,1))</f>
        <v>119</v>
      </c>
      <c r="I120" s="33" t="str">
        <f t="shared" si="3"/>
        <v>NATIVE AMERICAN COMM ACAD.</v>
      </c>
    </row>
    <row r="121" spans="1:9">
      <c r="A121" s="31" t="s">
        <v>456</v>
      </c>
      <c r="B121" s="31" t="s">
        <v>458</v>
      </c>
      <c r="C121" s="31" t="s">
        <v>132</v>
      </c>
      <c r="D121" s="31" t="s">
        <v>786</v>
      </c>
      <c r="E121" s="32">
        <f t="shared" si="2"/>
        <v>144</v>
      </c>
      <c r="F121" s="32" t="str">
        <f>IFERROR(INDEX($A$2:$A$226,MATCH(ROWS($E$2:E121),$E$2:$E$226,0)),"")</f>
        <v>NEW AMERICA CHARTER SCHOOL</v>
      </c>
      <c r="G121" s="33">
        <f>IF(ISERROR(SEARCH('FINAL SEG 2020-2021 ATTCH 2'!$C$8,$F121)),0,1)</f>
        <v>1</v>
      </c>
      <c r="H121" s="33">
        <f>IF($G121=0,"",COUNTIF($G$2:G121,1))</f>
        <v>120</v>
      </c>
      <c r="I121" s="33" t="str">
        <f t="shared" si="3"/>
        <v>NEW AMERICA CHARTER SCHOOL</v>
      </c>
    </row>
    <row r="122" spans="1:9">
      <c r="A122" s="31" t="s">
        <v>459</v>
      </c>
      <c r="B122" s="31" t="s">
        <v>461</v>
      </c>
      <c r="C122" s="31" t="s">
        <v>132</v>
      </c>
      <c r="D122" s="31" t="s">
        <v>827</v>
      </c>
      <c r="E122" s="32">
        <f t="shared" si="2"/>
        <v>146</v>
      </c>
      <c r="F122" s="32" t="str">
        <f>IFERROR(INDEX($A$2:$A$226,MATCH(ROWS($E$2:E122),$E$2:$E$226,0)),"")</f>
        <v>NEW AMERICA SCHOOL - LAS CRUCES</v>
      </c>
      <c r="G122" s="33">
        <f>IF(ISERROR(SEARCH('FINAL SEG 2020-2021 ATTCH 2'!$C$8,$F122)),0,1)</f>
        <v>1</v>
      </c>
      <c r="H122" s="33">
        <f>IF($G122=0,"",COUNTIF($G$2:G122,1))</f>
        <v>121</v>
      </c>
      <c r="I122" s="33" t="str">
        <f t="shared" si="3"/>
        <v>NEW AMERICA SCHOOL - LAS CRUCES</v>
      </c>
    </row>
    <row r="123" spans="1:9">
      <c r="A123" s="31" t="s">
        <v>462</v>
      </c>
      <c r="B123" s="31" t="s">
        <v>464</v>
      </c>
      <c r="C123" s="31" t="s">
        <v>132</v>
      </c>
      <c r="D123" s="31" t="s">
        <v>823</v>
      </c>
      <c r="E123" s="32">
        <f t="shared" si="2"/>
        <v>148</v>
      </c>
      <c r="F123" s="32" t="str">
        <f>IFERROR(INDEX($A$2:$A$226,MATCH(ROWS($E$2:E123),$E$2:$E$226,0)),"")</f>
        <v>NEW MEXICO CONNECTIONS ACADEMY</v>
      </c>
      <c r="G123" s="33">
        <f>IF(ISERROR(SEARCH('FINAL SEG 2020-2021 ATTCH 2'!$C$8,$F123)),0,1)</f>
        <v>1</v>
      </c>
      <c r="H123" s="33">
        <f>IF($G123=0,"",COUNTIF($G$2:G123,1))</f>
        <v>122</v>
      </c>
      <c r="I123" s="33" t="str">
        <f t="shared" si="3"/>
        <v>NEW MEXICO CONNECTIONS ACADEMY</v>
      </c>
    </row>
    <row r="124" spans="1:9">
      <c r="A124" s="31" t="s">
        <v>465</v>
      </c>
      <c r="B124" s="31" t="s">
        <v>466</v>
      </c>
      <c r="C124" s="31" t="s">
        <v>142</v>
      </c>
      <c r="D124" s="31" t="s">
        <v>823</v>
      </c>
      <c r="E124" s="32">
        <f t="shared" si="2"/>
        <v>1</v>
      </c>
      <c r="F124" s="32" t="str">
        <f>IFERROR(INDEX($A$2:$A$226,MATCH(ROWS($E$2:E124),$E$2:$E$226,0)),"")</f>
        <v>NEW MEXICO INTERNATIONAL</v>
      </c>
      <c r="G124" s="33">
        <f>IF(ISERROR(SEARCH('FINAL SEG 2020-2021 ATTCH 2'!$C$8,$F124)),0,1)</f>
        <v>1</v>
      </c>
      <c r="H124" s="33">
        <f>IF($G124=0,"",COUNTIF($G$2:G124,1))</f>
        <v>123</v>
      </c>
      <c r="I124" s="33" t="str">
        <f t="shared" si="3"/>
        <v>NEW MEXICO INTERNATIONAL</v>
      </c>
    </row>
    <row r="125" spans="1:9">
      <c r="A125" s="31"/>
      <c r="B125" s="31"/>
      <c r="C125" s="31"/>
      <c r="D125" s="31"/>
      <c r="E125" s="32">
        <f t="shared" si="2"/>
        <v>0</v>
      </c>
      <c r="F125" s="32" t="str">
        <f>IFERROR(INDEX($A$2:$A$226,MATCH(ROWS($E$2:E125),$E$2:$E$226,0)),"")</f>
        <v>NEW MEXICO SCHOOL FOR THE ARTS ST. CH</v>
      </c>
      <c r="G125" s="33">
        <f>IF(ISERROR(SEARCH('FINAL SEG 2020-2021 ATTCH 2'!$C$8,$F125)),0,1)</f>
        <v>1</v>
      </c>
      <c r="H125" s="33">
        <f>IF($G125=0,"",COUNTIF($G$2:G125,1))</f>
        <v>124</v>
      </c>
      <c r="I125" s="33" t="str">
        <f t="shared" si="3"/>
        <v>NEW MEXICO SCHOOL FOR THE ARTS ST. CH</v>
      </c>
    </row>
    <row r="126" spans="1:9">
      <c r="A126" s="31" t="s">
        <v>468</v>
      </c>
      <c r="B126" s="31" t="s">
        <v>469</v>
      </c>
      <c r="C126" s="31" t="s">
        <v>132</v>
      </c>
      <c r="D126" s="31" t="s">
        <v>828</v>
      </c>
      <c r="E126" s="32">
        <f t="shared" si="2"/>
        <v>149</v>
      </c>
      <c r="F126" s="32" t="str">
        <f>IFERROR(INDEX($A$2:$A$226,MATCH(ROWS($E$2:E126),$E$2:$E$226,0)),"")</f>
        <v>NORTH VALLEY ACADEMY ST. CHARTER</v>
      </c>
      <c r="G126" s="33">
        <f>IF(ISERROR(SEARCH('FINAL SEG 2020-2021 ATTCH 2'!$C$8,$F126)),0,1)</f>
        <v>1</v>
      </c>
      <c r="H126" s="33">
        <f>IF($G126=0,"",COUNTIF($G$2:G126,1))</f>
        <v>125</v>
      </c>
      <c r="I126" s="33" t="str">
        <f t="shared" si="3"/>
        <v>NORTH VALLEY ACADEMY ST. CHARTER</v>
      </c>
    </row>
    <row r="127" spans="1:9">
      <c r="A127" s="31" t="s">
        <v>470</v>
      </c>
      <c r="B127" s="31" t="s">
        <v>472</v>
      </c>
      <c r="C127" s="31" t="s">
        <v>132</v>
      </c>
      <c r="D127" s="31" t="s">
        <v>793</v>
      </c>
      <c r="E127" s="32">
        <f t="shared" si="2"/>
        <v>153</v>
      </c>
      <c r="F127" s="32" t="str">
        <f>IFERROR(INDEX($A$2:$A$226,MATCH(ROWS($E$2:E127),$E$2:$E$226,0)),"")</f>
        <v>PAPA</v>
      </c>
      <c r="G127" s="33">
        <f>IF(ISERROR(SEARCH('FINAL SEG 2020-2021 ATTCH 2'!$C$8,$F127)),0,1)</f>
        <v>1</v>
      </c>
      <c r="H127" s="33">
        <f>IF($G127=0,"",COUNTIF($G$2:G127,1))</f>
        <v>126</v>
      </c>
      <c r="I127" s="33" t="str">
        <f t="shared" si="3"/>
        <v>PAPA</v>
      </c>
    </row>
    <row r="128" spans="1:9">
      <c r="A128" s="31" t="s">
        <v>473</v>
      </c>
      <c r="B128" s="31" t="s">
        <v>475</v>
      </c>
      <c r="C128" s="31" t="s">
        <v>132</v>
      </c>
      <c r="D128" s="31" t="s">
        <v>815</v>
      </c>
      <c r="E128" s="32">
        <f t="shared" si="2"/>
        <v>155</v>
      </c>
      <c r="F128" s="32" t="str">
        <f>IFERROR(INDEX($A$2:$A$226,MATCH(ROWS($E$2:E128),$E$2:$E$226,0)),"")</f>
        <v>PECOS</v>
      </c>
      <c r="G128" s="33">
        <f>IF(ISERROR(SEARCH('FINAL SEG 2020-2021 ATTCH 2'!$C$8,$F128)),0,1)</f>
        <v>1</v>
      </c>
      <c r="H128" s="33">
        <f>IF($G128=0,"",COUNTIF($G$2:G128,1))</f>
        <v>127</v>
      </c>
      <c r="I128" s="33" t="str">
        <f t="shared" si="3"/>
        <v>PECOS</v>
      </c>
    </row>
    <row r="129" spans="1:9">
      <c r="A129" s="31" t="s">
        <v>476</v>
      </c>
      <c r="B129" s="31" t="s">
        <v>477</v>
      </c>
      <c r="C129" s="31" t="s">
        <v>142</v>
      </c>
      <c r="D129" s="31" t="s">
        <v>815</v>
      </c>
      <c r="E129" s="32">
        <f t="shared" si="2"/>
        <v>42</v>
      </c>
      <c r="F129" s="32" t="str">
        <f>IFERROR(INDEX($A$2:$A$226,MATCH(ROWS($E$2:E129),$E$2:$E$226,0)),"")</f>
        <v>PECOS CONNECTIONS</v>
      </c>
      <c r="G129" s="33">
        <f>IF(ISERROR(SEARCH('FINAL SEG 2020-2021 ATTCH 2'!$C$8,$F129)),0,1)</f>
        <v>1</v>
      </c>
      <c r="H129" s="33">
        <f>IF($G129=0,"",COUNTIF($G$2:G129,1))</f>
        <v>128</v>
      </c>
      <c r="I129" s="33" t="str">
        <f t="shared" si="3"/>
        <v>PECOS CONNECTIONS</v>
      </c>
    </row>
    <row r="130" spans="1:9">
      <c r="A130" s="31"/>
      <c r="B130" s="31"/>
      <c r="C130" s="31"/>
      <c r="D130" s="31"/>
      <c r="E130" s="32">
        <f t="shared" si="2"/>
        <v>0</v>
      </c>
      <c r="F130" s="32" t="str">
        <f>IFERROR(INDEX($A$2:$A$226,MATCH(ROWS($E$2:E130),$E$2:$E$226,0)),"")</f>
        <v>PEÑASCO</v>
      </c>
      <c r="G130" s="33">
        <f>IF(ISERROR(SEARCH('FINAL SEG 2020-2021 ATTCH 2'!$C$8,$F130)),0,1)</f>
        <v>1</v>
      </c>
      <c r="H130" s="33">
        <f>IF($G130=0,"",COUNTIF($G$2:G130,1))</f>
        <v>129</v>
      </c>
      <c r="I130" s="33" t="str">
        <f t="shared" si="3"/>
        <v>PEÑASCO</v>
      </c>
    </row>
    <row r="131" spans="1:9">
      <c r="A131" s="31" t="s">
        <v>479</v>
      </c>
      <c r="B131" s="31" t="s">
        <v>481</v>
      </c>
      <c r="C131" s="31" t="s">
        <v>132</v>
      </c>
      <c r="D131" s="31" t="s">
        <v>829</v>
      </c>
      <c r="E131" s="32">
        <f t="shared" ref="E131:E194" si="4">COUNTIF($A$2:$A$226,"&lt;="&amp;A131)</f>
        <v>161</v>
      </c>
      <c r="F131" s="32" t="str">
        <f>IFERROR(INDEX($A$2:$A$226,MATCH(ROWS($E$2:E131),$E$2:$E$226,0)),"")</f>
        <v>POJOAQUE</v>
      </c>
      <c r="G131" s="33">
        <f>IF(ISERROR(SEARCH('FINAL SEG 2020-2021 ATTCH 2'!$C$8,$F131)),0,1)</f>
        <v>1</v>
      </c>
      <c r="H131" s="33">
        <f>IF($G131=0,"",COUNTIF($G$2:G131,1))</f>
        <v>130</v>
      </c>
      <c r="I131" s="33" t="str">
        <f t="shared" ref="I131:I194" si="5">IFERROR(INDEX(F130:F355,MATCH(ROW(H130),H130:H355,0)),"")</f>
        <v>POJOAQUE</v>
      </c>
    </row>
    <row r="132" spans="1:9">
      <c r="A132" s="31" t="s">
        <v>482</v>
      </c>
      <c r="B132" s="31" t="s">
        <v>484</v>
      </c>
      <c r="C132" s="31" t="s">
        <v>132</v>
      </c>
      <c r="D132" s="31" t="s">
        <v>825</v>
      </c>
      <c r="E132" s="32">
        <f t="shared" si="4"/>
        <v>163</v>
      </c>
      <c r="F132" s="32" t="str">
        <f>IFERROR(INDEX($A$2:$A$226,MATCH(ROWS($E$2:E132),$E$2:$E$226,0)),"")</f>
        <v>PORTALES</v>
      </c>
      <c r="G132" s="33">
        <f>IF(ISERROR(SEARCH('FINAL SEG 2020-2021 ATTCH 2'!$C$8,$F132)),0,1)</f>
        <v>1</v>
      </c>
      <c r="H132" s="33">
        <f>IF($G132=0,"",COUNTIF($G$2:G132,1))</f>
        <v>131</v>
      </c>
      <c r="I132" s="33" t="str">
        <f t="shared" si="5"/>
        <v>PORTALES</v>
      </c>
    </row>
    <row r="133" spans="1:9">
      <c r="A133" s="31" t="s">
        <v>485</v>
      </c>
      <c r="B133" s="31" t="s">
        <v>486</v>
      </c>
      <c r="C133" s="31" t="s">
        <v>142</v>
      </c>
      <c r="D133" s="31" t="s">
        <v>825</v>
      </c>
      <c r="E133" s="32">
        <f t="shared" si="4"/>
        <v>17</v>
      </c>
      <c r="F133" s="32" t="str">
        <f>IFERROR(INDEX($A$2:$A$226,MATCH(ROWS($E$2:E133),$E$2:$E$226,0)),"")</f>
        <v>QUEMADO</v>
      </c>
      <c r="G133" s="33">
        <f>IF(ISERROR(SEARCH('FINAL SEG 2020-2021 ATTCH 2'!$C$8,$F133)),0,1)</f>
        <v>1</v>
      </c>
      <c r="H133" s="33">
        <f>IF($G133=0,"",COUNTIF($G$2:G133,1))</f>
        <v>132</v>
      </c>
      <c r="I133" s="33" t="str">
        <f t="shared" si="5"/>
        <v>QUEMADO</v>
      </c>
    </row>
    <row r="134" spans="1:9">
      <c r="A134" s="31" t="s">
        <v>487</v>
      </c>
      <c r="B134" s="31" t="s">
        <v>488</v>
      </c>
      <c r="C134" s="31" t="s">
        <v>142</v>
      </c>
      <c r="D134" s="31" t="s">
        <v>825</v>
      </c>
      <c r="E134" s="32">
        <f t="shared" si="4"/>
        <v>167</v>
      </c>
      <c r="F134" s="32" t="str">
        <f>IFERROR(INDEX($A$2:$A$226,MATCH(ROWS($E$2:E134),$E$2:$E$226,0)),"")</f>
        <v>QUESTA</v>
      </c>
      <c r="G134" s="33">
        <f>IF(ISERROR(SEARCH('FINAL SEG 2020-2021 ATTCH 2'!$C$8,$F134)),0,1)</f>
        <v>1</v>
      </c>
      <c r="H134" s="33">
        <f>IF($G134=0,"",COUNTIF($G$2:G134,1))</f>
        <v>133</v>
      </c>
      <c r="I134" s="33" t="str">
        <f t="shared" si="5"/>
        <v>QUESTA</v>
      </c>
    </row>
    <row r="135" spans="1:9">
      <c r="A135" s="31" t="s">
        <v>489</v>
      </c>
      <c r="B135" s="31" t="s">
        <v>490</v>
      </c>
      <c r="C135" s="31" t="s">
        <v>142</v>
      </c>
      <c r="D135" s="31" t="s">
        <v>825</v>
      </c>
      <c r="E135" s="32">
        <f t="shared" si="4"/>
        <v>181</v>
      </c>
      <c r="F135" s="32" t="str">
        <f>IFERROR(INDEX($A$2:$A$226,MATCH(ROWS($E$2:E135),$E$2:$E$226,0)),"")</f>
        <v>RAICES DEL SABER XINACHTLI</v>
      </c>
      <c r="G135" s="33">
        <f>IF(ISERROR(SEARCH('FINAL SEG 2020-2021 ATTCH 2'!$C$8,$F135)),0,1)</f>
        <v>1</v>
      </c>
      <c r="H135" s="33">
        <f>IF($G135=0,"",COUNTIF($G$2:G135,1))</f>
        <v>134</v>
      </c>
      <c r="I135" s="33" t="str">
        <f t="shared" si="5"/>
        <v>RAICES DEL SABER XINACHTLI</v>
      </c>
    </row>
    <row r="136" spans="1:9">
      <c r="A136" s="31"/>
      <c r="B136" s="31"/>
      <c r="C136" s="31"/>
      <c r="D136" s="31"/>
      <c r="E136" s="32">
        <f t="shared" si="4"/>
        <v>0</v>
      </c>
      <c r="F136" s="32" t="str">
        <f>IFERROR(INDEX($A$2:$A$226,MATCH(ROWS($E$2:E136),$E$2:$E$226,0)),"")</f>
        <v>RATON</v>
      </c>
      <c r="G136" s="33">
        <f>IF(ISERROR(SEARCH('FINAL SEG 2020-2021 ATTCH 2'!$C$8,$F136)),0,1)</f>
        <v>1</v>
      </c>
      <c r="H136" s="33">
        <f>IF($G136=0,"",COUNTIF($G$2:G136,1))</f>
        <v>135</v>
      </c>
      <c r="I136" s="33" t="str">
        <f t="shared" si="5"/>
        <v>RATON</v>
      </c>
    </row>
    <row r="137" spans="1:9">
      <c r="A137" s="31" t="s">
        <v>492</v>
      </c>
      <c r="B137" s="31" t="s">
        <v>494</v>
      </c>
      <c r="C137" s="31" t="s">
        <v>132</v>
      </c>
      <c r="D137" s="31" t="s">
        <v>830</v>
      </c>
      <c r="E137" s="32">
        <f t="shared" si="4"/>
        <v>168</v>
      </c>
      <c r="F137" s="32" t="str">
        <f>IFERROR(INDEX($A$2:$A$226,MATCH(ROWS($E$2:E137),$E$2:$E$226,0)),"")</f>
        <v>RED RIVER VALLEY</v>
      </c>
      <c r="G137" s="33">
        <f>IF(ISERROR(SEARCH('FINAL SEG 2020-2021 ATTCH 2'!$C$8,$F137)),0,1)</f>
        <v>1</v>
      </c>
      <c r="H137" s="33">
        <f>IF($G137=0,"",COUNTIF($G$2:G137,1))</f>
        <v>136</v>
      </c>
      <c r="I137" s="33" t="str">
        <f t="shared" si="5"/>
        <v>RED RIVER VALLEY</v>
      </c>
    </row>
    <row r="138" spans="1:9">
      <c r="A138" s="31" t="s">
        <v>495</v>
      </c>
      <c r="B138" s="31" t="s">
        <v>497</v>
      </c>
      <c r="C138" s="31" t="s">
        <v>132</v>
      </c>
      <c r="D138" s="31" t="s">
        <v>831</v>
      </c>
      <c r="E138" s="32">
        <f t="shared" si="4"/>
        <v>170</v>
      </c>
      <c r="F138" s="32" t="str">
        <f>IFERROR(INDEX($A$2:$A$226,MATCH(ROWS($E$2:E138),$E$2:$E$226,0)),"")</f>
        <v>RESERVE</v>
      </c>
      <c r="G138" s="33">
        <f>IF(ISERROR(SEARCH('FINAL SEG 2020-2021 ATTCH 2'!$C$8,$F138)),0,1)</f>
        <v>1</v>
      </c>
      <c r="H138" s="33">
        <f>IF($G138=0,"",COUNTIF($G$2:G138,1))</f>
        <v>137</v>
      </c>
      <c r="I138" s="33" t="str">
        <f t="shared" si="5"/>
        <v>RESERVE</v>
      </c>
    </row>
    <row r="139" spans="1:9">
      <c r="A139" s="31" t="s">
        <v>498</v>
      </c>
      <c r="B139" s="31" t="s">
        <v>500</v>
      </c>
      <c r="C139" s="31" t="s">
        <v>132</v>
      </c>
      <c r="D139" s="31" t="s">
        <v>832</v>
      </c>
      <c r="E139" s="32">
        <f t="shared" si="4"/>
        <v>175</v>
      </c>
      <c r="F139" s="32" t="str">
        <f>IFERROR(INDEX($A$2:$A$226,MATCH(ROWS($E$2:E139),$E$2:$E$226,0)),"")</f>
        <v>RIO GALLINAS CHARTER SCHOOL</v>
      </c>
      <c r="G139" s="33">
        <f>IF(ISERROR(SEARCH('FINAL SEG 2020-2021 ATTCH 2'!$C$8,$F139)),0,1)</f>
        <v>1</v>
      </c>
      <c r="H139" s="33">
        <f>IF($G139=0,"",COUNTIF($G$2:G139,1))</f>
        <v>138</v>
      </c>
      <c r="I139" s="33" t="str">
        <f t="shared" si="5"/>
        <v>RIO GALLINAS CHARTER SCHOOL</v>
      </c>
    </row>
    <row r="140" spans="1:9">
      <c r="A140" s="31" t="s">
        <v>501</v>
      </c>
      <c r="B140" s="31" t="s">
        <v>503</v>
      </c>
      <c r="C140" s="31" t="s">
        <v>132</v>
      </c>
      <c r="D140" s="31" t="s">
        <v>827</v>
      </c>
      <c r="E140" s="32">
        <f t="shared" si="4"/>
        <v>176</v>
      </c>
      <c r="F140" s="32" t="str">
        <f>IFERROR(INDEX($A$2:$A$226,MATCH(ROWS($E$2:E140),$E$2:$E$226,0)),"")</f>
        <v>RIO RANCHO</v>
      </c>
      <c r="G140" s="33">
        <f>IF(ISERROR(SEARCH('FINAL SEG 2020-2021 ATTCH 2'!$C$8,$F140)),0,1)</f>
        <v>1</v>
      </c>
      <c r="H140" s="33">
        <f>IF($G140=0,"",COUNTIF($G$2:G140,1))</f>
        <v>139</v>
      </c>
      <c r="I140" s="33" t="str">
        <f t="shared" si="5"/>
        <v>RIO RANCHO</v>
      </c>
    </row>
    <row r="141" spans="1:9">
      <c r="A141" s="31" t="s">
        <v>504</v>
      </c>
      <c r="B141" s="31" t="s">
        <v>505</v>
      </c>
      <c r="C141" s="31" t="s">
        <v>132</v>
      </c>
      <c r="D141" s="31" t="s">
        <v>777</v>
      </c>
      <c r="E141" s="32">
        <f t="shared" si="4"/>
        <v>177</v>
      </c>
      <c r="F141" s="32" t="str">
        <f>IFERROR(INDEX($A$2:$A$226,MATCH(ROWS($E$2:E141),$E$2:$E$226,0)),"")</f>
        <v>ROBERT F. KENNEDY</v>
      </c>
      <c r="G141" s="33">
        <f>IF(ISERROR(SEARCH('FINAL SEG 2020-2021 ATTCH 2'!$C$8,$F141)),0,1)</f>
        <v>1</v>
      </c>
      <c r="H141" s="33">
        <f>IF($G141=0,"",COUNTIF($G$2:G141,1))</f>
        <v>140</v>
      </c>
      <c r="I141" s="33" t="str">
        <f t="shared" si="5"/>
        <v>ROBERT F. KENNEDY</v>
      </c>
    </row>
    <row r="142" spans="1:9">
      <c r="A142" s="31" t="s">
        <v>506</v>
      </c>
      <c r="B142" s="31" t="s">
        <v>508</v>
      </c>
      <c r="C142" s="31" t="s">
        <v>132</v>
      </c>
      <c r="D142" s="31" t="s">
        <v>833</v>
      </c>
      <c r="E142" s="32">
        <f t="shared" si="4"/>
        <v>180</v>
      </c>
      <c r="F142" s="32" t="str">
        <f>IFERROR(INDEX($A$2:$A$226,MATCH(ROWS($E$2:E142),$E$2:$E$226,0)),"")</f>
        <v>ROOTS &amp; WINGS</v>
      </c>
      <c r="G142" s="33">
        <f>IF(ISERROR(SEARCH('FINAL SEG 2020-2021 ATTCH 2'!$C$8,$F142)),0,1)</f>
        <v>1</v>
      </c>
      <c r="H142" s="33">
        <f>IF($G142=0,"",COUNTIF($G$2:G142,1))</f>
        <v>141</v>
      </c>
      <c r="I142" s="33" t="str">
        <f t="shared" si="5"/>
        <v>ROOTS &amp; WINGS</v>
      </c>
    </row>
    <row r="143" spans="1:9">
      <c r="A143" s="31" t="s">
        <v>509</v>
      </c>
      <c r="B143" s="31" t="s">
        <v>511</v>
      </c>
      <c r="C143" s="31" t="s">
        <v>132</v>
      </c>
      <c r="D143" s="31" t="s">
        <v>818</v>
      </c>
      <c r="E143" s="32">
        <f t="shared" si="4"/>
        <v>183</v>
      </c>
      <c r="F143" s="32" t="str">
        <f>IFERROR(INDEX($A$2:$A$226,MATCH(ROWS($E$2:E143),$E$2:$E$226,0)),"")</f>
        <v>ROSWELL</v>
      </c>
      <c r="G143" s="33">
        <f>IF(ISERROR(SEARCH('FINAL SEG 2020-2021 ATTCH 2'!$C$8,$F143)),0,1)</f>
        <v>1</v>
      </c>
      <c r="H143" s="33">
        <f>IF($G143=0,"",COUNTIF($G$2:G143,1))</f>
        <v>142</v>
      </c>
      <c r="I143" s="33" t="str">
        <f t="shared" si="5"/>
        <v>ROSWELL</v>
      </c>
    </row>
    <row r="144" spans="1:9">
      <c r="A144" s="31" t="s">
        <v>512</v>
      </c>
      <c r="B144" s="31" t="s">
        <v>514</v>
      </c>
      <c r="C144" s="31" t="s">
        <v>132</v>
      </c>
      <c r="D144" s="31" t="s">
        <v>822</v>
      </c>
      <c r="E144" s="32">
        <f t="shared" si="4"/>
        <v>185</v>
      </c>
      <c r="F144" s="32" t="str">
        <f>IFERROR(INDEX($A$2:$A$226,MATCH(ROWS($E$2:E144),$E$2:$E$226,0)),"")</f>
        <v>ROY</v>
      </c>
      <c r="G144" s="33">
        <f>IF(ISERROR(SEARCH('FINAL SEG 2020-2021 ATTCH 2'!$C$8,$F144)),0,1)</f>
        <v>1</v>
      </c>
      <c r="H144" s="33">
        <f>IF($G144=0,"",COUNTIF($G$2:G144,1))</f>
        <v>143</v>
      </c>
      <c r="I144" s="33" t="str">
        <f t="shared" si="5"/>
        <v>ROY</v>
      </c>
    </row>
    <row r="145" spans="1:9">
      <c r="A145" s="31" t="s">
        <v>515</v>
      </c>
      <c r="B145" s="31" t="s">
        <v>516</v>
      </c>
      <c r="C145" s="31" t="s">
        <v>142</v>
      </c>
      <c r="D145" s="31" t="s">
        <v>822</v>
      </c>
      <c r="E145" s="32">
        <f t="shared" si="4"/>
        <v>138</v>
      </c>
      <c r="F145" s="32" t="str">
        <f>IFERROR(INDEX($A$2:$A$226,MATCH(ROWS($E$2:E145),$E$2:$E$226,0)),"")</f>
        <v>RUIDOSO</v>
      </c>
      <c r="G145" s="33">
        <f>IF(ISERROR(SEARCH('FINAL SEG 2020-2021 ATTCH 2'!$C$8,$F145)),0,1)</f>
        <v>1</v>
      </c>
      <c r="H145" s="33">
        <f>IF($G145=0,"",COUNTIF($G$2:G145,1))</f>
        <v>144</v>
      </c>
      <c r="I145" s="33" t="str">
        <f t="shared" si="5"/>
        <v>RUIDOSO</v>
      </c>
    </row>
    <row r="146" spans="1:9">
      <c r="A146" s="31"/>
      <c r="B146" s="31"/>
      <c r="C146" s="31"/>
      <c r="D146" s="31"/>
      <c r="E146" s="32">
        <f t="shared" si="4"/>
        <v>0</v>
      </c>
      <c r="F146" s="32" t="str">
        <f>IFERROR(INDEX($A$2:$A$226,MATCH(ROWS($E$2:E146),$E$2:$E$226,0)),"")</f>
        <v>SAN DIEGO RIVERSIDE CHARTER</v>
      </c>
      <c r="G146" s="33">
        <f>IF(ISERROR(SEARCH('FINAL SEG 2020-2021 ATTCH 2'!$C$8,$F146)),0,1)</f>
        <v>1</v>
      </c>
      <c r="H146" s="33">
        <f>IF($G146=0,"",COUNTIF($G$2:G146,1))</f>
        <v>145</v>
      </c>
      <c r="I146" s="33" t="str">
        <f t="shared" si="5"/>
        <v>SAN DIEGO RIVERSIDE CHARTER</v>
      </c>
    </row>
    <row r="147" spans="1:9">
      <c r="A147" s="31" t="s">
        <v>518</v>
      </c>
      <c r="B147" s="31" t="s">
        <v>520</v>
      </c>
      <c r="C147" s="31" t="s">
        <v>132</v>
      </c>
      <c r="D147" s="31" t="s">
        <v>805</v>
      </c>
      <c r="E147" s="32">
        <f t="shared" si="4"/>
        <v>187</v>
      </c>
      <c r="F147" s="32" t="str">
        <f>IFERROR(INDEX($A$2:$A$226,MATCH(ROWS($E$2:E147),$E$2:$E$226,0)),"")</f>
        <v>SAN JON</v>
      </c>
      <c r="G147" s="33">
        <f>IF(ISERROR(SEARCH('FINAL SEG 2020-2021 ATTCH 2'!$C$8,$F147)),0,1)</f>
        <v>1</v>
      </c>
      <c r="H147" s="33">
        <f>IF($G147=0,"",COUNTIF($G$2:G147,1))</f>
        <v>146</v>
      </c>
      <c r="I147" s="33" t="str">
        <f t="shared" si="5"/>
        <v>SAN JON</v>
      </c>
    </row>
    <row r="148" spans="1:9">
      <c r="A148" s="31"/>
      <c r="B148" s="31"/>
      <c r="C148" s="31"/>
      <c r="D148" s="31"/>
      <c r="E148" s="32">
        <f t="shared" si="4"/>
        <v>0</v>
      </c>
      <c r="F148" s="32" t="str">
        <f>IFERROR(INDEX($A$2:$A$226,MATCH(ROWS($E$2:E148),$E$2:$E$226,0)),"")</f>
        <v>SANDOVAL ACADEMY OF BIL ED SABE</v>
      </c>
      <c r="G148" s="33">
        <f>IF(ISERROR(SEARCH('FINAL SEG 2020-2021 ATTCH 2'!$C$8,$F148)),0,1)</f>
        <v>1</v>
      </c>
      <c r="H148" s="33">
        <f>IF($G148=0,"",COUNTIF($G$2:G148,1))</f>
        <v>147</v>
      </c>
      <c r="I148" s="33" t="str">
        <f t="shared" si="5"/>
        <v>SANDOVAL ACADEMY OF BIL ED SABE</v>
      </c>
    </row>
    <row r="149" spans="1:9">
      <c r="A149" s="31" t="s">
        <v>522</v>
      </c>
      <c r="B149" s="31" t="s">
        <v>524</v>
      </c>
      <c r="C149" s="31" t="s">
        <v>525</v>
      </c>
      <c r="D149" s="31" t="s">
        <v>834</v>
      </c>
      <c r="E149" s="32">
        <f t="shared" si="4"/>
        <v>3</v>
      </c>
      <c r="F149" s="32" t="str">
        <f>IFERROR(INDEX($A$2:$A$226,MATCH(ROWS($E$2:E149),$E$2:$E$226,0)),"")</f>
        <v>SANTA FE</v>
      </c>
      <c r="G149" s="33">
        <f>IF(ISERROR(SEARCH('FINAL SEG 2020-2021 ATTCH 2'!$C$8,$F149)),0,1)</f>
        <v>1</v>
      </c>
      <c r="H149" s="33">
        <f>IF($G149=0,"",COUNTIF($G$2:G149,1))</f>
        <v>148</v>
      </c>
      <c r="I149" s="33" t="str">
        <f t="shared" si="5"/>
        <v>SANTA FE</v>
      </c>
    </row>
    <row r="150" spans="1:9">
      <c r="A150" s="31" t="s">
        <v>527</v>
      </c>
      <c r="B150" s="31" t="s">
        <v>529</v>
      </c>
      <c r="C150" s="31" t="s">
        <v>525</v>
      </c>
      <c r="D150" s="31" t="s">
        <v>834</v>
      </c>
      <c r="E150" s="32">
        <f t="shared" si="4"/>
        <v>7</v>
      </c>
      <c r="F150" s="32" t="str">
        <f>IFERROR(INDEX($A$2:$A$226,MATCH(ROWS($E$2:E150),$E$2:$E$226,0)),"")</f>
        <v>SANTA ROSA</v>
      </c>
      <c r="G150" s="33">
        <f>IF(ISERROR(SEARCH('FINAL SEG 2020-2021 ATTCH 2'!$C$8,$F150)),0,1)</f>
        <v>1</v>
      </c>
      <c r="H150" s="33">
        <f>IF($G150=0,"",COUNTIF($G$2:G150,1))</f>
        <v>149</v>
      </c>
      <c r="I150" s="33" t="str">
        <f t="shared" si="5"/>
        <v>SANTA ROSA</v>
      </c>
    </row>
    <row r="151" spans="1:9">
      <c r="A151" s="31" t="s">
        <v>530</v>
      </c>
      <c r="B151" s="31" t="s">
        <v>532</v>
      </c>
      <c r="C151" s="31" t="s">
        <v>525</v>
      </c>
      <c r="D151" s="31" t="s">
        <v>834</v>
      </c>
      <c r="E151" s="32">
        <f t="shared" si="4"/>
        <v>9</v>
      </c>
      <c r="F151" s="32" t="str">
        <f>IFERROR(INDEX($A$2:$A$226,MATCH(ROWS($E$2:E151),$E$2:$E$226,0)),"")</f>
        <v>SCHOOL OF DREAMS ST. CHARTER</v>
      </c>
      <c r="G151" s="33">
        <f>IF(ISERROR(SEARCH('FINAL SEG 2020-2021 ATTCH 2'!$C$8,$F151)),0,1)</f>
        <v>1</v>
      </c>
      <c r="H151" s="33">
        <f>IF($G151=0,"",COUNTIF($G$2:G151,1))</f>
        <v>150</v>
      </c>
      <c r="I151" s="33" t="str">
        <f t="shared" si="5"/>
        <v>SCHOOL OF DREAMS ST. CHARTER</v>
      </c>
    </row>
    <row r="152" spans="1:9">
      <c r="A152" s="31" t="s">
        <v>533</v>
      </c>
      <c r="B152" s="31" t="s">
        <v>535</v>
      </c>
      <c r="C152" s="31" t="s">
        <v>525</v>
      </c>
      <c r="D152" s="31" t="s">
        <v>834</v>
      </c>
      <c r="E152" s="32">
        <f t="shared" si="4"/>
        <v>4</v>
      </c>
      <c r="F152" s="32" t="str">
        <f>IFERROR(INDEX($A$2:$A$226,MATCH(ROWS($E$2:E152),$E$2:$E$226,0)),"")</f>
        <v>SIDNEY GUTIERREZ</v>
      </c>
      <c r="G152" s="33">
        <f>IF(ISERROR(SEARCH('FINAL SEG 2020-2021 ATTCH 2'!$C$8,$F152)),0,1)</f>
        <v>1</v>
      </c>
      <c r="H152" s="33">
        <f>IF($G152=0,"",COUNTIF($G$2:G152,1))</f>
        <v>151</v>
      </c>
      <c r="I152" s="33" t="str">
        <f t="shared" si="5"/>
        <v>SIDNEY GUTIERREZ</v>
      </c>
    </row>
    <row r="153" spans="1:9">
      <c r="A153" s="31" t="s">
        <v>536</v>
      </c>
      <c r="B153" s="31" t="s">
        <v>538</v>
      </c>
      <c r="C153" s="31" t="s">
        <v>525</v>
      </c>
      <c r="D153" s="31" t="s">
        <v>834</v>
      </c>
      <c r="E153" s="32">
        <f t="shared" si="4"/>
        <v>10</v>
      </c>
      <c r="F153" s="32" t="str">
        <f>IFERROR(INDEX($A$2:$A$226,MATCH(ROWS($E$2:E153),$E$2:$E$226,0)),"")</f>
        <v>SIEMBRA LEADERSHIP HIGH SCHOOL</v>
      </c>
      <c r="G153" s="33">
        <f>IF(ISERROR(SEARCH('FINAL SEG 2020-2021 ATTCH 2'!$C$8,$F153)),0,1)</f>
        <v>1</v>
      </c>
      <c r="H153" s="33">
        <f>IF($G153=0,"",COUNTIF($G$2:G153,1))</f>
        <v>152</v>
      </c>
      <c r="I153" s="33" t="str">
        <f t="shared" si="5"/>
        <v>SIEMBRA LEADERSHIP HIGH SCHOOL</v>
      </c>
    </row>
    <row r="154" spans="1:9">
      <c r="A154" s="31" t="s">
        <v>539</v>
      </c>
      <c r="B154" s="31" t="s">
        <v>541</v>
      </c>
      <c r="C154" s="31" t="s">
        <v>525</v>
      </c>
      <c r="D154" s="31" t="s">
        <v>834</v>
      </c>
      <c r="E154" s="32">
        <f t="shared" si="4"/>
        <v>11</v>
      </c>
      <c r="F154" s="32" t="str">
        <f>IFERROR(INDEX($A$2:$A$226,MATCH(ROWS($E$2:E154),$E$2:$E$226,0)),"")</f>
        <v>SILVER CITY CONS.</v>
      </c>
      <c r="G154" s="33">
        <f>IF(ISERROR(SEARCH('FINAL SEG 2020-2021 ATTCH 2'!$C$8,$F154)),0,1)</f>
        <v>1</v>
      </c>
      <c r="H154" s="33">
        <f>IF($G154=0,"",COUNTIF($G$2:G154,1))</f>
        <v>153</v>
      </c>
      <c r="I154" s="33" t="str">
        <f t="shared" si="5"/>
        <v>SILVER CITY CONS.</v>
      </c>
    </row>
    <row r="155" spans="1:9">
      <c r="A155" s="31" t="s">
        <v>542</v>
      </c>
      <c r="B155" s="31" t="s">
        <v>544</v>
      </c>
      <c r="C155" s="31" t="s">
        <v>525</v>
      </c>
      <c r="D155" s="31" t="s">
        <v>793</v>
      </c>
      <c r="E155" s="32">
        <f t="shared" si="4"/>
        <v>12</v>
      </c>
      <c r="F155" s="32" t="str">
        <f>IFERROR(INDEX($A$2:$A$226,MATCH(ROWS($E$2:E155),$E$2:$E$226,0)),"")</f>
        <v>SIX DIRECTIONS</v>
      </c>
      <c r="G155" s="33">
        <f>IF(ISERROR(SEARCH('FINAL SEG 2020-2021 ATTCH 2'!$C$8,$F155)),0,1)</f>
        <v>1</v>
      </c>
      <c r="H155" s="33">
        <f>IF($G155=0,"",COUNTIF($G$2:G155,1))</f>
        <v>154</v>
      </c>
      <c r="I155" s="33" t="str">
        <f t="shared" si="5"/>
        <v>SIX DIRECTIONS</v>
      </c>
    </row>
    <row r="156" spans="1:9">
      <c r="A156" s="31" t="s">
        <v>545</v>
      </c>
      <c r="B156" s="31" t="s">
        <v>547</v>
      </c>
      <c r="C156" s="31" t="s">
        <v>525</v>
      </c>
      <c r="D156" s="31" t="s">
        <v>808</v>
      </c>
      <c r="E156" s="32">
        <f t="shared" si="4"/>
        <v>14</v>
      </c>
      <c r="F156" s="32" t="str">
        <f>IFERROR(INDEX($A$2:$A$226,MATCH(ROWS($E$2:E156),$E$2:$E$226,0)),"")</f>
        <v>SOCORRO</v>
      </c>
      <c r="G156" s="33">
        <f>IF(ISERROR(SEARCH('FINAL SEG 2020-2021 ATTCH 2'!$C$8,$F156)),0,1)</f>
        <v>1</v>
      </c>
      <c r="H156" s="33">
        <f>IF($G156=0,"",COUNTIF($G$2:G156,1))</f>
        <v>155</v>
      </c>
      <c r="I156" s="33" t="str">
        <f t="shared" si="5"/>
        <v>SOCORRO</v>
      </c>
    </row>
    <row r="157" spans="1:9">
      <c r="A157" s="31" t="s">
        <v>548</v>
      </c>
      <c r="B157" s="31" t="s">
        <v>550</v>
      </c>
      <c r="C157" s="31" t="s">
        <v>525</v>
      </c>
      <c r="D157" s="31" t="s">
        <v>834</v>
      </c>
      <c r="E157" s="32">
        <f t="shared" si="4"/>
        <v>15</v>
      </c>
      <c r="F157" s="32" t="str">
        <f>IFERROR(INDEX($A$2:$A$226,MATCH(ROWS($E$2:E157),$E$2:$E$226,0)),"")</f>
        <v>SOLARE COLLEGIATE</v>
      </c>
      <c r="G157" s="33">
        <f>IF(ISERROR(SEARCH('FINAL SEG 2020-2021 ATTCH 2'!$C$8,$F157)),0,1)</f>
        <v>1</v>
      </c>
      <c r="H157" s="33">
        <f>IF($G157=0,"",COUNTIF($G$2:G157,1))</f>
        <v>156</v>
      </c>
      <c r="I157" s="33" t="str">
        <f t="shared" si="5"/>
        <v>SOLARE COLLEGIATE</v>
      </c>
    </row>
    <row r="158" spans="1:9">
      <c r="A158" s="31" t="s">
        <v>551</v>
      </c>
      <c r="B158" s="31" t="s">
        <v>553</v>
      </c>
      <c r="C158" s="31" t="s">
        <v>525</v>
      </c>
      <c r="D158" s="31" t="s">
        <v>834</v>
      </c>
      <c r="E158" s="32">
        <f t="shared" si="4"/>
        <v>16</v>
      </c>
      <c r="F158" s="32" t="str">
        <f>IFERROR(INDEX($A$2:$A$226,MATCH(ROWS($E$2:E158),$E$2:$E$226,0)),"")</f>
        <v>SOUTH VALLEY</v>
      </c>
      <c r="G158" s="33">
        <f>IF(ISERROR(SEARCH('FINAL SEG 2020-2021 ATTCH 2'!$C$8,$F158)),0,1)</f>
        <v>1</v>
      </c>
      <c r="H158" s="33">
        <f>IF($G158=0,"",COUNTIF($G$2:G158,1))</f>
        <v>157</v>
      </c>
      <c r="I158" s="33" t="str">
        <f t="shared" si="5"/>
        <v>SOUTH VALLEY</v>
      </c>
    </row>
    <row r="159" spans="1:9">
      <c r="A159" s="31" t="s">
        <v>554</v>
      </c>
      <c r="B159" s="31" t="s">
        <v>556</v>
      </c>
      <c r="C159" s="31" t="s">
        <v>525</v>
      </c>
      <c r="D159" s="31" t="s">
        <v>785</v>
      </c>
      <c r="E159" s="32">
        <f t="shared" si="4"/>
        <v>20</v>
      </c>
      <c r="F159" s="32" t="str">
        <f>IFERROR(INDEX($A$2:$A$226,MATCH(ROWS($E$2:E159),$E$2:$E$226,0)),"")</f>
        <v>SOUTH VALLEY PREP ST. CHARTER</v>
      </c>
      <c r="G159" s="33">
        <f>IF(ISERROR(SEARCH('FINAL SEG 2020-2021 ATTCH 2'!$C$8,$F159)),0,1)</f>
        <v>1</v>
      </c>
      <c r="H159" s="33">
        <f>IF($G159=0,"",COUNTIF($G$2:G159,1))</f>
        <v>158</v>
      </c>
      <c r="I159" s="33" t="str">
        <f t="shared" si="5"/>
        <v>SOUTH VALLEY PREP ST. CHARTER</v>
      </c>
    </row>
    <row r="160" spans="1:9">
      <c r="A160" s="31" t="s">
        <v>557</v>
      </c>
      <c r="B160" s="31" t="s">
        <v>559</v>
      </c>
      <c r="C160" s="31" t="s">
        <v>525</v>
      </c>
      <c r="D160" s="31" t="s">
        <v>834</v>
      </c>
      <c r="E160" s="32">
        <f t="shared" si="4"/>
        <v>29</v>
      </c>
      <c r="F160" s="32" t="str">
        <f>IFERROR(INDEX($A$2:$A$226,MATCH(ROWS($E$2:E160),$E$2:$E$226,0)),"")</f>
        <v>SOUTHWEST PREPATORY LEARNING CENTER</v>
      </c>
      <c r="G160" s="33">
        <f>IF(ISERROR(SEARCH('FINAL SEG 2020-2021 ATTCH 2'!$C$8,$F160)),0,1)</f>
        <v>1</v>
      </c>
      <c r="H160" s="33">
        <f>IF($G160=0,"",COUNTIF($G$2:G160,1))</f>
        <v>159</v>
      </c>
      <c r="I160" s="33" t="str">
        <f t="shared" si="5"/>
        <v>SOUTHWEST PREPATORY LEARNING CENTER</v>
      </c>
    </row>
    <row r="161" spans="1:9">
      <c r="A161" s="31" t="s">
        <v>560</v>
      </c>
      <c r="B161" s="31" t="s">
        <v>562</v>
      </c>
      <c r="C161" s="31" t="s">
        <v>525</v>
      </c>
      <c r="D161" s="31" t="s">
        <v>835</v>
      </c>
      <c r="E161" s="32">
        <f t="shared" si="4"/>
        <v>44</v>
      </c>
      <c r="F161" s="32" t="str">
        <f>IFERROR(INDEX($A$2:$A$226,MATCH(ROWS($E$2:E161),$E$2:$E$226,0)),"")</f>
        <v>SOUTHWEST SECONDARY LEARNING CENTER</v>
      </c>
      <c r="G161" s="33">
        <f>IF(ISERROR(SEARCH('FINAL SEG 2020-2021 ATTCH 2'!$C$8,$F161)),0,1)</f>
        <v>1</v>
      </c>
      <c r="H161" s="33">
        <f>IF($G161=0,"",COUNTIF($G$2:G161,1))</f>
        <v>160</v>
      </c>
      <c r="I161" s="33" t="str">
        <f t="shared" si="5"/>
        <v>SOUTHWEST SECONDARY LEARNING CENTER</v>
      </c>
    </row>
    <row r="162" spans="1:9">
      <c r="A162" s="31" t="s">
        <v>836</v>
      </c>
      <c r="B162" s="31" t="s">
        <v>565</v>
      </c>
      <c r="C162" s="31" t="s">
        <v>525</v>
      </c>
      <c r="D162" s="31" t="s">
        <v>823</v>
      </c>
      <c r="E162" s="32">
        <f t="shared" si="4"/>
        <v>58</v>
      </c>
      <c r="F162" s="32" t="str">
        <f>IFERROR(INDEX($A$2:$A$226,MATCH(ROWS($E$2:E162),$E$2:$E$226,0)),"")</f>
        <v>SPRINGER</v>
      </c>
      <c r="G162" s="33">
        <f>IF(ISERROR(SEARCH('FINAL SEG 2020-2021 ATTCH 2'!$C$8,$F162)),0,1)</f>
        <v>1</v>
      </c>
      <c r="H162" s="33">
        <f>IF($G162=0,"",COUNTIF($G$2:G162,1))</f>
        <v>161</v>
      </c>
      <c r="I162" s="33" t="str">
        <f t="shared" si="5"/>
        <v>SPRINGER</v>
      </c>
    </row>
    <row r="163" spans="1:9">
      <c r="A163" s="31" t="s">
        <v>837</v>
      </c>
      <c r="B163" s="31" t="s">
        <v>568</v>
      </c>
      <c r="C163" s="31" t="s">
        <v>525</v>
      </c>
      <c r="D163" s="31" t="s">
        <v>834</v>
      </c>
      <c r="E163" s="32">
        <f t="shared" si="4"/>
        <v>60</v>
      </c>
      <c r="F163" s="32" t="str">
        <f>IFERROR(INDEX($A$2:$A$226,MATCH(ROWS($E$2:E163),$E$2:$E$226,0)),"")</f>
        <v>SW AERONAUTICS, MATHEMATICS AND SCIENCE ACADEMY</v>
      </c>
      <c r="G163" s="33">
        <f>IF(ISERROR(SEARCH('FINAL SEG 2020-2021 ATTCH 2'!$C$8,$F163)),0,1)</f>
        <v>1</v>
      </c>
      <c r="H163" s="33">
        <f>IF($G163=0,"",COUNTIF($G$2:G163,1))</f>
        <v>162</v>
      </c>
      <c r="I163" s="33" t="str">
        <f t="shared" si="5"/>
        <v>SW AERONAUTICS, MATHEMATICS AND SCIENCE ACADEMY</v>
      </c>
    </row>
    <row r="164" spans="1:9">
      <c r="A164" s="34" t="s">
        <v>838</v>
      </c>
      <c r="B164" s="34" t="s">
        <v>839</v>
      </c>
      <c r="C164" s="35" t="s">
        <v>525</v>
      </c>
      <c r="D164" s="35" t="s">
        <v>808</v>
      </c>
      <c r="E164" s="32">
        <f t="shared" si="4"/>
        <v>61</v>
      </c>
      <c r="F164" s="32" t="str">
        <f>IFERROR(INDEX($A$2:$A$226,MATCH(ROWS($E$2:E164),$E$2:$E$226,0)),"")</f>
        <v>TAOS</v>
      </c>
      <c r="G164" s="33">
        <f>IF(ISERROR(SEARCH('FINAL SEG 2020-2021 ATTCH 2'!$C$8,$F164)),0,1)</f>
        <v>1</v>
      </c>
      <c r="H164" s="33">
        <f>IF($G164=0,"",COUNTIF($G$2:G164,1))</f>
        <v>163</v>
      </c>
      <c r="I164" s="33" t="str">
        <f t="shared" si="5"/>
        <v>TAOS</v>
      </c>
    </row>
    <row r="165" spans="1:9">
      <c r="A165" s="31" t="s">
        <v>840</v>
      </c>
      <c r="B165" s="31" t="s">
        <v>571</v>
      </c>
      <c r="C165" s="31" t="s">
        <v>525</v>
      </c>
      <c r="D165" s="31" t="s">
        <v>834</v>
      </c>
      <c r="E165" s="32">
        <f t="shared" si="4"/>
        <v>76</v>
      </c>
      <c r="F165" s="32" t="str">
        <f>IFERROR(INDEX($A$2:$A$226,MATCH(ROWS($E$2:E165),$E$2:$E$226,0)),"")</f>
        <v>TAOS ACADEMY</v>
      </c>
      <c r="G165" s="33">
        <f>IF(ISERROR(SEARCH('FINAL SEG 2020-2021 ATTCH 2'!$C$8,$F165)),0,1)</f>
        <v>1</v>
      </c>
      <c r="H165" s="33">
        <f>IF($G165=0,"",COUNTIF($G$2:G165,1))</f>
        <v>164</v>
      </c>
      <c r="I165" s="33" t="str">
        <f t="shared" si="5"/>
        <v>TAOS ACADEMY</v>
      </c>
    </row>
    <row r="166" spans="1:9">
      <c r="A166" s="31" t="s">
        <v>841</v>
      </c>
      <c r="B166" s="31" t="s">
        <v>574</v>
      </c>
      <c r="C166" s="31" t="s">
        <v>525</v>
      </c>
      <c r="D166" s="31" t="s">
        <v>835</v>
      </c>
      <c r="E166" s="32">
        <f t="shared" si="4"/>
        <v>78</v>
      </c>
      <c r="F166" s="32" t="str">
        <f>IFERROR(INDEX($A$2:$A$226,MATCH(ROWS($E$2:E166),$E$2:$E$226,0)),"")</f>
        <v>TAOS INTEGRATED SCHOOL OF ARTS ST.</v>
      </c>
      <c r="G166" s="33">
        <f>IF(ISERROR(SEARCH('FINAL SEG 2020-2021 ATTCH 2'!$C$8,$F166)),0,1)</f>
        <v>1</v>
      </c>
      <c r="H166" s="33">
        <f>IF($G166=0,"",COUNTIF($G$2:G166,1))</f>
        <v>165</v>
      </c>
      <c r="I166" s="33" t="str">
        <f t="shared" si="5"/>
        <v>TAOS INTEGRATED SCHOOL OF ARTS ST.</v>
      </c>
    </row>
    <row r="167" spans="1:9">
      <c r="A167" s="31" t="s">
        <v>842</v>
      </c>
      <c r="B167" s="31" t="s">
        <v>577</v>
      </c>
      <c r="C167" s="31" t="s">
        <v>525</v>
      </c>
      <c r="D167" s="31" t="s">
        <v>808</v>
      </c>
      <c r="E167" s="32">
        <f t="shared" si="4"/>
        <v>80</v>
      </c>
      <c r="F167" s="32" t="str">
        <f>IFERROR(INDEX($A$2:$A$226,MATCH(ROWS($E$2:E167),$E$2:$E$226,0)),"")</f>
        <v>TAOS INTERNATIONAL</v>
      </c>
      <c r="G167" s="33">
        <f>IF(ISERROR(SEARCH('FINAL SEG 2020-2021 ATTCH 2'!$C$8,$F167)),0,1)</f>
        <v>1</v>
      </c>
      <c r="H167" s="33">
        <f>IF($G167=0,"",COUNTIF($G$2:G167,1))</f>
        <v>166</v>
      </c>
      <c r="I167" s="33" t="str">
        <f t="shared" si="5"/>
        <v>TAOS INTERNATIONAL</v>
      </c>
    </row>
    <row r="168" spans="1:9">
      <c r="A168" s="31" t="s">
        <v>843</v>
      </c>
      <c r="B168" s="31" t="s">
        <v>580</v>
      </c>
      <c r="C168" s="31" t="s">
        <v>525</v>
      </c>
      <c r="D168" s="31" t="s">
        <v>808</v>
      </c>
      <c r="E168" s="32">
        <f t="shared" si="4"/>
        <v>86</v>
      </c>
      <c r="F168" s="32" t="str">
        <f>IFERROR(INDEX($A$2:$A$226,MATCH(ROWS($E$2:E168),$E$2:$E$226,0)),"")</f>
        <v>TAOS MUNICIPAL CHARTER</v>
      </c>
      <c r="G168" s="33">
        <f>IF(ISERROR(SEARCH('FINAL SEG 2020-2021 ATTCH 2'!$C$8,$F168)),0,1)</f>
        <v>1</v>
      </c>
      <c r="H168" s="33">
        <f>IF($G168=0,"",COUNTIF($G$2:G168,1))</f>
        <v>167</v>
      </c>
      <c r="I168" s="33" t="str">
        <f t="shared" si="5"/>
        <v>TAOS MUNICIPAL CHARTER</v>
      </c>
    </row>
    <row r="169" spans="1:9">
      <c r="A169" s="31" t="s">
        <v>844</v>
      </c>
      <c r="B169" s="31" t="s">
        <v>583</v>
      </c>
      <c r="C169" s="31" t="s">
        <v>525</v>
      </c>
      <c r="D169" s="31" t="s">
        <v>789</v>
      </c>
      <c r="E169" s="32">
        <f t="shared" si="4"/>
        <v>87</v>
      </c>
      <c r="F169" s="32" t="str">
        <f>IFERROR(INDEX($A$2:$A$226,MATCH(ROWS($E$2:E169),$E$2:$E$226,0)),"")</f>
        <v>TATUM</v>
      </c>
      <c r="G169" s="33">
        <f>IF(ISERROR(SEARCH('FINAL SEG 2020-2021 ATTCH 2'!$C$8,$F169)),0,1)</f>
        <v>1</v>
      </c>
      <c r="H169" s="33">
        <f>IF($G169=0,"",COUNTIF($G$2:G169,1))</f>
        <v>168</v>
      </c>
      <c r="I169" s="33" t="str">
        <f t="shared" si="5"/>
        <v>TATUM</v>
      </c>
    </row>
    <row r="170" spans="1:9">
      <c r="A170" s="31" t="s">
        <v>845</v>
      </c>
      <c r="B170" s="31" t="s">
        <v>586</v>
      </c>
      <c r="C170" s="31" t="s">
        <v>525</v>
      </c>
      <c r="D170" s="31" t="s">
        <v>808</v>
      </c>
      <c r="E170" s="32">
        <f t="shared" si="4"/>
        <v>90</v>
      </c>
      <c r="F170" s="32" t="str">
        <f>IFERROR(INDEX($A$2:$A$226,MATCH(ROWS($E$2:E170),$E$2:$E$226,0)),"")</f>
        <v>TECHNOLOGY LEADERSHIP</v>
      </c>
      <c r="G170" s="33">
        <f>IF(ISERROR(SEARCH('FINAL SEG 2020-2021 ATTCH 2'!$C$8,$F170)),0,1)</f>
        <v>1</v>
      </c>
      <c r="H170" s="33">
        <f>IF($G170=0,"",COUNTIF($G$2:G170,1))</f>
        <v>169</v>
      </c>
      <c r="I170" s="33" t="str">
        <f t="shared" si="5"/>
        <v>TECHNOLOGY LEADERSHIP</v>
      </c>
    </row>
    <row r="171" spans="1:9">
      <c r="A171" s="31" t="s">
        <v>846</v>
      </c>
      <c r="B171" s="31" t="s">
        <v>589</v>
      </c>
      <c r="C171" s="31" t="s">
        <v>525</v>
      </c>
      <c r="D171" s="31" t="s">
        <v>823</v>
      </c>
      <c r="E171" s="32">
        <f t="shared" si="4"/>
        <v>101</v>
      </c>
      <c r="F171" s="32" t="str">
        <f>IFERROR(INDEX($A$2:$A$226,MATCH(ROWS($E$2:E171),$E$2:$E$226,0)),"")</f>
        <v>TEXICO</v>
      </c>
      <c r="G171" s="33">
        <f>IF(ISERROR(SEARCH('FINAL SEG 2020-2021 ATTCH 2'!$C$8,$F171)),0,1)</f>
        <v>1</v>
      </c>
      <c r="H171" s="33">
        <f>IF($G171=0,"",COUNTIF($G$2:G171,1))</f>
        <v>170</v>
      </c>
      <c r="I171" s="33" t="str">
        <f t="shared" si="5"/>
        <v>TEXICO</v>
      </c>
    </row>
    <row r="172" spans="1:9">
      <c r="A172" s="31" t="s">
        <v>847</v>
      </c>
      <c r="B172" s="31" t="s">
        <v>592</v>
      </c>
      <c r="C172" s="31" t="s">
        <v>525</v>
      </c>
      <c r="D172" s="31" t="s">
        <v>823</v>
      </c>
      <c r="E172" s="32">
        <f t="shared" si="4"/>
        <v>103</v>
      </c>
      <c r="F172" s="32" t="str">
        <f>IFERROR(INDEX($A$2:$A$226,MATCH(ROWS($E$2:E172),$E$2:$E$226,0)),"")</f>
        <v>THE ALBUQUERQUE TALENT AND DEVELOPMENT ACAD</v>
      </c>
      <c r="G172" s="33">
        <f>IF(ISERROR(SEARCH('FINAL SEG 2020-2021 ATTCH 2'!$C$8,$F172)),0,1)</f>
        <v>1</v>
      </c>
      <c r="H172" s="33">
        <f>IF($G172=0,"",COUNTIF($G$2:G172,1))</f>
        <v>171</v>
      </c>
      <c r="I172" s="33" t="str">
        <f t="shared" si="5"/>
        <v>THE ALBUQUERQUE TALENT AND DEVELOPMENT ACAD</v>
      </c>
    </row>
    <row r="173" spans="1:9">
      <c r="A173" s="31" t="s">
        <v>848</v>
      </c>
      <c r="B173" s="31" t="s">
        <v>595</v>
      </c>
      <c r="C173" s="31" t="s">
        <v>525</v>
      </c>
      <c r="D173" s="31" t="s">
        <v>834</v>
      </c>
      <c r="E173" s="32">
        <f t="shared" si="4"/>
        <v>104</v>
      </c>
      <c r="F173" s="32" t="str">
        <f>IFERROR(INDEX($A$2:$A$226,MATCH(ROWS($E$2:E173),$E$2:$E$226,0)),"")</f>
        <v>THE GREAT ACADEMY</v>
      </c>
      <c r="G173" s="33">
        <f>IF(ISERROR(SEARCH('FINAL SEG 2020-2021 ATTCH 2'!$C$8,$F173)),0,1)</f>
        <v>1</v>
      </c>
      <c r="H173" s="33">
        <f>IF($G173=0,"",COUNTIF($G$2:G173,1))</f>
        <v>172</v>
      </c>
      <c r="I173" s="33" t="str">
        <f t="shared" si="5"/>
        <v>THE GREAT ACADEMY</v>
      </c>
    </row>
    <row r="174" spans="1:9">
      <c r="A174" s="31" t="s">
        <v>849</v>
      </c>
      <c r="B174" s="31" t="s">
        <v>598</v>
      </c>
      <c r="C174" s="31" t="s">
        <v>525</v>
      </c>
      <c r="D174" s="31" t="s">
        <v>835</v>
      </c>
      <c r="E174" s="32">
        <f t="shared" si="4"/>
        <v>107</v>
      </c>
      <c r="F174" s="32" t="str">
        <f>IFERROR(INDEX($A$2:$A$226,MATCH(ROWS($E$2:E174),$E$2:$E$226,0)),"")</f>
        <v>TIERRA ADENTRO ST. CHARTER</v>
      </c>
      <c r="G174" s="33">
        <f>IF(ISERROR(SEARCH('FINAL SEG 2020-2021 ATTCH 2'!$C$8,$F174)),0,1)</f>
        <v>1</v>
      </c>
      <c r="H174" s="33">
        <f>IF($G174=0,"",COUNTIF($G$2:G174,1))</f>
        <v>173</v>
      </c>
      <c r="I174" s="33" t="str">
        <f t="shared" si="5"/>
        <v>TIERRA ADENTRO ST. CHARTER</v>
      </c>
    </row>
    <row r="175" spans="1:9">
      <c r="A175" s="31" t="s">
        <v>850</v>
      </c>
      <c r="B175" s="31" t="s">
        <v>601</v>
      </c>
      <c r="C175" s="31" t="s">
        <v>525</v>
      </c>
      <c r="D175" s="31" t="s">
        <v>834</v>
      </c>
      <c r="E175" s="32">
        <f t="shared" si="4"/>
        <v>108</v>
      </c>
      <c r="F175" s="32" t="str">
        <f>IFERROR(INDEX($A$2:$A$226,MATCH(ROWS($E$2:E175),$E$2:$E$226,0)),"")</f>
        <v>TIERRA ENCANTADA CHARTER</v>
      </c>
      <c r="G175" s="33">
        <f>IF(ISERROR(SEARCH('FINAL SEG 2020-2021 ATTCH 2'!$C$8,$F175)),0,1)</f>
        <v>1</v>
      </c>
      <c r="H175" s="33">
        <f>IF($G175=0,"",COUNTIF($G$2:G175,1))</f>
        <v>174</v>
      </c>
      <c r="I175" s="33" t="str">
        <f t="shared" si="5"/>
        <v>TIERRA ENCANTADA CHARTER</v>
      </c>
    </row>
    <row r="176" spans="1:9">
      <c r="A176" s="31" t="s">
        <v>851</v>
      </c>
      <c r="B176" s="31" t="s">
        <v>604</v>
      </c>
      <c r="C176" s="31" t="s">
        <v>525</v>
      </c>
      <c r="D176" s="31" t="s">
        <v>823</v>
      </c>
      <c r="E176" s="32">
        <f t="shared" si="4"/>
        <v>109</v>
      </c>
      <c r="F176" s="32" t="str">
        <f>IFERROR(INDEX($A$2:$A$226,MATCH(ROWS($E$2:E176),$E$2:$E$226,0)),"")</f>
        <v>TRUTH OR CONSEQ.</v>
      </c>
      <c r="G176" s="33">
        <f>IF(ISERROR(SEARCH('FINAL SEG 2020-2021 ATTCH 2'!$C$8,$F176)),0,1)</f>
        <v>1</v>
      </c>
      <c r="H176" s="33">
        <f>IF($G176=0,"",COUNTIF($G$2:G176,1))</f>
        <v>175</v>
      </c>
      <c r="I176" s="33" t="str">
        <f t="shared" si="5"/>
        <v>TRUTH OR CONSEQ.</v>
      </c>
    </row>
    <row r="177" spans="1:9">
      <c r="A177" s="31" t="s">
        <v>852</v>
      </c>
      <c r="B177" s="31" t="s">
        <v>607</v>
      </c>
      <c r="C177" s="31" t="s">
        <v>525</v>
      </c>
      <c r="D177" s="31" t="s">
        <v>834</v>
      </c>
      <c r="E177" s="32">
        <f t="shared" si="4"/>
        <v>110</v>
      </c>
      <c r="F177" s="32" t="str">
        <f>IFERROR(INDEX($A$2:$A$226,MATCH(ROWS($E$2:E177),$E$2:$E$226,0)),"")</f>
        <v>TUCUMCARI</v>
      </c>
      <c r="G177" s="33">
        <f>IF(ISERROR(SEARCH('FINAL SEG 2020-2021 ATTCH 2'!$C$8,$F177)),0,1)</f>
        <v>1</v>
      </c>
      <c r="H177" s="33">
        <f>IF($G177=0,"",COUNTIF($G$2:G177,1))</f>
        <v>176</v>
      </c>
      <c r="I177" s="33" t="str">
        <f t="shared" si="5"/>
        <v>TUCUMCARI</v>
      </c>
    </row>
    <row r="178" spans="1:9">
      <c r="A178" s="31" t="s">
        <v>608</v>
      </c>
      <c r="B178" s="31" t="s">
        <v>610</v>
      </c>
      <c r="C178" s="31" t="s">
        <v>525</v>
      </c>
      <c r="D178" s="31" t="s">
        <v>808</v>
      </c>
      <c r="E178" s="32">
        <f t="shared" si="4"/>
        <v>121</v>
      </c>
      <c r="F178" s="32" t="str">
        <f>IFERROR(INDEX($A$2:$A$226,MATCH(ROWS($E$2:E178),$E$2:$E$226,0)),"")</f>
        <v>TULAROSA</v>
      </c>
      <c r="G178" s="33">
        <f>IF(ISERROR(SEARCH('FINAL SEG 2020-2021 ATTCH 2'!$C$8,$F178)),0,1)</f>
        <v>1</v>
      </c>
      <c r="H178" s="33">
        <f>IF($G178=0,"",COUNTIF($G$2:G178,1))</f>
        <v>177</v>
      </c>
      <c r="I178" s="33" t="str">
        <f t="shared" si="5"/>
        <v>TULAROSA</v>
      </c>
    </row>
    <row r="179" spans="1:9">
      <c r="A179" s="31" t="s">
        <v>611</v>
      </c>
      <c r="B179" s="31" t="s">
        <v>613</v>
      </c>
      <c r="C179" s="31" t="s">
        <v>525</v>
      </c>
      <c r="D179" s="31" t="s">
        <v>823</v>
      </c>
      <c r="E179" s="32">
        <f t="shared" si="4"/>
        <v>122</v>
      </c>
      <c r="F179" s="32" t="str">
        <f>IFERROR(INDEX($A$2:$A$226,MATCH(ROWS($E$2:E179),$E$2:$E$226,0)),"")</f>
        <v>TURQUOISE TRAIL ELEMENTARY</v>
      </c>
      <c r="G179" s="33">
        <f>IF(ISERROR(SEARCH('FINAL SEG 2020-2021 ATTCH 2'!$C$8,$F179)),0,1)</f>
        <v>1</v>
      </c>
      <c r="H179" s="33">
        <f>IF($G179=0,"",COUNTIF($G$2:G179,1))</f>
        <v>178</v>
      </c>
      <c r="I179" s="33" t="str">
        <f t="shared" si="5"/>
        <v>TURQUOISE TRAIL ELEMENTARY</v>
      </c>
    </row>
    <row r="180" spans="1:9">
      <c r="A180" s="31" t="s">
        <v>853</v>
      </c>
      <c r="B180" s="31" t="s">
        <v>616</v>
      </c>
      <c r="C180" s="31" t="s">
        <v>525</v>
      </c>
      <c r="D180" s="31" t="s">
        <v>823</v>
      </c>
      <c r="E180" s="32">
        <f t="shared" si="4"/>
        <v>124</v>
      </c>
      <c r="F180" s="32" t="str">
        <f>IFERROR(INDEX($A$2:$A$226,MATCH(ROWS($E$2:E180),$E$2:$E$226,0)),"")</f>
        <v>Twenty First Century (21st CENTURY PUBLIC ACADEMY)</v>
      </c>
      <c r="G180" s="33">
        <f>IF(ISERROR(SEARCH('FINAL SEG 2020-2021 ATTCH 2'!$C$8,$F180)),0,1)</f>
        <v>1</v>
      </c>
      <c r="H180" s="33">
        <f>IF($G180=0,"",COUNTIF($G$2:G180,1))</f>
        <v>179</v>
      </c>
      <c r="I180" s="33" t="str">
        <f t="shared" si="5"/>
        <v>Twenty First Century (21st CENTURY PUBLIC ACADEMY)</v>
      </c>
    </row>
    <row r="181" spans="1:9">
      <c r="A181" s="31" t="s">
        <v>854</v>
      </c>
      <c r="B181" s="31" t="s">
        <v>619</v>
      </c>
      <c r="C181" s="31" t="s">
        <v>525</v>
      </c>
      <c r="D181" s="31" t="s">
        <v>834</v>
      </c>
      <c r="E181" s="32">
        <f t="shared" si="4"/>
        <v>125</v>
      </c>
      <c r="F181" s="32" t="str">
        <f>IFERROR(INDEX($A$2:$A$226,MATCH(ROWS($E$2:E181),$E$2:$E$226,0)),"")</f>
        <v>VAUGHN</v>
      </c>
      <c r="G181" s="33">
        <f>IF(ISERROR(SEARCH('FINAL SEG 2020-2021 ATTCH 2'!$C$8,$F181)),0,1)</f>
        <v>1</v>
      </c>
      <c r="H181" s="33">
        <f>IF($G181=0,"",COUNTIF($G$2:G181,1))</f>
        <v>180</v>
      </c>
      <c r="I181" s="33" t="str">
        <f t="shared" si="5"/>
        <v>VAUGHN</v>
      </c>
    </row>
    <row r="182" spans="1:9">
      <c r="A182" s="31" t="s">
        <v>855</v>
      </c>
      <c r="B182" s="31" t="s">
        <v>622</v>
      </c>
      <c r="C182" s="31" t="s">
        <v>525</v>
      </c>
      <c r="D182" s="31" t="s">
        <v>808</v>
      </c>
      <c r="E182" s="32">
        <f t="shared" si="4"/>
        <v>134</v>
      </c>
      <c r="F182" s="32" t="str">
        <f>IFERROR(INDEX($A$2:$A$226,MATCH(ROWS($E$2:E182),$E$2:$E$226,0)),"")</f>
        <v>VISTA GRANDE</v>
      </c>
      <c r="G182" s="33">
        <f>IF(ISERROR(SEARCH('FINAL SEG 2020-2021 ATTCH 2'!$C$8,$F182)),0,1)</f>
        <v>1</v>
      </c>
      <c r="H182" s="33">
        <f>IF($G182=0,"",COUNTIF($G$2:G182,1))</f>
        <v>181</v>
      </c>
      <c r="I182" s="33" t="str">
        <f t="shared" si="5"/>
        <v>VISTA GRANDE</v>
      </c>
    </row>
    <row r="183" spans="1:9">
      <c r="A183" s="31" t="s">
        <v>856</v>
      </c>
      <c r="B183" s="31" t="s">
        <v>625</v>
      </c>
      <c r="C183" s="31" t="s">
        <v>525</v>
      </c>
      <c r="D183" s="31" t="s">
        <v>825</v>
      </c>
      <c r="E183" s="32">
        <f t="shared" si="4"/>
        <v>136</v>
      </c>
      <c r="F183" s="32" t="str">
        <f>IFERROR(INDEX($A$2:$A$226,MATCH(ROWS($E$2:E183),$E$2:$E$226,0)),"")</f>
        <v>VOZ COLLEGIATE PREPARATORY CHARTER SCHOOL</v>
      </c>
      <c r="G183" s="33">
        <f>IF(ISERROR(SEARCH('FINAL SEG 2020-2021 ATTCH 2'!$C$8,$F183)),0,1)</f>
        <v>1</v>
      </c>
      <c r="H183" s="33">
        <f>IF($G183=0,"",COUNTIF($G$2:G183,1))</f>
        <v>182</v>
      </c>
      <c r="I183" s="33" t="str">
        <f t="shared" si="5"/>
        <v>VOZ COLLEGIATE PREPARATORY CHARTER SCHOOL</v>
      </c>
    </row>
    <row r="184" spans="1:9">
      <c r="A184" s="31" t="s">
        <v>857</v>
      </c>
      <c r="B184" s="31" t="s">
        <v>628</v>
      </c>
      <c r="C184" s="31" t="s">
        <v>525</v>
      </c>
      <c r="D184" s="31" t="s">
        <v>825</v>
      </c>
      <c r="E184" s="32">
        <f t="shared" si="4"/>
        <v>141</v>
      </c>
      <c r="F184" s="32" t="str">
        <f>IFERROR(INDEX($A$2:$A$226,MATCH(ROWS($E$2:E184),$E$2:$E$226,0)),"")</f>
        <v>WAGON MOUND</v>
      </c>
      <c r="G184" s="33">
        <f>IF(ISERROR(SEARCH('FINAL SEG 2020-2021 ATTCH 2'!$C$8,$F184)),0,1)</f>
        <v>1</v>
      </c>
      <c r="H184" s="33">
        <f>IF($G184=0,"",COUNTIF($G$2:G184,1))</f>
        <v>183</v>
      </c>
      <c r="I184" s="33" t="str">
        <f t="shared" si="5"/>
        <v>WAGON MOUND</v>
      </c>
    </row>
    <row r="185" spans="1:9">
      <c r="A185" s="31" t="s">
        <v>858</v>
      </c>
      <c r="B185" s="31" t="s">
        <v>631</v>
      </c>
      <c r="C185" s="31" t="s">
        <v>525</v>
      </c>
      <c r="D185" s="31" t="s">
        <v>785</v>
      </c>
      <c r="E185" s="32">
        <f t="shared" si="4"/>
        <v>147</v>
      </c>
      <c r="F185" s="32" t="str">
        <f>IFERROR(INDEX($A$2:$A$226,MATCH(ROWS($E$2:E185),$E$2:$E$226,0)),"")</f>
        <v>WALATOWA CHARTER HIGH SCHOOL</v>
      </c>
      <c r="G185" s="33">
        <f>IF(ISERROR(SEARCH('FINAL SEG 2020-2021 ATTCH 2'!$C$8,$F185)),0,1)</f>
        <v>1</v>
      </c>
      <c r="H185" s="33">
        <f>IF($G185=0,"",COUNTIF($G$2:G185,1))</f>
        <v>184</v>
      </c>
      <c r="I185" s="33" t="str">
        <f t="shared" si="5"/>
        <v>WALATOWA CHARTER HIGH SCHOOL</v>
      </c>
    </row>
    <row r="186" spans="1:9">
      <c r="A186" s="31" t="s">
        <v>859</v>
      </c>
      <c r="B186" s="31" t="s">
        <v>634</v>
      </c>
      <c r="C186" s="31" t="s">
        <v>525</v>
      </c>
      <c r="D186" s="31" t="s">
        <v>814</v>
      </c>
      <c r="E186" s="32">
        <f t="shared" si="4"/>
        <v>150</v>
      </c>
      <c r="F186" s="32" t="str">
        <f>IFERROR(INDEX($A$2:$A$226,MATCH(ROWS($E$2:E186),$E$2:$E$226,0)),"")</f>
        <v>WEST LAS VEGAS</v>
      </c>
      <c r="G186" s="33">
        <f>IF(ISERROR(SEARCH('FINAL SEG 2020-2021 ATTCH 2'!$C$8,$F186)),0,1)</f>
        <v>1</v>
      </c>
      <c r="H186" s="33">
        <f>IF($G186=0,"",COUNTIF($G$2:G186,1))</f>
        <v>185</v>
      </c>
      <c r="I186" s="33" t="str">
        <f t="shared" si="5"/>
        <v>WEST LAS VEGAS</v>
      </c>
    </row>
    <row r="187" spans="1:9">
      <c r="A187" s="31" t="s">
        <v>860</v>
      </c>
      <c r="B187" s="31" t="s">
        <v>637</v>
      </c>
      <c r="C187" s="31" t="s">
        <v>525</v>
      </c>
      <c r="D187" s="31" t="s">
        <v>835</v>
      </c>
      <c r="E187" s="32">
        <f t="shared" si="4"/>
        <v>154</v>
      </c>
      <c r="F187" s="32" t="str">
        <f>IFERROR(INDEX($A$2:$A$226,MATCH(ROWS($E$2:E187),$E$2:$E$226,0)),"")</f>
        <v>WILLIAM W &amp; JOSEPHINE DORN CHARTER</v>
      </c>
      <c r="G187" s="33">
        <f>IF(ISERROR(SEARCH('FINAL SEG 2020-2021 ATTCH 2'!$C$8,$F187)),0,1)</f>
        <v>1</v>
      </c>
      <c r="H187" s="33">
        <f>IF($G187=0,"",COUNTIF($G$2:G187,1))</f>
        <v>186</v>
      </c>
      <c r="I187" s="33" t="str">
        <f t="shared" si="5"/>
        <v>WILLIAM W &amp; JOSEPHINE DORN CHARTER</v>
      </c>
    </row>
    <row r="188" spans="1:9">
      <c r="A188" s="31" t="s">
        <v>861</v>
      </c>
      <c r="B188" s="31" t="s">
        <v>640</v>
      </c>
      <c r="C188" s="31" t="s">
        <v>525</v>
      </c>
      <c r="D188" s="31" t="s">
        <v>834</v>
      </c>
      <c r="E188" s="32">
        <f t="shared" si="4"/>
        <v>156</v>
      </c>
      <c r="F188" s="32" t="str">
        <f>IFERROR(INDEX($A$2:$A$226,MATCH(ROWS($E$2:E188),$E$2:$E$226,0)),"")</f>
        <v>ZUNI</v>
      </c>
      <c r="G188" s="33">
        <f>IF(ISERROR(SEARCH('FINAL SEG 2020-2021 ATTCH 2'!$C$8,$F188)),0,1)</f>
        <v>1</v>
      </c>
      <c r="H188" s="33">
        <f>IF($G188=0,"",COUNTIF($G$2:G188,1))</f>
        <v>187</v>
      </c>
      <c r="I188" s="33" t="str">
        <f t="shared" si="5"/>
        <v>ZUNI</v>
      </c>
    </row>
    <row r="189" spans="1:9">
      <c r="A189" s="31" t="s">
        <v>862</v>
      </c>
      <c r="B189" s="31" t="s">
        <v>643</v>
      </c>
      <c r="C189" s="31" t="s">
        <v>525</v>
      </c>
      <c r="D189" s="31" t="s">
        <v>834</v>
      </c>
      <c r="E189" s="32">
        <f t="shared" si="4"/>
        <v>158</v>
      </c>
      <c r="F189" s="32" t="str">
        <f>IFERROR(INDEX($A$2:$A$226,MATCH(ROWS($E$2:E189),$E$2:$E$226,0)),"")</f>
        <v/>
      </c>
      <c r="G189" s="33">
        <f>IF(ISERROR(SEARCH('FINAL SEG 2020-2021 ATTCH 2'!$C$8,$F189)),0,1)</f>
        <v>0</v>
      </c>
      <c r="H189" s="33" t="str">
        <f>IF($G189=0,"",COUNTIF($G$2:G189,1))</f>
        <v/>
      </c>
      <c r="I189" s="33" t="str">
        <f t="shared" si="5"/>
        <v/>
      </c>
    </row>
    <row r="190" spans="1:9">
      <c r="A190" s="31" t="s">
        <v>644</v>
      </c>
      <c r="B190" s="31" t="s">
        <v>646</v>
      </c>
      <c r="C190" s="31" t="s">
        <v>525</v>
      </c>
      <c r="D190" s="31" t="s">
        <v>834</v>
      </c>
      <c r="E190" s="32">
        <f t="shared" si="4"/>
        <v>162</v>
      </c>
      <c r="F190" s="32" t="str">
        <f>IFERROR(INDEX($A$2:$A$226,MATCH(ROWS($E$2:E190),$E$2:$E$226,0)),"")</f>
        <v/>
      </c>
      <c r="G190" s="33">
        <f>IF(ISERROR(SEARCH('FINAL SEG 2020-2021 ATTCH 2'!$C$8,$F190)),0,1)</f>
        <v>0</v>
      </c>
      <c r="H190" s="33" t="str">
        <f>IF($G190=0,"",COUNTIF($G$2:G190,1))</f>
        <v/>
      </c>
      <c r="I190" s="33" t="str">
        <f t="shared" si="5"/>
        <v/>
      </c>
    </row>
    <row r="191" spans="1:9">
      <c r="A191" s="31" t="s">
        <v>863</v>
      </c>
      <c r="B191" s="31" t="s">
        <v>649</v>
      </c>
      <c r="C191" s="31" t="s">
        <v>525</v>
      </c>
      <c r="D191" s="31" t="s">
        <v>834</v>
      </c>
      <c r="E191" s="32">
        <f t="shared" si="4"/>
        <v>159</v>
      </c>
      <c r="F191" s="32" t="str">
        <f>IFERROR(INDEX($A$2:$A$226,MATCH(ROWS($E$2:E191),$E$2:$E$226,0)),"")</f>
        <v/>
      </c>
      <c r="G191" s="33">
        <f>IF(ISERROR(SEARCH('FINAL SEG 2020-2021 ATTCH 2'!$C$8,$F191)),0,1)</f>
        <v>0</v>
      </c>
      <c r="H191" s="33" t="str">
        <f>IF($G191=0,"",COUNTIF($G$2:G191,1))</f>
        <v/>
      </c>
      <c r="I191" s="33" t="str">
        <f t="shared" si="5"/>
        <v/>
      </c>
    </row>
    <row r="192" spans="1:9">
      <c r="A192" s="31" t="s">
        <v>864</v>
      </c>
      <c r="B192" s="31" t="s">
        <v>652</v>
      </c>
      <c r="C192" s="31" t="s">
        <v>525</v>
      </c>
      <c r="D192" s="31" t="s">
        <v>834</v>
      </c>
      <c r="E192" s="32">
        <f t="shared" si="4"/>
        <v>160</v>
      </c>
      <c r="F192" s="32" t="str">
        <f>IFERROR(INDEX($A$2:$A$226,MATCH(ROWS($E$2:E192),$E$2:$E$226,0)),"")</f>
        <v/>
      </c>
      <c r="G192" s="33">
        <f>IF(ISERROR(SEARCH('FINAL SEG 2020-2021 ATTCH 2'!$C$8,$F192)),0,1)</f>
        <v>0</v>
      </c>
      <c r="H192" s="33" t="str">
        <f>IF($G192=0,"",COUNTIF($G$2:G192,1))</f>
        <v/>
      </c>
      <c r="I192" s="33" t="str">
        <f t="shared" si="5"/>
        <v/>
      </c>
    </row>
    <row r="193" spans="1:9">
      <c r="A193" s="31" t="s">
        <v>653</v>
      </c>
      <c r="B193" s="31" t="s">
        <v>655</v>
      </c>
      <c r="C193" s="31" t="s">
        <v>525</v>
      </c>
      <c r="D193" s="31" t="s">
        <v>825</v>
      </c>
      <c r="E193" s="32">
        <f t="shared" si="4"/>
        <v>164</v>
      </c>
      <c r="F193" s="32" t="str">
        <f>IFERROR(INDEX($A$2:$A$226,MATCH(ROWS($E$2:E193),$E$2:$E$226,0)),"")</f>
        <v/>
      </c>
      <c r="G193" s="33">
        <f>IF(ISERROR(SEARCH('FINAL SEG 2020-2021 ATTCH 2'!$C$8,$F193)),0,1)</f>
        <v>0</v>
      </c>
      <c r="H193" s="33" t="str">
        <f>IF($G193=0,"",COUNTIF($G$2:G193,1))</f>
        <v/>
      </c>
      <c r="I193" s="33" t="str">
        <f t="shared" si="5"/>
        <v/>
      </c>
    </row>
    <row r="194" spans="1:9">
      <c r="A194" s="31" t="s">
        <v>865</v>
      </c>
      <c r="B194" s="31" t="s">
        <v>658</v>
      </c>
      <c r="C194" s="31" t="s">
        <v>525</v>
      </c>
      <c r="D194" s="31" t="s">
        <v>825</v>
      </c>
      <c r="E194" s="32">
        <f t="shared" si="4"/>
        <v>165</v>
      </c>
      <c r="F194" s="32" t="str">
        <f>IFERROR(INDEX($A$2:$A$226,MATCH(ROWS($E$2:E194),$E$2:$E$226,0)),"")</f>
        <v/>
      </c>
      <c r="G194" s="33">
        <f>IF(ISERROR(SEARCH('FINAL SEG 2020-2021 ATTCH 2'!$C$8,$F194)),0,1)</f>
        <v>0</v>
      </c>
      <c r="H194" s="33" t="str">
        <f>IF($G194=0,"",COUNTIF($G$2:G194,1))</f>
        <v/>
      </c>
      <c r="I194" s="33" t="str">
        <f t="shared" si="5"/>
        <v/>
      </c>
    </row>
    <row r="195" spans="1:9">
      <c r="A195" s="31" t="s">
        <v>866</v>
      </c>
      <c r="B195" s="31" t="s">
        <v>661</v>
      </c>
      <c r="C195" s="31" t="s">
        <v>525</v>
      </c>
      <c r="D195" s="31" t="s">
        <v>825</v>
      </c>
      <c r="E195" s="32">
        <f t="shared" ref="E195:E257" si="6">COUNTIF($A$2:$A$226,"&lt;="&amp;A195)</f>
        <v>166</v>
      </c>
      <c r="F195" s="32" t="str">
        <f>IFERROR(INDEX($A$2:$A$226,MATCH(ROWS($E$2:E195),$E$2:$E$226,0)),"")</f>
        <v/>
      </c>
      <c r="G195" s="33">
        <f>IF(ISERROR(SEARCH('FINAL SEG 2020-2021 ATTCH 2'!$C$8,$F195)),0,1)</f>
        <v>0</v>
      </c>
      <c r="H195" s="33" t="str">
        <f>IF($G195=0,"",COUNTIF($G$2:G195,1))</f>
        <v/>
      </c>
      <c r="I195" s="33" t="str">
        <f t="shared" ref="I195:I257" si="7">IFERROR(INDEX(F194:F419,MATCH(ROW(H194),H194:H419,0)),"")</f>
        <v/>
      </c>
    </row>
    <row r="196" spans="1:9">
      <c r="A196" s="31" t="s">
        <v>867</v>
      </c>
      <c r="B196" s="31" t="s">
        <v>664</v>
      </c>
      <c r="C196" s="31" t="s">
        <v>525</v>
      </c>
      <c r="D196" s="31" t="s">
        <v>834</v>
      </c>
      <c r="E196" s="32">
        <f t="shared" si="6"/>
        <v>172</v>
      </c>
      <c r="F196" s="32" t="str">
        <f>IFERROR(INDEX($A$2:$A$226,MATCH(ROWS($E$2:E196),$E$2:$E$226,0)),"")</f>
        <v/>
      </c>
      <c r="G196" s="33">
        <f>IF(ISERROR(SEARCH('FINAL SEG 2020-2021 ATTCH 2'!$C$8,$F196)),0,1)</f>
        <v>0</v>
      </c>
      <c r="H196" s="33" t="str">
        <f>IF($G196=0,"",COUNTIF($G$2:G196,1))</f>
        <v/>
      </c>
      <c r="I196" s="33" t="str">
        <f t="shared" si="7"/>
        <v/>
      </c>
    </row>
    <row r="197" spans="1:9">
      <c r="A197" s="31" t="s">
        <v>868</v>
      </c>
      <c r="B197" s="31" t="s">
        <v>667</v>
      </c>
      <c r="C197" s="31" t="s">
        <v>525</v>
      </c>
      <c r="D197" s="31" t="s">
        <v>834</v>
      </c>
      <c r="E197" s="32">
        <f t="shared" si="6"/>
        <v>173</v>
      </c>
      <c r="F197" s="32" t="str">
        <f>IFERROR(INDEX($A$2:$A$226,MATCH(ROWS($E$2:E197),$E$2:$E$226,0)),"")</f>
        <v/>
      </c>
      <c r="G197" s="33">
        <f>IF(ISERROR(SEARCH('FINAL SEG 2020-2021 ATTCH 2'!$C$8,$F197)),0,1)</f>
        <v>0</v>
      </c>
      <c r="H197" s="33" t="str">
        <f>IF($G197=0,"",COUNTIF($G$2:G197,1))</f>
        <v/>
      </c>
      <c r="I197" s="33" t="str">
        <f t="shared" si="7"/>
        <v/>
      </c>
    </row>
    <row r="198" spans="1:9">
      <c r="A198" s="31" t="s">
        <v>869</v>
      </c>
      <c r="B198" s="31" t="s">
        <v>670</v>
      </c>
      <c r="C198" s="31" t="s">
        <v>525</v>
      </c>
      <c r="D198" s="31" t="s">
        <v>823</v>
      </c>
      <c r="E198" s="32">
        <f t="shared" si="6"/>
        <v>174</v>
      </c>
      <c r="F198" s="32" t="str">
        <f>IFERROR(INDEX($A$2:$A$226,MATCH(ROWS($E$2:E198),$E$2:$E$226,0)),"")</f>
        <v/>
      </c>
      <c r="G198" s="33">
        <f>IF(ISERROR(SEARCH('FINAL SEG 2020-2021 ATTCH 2'!$C$8,$F198)),0,1)</f>
        <v>0</v>
      </c>
      <c r="H198" s="33" t="str">
        <f>IF($G198=0,"",COUNTIF($G$2:G198,1))</f>
        <v/>
      </c>
      <c r="I198" s="33" t="str">
        <f t="shared" si="7"/>
        <v/>
      </c>
    </row>
    <row r="199" spans="1:9">
      <c r="A199" s="31" t="s">
        <v>671</v>
      </c>
      <c r="B199" s="31" t="s">
        <v>673</v>
      </c>
      <c r="C199" s="31" t="s">
        <v>525</v>
      </c>
      <c r="D199" s="31" t="s">
        <v>823</v>
      </c>
      <c r="E199" s="32">
        <f t="shared" si="6"/>
        <v>178</v>
      </c>
      <c r="F199" s="32" t="str">
        <f>IFERROR(INDEX($A$2:$A$226,MATCH(ROWS($E$2:E199),$E$2:$E$226,0)),"")</f>
        <v/>
      </c>
      <c r="G199" s="33">
        <f>IF(ISERROR(SEARCH('FINAL SEG 2020-2021 ATTCH 2'!$C$8,$F199)),0,1)</f>
        <v>0</v>
      </c>
      <c r="H199" s="33" t="str">
        <f>IF($G199=0,"",COUNTIF($G$2:G199,1))</f>
        <v/>
      </c>
      <c r="I199" s="33" t="str">
        <f t="shared" si="7"/>
        <v/>
      </c>
    </row>
    <row r="200" spans="1:9">
      <c r="A200" s="31" t="s">
        <v>674</v>
      </c>
      <c r="B200" s="31" t="s">
        <v>676</v>
      </c>
      <c r="C200" s="31" t="s">
        <v>525</v>
      </c>
      <c r="D200" s="31" t="s">
        <v>834</v>
      </c>
      <c r="E200" s="32">
        <f t="shared" si="6"/>
        <v>179</v>
      </c>
      <c r="F200" s="32" t="str">
        <f>IFERROR(INDEX($A$2:$A$226,MATCH(ROWS($E$2:E200),$E$2:$E$226,0)),"")</f>
        <v/>
      </c>
      <c r="G200" s="33">
        <f>IF(ISERROR(SEARCH('FINAL SEG 2020-2021 ATTCH 2'!$C$8,$F200)),0,1)</f>
        <v>0</v>
      </c>
      <c r="H200" s="33" t="str">
        <f>IF($G200=0,"",COUNTIF($G$2:G200,1))</f>
        <v/>
      </c>
      <c r="I200" s="33" t="str">
        <f t="shared" si="7"/>
        <v/>
      </c>
    </row>
    <row r="201" spans="1:9">
      <c r="A201" s="31" t="s">
        <v>677</v>
      </c>
      <c r="B201" s="31" t="s">
        <v>679</v>
      </c>
      <c r="C201" s="31" t="s">
        <v>525</v>
      </c>
      <c r="D201" s="31" t="s">
        <v>785</v>
      </c>
      <c r="E201" s="32">
        <f t="shared" si="6"/>
        <v>184</v>
      </c>
      <c r="F201" s="32" t="str">
        <f>IFERROR(INDEX($A$2:$A$226,MATCH(ROWS($E$2:E201),$E$2:$E$226,0)),"")</f>
        <v/>
      </c>
      <c r="G201" s="33">
        <f>IF(ISERROR(SEARCH('FINAL SEG 2020-2021 ATTCH 2'!$C$8,$F201)),0,1)</f>
        <v>0</v>
      </c>
      <c r="H201" s="33" t="str">
        <f>IF($G201=0,"",COUNTIF($G$2:G201,1))</f>
        <v/>
      </c>
      <c r="I201" s="33" t="str">
        <f t="shared" si="7"/>
        <v/>
      </c>
    </row>
    <row r="202" spans="1:9">
      <c r="A202" s="31"/>
      <c r="B202" s="31"/>
      <c r="C202" s="31"/>
      <c r="D202" s="31"/>
      <c r="E202" s="32">
        <f t="shared" si="6"/>
        <v>0</v>
      </c>
      <c r="F202" s="32" t="str">
        <f>IFERROR(INDEX($A$2:$A$226,MATCH(ROWS($E$2:E202),$E$2:$E$226,0)),"")</f>
        <v/>
      </c>
      <c r="G202" s="33">
        <f>IF(ISERROR(SEARCH('FINAL SEG 2020-2021 ATTCH 2'!$C$8,$F202)),0,1)</f>
        <v>0</v>
      </c>
      <c r="H202" s="33" t="str">
        <f>IF($G202=0,"",COUNTIF($G$2:G202,1))</f>
        <v/>
      </c>
      <c r="I202" s="33" t="str">
        <f t="shared" si="7"/>
        <v/>
      </c>
    </row>
    <row r="203" spans="1:9">
      <c r="A203" s="31"/>
      <c r="B203" s="31"/>
      <c r="C203" s="31"/>
      <c r="D203" s="31"/>
      <c r="E203" s="32">
        <f t="shared" si="6"/>
        <v>0</v>
      </c>
      <c r="F203" s="32" t="str">
        <f>IFERROR(INDEX($A$2:$A$226,MATCH(ROWS($E$2:E203),$E$2:$E$226,0)),"")</f>
        <v/>
      </c>
      <c r="G203" s="33">
        <f>IF(ISERROR(SEARCH('FINAL SEG 2020-2021 ATTCH 2'!$C$8,$F203)),0,1)</f>
        <v>0</v>
      </c>
      <c r="H203" s="33" t="str">
        <f>IF($G203=0,"",COUNTIF($G$2:G203,1))</f>
        <v/>
      </c>
      <c r="I203" s="33" t="str">
        <f t="shared" si="7"/>
        <v/>
      </c>
    </row>
    <row r="204" spans="1:9">
      <c r="A204" s="31"/>
      <c r="B204" s="31"/>
      <c r="C204" s="31"/>
      <c r="D204" s="31"/>
      <c r="E204" s="32">
        <f t="shared" si="6"/>
        <v>0</v>
      </c>
      <c r="F204" s="32" t="str">
        <f>IFERROR(INDEX($A$2:$A$226,MATCH(ROWS($E$2:E204),$E$2:$E$226,0)),"")</f>
        <v/>
      </c>
      <c r="G204" s="33">
        <f>IF(ISERROR(SEARCH('FINAL SEG 2020-2021 ATTCH 2'!$C$8,$F204)),0,1)</f>
        <v>0</v>
      </c>
      <c r="H204" s="33" t="str">
        <f>IF($G204=0,"",COUNTIF($G$2:G204,1))</f>
        <v/>
      </c>
      <c r="I204" s="33" t="str">
        <f t="shared" si="7"/>
        <v/>
      </c>
    </row>
    <row r="205" spans="1:9">
      <c r="A205" s="31"/>
      <c r="B205" s="31"/>
      <c r="C205" s="31"/>
      <c r="D205" s="31"/>
      <c r="E205" s="32">
        <f t="shared" si="6"/>
        <v>0</v>
      </c>
      <c r="F205" s="32" t="str">
        <f>IFERROR(INDEX($A$2:$A$226,MATCH(ROWS($E$2:E205),$E$2:$E$226,0)),"")</f>
        <v/>
      </c>
      <c r="G205" s="33">
        <f>IF(ISERROR(SEARCH('FINAL SEG 2020-2021 ATTCH 2'!$C$8,$F205)),0,1)</f>
        <v>0</v>
      </c>
      <c r="H205" s="33" t="str">
        <f>IF($G205=0,"",COUNTIF($G$2:G205,1))</f>
        <v/>
      </c>
      <c r="I205" s="33" t="str">
        <f t="shared" si="7"/>
        <v/>
      </c>
    </row>
    <row r="206" spans="1:9">
      <c r="A206" s="31"/>
      <c r="B206" s="31"/>
      <c r="C206" s="31"/>
      <c r="D206" s="31"/>
      <c r="E206" s="32">
        <f t="shared" si="6"/>
        <v>0</v>
      </c>
      <c r="F206" s="32" t="str">
        <f>IFERROR(INDEX($A$2:$A$226,MATCH(ROWS($E$2:E206),$E$2:$E$226,0)),"")</f>
        <v/>
      </c>
      <c r="G206" s="33">
        <f>IF(ISERROR(SEARCH('FINAL SEG 2020-2021 ATTCH 2'!$C$8,$F206)),0,1)</f>
        <v>0</v>
      </c>
      <c r="H206" s="33" t="str">
        <f>IF($G206=0,"",COUNTIF($G$2:G206,1))</f>
        <v/>
      </c>
      <c r="I206" s="33" t="str">
        <f t="shared" si="7"/>
        <v/>
      </c>
    </row>
    <row r="207" spans="1:9">
      <c r="A207" s="31"/>
      <c r="B207" s="31"/>
      <c r="C207" s="31"/>
      <c r="D207" s="31"/>
      <c r="E207" s="32">
        <f t="shared" si="6"/>
        <v>0</v>
      </c>
      <c r="F207" s="32" t="str">
        <f>IFERROR(INDEX($A$2:$A$226,MATCH(ROWS($E$2:E207),$E$2:$E$226,0)),"")</f>
        <v/>
      </c>
      <c r="G207" s="33">
        <f>IF(ISERROR(SEARCH('FINAL SEG 2020-2021 ATTCH 2'!$C$8,$F207)),0,1)</f>
        <v>0</v>
      </c>
      <c r="H207" s="33" t="str">
        <f>IF($G207=0,"",COUNTIF($G$2:G207,1))</f>
        <v/>
      </c>
      <c r="I207" s="33" t="str">
        <f t="shared" si="7"/>
        <v/>
      </c>
    </row>
    <row r="208" spans="1:9">
      <c r="A208" s="31"/>
      <c r="B208" s="31"/>
      <c r="C208" s="31"/>
      <c r="D208" s="31"/>
      <c r="E208" s="32">
        <f t="shared" si="6"/>
        <v>0</v>
      </c>
      <c r="F208" s="32" t="str">
        <f>IFERROR(INDEX($A$2:$A$226,MATCH(ROWS($E$2:E208),$E$2:$E$226,0)),"")</f>
        <v/>
      </c>
      <c r="G208" s="33">
        <f>IF(ISERROR(SEARCH('FINAL SEG 2020-2021 ATTCH 2'!$C$8,$F208)),0,1)</f>
        <v>0</v>
      </c>
      <c r="H208" s="33" t="str">
        <f>IF($G208=0,"",COUNTIF($G$2:G208,1))</f>
        <v/>
      </c>
      <c r="I208" s="33" t="str">
        <f t="shared" si="7"/>
        <v/>
      </c>
    </row>
    <row r="209" spans="1:9">
      <c r="A209" s="31"/>
      <c r="B209" s="31"/>
      <c r="C209" s="31"/>
      <c r="D209" s="31"/>
      <c r="E209" s="32">
        <f t="shared" si="6"/>
        <v>0</v>
      </c>
      <c r="F209" s="32" t="str">
        <f>IFERROR(INDEX($A$2:$A$226,MATCH(ROWS($E$2:E209),$E$2:$E$226,0)),"")</f>
        <v/>
      </c>
      <c r="G209" s="33">
        <f>IF(ISERROR(SEARCH('FINAL SEG 2020-2021 ATTCH 2'!$C$8,$F209)),0,1)</f>
        <v>0</v>
      </c>
      <c r="H209" s="33" t="str">
        <f>IF($G209=0,"",COUNTIF($G$2:G209,1))</f>
        <v/>
      </c>
      <c r="I209" s="33" t="str">
        <f t="shared" si="7"/>
        <v/>
      </c>
    </row>
    <row r="210" spans="1:9">
      <c r="A210" s="31"/>
      <c r="B210" s="31"/>
      <c r="C210" s="31"/>
      <c r="D210" s="31"/>
      <c r="E210" s="32">
        <f t="shared" si="6"/>
        <v>0</v>
      </c>
      <c r="F210" s="32" t="str">
        <f>IFERROR(INDEX($A$2:$A$226,MATCH(ROWS($E$2:E210),$E$2:$E$226,0)),"")</f>
        <v/>
      </c>
      <c r="G210" s="33">
        <f>IF(ISERROR(SEARCH('FINAL SEG 2020-2021 ATTCH 2'!$C$8,$F210)),0,1)</f>
        <v>0</v>
      </c>
      <c r="H210" s="33" t="str">
        <f>IF($G210=0,"",COUNTIF($G$2:G210,1))</f>
        <v/>
      </c>
      <c r="I210" s="33" t="str">
        <f t="shared" si="7"/>
        <v/>
      </c>
    </row>
    <row r="211" spans="1:9">
      <c r="A211" s="31"/>
      <c r="B211" s="31"/>
      <c r="C211" s="31"/>
      <c r="D211" s="31"/>
      <c r="E211" s="32">
        <f t="shared" si="6"/>
        <v>0</v>
      </c>
      <c r="F211" s="32" t="str">
        <f>IFERROR(INDEX($A$2:$A$226,MATCH(ROWS($E$2:E211),$E$2:$E$226,0)),"")</f>
        <v/>
      </c>
      <c r="G211" s="33">
        <f>IF(ISERROR(SEARCH('FINAL SEG 2020-2021 ATTCH 2'!$C$8,$F211)),0,1)</f>
        <v>0</v>
      </c>
      <c r="H211" s="33" t="str">
        <f>IF($G211=0,"",COUNTIF($G$2:G211,1))</f>
        <v/>
      </c>
      <c r="I211" s="33" t="str">
        <f t="shared" si="7"/>
        <v/>
      </c>
    </row>
    <row r="212" spans="1:9">
      <c r="A212" s="31"/>
      <c r="B212" s="31"/>
      <c r="C212" s="31"/>
      <c r="D212" s="31"/>
      <c r="E212" s="32">
        <f t="shared" si="6"/>
        <v>0</v>
      </c>
      <c r="F212" s="32" t="str">
        <f>IFERROR(INDEX($A$2:$A$226,MATCH(ROWS($E$2:E212),$E$2:$E$226,0)),"")</f>
        <v/>
      </c>
      <c r="G212" s="33">
        <f>IF(ISERROR(SEARCH('FINAL SEG 2020-2021 ATTCH 2'!$C$8,$F212)),0,1)</f>
        <v>0</v>
      </c>
      <c r="H212" s="33" t="str">
        <f>IF($G212=0,"",COUNTIF($G$2:G212,1))</f>
        <v/>
      </c>
      <c r="I212" s="33" t="str">
        <f t="shared" si="7"/>
        <v/>
      </c>
    </row>
    <row r="213" spans="1:9">
      <c r="A213" s="31"/>
      <c r="B213" s="31"/>
      <c r="C213" s="31"/>
      <c r="D213" s="31"/>
      <c r="E213" s="32">
        <f t="shared" si="6"/>
        <v>0</v>
      </c>
      <c r="F213" s="32" t="str">
        <f>IFERROR(INDEX($A$2:$A$226,MATCH(ROWS($E$2:E213),$E$2:$E$226,0)),"")</f>
        <v/>
      </c>
      <c r="G213" s="33">
        <f>IF(ISERROR(SEARCH('FINAL SEG 2020-2021 ATTCH 2'!$C$8,$F213)),0,1)</f>
        <v>0</v>
      </c>
      <c r="H213" s="33" t="str">
        <f>IF($G213=0,"",COUNTIF($G$2:G213,1))</f>
        <v/>
      </c>
      <c r="I213" s="33" t="str">
        <f t="shared" si="7"/>
        <v/>
      </c>
    </row>
    <row r="214" spans="1:9">
      <c r="A214" s="31"/>
      <c r="B214" s="31"/>
      <c r="C214" s="31"/>
      <c r="D214" s="31"/>
      <c r="E214" s="32">
        <f t="shared" si="6"/>
        <v>0</v>
      </c>
      <c r="F214" s="32" t="str">
        <f>IFERROR(INDEX($A$2:$A$226,MATCH(ROWS($E$2:E214),$E$2:$E$226,0)),"")</f>
        <v/>
      </c>
      <c r="G214" s="33">
        <f>IF(ISERROR(SEARCH('FINAL SEG 2020-2021 ATTCH 2'!$C$8,$F214)),0,1)</f>
        <v>0</v>
      </c>
      <c r="H214" s="33" t="str">
        <f>IF($G214=0,"",COUNTIF($G$2:G214,1))</f>
        <v/>
      </c>
      <c r="I214" s="33" t="str">
        <f t="shared" si="7"/>
        <v/>
      </c>
    </row>
    <row r="215" spans="1:9">
      <c r="A215" s="31"/>
      <c r="B215" s="31"/>
      <c r="C215" s="31"/>
      <c r="D215" s="31"/>
      <c r="E215" s="32">
        <f t="shared" si="6"/>
        <v>0</v>
      </c>
      <c r="F215" s="32" t="str">
        <f>IFERROR(INDEX($A$2:$A$226,MATCH(ROWS($E$2:E215),$E$2:$E$226,0)),"")</f>
        <v/>
      </c>
      <c r="G215" s="33">
        <f>IF(ISERROR(SEARCH('FINAL SEG 2020-2021 ATTCH 2'!$C$8,$F215)),0,1)</f>
        <v>0</v>
      </c>
      <c r="H215" s="33" t="str">
        <f>IF($G215=0,"",COUNTIF($G$2:G215,1))</f>
        <v/>
      </c>
      <c r="I215" s="33" t="str">
        <f t="shared" si="7"/>
        <v/>
      </c>
    </row>
    <row r="216" spans="1:9">
      <c r="A216" s="31"/>
      <c r="B216" s="31"/>
      <c r="C216" s="31"/>
      <c r="D216" s="31"/>
      <c r="E216" s="32">
        <f t="shared" si="6"/>
        <v>0</v>
      </c>
      <c r="F216" s="32" t="str">
        <f>IFERROR(INDEX($A$2:$A$226,MATCH(ROWS($E$2:E216),$E$2:$E$226,0)),"")</f>
        <v/>
      </c>
      <c r="G216" s="33">
        <f>IF(ISERROR(SEARCH('FINAL SEG 2020-2021 ATTCH 2'!$C$8,$F216)),0,1)</f>
        <v>0</v>
      </c>
      <c r="H216" s="33" t="str">
        <f>IF($G216=0,"",COUNTIF($G$2:G216,1))</f>
        <v/>
      </c>
      <c r="I216" s="33" t="str">
        <f t="shared" si="7"/>
        <v/>
      </c>
    </row>
    <row r="217" spans="1:9">
      <c r="A217" s="31"/>
      <c r="B217" s="31"/>
      <c r="C217" s="31"/>
      <c r="D217" s="31"/>
      <c r="E217" s="32">
        <f t="shared" si="6"/>
        <v>0</v>
      </c>
      <c r="F217" s="32" t="str">
        <f>IFERROR(INDEX($A$2:$A$226,MATCH(ROWS($E$2:E217),$E$2:$E$226,0)),"")</f>
        <v/>
      </c>
      <c r="G217" s="33">
        <f>IF(ISERROR(SEARCH('FINAL SEG 2020-2021 ATTCH 2'!$C$8,$F217)),0,1)</f>
        <v>0</v>
      </c>
      <c r="H217" s="33" t="str">
        <f>IF($G217=0,"",COUNTIF($G$2:G217,1))</f>
        <v/>
      </c>
      <c r="I217" s="33" t="str">
        <f t="shared" si="7"/>
        <v/>
      </c>
    </row>
    <row r="218" spans="1:9">
      <c r="A218" s="31"/>
      <c r="B218" s="31"/>
      <c r="C218" s="31"/>
      <c r="D218" s="31"/>
      <c r="E218" s="32">
        <f t="shared" si="6"/>
        <v>0</v>
      </c>
      <c r="F218" s="32" t="str">
        <f>IFERROR(INDEX($A$2:$A$226,MATCH(ROWS($E$2:E218),$E$2:$E$226,0)),"")</f>
        <v/>
      </c>
      <c r="G218" s="33">
        <f>IF(ISERROR(SEARCH('FINAL SEG 2020-2021 ATTCH 2'!$C$8,$F218)),0,1)</f>
        <v>0</v>
      </c>
      <c r="H218" s="33" t="str">
        <f>IF($G218=0,"",COUNTIF($G$2:G218,1))</f>
        <v/>
      </c>
      <c r="I218" s="33" t="str">
        <f t="shared" si="7"/>
        <v/>
      </c>
    </row>
    <row r="219" spans="1:9">
      <c r="A219" s="31"/>
      <c r="B219" s="31"/>
      <c r="C219" s="31"/>
      <c r="D219" s="31"/>
      <c r="E219" s="32">
        <f t="shared" si="6"/>
        <v>0</v>
      </c>
      <c r="F219" s="32" t="str">
        <f>IFERROR(INDEX($A$2:$A$226,MATCH(ROWS($E$2:E219),$E$2:$E$226,0)),"")</f>
        <v/>
      </c>
      <c r="G219" s="33">
        <f>IF(ISERROR(SEARCH('FINAL SEG 2020-2021 ATTCH 2'!$C$8,$F219)),0,1)</f>
        <v>0</v>
      </c>
      <c r="H219" s="33" t="str">
        <f>IF($G219=0,"",COUNTIF($G$2:G219,1))</f>
        <v/>
      </c>
      <c r="I219" s="33" t="str">
        <f t="shared" si="7"/>
        <v/>
      </c>
    </row>
    <row r="220" spans="1:9">
      <c r="A220" s="31"/>
      <c r="B220" s="31"/>
      <c r="C220" s="31"/>
      <c r="D220" s="31"/>
      <c r="E220" s="32">
        <f t="shared" si="6"/>
        <v>0</v>
      </c>
      <c r="F220" s="32" t="str">
        <f>IFERROR(INDEX($A$2:$A$226,MATCH(ROWS($E$2:E220),$E$2:$E$226,0)),"")</f>
        <v/>
      </c>
      <c r="G220" s="33">
        <f>IF(ISERROR(SEARCH('FINAL SEG 2020-2021 ATTCH 2'!$C$8,$F220)),0,1)</f>
        <v>0</v>
      </c>
      <c r="H220" s="33" t="str">
        <f>IF($G220=0,"",COUNTIF($G$2:G220,1))</f>
        <v/>
      </c>
      <c r="I220" s="33" t="str">
        <f t="shared" si="7"/>
        <v/>
      </c>
    </row>
    <row r="221" spans="1:9">
      <c r="A221" s="31"/>
      <c r="B221" s="31"/>
      <c r="C221" s="31"/>
      <c r="D221" s="31"/>
      <c r="E221" s="32">
        <f t="shared" si="6"/>
        <v>0</v>
      </c>
      <c r="F221" s="32" t="str">
        <f>IFERROR(INDEX($A$2:$A$226,MATCH(ROWS($E$2:E221),$E$2:$E$226,0)),"")</f>
        <v/>
      </c>
      <c r="G221" s="33">
        <f>IF(ISERROR(SEARCH('FINAL SEG 2020-2021 ATTCH 2'!$C$8,$F221)),0,1)</f>
        <v>0</v>
      </c>
      <c r="H221" s="33" t="str">
        <f>IF($G221=0,"",COUNTIF($G$2:G221,1))</f>
        <v/>
      </c>
      <c r="I221" s="33" t="str">
        <f t="shared" si="7"/>
        <v/>
      </c>
    </row>
    <row r="222" spans="1:9">
      <c r="A222" s="31"/>
      <c r="B222" s="31"/>
      <c r="C222" s="31"/>
      <c r="D222" s="31"/>
      <c r="E222" s="32">
        <f t="shared" si="6"/>
        <v>0</v>
      </c>
      <c r="F222" s="32" t="str">
        <f>IFERROR(INDEX($A$2:$A$226,MATCH(ROWS($E$2:E222),$E$2:$E$226,0)),"")</f>
        <v/>
      </c>
      <c r="G222" s="33">
        <f>IF(ISERROR(SEARCH('FINAL SEG 2020-2021 ATTCH 2'!$C$8,$F222)),0,1)</f>
        <v>0</v>
      </c>
      <c r="H222" s="33" t="str">
        <f>IF($G222=0,"",COUNTIF($G$2:G222,1))</f>
        <v/>
      </c>
      <c r="I222" s="33" t="str">
        <f t="shared" si="7"/>
        <v/>
      </c>
    </row>
    <row r="223" spans="1:9">
      <c r="A223" s="31"/>
      <c r="B223" s="31"/>
      <c r="C223" s="31"/>
      <c r="D223" s="31"/>
      <c r="E223" s="32">
        <f t="shared" si="6"/>
        <v>0</v>
      </c>
      <c r="F223" s="32" t="str">
        <f>IFERROR(INDEX($A$2:$A$226,MATCH(ROWS($E$2:E223),$E$2:$E$226,0)),"")</f>
        <v/>
      </c>
      <c r="G223" s="33">
        <f>IF(ISERROR(SEARCH('FINAL SEG 2020-2021 ATTCH 2'!$C$8,$F223)),0,1)</f>
        <v>0</v>
      </c>
      <c r="H223" s="33" t="str">
        <f>IF($G223=0,"",COUNTIF($G$2:G223,1))</f>
        <v/>
      </c>
      <c r="I223" s="33" t="str">
        <f t="shared" si="7"/>
        <v/>
      </c>
    </row>
    <row r="224" spans="1:9">
      <c r="A224" s="31"/>
      <c r="B224" s="31"/>
      <c r="C224" s="31"/>
      <c r="D224" s="31"/>
      <c r="E224" s="32">
        <f t="shared" si="6"/>
        <v>0</v>
      </c>
      <c r="F224" s="32" t="str">
        <f>IFERROR(INDEX($A$2:$A$226,MATCH(ROWS($E$2:E224),$E$2:$E$226,0)),"")</f>
        <v/>
      </c>
      <c r="G224" s="33">
        <f>IF(ISERROR(SEARCH('FINAL SEG 2020-2021 ATTCH 2'!$C$8,$F224)),0,1)</f>
        <v>0</v>
      </c>
      <c r="H224" s="33" t="str">
        <f>IF($G224=0,"",COUNTIF($G$2:G224,1))</f>
        <v/>
      </c>
      <c r="I224" s="33" t="str">
        <f t="shared" si="7"/>
        <v/>
      </c>
    </row>
    <row r="225" spans="1:9">
      <c r="A225" s="31"/>
      <c r="B225" s="31"/>
      <c r="C225" s="31"/>
      <c r="D225" s="31"/>
      <c r="E225" s="32">
        <f t="shared" si="6"/>
        <v>0</v>
      </c>
      <c r="F225" s="32" t="str">
        <f>IFERROR(INDEX($A$2:$A$226,MATCH(ROWS($E$2:E225),$E$2:$E$226,0)),"")</f>
        <v/>
      </c>
      <c r="G225" s="33">
        <f>IF(ISERROR(SEARCH('FINAL SEG 2020-2021 ATTCH 2'!$C$8,$F225)),0,1)</f>
        <v>0</v>
      </c>
      <c r="H225" s="33" t="str">
        <f>IF($G225=0,"",COUNTIF($G$2:G225,1))</f>
        <v/>
      </c>
      <c r="I225" s="33" t="str">
        <f t="shared" si="7"/>
        <v/>
      </c>
    </row>
    <row r="226" spans="1:9">
      <c r="A226" s="31"/>
      <c r="B226" s="31"/>
      <c r="C226" s="31"/>
      <c r="D226" s="31"/>
      <c r="E226" s="32">
        <f t="shared" si="6"/>
        <v>0</v>
      </c>
      <c r="F226" s="32" t="str">
        <f>IFERROR(INDEX($A$2:$A$226,MATCH(ROWS($E$2:E226),$E$2:$E$226,0)),"")</f>
        <v/>
      </c>
      <c r="G226" s="33">
        <f>IF(ISERROR(SEARCH('FINAL SEG 2020-2021 ATTCH 2'!$C$8,$F226)),0,1)</f>
        <v>0</v>
      </c>
      <c r="H226" s="33" t="str">
        <f>IF($G226=0,"",COUNTIF($G$2:G226,1))</f>
        <v/>
      </c>
      <c r="I226" s="33" t="str">
        <f t="shared" si="7"/>
        <v/>
      </c>
    </row>
    <row r="227" spans="1:9">
      <c r="A227" s="31"/>
      <c r="B227" s="31"/>
      <c r="C227" s="31"/>
      <c r="D227" s="31"/>
      <c r="E227" s="32">
        <f t="shared" si="6"/>
        <v>0</v>
      </c>
      <c r="F227" s="32" t="str">
        <f>IFERROR(INDEX($A$2:$A$226,MATCH(ROWS($E$2:E227),$E$2:$E$226,0)),"")</f>
        <v/>
      </c>
      <c r="G227" s="33">
        <f>IF(ISERROR(SEARCH('FINAL SEG 2020-2021 ATTCH 2'!$C$8,$F227)),0,1)</f>
        <v>0</v>
      </c>
      <c r="H227" s="33" t="str">
        <f>IF($G227=0,"",COUNTIF($G$2:G227,1))</f>
        <v/>
      </c>
      <c r="I227" s="33" t="str">
        <f t="shared" si="7"/>
        <v/>
      </c>
    </row>
    <row r="228" spans="1:9">
      <c r="A228" s="31"/>
      <c r="B228" s="31"/>
      <c r="C228" s="31"/>
      <c r="D228" s="31"/>
      <c r="E228" s="32">
        <f t="shared" si="6"/>
        <v>0</v>
      </c>
      <c r="F228" s="32" t="str">
        <f>IFERROR(INDEX($A$2:$A$226,MATCH(ROWS($E$2:E228),$E$2:$E$226,0)),"")</f>
        <v/>
      </c>
      <c r="G228" s="33">
        <f>IF(ISERROR(SEARCH('FINAL SEG 2020-2021 ATTCH 2'!$C$8,$F228)),0,1)</f>
        <v>0</v>
      </c>
      <c r="H228" s="33" t="str">
        <f>IF($G228=0,"",COUNTIF($G$2:G228,1))</f>
        <v/>
      </c>
      <c r="I228" s="33" t="str">
        <f t="shared" si="7"/>
        <v/>
      </c>
    </row>
    <row r="229" spans="1:9">
      <c r="A229" s="31"/>
      <c r="B229" s="31"/>
      <c r="C229" s="31"/>
      <c r="D229" s="31"/>
      <c r="E229" s="32">
        <f t="shared" si="6"/>
        <v>0</v>
      </c>
      <c r="F229" s="32" t="str">
        <f>IFERROR(INDEX($A$2:$A$226,MATCH(ROWS($E$2:E229),$E$2:$E$226,0)),"")</f>
        <v/>
      </c>
      <c r="G229" s="33">
        <f>IF(ISERROR(SEARCH('FINAL SEG 2020-2021 ATTCH 2'!$C$8,$F229)),0,1)</f>
        <v>0</v>
      </c>
      <c r="H229" s="33" t="str">
        <f>IF($G229=0,"",COUNTIF($G$2:G229,1))</f>
        <v/>
      </c>
      <c r="I229" s="33" t="str">
        <f t="shared" si="7"/>
        <v/>
      </c>
    </row>
    <row r="230" spans="1:9">
      <c r="A230" s="31"/>
      <c r="B230" s="31"/>
      <c r="C230" s="31"/>
      <c r="D230" s="31"/>
      <c r="E230" s="32">
        <f t="shared" si="6"/>
        <v>0</v>
      </c>
      <c r="F230" s="32" t="str">
        <f>IFERROR(INDEX($A$2:$A$226,MATCH(ROWS($E$2:E230),$E$2:$E$226,0)),"")</f>
        <v/>
      </c>
      <c r="G230" s="33">
        <f>IF(ISERROR(SEARCH('FINAL SEG 2020-2021 ATTCH 2'!$C$8,$F230)),0,1)</f>
        <v>0</v>
      </c>
      <c r="H230" s="33" t="str">
        <f>IF($G230=0,"",COUNTIF($G$2:G230,1))</f>
        <v/>
      </c>
      <c r="I230" s="33" t="str">
        <f t="shared" si="7"/>
        <v/>
      </c>
    </row>
    <row r="231" spans="1:9">
      <c r="A231" s="31"/>
      <c r="B231" s="31"/>
      <c r="C231" s="31"/>
      <c r="D231" s="31"/>
      <c r="E231" s="32">
        <f t="shared" si="6"/>
        <v>0</v>
      </c>
      <c r="F231" s="32" t="str">
        <f>IFERROR(INDEX($A$2:$A$226,MATCH(ROWS($E$2:E231),$E$2:$E$226,0)),"")</f>
        <v/>
      </c>
      <c r="G231" s="33">
        <f>IF(ISERROR(SEARCH('FINAL SEG 2020-2021 ATTCH 2'!$C$8,$F231)),0,1)</f>
        <v>0</v>
      </c>
      <c r="H231" s="33" t="str">
        <f>IF($G231=0,"",COUNTIF($G$2:G231,1))</f>
        <v/>
      </c>
      <c r="I231" s="33" t="str">
        <f t="shared" si="7"/>
        <v/>
      </c>
    </row>
    <row r="232" spans="1:9">
      <c r="A232" s="31"/>
      <c r="B232" s="31"/>
      <c r="C232" s="31"/>
      <c r="D232" s="31"/>
      <c r="E232" s="32">
        <f t="shared" si="6"/>
        <v>0</v>
      </c>
      <c r="F232" s="32" t="str">
        <f>IFERROR(INDEX($A$2:$A$226,MATCH(ROWS($E$2:E232),$E$2:$E$226,0)),"")</f>
        <v/>
      </c>
      <c r="G232" s="33">
        <f>IF(ISERROR(SEARCH('FINAL SEG 2020-2021 ATTCH 2'!$C$8,$F232)),0,1)</f>
        <v>0</v>
      </c>
      <c r="H232" s="33" t="str">
        <f>IF($G232=0,"",COUNTIF($G$2:G232,1))</f>
        <v/>
      </c>
      <c r="I232" s="33" t="str">
        <f t="shared" si="7"/>
        <v/>
      </c>
    </row>
    <row r="233" spans="1:9">
      <c r="A233" s="31"/>
      <c r="B233" s="31"/>
      <c r="C233" s="31"/>
      <c r="D233" s="31"/>
      <c r="E233" s="32">
        <f t="shared" si="6"/>
        <v>0</v>
      </c>
      <c r="F233" s="32" t="str">
        <f>IFERROR(INDEX($A$2:$A$226,MATCH(ROWS($E$2:E233),$E$2:$E$226,0)),"")</f>
        <v/>
      </c>
      <c r="G233" s="33">
        <f>IF(ISERROR(SEARCH('FINAL SEG 2020-2021 ATTCH 2'!$C$8,$F233)),0,1)</f>
        <v>0</v>
      </c>
      <c r="H233" s="33" t="str">
        <f>IF($G233=0,"",COUNTIF($G$2:G233,1))</f>
        <v/>
      </c>
      <c r="I233" s="33" t="str">
        <f t="shared" si="7"/>
        <v/>
      </c>
    </row>
    <row r="234" spans="1:9">
      <c r="A234" s="31"/>
      <c r="B234" s="31"/>
      <c r="C234" s="31"/>
      <c r="D234" s="31"/>
      <c r="E234" s="32">
        <f t="shared" si="6"/>
        <v>0</v>
      </c>
      <c r="F234" s="32" t="str">
        <f>IFERROR(INDEX($A$2:$A$226,MATCH(ROWS($E$2:E234),$E$2:$E$226,0)),"")</f>
        <v/>
      </c>
      <c r="G234" s="33">
        <f>IF(ISERROR(SEARCH('FINAL SEG 2020-2021 ATTCH 2'!$C$8,$F234)),0,1)</f>
        <v>0</v>
      </c>
      <c r="H234" s="33" t="str">
        <f>IF($G234=0,"",COUNTIF($G$2:G234,1))</f>
        <v/>
      </c>
      <c r="I234" s="33" t="str">
        <f t="shared" si="7"/>
        <v/>
      </c>
    </row>
    <row r="235" spans="1:9">
      <c r="A235" s="31"/>
      <c r="B235" s="31"/>
      <c r="C235" s="31"/>
      <c r="D235" s="31"/>
      <c r="E235" s="32">
        <f t="shared" si="6"/>
        <v>0</v>
      </c>
      <c r="F235" s="32" t="str">
        <f>IFERROR(INDEX($A$2:$A$226,MATCH(ROWS($E$2:E235),$E$2:$E$226,0)),"")</f>
        <v/>
      </c>
      <c r="G235" s="33">
        <f>IF(ISERROR(SEARCH('FINAL SEG 2020-2021 ATTCH 2'!$C$8,$F235)),0,1)</f>
        <v>0</v>
      </c>
      <c r="H235" s="33" t="str">
        <f>IF($G235=0,"",COUNTIF($G$2:G235,1))</f>
        <v/>
      </c>
      <c r="I235" s="33" t="str">
        <f t="shared" si="7"/>
        <v/>
      </c>
    </row>
    <row r="236" spans="1:9">
      <c r="A236" s="31"/>
      <c r="B236" s="31"/>
      <c r="C236" s="31"/>
      <c r="D236" s="31"/>
      <c r="E236" s="32">
        <f t="shared" si="6"/>
        <v>0</v>
      </c>
      <c r="F236" s="32" t="str">
        <f>IFERROR(INDEX($A$2:$A$226,MATCH(ROWS($E$2:E236),$E$2:$E$226,0)),"")</f>
        <v/>
      </c>
      <c r="G236" s="33">
        <f>IF(ISERROR(SEARCH('FINAL SEG 2020-2021 ATTCH 2'!$C$8,$F236)),0,1)</f>
        <v>0</v>
      </c>
      <c r="H236" s="33" t="str">
        <f>IF($G236=0,"",COUNTIF($G$2:G236,1))</f>
        <v/>
      </c>
      <c r="I236" s="33" t="str">
        <f t="shared" si="7"/>
        <v/>
      </c>
    </row>
    <row r="237" spans="1:9">
      <c r="A237" s="31"/>
      <c r="B237" s="31"/>
      <c r="C237" s="31"/>
      <c r="D237" s="31"/>
      <c r="E237" s="32">
        <f t="shared" si="6"/>
        <v>0</v>
      </c>
      <c r="F237" s="32" t="str">
        <f>IFERROR(INDEX($A$2:$A$226,MATCH(ROWS($E$2:E237),$E$2:$E$226,0)),"")</f>
        <v/>
      </c>
      <c r="G237" s="33">
        <f>IF(ISERROR(SEARCH('FINAL SEG 2020-2021 ATTCH 2'!$C$8,$F237)),0,1)</f>
        <v>0</v>
      </c>
      <c r="H237" s="33" t="str">
        <f>IF($G237=0,"",COUNTIF($G$2:G237,1))</f>
        <v/>
      </c>
      <c r="I237" s="33" t="str">
        <f t="shared" si="7"/>
        <v/>
      </c>
    </row>
    <row r="238" spans="1:9">
      <c r="A238" s="31"/>
      <c r="B238" s="31"/>
      <c r="C238" s="31"/>
      <c r="D238" s="31"/>
      <c r="E238" s="32">
        <f t="shared" si="6"/>
        <v>0</v>
      </c>
      <c r="F238" s="32" t="str">
        <f>IFERROR(INDEX($A$2:$A$226,MATCH(ROWS($E$2:E238),$E$2:$E$226,0)),"")</f>
        <v/>
      </c>
      <c r="G238" s="33">
        <f>IF(ISERROR(SEARCH('FINAL SEG 2020-2021 ATTCH 2'!$C$8,$F238)),0,1)</f>
        <v>0</v>
      </c>
      <c r="H238" s="33" t="str">
        <f>IF($G238=0,"",COUNTIF($G$2:G238,1))</f>
        <v/>
      </c>
      <c r="I238" s="33" t="str">
        <f t="shared" si="7"/>
        <v/>
      </c>
    </row>
    <row r="239" spans="1:9">
      <c r="A239" s="31"/>
      <c r="B239" s="31"/>
      <c r="C239" s="31"/>
      <c r="D239" s="31"/>
      <c r="E239" s="32">
        <f t="shared" si="6"/>
        <v>0</v>
      </c>
      <c r="F239" s="32" t="str">
        <f>IFERROR(INDEX($A$2:$A$226,MATCH(ROWS($E$2:E239),$E$2:$E$226,0)),"")</f>
        <v/>
      </c>
      <c r="G239" s="33">
        <f>IF(ISERROR(SEARCH('FINAL SEG 2020-2021 ATTCH 2'!$C$8,$F239)),0,1)</f>
        <v>0</v>
      </c>
      <c r="H239" s="33" t="str">
        <f>IF($G239=0,"",COUNTIF($G$2:G239,1))</f>
        <v/>
      </c>
      <c r="I239" s="33" t="str">
        <f t="shared" si="7"/>
        <v/>
      </c>
    </row>
    <row r="240" spans="1:9">
      <c r="A240" s="31"/>
      <c r="B240" s="31"/>
      <c r="C240" s="31"/>
      <c r="D240" s="31"/>
      <c r="E240" s="32">
        <f t="shared" si="6"/>
        <v>0</v>
      </c>
      <c r="F240" s="32" t="str">
        <f>IFERROR(INDEX($A$2:$A$226,MATCH(ROWS($E$2:E240),$E$2:$E$226,0)),"")</f>
        <v/>
      </c>
      <c r="G240" s="33">
        <f>IF(ISERROR(SEARCH('FINAL SEG 2020-2021 ATTCH 2'!$C$8,$F240)),0,1)</f>
        <v>0</v>
      </c>
      <c r="H240" s="33" t="str">
        <f>IF($G240=0,"",COUNTIF($G$2:G240,1))</f>
        <v/>
      </c>
      <c r="I240" s="33" t="str">
        <f t="shared" si="7"/>
        <v/>
      </c>
    </row>
    <row r="241" spans="1:9">
      <c r="A241" s="31"/>
      <c r="B241" s="31"/>
      <c r="C241" s="31"/>
      <c r="D241" s="31"/>
      <c r="E241" s="32">
        <f t="shared" si="6"/>
        <v>0</v>
      </c>
      <c r="F241" s="32" t="str">
        <f>IFERROR(INDEX($A$2:$A$226,MATCH(ROWS($E$2:E241),$E$2:$E$226,0)),"")</f>
        <v/>
      </c>
      <c r="G241" s="33">
        <f>IF(ISERROR(SEARCH('FINAL SEG 2020-2021 ATTCH 2'!$C$8,$F241)),0,1)</f>
        <v>0</v>
      </c>
      <c r="H241" s="33" t="str">
        <f>IF($G241=0,"",COUNTIF($G$2:G241,1))</f>
        <v/>
      </c>
      <c r="I241" s="33" t="str">
        <f t="shared" si="7"/>
        <v/>
      </c>
    </row>
    <row r="242" spans="1:9">
      <c r="A242" s="31"/>
      <c r="B242" s="31"/>
      <c r="C242" s="31"/>
      <c r="D242" s="31"/>
      <c r="E242" s="32">
        <f t="shared" si="6"/>
        <v>0</v>
      </c>
      <c r="F242" s="32" t="str">
        <f>IFERROR(INDEX($A$2:$A$226,MATCH(ROWS($E$2:E242),$E$2:$E$226,0)),"")</f>
        <v/>
      </c>
      <c r="G242" s="33">
        <f>IF(ISERROR(SEARCH('FINAL SEG 2020-2021 ATTCH 2'!$C$8,$F242)),0,1)</f>
        <v>0</v>
      </c>
      <c r="H242" s="33" t="str">
        <f>IF($G242=0,"",COUNTIF($G$2:G242,1))</f>
        <v/>
      </c>
      <c r="I242" s="33" t="str">
        <f t="shared" si="7"/>
        <v/>
      </c>
    </row>
    <row r="243" spans="1:9">
      <c r="A243" s="31"/>
      <c r="B243" s="31"/>
      <c r="C243" s="31"/>
      <c r="D243" s="31"/>
      <c r="E243" s="32">
        <f t="shared" si="6"/>
        <v>0</v>
      </c>
      <c r="F243" s="32" t="str">
        <f>IFERROR(INDEX($A$2:$A$226,MATCH(ROWS($E$2:E243),$E$2:$E$226,0)),"")</f>
        <v/>
      </c>
      <c r="G243" s="33">
        <f>IF(ISERROR(SEARCH('FINAL SEG 2020-2021 ATTCH 2'!$C$8,$F243)),0,1)</f>
        <v>0</v>
      </c>
      <c r="H243" s="33" t="str">
        <f>IF($G243=0,"",COUNTIF($G$2:G243,1))</f>
        <v/>
      </c>
      <c r="I243" s="33" t="str">
        <f t="shared" si="7"/>
        <v/>
      </c>
    </row>
    <row r="244" spans="1:9">
      <c r="A244" s="31"/>
      <c r="B244" s="31"/>
      <c r="C244" s="31"/>
      <c r="D244" s="31"/>
      <c r="E244" s="32">
        <f t="shared" si="6"/>
        <v>0</v>
      </c>
      <c r="F244" s="32" t="str">
        <f>IFERROR(INDEX($A$2:$A$226,MATCH(ROWS($E$2:E244),$E$2:$E$226,0)),"")</f>
        <v/>
      </c>
      <c r="G244" s="33">
        <f>IF(ISERROR(SEARCH('FINAL SEG 2020-2021 ATTCH 2'!$C$8,$F244)),0,1)</f>
        <v>0</v>
      </c>
      <c r="H244" s="33" t="str">
        <f>IF($G244=0,"",COUNTIF($G$2:G244,1))</f>
        <v/>
      </c>
      <c r="I244" s="33" t="str">
        <f t="shared" si="7"/>
        <v/>
      </c>
    </row>
    <row r="245" spans="1:9">
      <c r="A245" s="31"/>
      <c r="B245" s="31"/>
      <c r="C245" s="31"/>
      <c r="D245" s="31"/>
      <c r="E245" s="32">
        <f t="shared" si="6"/>
        <v>0</v>
      </c>
      <c r="F245" s="32" t="str">
        <f>IFERROR(INDEX($A$2:$A$226,MATCH(ROWS($E$2:E245),$E$2:$E$226,0)),"")</f>
        <v/>
      </c>
      <c r="G245" s="33">
        <f>IF(ISERROR(SEARCH('FINAL SEG 2020-2021 ATTCH 2'!$C$8,$F245)),0,1)</f>
        <v>0</v>
      </c>
      <c r="H245" s="33" t="str">
        <f>IF($G245=0,"",COUNTIF($G$2:G245,1))</f>
        <v/>
      </c>
      <c r="I245" s="33" t="str">
        <f t="shared" si="7"/>
        <v/>
      </c>
    </row>
    <row r="246" spans="1:9">
      <c r="A246" s="31"/>
      <c r="B246" s="31"/>
      <c r="C246" s="31"/>
      <c r="D246" s="31"/>
      <c r="E246" s="32">
        <f t="shared" si="6"/>
        <v>0</v>
      </c>
      <c r="F246" s="32" t="str">
        <f>IFERROR(INDEX($A$2:$A$226,MATCH(ROWS($E$2:E246),$E$2:$E$226,0)),"")</f>
        <v/>
      </c>
      <c r="G246" s="33">
        <f>IF(ISERROR(SEARCH('FINAL SEG 2020-2021 ATTCH 2'!$C$8,$F246)),0,1)</f>
        <v>0</v>
      </c>
      <c r="H246" s="33" t="str">
        <f>IF($G246=0,"",COUNTIF($G$2:G246,1))</f>
        <v/>
      </c>
      <c r="I246" s="33" t="str">
        <f t="shared" si="7"/>
        <v/>
      </c>
    </row>
    <row r="247" spans="1:9">
      <c r="A247" s="31"/>
      <c r="B247" s="31"/>
      <c r="C247" s="31"/>
      <c r="D247" s="31"/>
      <c r="E247" s="32">
        <f t="shared" si="6"/>
        <v>0</v>
      </c>
      <c r="F247" s="32" t="str">
        <f>IFERROR(INDEX($A$2:$A$226,MATCH(ROWS($E$2:E247),$E$2:$E$226,0)),"")</f>
        <v/>
      </c>
      <c r="G247" s="33">
        <f>IF(ISERROR(SEARCH('FINAL SEG 2020-2021 ATTCH 2'!$C$8,$F247)),0,1)</f>
        <v>0</v>
      </c>
      <c r="H247" s="33" t="str">
        <f>IF($G247=0,"",COUNTIF($G$2:G247,1))</f>
        <v/>
      </c>
      <c r="I247" s="33" t="str">
        <f t="shared" si="7"/>
        <v/>
      </c>
    </row>
    <row r="248" spans="1:9">
      <c r="A248" s="31"/>
      <c r="B248" s="31"/>
      <c r="C248" s="31"/>
      <c r="D248" s="31"/>
      <c r="E248" s="32">
        <f t="shared" si="6"/>
        <v>0</v>
      </c>
      <c r="F248" s="32" t="str">
        <f>IFERROR(INDEX($A$2:$A$226,MATCH(ROWS($E$2:E248),$E$2:$E$226,0)),"")</f>
        <v/>
      </c>
      <c r="G248" s="33">
        <f>IF(ISERROR(SEARCH('FINAL SEG 2020-2021 ATTCH 2'!$C$8,$F248)),0,1)</f>
        <v>0</v>
      </c>
      <c r="H248" s="33" t="str">
        <f>IF($G248=0,"",COUNTIF($G$2:G248,1))</f>
        <v/>
      </c>
      <c r="I248" s="33" t="str">
        <f t="shared" si="7"/>
        <v/>
      </c>
    </row>
    <row r="249" spans="1:9">
      <c r="A249" s="31"/>
      <c r="B249" s="31"/>
      <c r="C249" s="31"/>
      <c r="D249" s="31"/>
      <c r="E249" s="32">
        <f t="shared" si="6"/>
        <v>0</v>
      </c>
      <c r="F249" s="32" t="str">
        <f>IFERROR(INDEX($A$2:$A$226,MATCH(ROWS($E$2:E249),$E$2:$E$226,0)),"")</f>
        <v/>
      </c>
      <c r="G249" s="33">
        <f>IF(ISERROR(SEARCH('FINAL SEG 2020-2021 ATTCH 2'!$C$8,$F249)),0,1)</f>
        <v>0</v>
      </c>
      <c r="H249" s="33" t="str">
        <f>IF($G249=0,"",COUNTIF($G$2:G249,1))</f>
        <v/>
      </c>
      <c r="I249" s="33" t="str">
        <f t="shared" si="7"/>
        <v/>
      </c>
    </row>
    <row r="250" spans="1:9">
      <c r="A250" s="31"/>
      <c r="B250" s="31"/>
      <c r="C250" s="31"/>
      <c r="D250" s="31"/>
      <c r="E250" s="32">
        <f t="shared" si="6"/>
        <v>0</v>
      </c>
      <c r="F250" s="32" t="str">
        <f>IFERROR(INDEX($A$2:$A$226,MATCH(ROWS($E$2:E250),$E$2:$E$226,0)),"")</f>
        <v/>
      </c>
      <c r="G250" s="33">
        <f>IF(ISERROR(SEARCH('FINAL SEG 2020-2021 ATTCH 2'!$C$8,$F250)),0,1)</f>
        <v>0</v>
      </c>
      <c r="H250" s="33" t="str">
        <f>IF($G250=0,"",COUNTIF($G$2:G250,1))</f>
        <v/>
      </c>
      <c r="I250" s="33" t="str">
        <f t="shared" si="7"/>
        <v/>
      </c>
    </row>
    <row r="251" spans="1:9">
      <c r="A251" s="31"/>
      <c r="B251" s="31"/>
      <c r="C251" s="31"/>
      <c r="D251" s="31"/>
      <c r="E251" s="32">
        <f t="shared" si="6"/>
        <v>0</v>
      </c>
      <c r="F251" s="32" t="str">
        <f>IFERROR(INDEX($A$2:$A$226,MATCH(ROWS($E$2:E251),$E$2:$E$226,0)),"")</f>
        <v/>
      </c>
      <c r="G251" s="33">
        <f>IF(ISERROR(SEARCH('FINAL SEG 2020-2021 ATTCH 2'!$C$8,$F251)),0,1)</f>
        <v>0</v>
      </c>
      <c r="H251" s="33" t="str">
        <f>IF($G251=0,"",COUNTIF($G$2:G251,1))</f>
        <v/>
      </c>
      <c r="I251" s="33" t="str">
        <f t="shared" si="7"/>
        <v/>
      </c>
    </row>
    <row r="252" spans="1:9">
      <c r="A252" s="31"/>
      <c r="B252" s="31"/>
      <c r="C252" s="31"/>
      <c r="D252" s="31"/>
      <c r="E252" s="32">
        <f t="shared" si="6"/>
        <v>0</v>
      </c>
      <c r="F252" s="32" t="str">
        <f>IFERROR(INDEX($A$2:$A$226,MATCH(ROWS($E$2:E252),$E$2:$E$226,0)),"")</f>
        <v/>
      </c>
      <c r="G252" s="33">
        <f>IF(ISERROR(SEARCH('FINAL SEG 2020-2021 ATTCH 2'!$C$8,$F252)),0,1)</f>
        <v>0</v>
      </c>
      <c r="H252" s="33" t="str">
        <f>IF($G252=0,"",COUNTIF($G$2:G252,1))</f>
        <v/>
      </c>
      <c r="I252" s="33" t="str">
        <f t="shared" si="7"/>
        <v/>
      </c>
    </row>
    <row r="253" spans="1:9">
      <c r="A253" s="31"/>
      <c r="B253" s="31"/>
      <c r="C253" s="31"/>
      <c r="D253" s="31"/>
      <c r="E253" s="32">
        <f t="shared" si="6"/>
        <v>0</v>
      </c>
      <c r="F253" s="32" t="str">
        <f>IFERROR(INDEX($A$2:$A$226,MATCH(ROWS($E$2:E253),$E$2:$E$226,0)),"")</f>
        <v/>
      </c>
      <c r="G253" s="33">
        <f>IF(ISERROR(SEARCH('FINAL SEG 2020-2021 ATTCH 2'!$C$8,$F253)),0,1)</f>
        <v>0</v>
      </c>
      <c r="H253" s="33" t="str">
        <f>IF($G253=0,"",COUNTIF($G$2:G253,1))</f>
        <v/>
      </c>
      <c r="I253" s="33" t="str">
        <f t="shared" si="7"/>
        <v/>
      </c>
    </row>
    <row r="254" spans="1:9">
      <c r="A254" s="31"/>
      <c r="B254" s="31"/>
      <c r="C254" s="31"/>
      <c r="D254" s="31"/>
      <c r="E254" s="32">
        <f t="shared" si="6"/>
        <v>0</v>
      </c>
      <c r="F254" s="32" t="str">
        <f>IFERROR(INDEX($A$2:$A$226,MATCH(ROWS($E$2:E254),$E$2:$E$226,0)),"")</f>
        <v/>
      </c>
      <c r="G254" s="33">
        <f>IF(ISERROR(SEARCH('FINAL SEG 2020-2021 ATTCH 2'!$C$8,$F254)),0,1)</f>
        <v>0</v>
      </c>
      <c r="H254" s="33" t="str">
        <f>IF($G254=0,"",COUNTIF($G$2:G254,1))</f>
        <v/>
      </c>
      <c r="I254" s="33" t="str">
        <f t="shared" si="7"/>
        <v/>
      </c>
    </row>
    <row r="255" spans="1:9">
      <c r="A255" s="31"/>
      <c r="B255" s="31"/>
      <c r="C255" s="31"/>
      <c r="D255" s="31"/>
      <c r="E255" s="32">
        <f t="shared" si="6"/>
        <v>0</v>
      </c>
      <c r="F255" s="32" t="str">
        <f>IFERROR(INDEX($A$2:$A$226,MATCH(ROWS($E$2:E255),$E$2:$E$226,0)),"")</f>
        <v/>
      </c>
      <c r="G255" s="33">
        <f>IF(ISERROR(SEARCH('FINAL SEG 2020-2021 ATTCH 2'!$C$8,$F255)),0,1)</f>
        <v>0</v>
      </c>
      <c r="H255" s="33" t="str">
        <f>IF($G255=0,"",COUNTIF($G$2:G255,1))</f>
        <v/>
      </c>
      <c r="I255" s="33" t="str">
        <f t="shared" si="7"/>
        <v/>
      </c>
    </row>
    <row r="256" spans="1:9">
      <c r="A256" s="31"/>
      <c r="B256" s="31"/>
      <c r="C256" s="31"/>
      <c r="D256" s="31"/>
      <c r="E256" s="32">
        <f t="shared" si="6"/>
        <v>0</v>
      </c>
      <c r="F256" s="32" t="str">
        <f>IFERROR(INDEX($A$2:$A$226,MATCH(ROWS($E$2:E256),$E$2:$E$226,0)),"")</f>
        <v/>
      </c>
      <c r="G256" s="33">
        <f>IF(ISERROR(SEARCH('FINAL SEG 2020-2021 ATTCH 2'!$C$8,$F256)),0,1)</f>
        <v>0</v>
      </c>
      <c r="H256" s="33" t="str">
        <f>IF($G256=0,"",COUNTIF($G$2:G256,1))</f>
        <v/>
      </c>
      <c r="I256" s="33" t="str">
        <f t="shared" si="7"/>
        <v/>
      </c>
    </row>
    <row r="257" spans="1:9">
      <c r="A257" s="31"/>
      <c r="B257" s="31"/>
      <c r="C257" s="31"/>
      <c r="D257" s="31"/>
      <c r="E257" s="32">
        <f t="shared" si="6"/>
        <v>0</v>
      </c>
      <c r="F257" s="32" t="str">
        <f>IFERROR(INDEX($A$2:$A$226,MATCH(ROWS($E$2:E257),$E$2:$E$226,0)),"")</f>
        <v/>
      </c>
      <c r="G257" s="33">
        <f>IF(ISERROR(SEARCH('FINAL SEG 2020-2021 ATTCH 2'!$C$8,$F257)),0,1)</f>
        <v>0</v>
      </c>
      <c r="H257" s="33" t="str">
        <f>IF($G257=0,"",COUNTIF($G$2:G257,1))</f>
        <v/>
      </c>
      <c r="I257" s="33" t="str">
        <f t="shared" si="7"/>
        <v/>
      </c>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69EFE62E5E8114FA28F1EE2E53FE30E" ma:contentTypeVersion="1" ma:contentTypeDescription="Create a new document." ma:contentTypeScope="" ma:versionID="abb5f11603e0f0a030d026d28977c388">
  <xsd:schema xmlns:xsd="http://www.w3.org/2001/XMLSchema" xmlns:xs="http://www.w3.org/2001/XMLSchema" xmlns:p="http://schemas.microsoft.com/office/2006/metadata/properties" xmlns:ns2="f31b0f60-fd0c-42a1-8924-8e870d476e8f" targetNamespace="http://schemas.microsoft.com/office/2006/metadata/properties" ma:root="true" ma:fieldsID="d1476ff42fd900919167a4dfdca23b4a" ns2:_="">
    <xsd:import namespace="f31b0f60-fd0c-42a1-8924-8e870d476e8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1b0f60-fd0c-42a1-8924-8e870d476e8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70DFCBB-51F7-4CF3-933E-948FC46E66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1b0f60-fd0c-42a1-8924-8e870d476e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533FBE6-90AA-42B6-8D18-2794FC304764}">
  <ds:schemaRefs>
    <ds:schemaRef ds:uri="http://schemas.microsoft.com/sharepoint/v3/contenttype/forms"/>
  </ds:schemaRefs>
</ds:datastoreItem>
</file>

<file path=customXml/itemProps3.xml><?xml version="1.0" encoding="utf-8"?>
<ds:datastoreItem xmlns:ds="http://schemas.openxmlformats.org/officeDocument/2006/customXml" ds:itemID="{5FD7B1AD-A41A-476F-8A15-269525711723}">
  <ds:schemaRefs>
    <ds:schemaRef ds:uri="f31b0f60-fd0c-42a1-8924-8e870d476e8f"/>
    <ds:schemaRef ds:uri="http://schemas.microsoft.com/office/2006/documentManagement/types"/>
    <ds:schemaRef ds:uri="http://www.w3.org/XML/1998/namespace"/>
    <ds:schemaRef ds:uri="http://schemas.microsoft.com/office/2006/metadata/properties"/>
    <ds:schemaRef ds:uri="http://purl.org/dc/elements/1.1/"/>
    <ds:schemaRef ds:uri="http://schemas.microsoft.com/office/infopath/2007/PartnerControls"/>
    <ds:schemaRef ds:uri="http://purl.org/dc/dcmitype/"/>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2020-2021 JUNE DIST ATTCH 1</vt:lpstr>
      <vt:lpstr>FINAL SEG 2020-2021 ATTCH 2</vt:lpstr>
      <vt:lpstr>FINAL RECEIPTS ATTCH 3</vt:lpstr>
      <vt:lpstr>MAY SEG</vt:lpstr>
      <vt:lpstr>PED_ONLY</vt:lpstr>
    </vt:vector>
  </TitlesOfParts>
  <Company>State of New Mexico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Cordova</dc:creator>
  <cp:lastModifiedBy>Reiner Martens</cp:lastModifiedBy>
  <cp:lastPrinted>2021-05-13T21:40:00Z</cp:lastPrinted>
  <dcterms:created xsi:type="dcterms:W3CDTF">2021-05-13T20:08:18Z</dcterms:created>
  <dcterms:modified xsi:type="dcterms:W3CDTF">2021-06-01T14:34:53Z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0x010100A69EFE62E5E8114FA28F1EE2E53FE30E</vt:lpwstr>
  </property>
</Properties>
</file>