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3forFY24/Forms/"/>
    </mc:Choice>
  </mc:AlternateContent>
  <xr:revisionPtr revIDLastSave="0" documentId="13_ncr:1_{139130E5-A913-481B-99E0-E5340F858DFB}" xr6:coauthVersionLast="47" xr6:coauthVersionMax="47" xr10:uidLastSave="{00000000-0000-0000-0000-000000000000}"/>
  <bookViews>
    <workbookView xWindow="-57720" yWindow="-120" windowWidth="29040" windowHeight="15840" tabRatio="641" xr2:uid="{00000000-000D-0000-FFFF-FFFF00000000}"/>
  </bookViews>
  <sheets>
    <sheet name="OoSTA Calendar" sheetId="68" r:id="rId1"/>
    <sheet name="School Sites" sheetId="66" state="hidden" r:id="rId2"/>
    <sheet name="Sheet1" sheetId="67" state="hidden" r:id="rId3"/>
    <sheet name="PED_ONLY" sheetId="1" state="hidden" r:id="rId4"/>
    <sheet name="PED_ONLY2" sheetId="50" state="hidden" r:id="rId5"/>
  </sheets>
  <definedNames>
    <definedName name="_xlnm._FilterDatabase" localSheetId="0" hidden="1">'OoSTA Calendar'!#REF!</definedName>
    <definedName name="_xlnm._FilterDatabase" localSheetId="4" hidden="1">PED_ONLY2!$A$1:$I$256</definedName>
    <definedName name="_xlnm._FilterDatabase" localSheetId="1" hidden="1">'School Sites'!$A$1:$I$1</definedName>
    <definedName name="_xlnm._FilterDatabase" localSheetId="2" hidden="1">Sheet1!$A$1:$B$56</definedName>
    <definedName name="_xlnm.Print_Area" localSheetId="0">'OoSTA Calendar'!$A$1:$AI$344</definedName>
    <definedName name="_xlnm.Print_Area" localSheetId="3">PED_ONLY!$A$1:$L$21</definedName>
    <definedName name="_xlnm.Print_Titles" localSheetId="0">'OoSTA Calendar'!$1:$3</definedName>
    <definedName name="_xlnm.Print_Titles" localSheetId="1">'School Sites'!#REF!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68" l="1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D103" i="68"/>
  <c r="D104" i="68"/>
  <c r="D105" i="68"/>
  <c r="D106" i="68"/>
  <c r="D107" i="68"/>
  <c r="D108" i="68"/>
  <c r="D109" i="68"/>
  <c r="D110" i="68"/>
  <c r="D111" i="68"/>
  <c r="D112" i="68"/>
  <c r="D113" i="68"/>
  <c r="D114" i="68"/>
  <c r="D115" i="68"/>
  <c r="D116" i="68"/>
  <c r="D117" i="68"/>
  <c r="D118" i="68"/>
  <c r="D119" i="68"/>
  <c r="D120" i="68"/>
  <c r="D121" i="68"/>
  <c r="D122" i="68"/>
  <c r="D123" i="68"/>
  <c r="D124" i="68"/>
  <c r="D125" i="68"/>
  <c r="D126" i="68"/>
  <c r="D127" i="68"/>
  <c r="D128" i="68"/>
  <c r="D129" i="68"/>
  <c r="D130" i="68"/>
  <c r="D131" i="68"/>
  <c r="D132" i="68"/>
  <c r="D133" i="68"/>
  <c r="D134" i="68"/>
  <c r="D135" i="68"/>
  <c r="D136" i="68"/>
  <c r="D137" i="68"/>
  <c r="D138" i="68"/>
  <c r="D139" i="68"/>
  <c r="D140" i="68"/>
  <c r="D141" i="68"/>
  <c r="D142" i="68"/>
  <c r="D143" i="68"/>
  <c r="D144" i="68"/>
  <c r="D145" i="68"/>
  <c r="D146" i="68"/>
  <c r="D147" i="68"/>
  <c r="D148" i="68"/>
  <c r="D149" i="68"/>
  <c r="D150" i="68"/>
  <c r="D151" i="68"/>
  <c r="D152" i="68"/>
  <c r="D153" i="68"/>
  <c r="D154" i="68"/>
  <c r="D155" i="68"/>
  <c r="D156" i="68"/>
  <c r="D157" i="68"/>
  <c r="D158" i="68"/>
  <c r="D159" i="68"/>
  <c r="D160" i="68"/>
  <c r="D161" i="68"/>
  <c r="D162" i="68"/>
  <c r="D163" i="68"/>
  <c r="D164" i="68"/>
  <c r="D165" i="68"/>
  <c r="D166" i="68"/>
  <c r="D167" i="68"/>
  <c r="D168" i="68"/>
  <c r="D169" i="68"/>
  <c r="D170" i="68"/>
  <c r="D171" i="68"/>
  <c r="D172" i="68"/>
  <c r="D173" i="68"/>
  <c r="D174" i="68"/>
  <c r="D175" i="68"/>
  <c r="D176" i="68"/>
  <c r="D177" i="68"/>
  <c r="D178" i="68"/>
  <c r="D179" i="68"/>
  <c r="D180" i="68"/>
  <c r="D181" i="68"/>
  <c r="D182" i="68"/>
  <c r="D183" i="68"/>
  <c r="D184" i="68"/>
  <c r="D185" i="68"/>
  <c r="C185" i="68" s="1"/>
  <c r="D186" i="68"/>
  <c r="D18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C103" i="68"/>
  <c r="C104" i="68"/>
  <c r="C105" i="68"/>
  <c r="C106" i="68"/>
  <c r="C107" i="68"/>
  <c r="C108" i="68"/>
  <c r="C109" i="68"/>
  <c r="C110" i="68"/>
  <c r="C111" i="68"/>
  <c r="C112" i="68"/>
  <c r="C113" i="68"/>
  <c r="C114" i="68"/>
  <c r="C115" i="68"/>
  <c r="C116" i="68"/>
  <c r="C117" i="68"/>
  <c r="C118" i="68"/>
  <c r="C119" i="68"/>
  <c r="C120" i="68"/>
  <c r="C121" i="68"/>
  <c r="C122" i="68"/>
  <c r="C123" i="68"/>
  <c r="C124" i="68"/>
  <c r="C125" i="68"/>
  <c r="C126" i="68"/>
  <c r="C127" i="68"/>
  <c r="C128" i="68"/>
  <c r="C129" i="68"/>
  <c r="C130" i="68"/>
  <c r="C131" i="68"/>
  <c r="C132" i="68"/>
  <c r="C133" i="68"/>
  <c r="C134" i="68"/>
  <c r="C135" i="68"/>
  <c r="C136" i="68"/>
  <c r="C137" i="68"/>
  <c r="C138" i="68"/>
  <c r="C139" i="68"/>
  <c r="C140" i="68"/>
  <c r="C141" i="68"/>
  <c r="C142" i="68"/>
  <c r="C143" i="68"/>
  <c r="C144" i="68"/>
  <c r="C145" i="68"/>
  <c r="C146" i="68"/>
  <c r="C147" i="68"/>
  <c r="C148" i="68"/>
  <c r="C149" i="68"/>
  <c r="C150" i="68"/>
  <c r="C151" i="68"/>
  <c r="C152" i="68"/>
  <c r="C153" i="68"/>
  <c r="C154" i="68"/>
  <c r="C155" i="68"/>
  <c r="C156" i="68"/>
  <c r="C157" i="68"/>
  <c r="C158" i="68"/>
  <c r="C159" i="68"/>
  <c r="C160" i="68"/>
  <c r="C161" i="68"/>
  <c r="C162" i="68"/>
  <c r="C163" i="68"/>
  <c r="C164" i="68"/>
  <c r="C165" i="68"/>
  <c r="C166" i="68"/>
  <c r="C167" i="68"/>
  <c r="C168" i="68"/>
  <c r="C169" i="68"/>
  <c r="C170" i="68"/>
  <c r="C171" i="68"/>
  <c r="C172" i="68"/>
  <c r="C173" i="68"/>
  <c r="C174" i="68"/>
  <c r="C175" i="68"/>
  <c r="C176" i="68"/>
  <c r="C177" i="68"/>
  <c r="C178" i="68"/>
  <c r="C179" i="68"/>
  <c r="C180" i="68"/>
  <c r="C181" i="68"/>
  <c r="C182" i="68"/>
  <c r="C183" i="68"/>
  <c r="C184" i="68"/>
  <c r="C186" i="68"/>
  <c r="C187" i="68"/>
  <c r="H875" i="66"/>
  <c r="G875" i="66"/>
  <c r="J256" i="50" l="1"/>
  <c r="E256" i="50"/>
  <c r="J255" i="50"/>
  <c r="E255" i="50"/>
  <c r="J254" i="50"/>
  <c r="E254" i="50"/>
  <c r="J253" i="50"/>
  <c r="E253" i="50"/>
  <c r="J252" i="50"/>
  <c r="E252" i="50"/>
  <c r="J251" i="50"/>
  <c r="E251" i="50"/>
  <c r="J250" i="50"/>
  <c r="E250" i="50"/>
  <c r="J249" i="50"/>
  <c r="E249" i="50"/>
  <c r="J248" i="50"/>
  <c r="E248" i="50"/>
  <c r="J247" i="50"/>
  <c r="E247" i="50"/>
  <c r="J246" i="50"/>
  <c r="E246" i="50"/>
  <c r="J245" i="50"/>
  <c r="E245" i="50"/>
  <c r="J244" i="50"/>
  <c r="E244" i="50"/>
  <c r="J243" i="50"/>
  <c r="E243" i="50"/>
  <c r="J242" i="50"/>
  <c r="E242" i="50"/>
  <c r="J241" i="50"/>
  <c r="E241" i="50"/>
  <c r="J240" i="50"/>
  <c r="E240" i="50"/>
  <c r="J239" i="50"/>
  <c r="E239" i="50"/>
  <c r="J238" i="50"/>
  <c r="E238" i="50"/>
  <c r="J237" i="50"/>
  <c r="E237" i="50"/>
  <c r="J236" i="50"/>
  <c r="E236" i="50"/>
  <c r="J235" i="50"/>
  <c r="E235" i="50"/>
  <c r="J234" i="50"/>
  <c r="E234" i="50"/>
  <c r="J233" i="50"/>
  <c r="E233" i="50"/>
  <c r="J232" i="50"/>
  <c r="E232" i="50"/>
  <c r="J231" i="50"/>
  <c r="E231" i="50"/>
  <c r="J230" i="50"/>
  <c r="E230" i="50"/>
  <c r="J229" i="50"/>
  <c r="E229" i="50"/>
  <c r="J228" i="50"/>
  <c r="E228" i="50"/>
  <c r="J227" i="50"/>
  <c r="E227" i="50"/>
  <c r="J226" i="50"/>
  <c r="E226" i="50"/>
  <c r="J225" i="50"/>
  <c r="E225" i="50"/>
  <c r="J224" i="50"/>
  <c r="E224" i="50"/>
  <c r="J223" i="50"/>
  <c r="E223" i="50"/>
  <c r="J222" i="50"/>
  <c r="E222" i="50"/>
  <c r="J221" i="50"/>
  <c r="E221" i="50"/>
  <c r="J220" i="50"/>
  <c r="E220" i="50"/>
  <c r="J219" i="50"/>
  <c r="E219" i="50"/>
  <c r="J218" i="50"/>
  <c r="E218" i="50"/>
  <c r="J217" i="50"/>
  <c r="E217" i="50"/>
  <c r="J216" i="50"/>
  <c r="E216" i="50"/>
  <c r="J215" i="50"/>
  <c r="E215" i="50"/>
  <c r="J214" i="50"/>
  <c r="E214" i="50"/>
  <c r="J213" i="50"/>
  <c r="E213" i="50"/>
  <c r="J212" i="50"/>
  <c r="E212" i="50"/>
  <c r="J211" i="50"/>
  <c r="E211" i="50"/>
  <c r="J210" i="50"/>
  <c r="E210" i="50"/>
  <c r="J209" i="50"/>
  <c r="E209" i="50"/>
  <c r="J208" i="50"/>
  <c r="E208" i="50"/>
  <c r="J207" i="50"/>
  <c r="E207" i="50"/>
  <c r="J206" i="50"/>
  <c r="E206" i="50"/>
  <c r="J205" i="50"/>
  <c r="E205" i="50"/>
  <c r="J204" i="50"/>
  <c r="I204" i="50"/>
  <c r="E204" i="50"/>
  <c r="J203" i="50"/>
  <c r="E203" i="50"/>
  <c r="J202" i="50"/>
  <c r="E202" i="50"/>
  <c r="J201" i="50"/>
  <c r="E201" i="50"/>
  <c r="J200" i="50"/>
  <c r="E200" i="50"/>
  <c r="J199" i="50"/>
  <c r="E199" i="50"/>
  <c r="J198" i="50"/>
  <c r="E198" i="50"/>
  <c r="J197" i="50"/>
  <c r="E197" i="50"/>
  <c r="J196" i="50"/>
  <c r="E196" i="50"/>
  <c r="J195" i="50"/>
  <c r="E195" i="50"/>
  <c r="J194" i="50"/>
  <c r="E194" i="50"/>
  <c r="J193" i="50"/>
  <c r="E193" i="50"/>
  <c r="J192" i="50"/>
  <c r="E192" i="50"/>
  <c r="J191" i="50"/>
  <c r="E191" i="50"/>
  <c r="J190" i="50"/>
  <c r="E190" i="50"/>
  <c r="J189" i="50"/>
  <c r="E189" i="50"/>
  <c r="J188" i="50"/>
  <c r="E188" i="50"/>
  <c r="J187" i="50"/>
  <c r="E187" i="50"/>
  <c r="J186" i="50"/>
  <c r="E186" i="50"/>
  <c r="J185" i="50"/>
  <c r="E185" i="50"/>
  <c r="J184" i="50"/>
  <c r="E184" i="50"/>
  <c r="J183" i="50"/>
  <c r="E183" i="50"/>
  <c r="J182" i="50"/>
  <c r="E182" i="50"/>
  <c r="J181" i="50"/>
  <c r="E181" i="50"/>
  <c r="J180" i="50"/>
  <c r="E180" i="50"/>
  <c r="J179" i="50"/>
  <c r="E179" i="50"/>
  <c r="J178" i="50"/>
  <c r="E178" i="50"/>
  <c r="J177" i="50"/>
  <c r="E177" i="50"/>
  <c r="J176" i="50"/>
  <c r="E176" i="50"/>
  <c r="J175" i="50"/>
  <c r="E175" i="50"/>
  <c r="J174" i="50"/>
  <c r="E174" i="50"/>
  <c r="J173" i="50"/>
  <c r="E173" i="50"/>
  <c r="J172" i="50"/>
  <c r="E172" i="50"/>
  <c r="J171" i="50"/>
  <c r="E171" i="50"/>
  <c r="J170" i="50"/>
  <c r="E170" i="50"/>
  <c r="J169" i="50"/>
  <c r="E169" i="50"/>
  <c r="J168" i="50"/>
  <c r="E168" i="50"/>
  <c r="J167" i="50"/>
  <c r="E167" i="50"/>
  <c r="J166" i="50"/>
  <c r="E166" i="50"/>
  <c r="J165" i="50"/>
  <c r="E165" i="50"/>
  <c r="J164" i="50"/>
  <c r="E164" i="50"/>
  <c r="J163" i="50"/>
  <c r="E163" i="50"/>
  <c r="J162" i="50"/>
  <c r="E162" i="50"/>
  <c r="J161" i="50"/>
  <c r="E161" i="50"/>
  <c r="J160" i="50"/>
  <c r="E160" i="50"/>
  <c r="J159" i="50"/>
  <c r="E159" i="50"/>
  <c r="J158" i="50"/>
  <c r="E158" i="50"/>
  <c r="J157" i="50"/>
  <c r="E157" i="50"/>
  <c r="J156" i="50"/>
  <c r="E156" i="50"/>
  <c r="J155" i="50"/>
  <c r="E155" i="50"/>
  <c r="J154" i="50"/>
  <c r="E154" i="50"/>
  <c r="J153" i="50"/>
  <c r="E153" i="50"/>
  <c r="J152" i="50"/>
  <c r="E152" i="50"/>
  <c r="J151" i="50"/>
  <c r="E151" i="50"/>
  <c r="J150" i="50"/>
  <c r="E150" i="50"/>
  <c r="J149" i="50"/>
  <c r="E149" i="50"/>
  <c r="J148" i="50"/>
  <c r="E148" i="50"/>
  <c r="J147" i="50"/>
  <c r="E147" i="50"/>
  <c r="J146" i="50"/>
  <c r="E146" i="50"/>
  <c r="J145" i="50"/>
  <c r="E145" i="50"/>
  <c r="J144" i="50"/>
  <c r="E144" i="50"/>
  <c r="J143" i="50"/>
  <c r="E143" i="50"/>
  <c r="J142" i="50"/>
  <c r="E142" i="50"/>
  <c r="J141" i="50"/>
  <c r="E141" i="50"/>
  <c r="J140" i="50"/>
  <c r="E140" i="50"/>
  <c r="J139" i="50"/>
  <c r="E139" i="50"/>
  <c r="J138" i="50"/>
  <c r="E138" i="50"/>
  <c r="J137" i="50"/>
  <c r="E137" i="50"/>
  <c r="J136" i="50"/>
  <c r="E136" i="50"/>
  <c r="J135" i="50"/>
  <c r="E135" i="50"/>
  <c r="J134" i="50"/>
  <c r="E134" i="50"/>
  <c r="J133" i="50"/>
  <c r="E133" i="50"/>
  <c r="J132" i="50"/>
  <c r="E132" i="50"/>
  <c r="J131" i="50"/>
  <c r="E131" i="50"/>
  <c r="J130" i="50"/>
  <c r="E130" i="50"/>
  <c r="J129" i="50"/>
  <c r="E129" i="50"/>
  <c r="J128" i="50"/>
  <c r="E128" i="50"/>
  <c r="J127" i="50"/>
  <c r="E127" i="50"/>
  <c r="J126" i="50"/>
  <c r="E126" i="50"/>
  <c r="J125" i="50"/>
  <c r="E125" i="50"/>
  <c r="J124" i="50"/>
  <c r="E124" i="50"/>
  <c r="J123" i="50"/>
  <c r="E123" i="50"/>
  <c r="J122" i="50"/>
  <c r="E122" i="50"/>
  <c r="J121" i="50"/>
  <c r="E121" i="50"/>
  <c r="J120" i="50"/>
  <c r="E120" i="50"/>
  <c r="J119" i="50"/>
  <c r="E119" i="50"/>
  <c r="J118" i="50"/>
  <c r="E118" i="50"/>
  <c r="J117" i="50"/>
  <c r="E117" i="50"/>
  <c r="J116" i="50"/>
  <c r="E116" i="50"/>
  <c r="J115" i="50"/>
  <c r="E115" i="50"/>
  <c r="J114" i="50"/>
  <c r="E114" i="50"/>
  <c r="J113" i="50"/>
  <c r="E113" i="50"/>
  <c r="J112" i="50"/>
  <c r="E112" i="50"/>
  <c r="J111" i="50"/>
  <c r="E111" i="50"/>
  <c r="J110" i="50"/>
  <c r="E110" i="50"/>
  <c r="J109" i="50"/>
  <c r="E109" i="50"/>
  <c r="J108" i="50"/>
  <c r="E108" i="50"/>
  <c r="J107" i="50"/>
  <c r="E107" i="50"/>
  <c r="J106" i="50"/>
  <c r="E106" i="50"/>
  <c r="J105" i="50"/>
  <c r="E105" i="50"/>
  <c r="J104" i="50"/>
  <c r="E104" i="50"/>
  <c r="J103" i="50"/>
  <c r="E103" i="50"/>
  <c r="J102" i="50"/>
  <c r="E102" i="50"/>
  <c r="J101" i="50"/>
  <c r="E101" i="50"/>
  <c r="J100" i="50"/>
  <c r="E100" i="50"/>
  <c r="J99" i="50"/>
  <c r="E99" i="50"/>
  <c r="J98" i="50"/>
  <c r="E98" i="50"/>
  <c r="J97" i="50"/>
  <c r="E97" i="50"/>
  <c r="J96" i="50"/>
  <c r="E96" i="50"/>
  <c r="J95" i="50"/>
  <c r="E95" i="50"/>
  <c r="J94" i="50"/>
  <c r="E94" i="50"/>
  <c r="J93" i="50"/>
  <c r="E93" i="50"/>
  <c r="J92" i="50"/>
  <c r="E92" i="50"/>
  <c r="J91" i="50"/>
  <c r="E91" i="50"/>
  <c r="J90" i="50"/>
  <c r="E90" i="50"/>
  <c r="J89" i="50"/>
  <c r="E89" i="50"/>
  <c r="J88" i="50"/>
  <c r="E88" i="50"/>
  <c r="J87" i="50"/>
  <c r="E87" i="50"/>
  <c r="J86" i="50"/>
  <c r="E86" i="50"/>
  <c r="J85" i="50"/>
  <c r="E85" i="50"/>
  <c r="J84" i="50"/>
  <c r="E84" i="50"/>
  <c r="J83" i="50"/>
  <c r="E83" i="50"/>
  <c r="J82" i="50"/>
  <c r="E82" i="50"/>
  <c r="J81" i="50"/>
  <c r="E81" i="50"/>
  <c r="J80" i="50"/>
  <c r="E80" i="50"/>
  <c r="J79" i="50"/>
  <c r="E79" i="50"/>
  <c r="J78" i="50"/>
  <c r="E78" i="50"/>
  <c r="J77" i="50"/>
  <c r="E77" i="50"/>
  <c r="J76" i="50"/>
  <c r="E76" i="50"/>
  <c r="J75" i="50"/>
  <c r="E75" i="50"/>
  <c r="J74" i="50"/>
  <c r="E74" i="50"/>
  <c r="J73" i="50"/>
  <c r="E73" i="50"/>
  <c r="J72" i="50"/>
  <c r="E72" i="50"/>
  <c r="J71" i="50"/>
  <c r="E71" i="50"/>
  <c r="J70" i="50"/>
  <c r="E70" i="50"/>
  <c r="J69" i="50"/>
  <c r="E69" i="50"/>
  <c r="J68" i="50"/>
  <c r="E68" i="50"/>
  <c r="J67" i="50"/>
  <c r="E67" i="50"/>
  <c r="J66" i="50"/>
  <c r="E66" i="50"/>
  <c r="J65" i="50"/>
  <c r="E65" i="50"/>
  <c r="J64" i="50"/>
  <c r="E64" i="50"/>
  <c r="J63" i="50"/>
  <c r="E63" i="50"/>
  <c r="J62" i="50"/>
  <c r="E62" i="50"/>
  <c r="J61" i="50"/>
  <c r="E61" i="50"/>
  <c r="J60" i="50"/>
  <c r="E60" i="50"/>
  <c r="J59" i="50"/>
  <c r="E59" i="50"/>
  <c r="J58" i="50"/>
  <c r="E58" i="50"/>
  <c r="J57" i="50"/>
  <c r="E57" i="50"/>
  <c r="J56" i="50"/>
  <c r="E56" i="50"/>
  <c r="J55" i="50"/>
  <c r="E55" i="50"/>
  <c r="J54" i="50"/>
  <c r="E54" i="50"/>
  <c r="J53" i="50"/>
  <c r="E53" i="50"/>
  <c r="J52" i="50"/>
  <c r="E52" i="50"/>
  <c r="J51" i="50"/>
  <c r="E51" i="50"/>
  <c r="J50" i="50"/>
  <c r="E50" i="50"/>
  <c r="J49" i="50"/>
  <c r="E49" i="50"/>
  <c r="J48" i="50"/>
  <c r="E48" i="50"/>
  <c r="J47" i="50"/>
  <c r="E47" i="50"/>
  <c r="J46" i="50"/>
  <c r="E46" i="50"/>
  <c r="J45" i="50"/>
  <c r="E45" i="50"/>
  <c r="J44" i="50"/>
  <c r="E44" i="50"/>
  <c r="J43" i="50"/>
  <c r="E43" i="50"/>
  <c r="J42" i="50"/>
  <c r="E42" i="50"/>
  <c r="J41" i="50"/>
  <c r="E41" i="50"/>
  <c r="J40" i="50"/>
  <c r="E40" i="50"/>
  <c r="J39" i="50"/>
  <c r="E39" i="50"/>
  <c r="J38" i="50"/>
  <c r="E38" i="50"/>
  <c r="J37" i="50"/>
  <c r="E37" i="50"/>
  <c r="J36" i="50"/>
  <c r="E36" i="50"/>
  <c r="J35" i="50"/>
  <c r="E35" i="50"/>
  <c r="J34" i="50"/>
  <c r="E34" i="50"/>
  <c r="J33" i="50"/>
  <c r="E33" i="50"/>
  <c r="J32" i="50"/>
  <c r="E32" i="50"/>
  <c r="J31" i="50"/>
  <c r="E31" i="50"/>
  <c r="J30" i="50"/>
  <c r="E30" i="50"/>
  <c r="J29" i="50"/>
  <c r="E29" i="50"/>
  <c r="J28" i="50"/>
  <c r="E28" i="50"/>
  <c r="J27" i="50"/>
  <c r="E27" i="50"/>
  <c r="J26" i="50"/>
  <c r="E26" i="50"/>
  <c r="J25" i="50"/>
  <c r="E25" i="50"/>
  <c r="J24" i="50"/>
  <c r="E24" i="50"/>
  <c r="J23" i="50"/>
  <c r="E23" i="50"/>
  <c r="J22" i="50"/>
  <c r="E22" i="50"/>
  <c r="J21" i="50"/>
  <c r="E21" i="50"/>
  <c r="J20" i="50"/>
  <c r="E20" i="50"/>
  <c r="J19" i="50"/>
  <c r="E19" i="50"/>
  <c r="J18" i="50"/>
  <c r="E18" i="50"/>
  <c r="J17" i="50"/>
  <c r="E17" i="50"/>
  <c r="J16" i="50"/>
  <c r="E16" i="50"/>
  <c r="J15" i="50"/>
  <c r="E15" i="50"/>
  <c r="J14" i="50"/>
  <c r="E14" i="50"/>
  <c r="J13" i="50"/>
  <c r="E13" i="50"/>
  <c r="J12" i="50"/>
  <c r="E12" i="50"/>
  <c r="J11" i="50"/>
  <c r="E11" i="50"/>
  <c r="J10" i="50"/>
  <c r="E10" i="50"/>
  <c r="J9" i="50"/>
  <c r="E9" i="50"/>
  <c r="J8" i="50"/>
  <c r="E8" i="50"/>
  <c r="J7" i="50"/>
  <c r="E7" i="50"/>
  <c r="J6" i="50"/>
  <c r="E6" i="50"/>
  <c r="J5" i="50"/>
  <c r="E5" i="50"/>
  <c r="J4" i="50"/>
  <c r="E4" i="50"/>
  <c r="J3" i="50"/>
  <c r="E3" i="50"/>
  <c r="J2" i="50"/>
  <c r="E2" i="50"/>
  <c r="F51" i="50" l="1"/>
  <c r="G51" i="50" s="1"/>
  <c r="F90" i="50"/>
  <c r="G90" i="50" s="1"/>
  <c r="F9" i="50"/>
  <c r="G9" i="50" s="1"/>
  <c r="F46" i="50"/>
  <c r="G46" i="50" s="1"/>
  <c r="F48" i="50"/>
  <c r="G48" i="50" s="1"/>
  <c r="F55" i="50"/>
  <c r="G55" i="50" s="1"/>
  <c r="F57" i="50"/>
  <c r="G57" i="50" s="1"/>
  <c r="F59" i="50"/>
  <c r="G59" i="50" s="1"/>
  <c r="F61" i="50"/>
  <c r="G61" i="50" s="1"/>
  <c r="F63" i="50"/>
  <c r="G63" i="50" s="1"/>
  <c r="F65" i="50"/>
  <c r="G65" i="50" s="1"/>
  <c r="F67" i="50"/>
  <c r="G67" i="50" s="1"/>
  <c r="F69" i="50"/>
  <c r="G69" i="50" s="1"/>
  <c r="F71" i="50"/>
  <c r="G71" i="50" s="1"/>
  <c r="F73" i="50"/>
  <c r="G73" i="50" s="1"/>
  <c r="F75" i="50"/>
  <c r="G75" i="50" s="1"/>
  <c r="F77" i="50"/>
  <c r="G77" i="50" s="1"/>
  <c r="F79" i="50"/>
  <c r="G79" i="50" s="1"/>
  <c r="F81" i="50"/>
  <c r="G81" i="50" s="1"/>
  <c r="F83" i="50"/>
  <c r="G83" i="50" s="1"/>
  <c r="F85" i="50"/>
  <c r="G85" i="50" s="1"/>
  <c r="F102" i="50"/>
  <c r="G102" i="50" s="1"/>
  <c r="F174" i="50"/>
  <c r="G174" i="50" s="1"/>
  <c r="F17" i="50"/>
  <c r="G17" i="50" s="1"/>
  <c r="F29" i="50"/>
  <c r="G29" i="50" s="1"/>
  <c r="F37" i="50"/>
  <c r="G37" i="50" s="1"/>
  <c r="F40" i="50"/>
  <c r="G40" i="50" s="1"/>
  <c r="F43" i="50"/>
  <c r="G43" i="50" s="1"/>
  <c r="F53" i="50"/>
  <c r="G53" i="50" s="1"/>
  <c r="F190" i="50"/>
  <c r="G190" i="50" s="1"/>
  <c r="F4" i="50"/>
  <c r="G4" i="50" s="1"/>
  <c r="F8" i="50"/>
  <c r="G8" i="50" s="1"/>
  <c r="F20" i="50"/>
  <c r="G20" i="50" s="1"/>
  <c r="F28" i="50"/>
  <c r="G28" i="50" s="1"/>
  <c r="F32" i="50"/>
  <c r="G32" i="50" s="1"/>
  <c r="F36" i="50"/>
  <c r="G36" i="50" s="1"/>
  <c r="F39" i="50"/>
  <c r="G39" i="50" s="1"/>
  <c r="F98" i="50"/>
  <c r="G98" i="50" s="1"/>
  <c r="F126" i="50"/>
  <c r="G126" i="50" s="1"/>
  <c r="F158" i="50"/>
  <c r="G158" i="50" s="1"/>
  <c r="F204" i="50"/>
  <c r="F42" i="50"/>
  <c r="G42" i="50" s="1"/>
  <c r="F50" i="50"/>
  <c r="G50" i="50" s="1"/>
  <c r="F52" i="50"/>
  <c r="G52" i="50" s="1"/>
  <c r="F94" i="50"/>
  <c r="G94" i="50" s="1"/>
  <c r="F114" i="50"/>
  <c r="G114" i="50" s="1"/>
  <c r="F142" i="50"/>
  <c r="G142" i="50" s="1"/>
  <c r="F106" i="50"/>
  <c r="G106" i="50" s="1"/>
  <c r="F12" i="50"/>
  <c r="G12" i="50" s="1"/>
  <c r="F16" i="50"/>
  <c r="G16" i="50" s="1"/>
  <c r="F24" i="50"/>
  <c r="G24" i="50" s="1"/>
  <c r="F3" i="50"/>
  <c r="G3" i="50" s="1"/>
  <c r="F7" i="50"/>
  <c r="G7" i="50" s="1"/>
  <c r="F11" i="50"/>
  <c r="G11" i="50" s="1"/>
  <c r="F15" i="50"/>
  <c r="G15" i="50" s="1"/>
  <c r="F19" i="50"/>
  <c r="G19" i="50" s="1"/>
  <c r="F23" i="50"/>
  <c r="G23" i="50" s="1"/>
  <c r="F27" i="50"/>
  <c r="G27" i="50" s="1"/>
  <c r="F31" i="50"/>
  <c r="G31" i="50" s="1"/>
  <c r="F35" i="50"/>
  <c r="G35" i="50" s="1"/>
  <c r="F45" i="50"/>
  <c r="G45" i="50" s="1"/>
  <c r="F254" i="50"/>
  <c r="F250" i="50"/>
  <c r="F246" i="50"/>
  <c r="F242" i="50"/>
  <c r="F238" i="50"/>
  <c r="F234" i="50"/>
  <c r="F230" i="50"/>
  <c r="F226" i="50"/>
  <c r="F222" i="50"/>
  <c r="F218" i="50"/>
  <c r="F214" i="50"/>
  <c r="F210" i="50"/>
  <c r="F255" i="50"/>
  <c r="F251" i="50"/>
  <c r="F247" i="50"/>
  <c r="F243" i="50"/>
  <c r="F239" i="50"/>
  <c r="F235" i="50"/>
  <c r="F231" i="50"/>
  <c r="F227" i="50"/>
  <c r="F223" i="50"/>
  <c r="F219" i="50"/>
  <c r="F215" i="50"/>
  <c r="F211" i="50"/>
  <c r="F207" i="50"/>
  <c r="F203" i="50"/>
  <c r="F199" i="50"/>
  <c r="F256" i="50"/>
  <c r="F252" i="50"/>
  <c r="F248" i="50"/>
  <c r="F244" i="50"/>
  <c r="F240" i="50"/>
  <c r="F236" i="50"/>
  <c r="F232" i="50"/>
  <c r="F228" i="50"/>
  <c r="F224" i="50"/>
  <c r="F220" i="50"/>
  <c r="F216" i="50"/>
  <c r="F212" i="50"/>
  <c r="F253" i="50"/>
  <c r="F249" i="50"/>
  <c r="F245" i="50"/>
  <c r="F241" i="50"/>
  <c r="F237" i="50"/>
  <c r="F233" i="50"/>
  <c r="F229" i="50"/>
  <c r="F225" i="50"/>
  <c r="F221" i="50"/>
  <c r="F217" i="50"/>
  <c r="F213" i="50"/>
  <c r="F209" i="50"/>
  <c r="F205" i="50"/>
  <c r="F201" i="50"/>
  <c r="F197" i="50"/>
  <c r="F193" i="50"/>
  <c r="F189" i="50"/>
  <c r="G189" i="50" s="1"/>
  <c r="F185" i="50"/>
  <c r="G185" i="50" s="1"/>
  <c r="F181" i="50"/>
  <c r="G181" i="50" s="1"/>
  <c r="F177" i="50"/>
  <c r="G177" i="50" s="1"/>
  <c r="F173" i="50"/>
  <c r="G173" i="50" s="1"/>
  <c r="F169" i="50"/>
  <c r="G169" i="50" s="1"/>
  <c r="F165" i="50"/>
  <c r="G165" i="50" s="1"/>
  <c r="F161" i="50"/>
  <c r="G161" i="50" s="1"/>
  <c r="F157" i="50"/>
  <c r="G157" i="50" s="1"/>
  <c r="F153" i="50"/>
  <c r="G153" i="50" s="1"/>
  <c r="F149" i="50"/>
  <c r="G149" i="50" s="1"/>
  <c r="F145" i="50"/>
  <c r="G145" i="50" s="1"/>
  <c r="F141" i="50"/>
  <c r="G141" i="50" s="1"/>
  <c r="F137" i="50"/>
  <c r="G137" i="50" s="1"/>
  <c r="F133" i="50"/>
  <c r="G133" i="50" s="1"/>
  <c r="F129" i="50"/>
  <c r="G129" i="50" s="1"/>
  <c r="F125" i="50"/>
  <c r="G125" i="50" s="1"/>
  <c r="F121" i="50"/>
  <c r="G121" i="50" s="1"/>
  <c r="F117" i="50"/>
  <c r="G117" i="50" s="1"/>
  <c r="F113" i="50"/>
  <c r="G113" i="50" s="1"/>
  <c r="F109" i="50"/>
  <c r="G109" i="50" s="1"/>
  <c r="F105" i="50"/>
  <c r="G105" i="50" s="1"/>
  <c r="F101" i="50"/>
  <c r="G101" i="50" s="1"/>
  <c r="F97" i="50"/>
  <c r="G97" i="50" s="1"/>
  <c r="F93" i="50"/>
  <c r="G93" i="50" s="1"/>
  <c r="F89" i="50"/>
  <c r="G89" i="50" s="1"/>
  <c r="F206" i="50"/>
  <c r="F202" i="50"/>
  <c r="F187" i="50"/>
  <c r="G187" i="50" s="1"/>
  <c r="F184" i="50"/>
  <c r="G184" i="50" s="1"/>
  <c r="F171" i="50"/>
  <c r="G171" i="50" s="1"/>
  <c r="F168" i="50"/>
  <c r="G168" i="50" s="1"/>
  <c r="F155" i="50"/>
  <c r="G155" i="50" s="1"/>
  <c r="F152" i="50"/>
  <c r="G152" i="50" s="1"/>
  <c r="F139" i="50"/>
  <c r="G139" i="50" s="1"/>
  <c r="F136" i="50"/>
  <c r="G136" i="50" s="1"/>
  <c r="F123" i="50"/>
  <c r="G123" i="50" s="1"/>
  <c r="F120" i="50"/>
  <c r="G120" i="50" s="1"/>
  <c r="F107" i="50"/>
  <c r="G107" i="50" s="1"/>
  <c r="F104" i="50"/>
  <c r="G104" i="50" s="1"/>
  <c r="F91" i="50"/>
  <c r="G91" i="50" s="1"/>
  <c r="F88" i="50"/>
  <c r="G88" i="50" s="1"/>
  <c r="F200" i="50"/>
  <c r="F194" i="50"/>
  <c r="F178" i="50"/>
  <c r="G178" i="50" s="1"/>
  <c r="F162" i="50"/>
  <c r="G162" i="50" s="1"/>
  <c r="F146" i="50"/>
  <c r="G146" i="50" s="1"/>
  <c r="F130" i="50"/>
  <c r="G130" i="50" s="1"/>
  <c r="F191" i="50"/>
  <c r="G191" i="50" s="1"/>
  <c r="F188" i="50"/>
  <c r="G188" i="50" s="1"/>
  <c r="F175" i="50"/>
  <c r="G175" i="50" s="1"/>
  <c r="F172" i="50"/>
  <c r="G172" i="50" s="1"/>
  <c r="F159" i="50"/>
  <c r="G159" i="50" s="1"/>
  <c r="F156" i="50"/>
  <c r="G156" i="50" s="1"/>
  <c r="F143" i="50"/>
  <c r="G143" i="50" s="1"/>
  <c r="F140" i="50"/>
  <c r="G140" i="50" s="1"/>
  <c r="F127" i="50"/>
  <c r="G127" i="50" s="1"/>
  <c r="F124" i="50"/>
  <c r="G124" i="50" s="1"/>
  <c r="F111" i="50"/>
  <c r="G111" i="50" s="1"/>
  <c r="F108" i="50"/>
  <c r="G108" i="50" s="1"/>
  <c r="F95" i="50"/>
  <c r="G95" i="50" s="1"/>
  <c r="F92" i="50"/>
  <c r="G92" i="50" s="1"/>
  <c r="F198" i="50"/>
  <c r="F182" i="50"/>
  <c r="G182" i="50" s="1"/>
  <c r="F166" i="50"/>
  <c r="G166" i="50" s="1"/>
  <c r="F150" i="50"/>
  <c r="G150" i="50" s="1"/>
  <c r="F134" i="50"/>
  <c r="G134" i="50" s="1"/>
  <c r="F118" i="50"/>
  <c r="G118" i="50" s="1"/>
  <c r="F195" i="50"/>
  <c r="F192" i="50"/>
  <c r="F179" i="50"/>
  <c r="G179" i="50" s="1"/>
  <c r="F176" i="50"/>
  <c r="G176" i="50" s="1"/>
  <c r="F163" i="50"/>
  <c r="G163" i="50" s="1"/>
  <c r="F160" i="50"/>
  <c r="G160" i="50" s="1"/>
  <c r="F147" i="50"/>
  <c r="G147" i="50" s="1"/>
  <c r="F144" i="50"/>
  <c r="G144" i="50" s="1"/>
  <c r="F131" i="50"/>
  <c r="G131" i="50" s="1"/>
  <c r="F128" i="50"/>
  <c r="G128" i="50" s="1"/>
  <c r="F115" i="50"/>
  <c r="G115" i="50" s="1"/>
  <c r="F112" i="50"/>
  <c r="G112" i="50" s="1"/>
  <c r="F99" i="50"/>
  <c r="G99" i="50" s="1"/>
  <c r="F96" i="50"/>
  <c r="G96" i="50" s="1"/>
  <c r="F186" i="50"/>
  <c r="G186" i="50" s="1"/>
  <c r="F170" i="50"/>
  <c r="G170" i="50" s="1"/>
  <c r="F154" i="50"/>
  <c r="G154" i="50" s="1"/>
  <c r="F138" i="50"/>
  <c r="G138" i="50" s="1"/>
  <c r="F196" i="50"/>
  <c r="F183" i="50"/>
  <c r="G183" i="50" s="1"/>
  <c r="F180" i="50"/>
  <c r="G180" i="50" s="1"/>
  <c r="F167" i="50"/>
  <c r="G167" i="50" s="1"/>
  <c r="F164" i="50"/>
  <c r="G164" i="50" s="1"/>
  <c r="F151" i="50"/>
  <c r="G151" i="50" s="1"/>
  <c r="F148" i="50"/>
  <c r="G148" i="50" s="1"/>
  <c r="F135" i="50"/>
  <c r="G135" i="50" s="1"/>
  <c r="F132" i="50"/>
  <c r="G132" i="50" s="1"/>
  <c r="F119" i="50"/>
  <c r="G119" i="50" s="1"/>
  <c r="F116" i="50"/>
  <c r="G116" i="50" s="1"/>
  <c r="F103" i="50"/>
  <c r="G103" i="50" s="1"/>
  <c r="F100" i="50"/>
  <c r="G100" i="50" s="1"/>
  <c r="F87" i="50"/>
  <c r="G87" i="50" s="1"/>
  <c r="F38" i="50"/>
  <c r="G38" i="50" s="1"/>
  <c r="F47" i="50"/>
  <c r="G47" i="50" s="1"/>
  <c r="F54" i="50"/>
  <c r="G54" i="50" s="1"/>
  <c r="F56" i="50"/>
  <c r="G56" i="50" s="1"/>
  <c r="F58" i="50"/>
  <c r="G58" i="50" s="1"/>
  <c r="F60" i="50"/>
  <c r="G60" i="50" s="1"/>
  <c r="F62" i="50"/>
  <c r="G62" i="50" s="1"/>
  <c r="F64" i="50"/>
  <c r="G64" i="50" s="1"/>
  <c r="F66" i="50"/>
  <c r="G66" i="50" s="1"/>
  <c r="F68" i="50"/>
  <c r="G68" i="50" s="1"/>
  <c r="F70" i="50"/>
  <c r="G70" i="50" s="1"/>
  <c r="F72" i="50"/>
  <c r="G72" i="50" s="1"/>
  <c r="F74" i="50"/>
  <c r="G74" i="50" s="1"/>
  <c r="F76" i="50"/>
  <c r="G76" i="50" s="1"/>
  <c r="F78" i="50"/>
  <c r="G78" i="50" s="1"/>
  <c r="F80" i="50"/>
  <c r="G80" i="50" s="1"/>
  <c r="F82" i="50"/>
  <c r="G82" i="50" s="1"/>
  <c r="F84" i="50"/>
  <c r="G84" i="50" s="1"/>
  <c r="F86" i="50"/>
  <c r="G86" i="50" s="1"/>
  <c r="F110" i="50"/>
  <c r="G110" i="50" s="1"/>
  <c r="F122" i="50"/>
  <c r="G122" i="50" s="1"/>
  <c r="F208" i="50"/>
  <c r="F5" i="50"/>
  <c r="G5" i="50" s="1"/>
  <c r="F13" i="50"/>
  <c r="G13" i="50" s="1"/>
  <c r="F21" i="50"/>
  <c r="G21" i="50" s="1"/>
  <c r="F25" i="50"/>
  <c r="G25" i="50" s="1"/>
  <c r="F33" i="50"/>
  <c r="G33" i="50" s="1"/>
  <c r="F2" i="50"/>
  <c r="F6" i="50"/>
  <c r="G6" i="50" s="1"/>
  <c r="F10" i="50"/>
  <c r="G10" i="50" s="1"/>
  <c r="F14" i="50"/>
  <c r="G14" i="50" s="1"/>
  <c r="F18" i="50"/>
  <c r="G18" i="50" s="1"/>
  <c r="F22" i="50"/>
  <c r="G22" i="50" s="1"/>
  <c r="F26" i="50"/>
  <c r="G26" i="50" s="1"/>
  <c r="F30" i="50"/>
  <c r="G30" i="50" s="1"/>
  <c r="F34" i="50"/>
  <c r="G34" i="50" s="1"/>
  <c r="F41" i="50"/>
  <c r="G41" i="50" s="1"/>
  <c r="F44" i="50"/>
  <c r="G44" i="50" s="1"/>
  <c r="F49" i="50"/>
  <c r="G49" i="50" s="1"/>
  <c r="G194" i="50" l="1"/>
  <c r="H194" i="50" s="1"/>
  <c r="G202" i="50"/>
  <c r="H202" i="50" s="1"/>
  <c r="G209" i="50"/>
  <c r="H209" i="50" s="1"/>
  <c r="G241" i="50"/>
  <c r="H241" i="50" s="1"/>
  <c r="G228" i="50"/>
  <c r="H228" i="50" s="1"/>
  <c r="G199" i="50"/>
  <c r="H199" i="50" s="1"/>
  <c r="G231" i="50"/>
  <c r="H231" i="50" s="1"/>
  <c r="G214" i="50"/>
  <c r="H214" i="50" s="1"/>
  <c r="G246" i="50"/>
  <c r="H246" i="50" s="1"/>
  <c r="G200" i="50"/>
  <c r="H200" i="50" s="1"/>
  <c r="G206" i="50"/>
  <c r="H206" i="50" s="1"/>
  <c r="G213" i="50"/>
  <c r="H213" i="50" s="1"/>
  <c r="G245" i="50"/>
  <c r="H245" i="50" s="1"/>
  <c r="G232" i="50"/>
  <c r="H232" i="50" s="1"/>
  <c r="G203" i="50"/>
  <c r="H203" i="50" s="1"/>
  <c r="G235" i="50"/>
  <c r="H235" i="50" s="1"/>
  <c r="G218" i="50"/>
  <c r="H218" i="50" s="1"/>
  <c r="G250" i="50"/>
  <c r="H250" i="50" s="1"/>
  <c r="G217" i="50"/>
  <c r="H217" i="50" s="1"/>
  <c r="G254" i="50"/>
  <c r="H254" i="50" s="1"/>
  <c r="G221" i="50"/>
  <c r="H221" i="50" s="1"/>
  <c r="G253" i="50"/>
  <c r="H253" i="50" s="1"/>
  <c r="G240" i="50"/>
  <c r="H240" i="50" s="1"/>
  <c r="G211" i="50"/>
  <c r="H211" i="50" s="1"/>
  <c r="G243" i="50"/>
  <c r="H243" i="50" s="1"/>
  <c r="G226" i="50"/>
  <c r="H226" i="50" s="1"/>
  <c r="G236" i="50"/>
  <c r="H236" i="50" s="1"/>
  <c r="G2" i="50"/>
  <c r="H59" i="50" s="1"/>
  <c r="G193" i="50"/>
  <c r="H193" i="50" s="1"/>
  <c r="G225" i="50"/>
  <c r="H225" i="50" s="1"/>
  <c r="G212" i="50"/>
  <c r="H212" i="50" s="1"/>
  <c r="G244" i="50"/>
  <c r="H244" i="50" s="1"/>
  <c r="G215" i="50"/>
  <c r="H215" i="50" s="1"/>
  <c r="G247" i="50"/>
  <c r="H247" i="50" s="1"/>
  <c r="G230" i="50"/>
  <c r="H230" i="50" s="1"/>
  <c r="G239" i="50"/>
  <c r="H239" i="50" s="1"/>
  <c r="G196" i="50"/>
  <c r="H196" i="50" s="1"/>
  <c r="G198" i="50"/>
  <c r="H198" i="50" s="1"/>
  <c r="G197" i="50"/>
  <c r="H197" i="50" s="1"/>
  <c r="G229" i="50"/>
  <c r="H229" i="50" s="1"/>
  <c r="G216" i="50"/>
  <c r="H216" i="50" s="1"/>
  <c r="G248" i="50"/>
  <c r="H248" i="50" s="1"/>
  <c r="G219" i="50"/>
  <c r="H219" i="50" s="1"/>
  <c r="G251" i="50"/>
  <c r="H251" i="50" s="1"/>
  <c r="G234" i="50"/>
  <c r="H234" i="50" s="1"/>
  <c r="G208" i="50"/>
  <c r="H208" i="50" s="1"/>
  <c r="G249" i="50"/>
  <c r="H249" i="50" s="1"/>
  <c r="G222" i="50"/>
  <c r="H222" i="50" s="1"/>
  <c r="G192" i="50"/>
  <c r="H192" i="50" s="1"/>
  <c r="G201" i="50"/>
  <c r="H201" i="50" s="1"/>
  <c r="G233" i="50"/>
  <c r="H233" i="50" s="1"/>
  <c r="G220" i="50"/>
  <c r="H220" i="50" s="1"/>
  <c r="G252" i="50"/>
  <c r="H252" i="50" s="1"/>
  <c r="G223" i="50"/>
  <c r="H223" i="50" s="1"/>
  <c r="G255" i="50"/>
  <c r="H255" i="50" s="1"/>
  <c r="G238" i="50"/>
  <c r="H238" i="50" s="1"/>
  <c r="G207" i="50"/>
  <c r="H207" i="50" s="1"/>
  <c r="G195" i="50"/>
  <c r="H195" i="50" s="1"/>
  <c r="G205" i="50"/>
  <c r="H205" i="50" s="1"/>
  <c r="G237" i="50"/>
  <c r="H237" i="50" s="1"/>
  <c r="G224" i="50"/>
  <c r="H224" i="50" s="1"/>
  <c r="G256" i="50"/>
  <c r="H256" i="50" s="1"/>
  <c r="G227" i="50"/>
  <c r="H227" i="50" s="1"/>
  <c r="G210" i="50"/>
  <c r="H210" i="50" s="1"/>
  <c r="G242" i="50"/>
  <c r="H242" i="50" s="1"/>
  <c r="G204" i="50"/>
  <c r="H204" i="50" s="1"/>
  <c r="H41" i="50" l="1"/>
  <c r="H47" i="50"/>
  <c r="H24" i="50"/>
  <c r="H157" i="50"/>
  <c r="H75" i="50"/>
  <c r="H83" i="50"/>
  <c r="H190" i="50"/>
  <c r="H154" i="50"/>
  <c r="H168" i="50"/>
  <c r="H160" i="50"/>
  <c r="H37" i="50"/>
  <c r="H118" i="50"/>
  <c r="H57" i="50"/>
  <c r="H109" i="50"/>
  <c r="H120" i="50"/>
  <c r="H45" i="50"/>
  <c r="H164" i="50"/>
  <c r="H108" i="50"/>
  <c r="H163" i="50"/>
  <c r="H145" i="50"/>
  <c r="H90" i="50"/>
  <c r="H33" i="50"/>
  <c r="H44" i="50"/>
  <c r="I211" i="50"/>
  <c r="I223" i="50"/>
  <c r="I245" i="50"/>
  <c r="I239" i="50"/>
  <c r="I253" i="50"/>
  <c r="I212" i="50"/>
  <c r="I228" i="50"/>
  <c r="I256" i="50"/>
  <c r="I250" i="50"/>
  <c r="I198" i="50"/>
  <c r="I213" i="50"/>
  <c r="I241" i="50"/>
  <c r="I232" i="50"/>
  <c r="I215" i="50"/>
  <c r="I224" i="50"/>
  <c r="I209" i="50"/>
  <c r="I199" i="50"/>
  <c r="I226" i="50"/>
  <c r="I254" i="50"/>
  <c r="I233" i="50"/>
  <c r="I200" i="50"/>
  <c r="I235" i="50"/>
  <c r="I197" i="50"/>
  <c r="I194" i="50"/>
  <c r="I222" i="50"/>
  <c r="I246" i="50"/>
  <c r="I229" i="50"/>
  <c r="I238" i="50"/>
  <c r="I221" i="50"/>
  <c r="I252" i="50"/>
  <c r="I240" i="50"/>
  <c r="I255" i="50"/>
  <c r="I214" i="50"/>
  <c r="I242" i="50"/>
  <c r="I230" i="50"/>
  <c r="I206" i="50"/>
  <c r="I234" i="50"/>
  <c r="I220" i="50"/>
  <c r="I231" i="50"/>
  <c r="I237" i="50"/>
  <c r="I218" i="50"/>
  <c r="I207" i="50"/>
  <c r="I210" i="50"/>
  <c r="I236" i="50"/>
  <c r="I205" i="50"/>
  <c r="I196" i="50"/>
  <c r="I202" i="50"/>
  <c r="I249" i="50"/>
  <c r="I248" i="50"/>
  <c r="I227" i="50"/>
  <c r="I251" i="50"/>
  <c r="I201" i="50"/>
  <c r="I203" i="50"/>
  <c r="I225" i="50"/>
  <c r="I243" i="50"/>
  <c r="I208" i="50"/>
  <c r="I193" i="50"/>
  <c r="I217" i="50"/>
  <c r="I216" i="50"/>
  <c r="I244" i="50"/>
  <c r="I219" i="50"/>
  <c r="I247" i="50"/>
  <c r="I195" i="50"/>
  <c r="H28" i="50"/>
  <c r="H152" i="50"/>
  <c r="H148" i="50"/>
  <c r="H165" i="50"/>
  <c r="H43" i="50"/>
  <c r="H48" i="50"/>
  <c r="H98" i="50"/>
  <c r="H64" i="50"/>
  <c r="H77" i="50"/>
  <c r="H123" i="50"/>
  <c r="H42" i="50"/>
  <c r="H156" i="50"/>
  <c r="H9" i="50"/>
  <c r="H133" i="50"/>
  <c r="H115" i="50"/>
  <c r="H112" i="50"/>
  <c r="H36" i="50"/>
  <c r="H130" i="50"/>
  <c r="H69" i="50"/>
  <c r="H93" i="50"/>
  <c r="H180" i="50"/>
  <c r="H188" i="50"/>
  <c r="H177" i="50"/>
  <c r="H114" i="50"/>
  <c r="H185" i="50"/>
  <c r="H60" i="50"/>
  <c r="H174" i="50"/>
  <c r="H62" i="50"/>
  <c r="H8" i="50"/>
  <c r="H18" i="50"/>
  <c r="H22" i="50"/>
  <c r="H31" i="50"/>
  <c r="H125" i="50"/>
  <c r="H100" i="50"/>
  <c r="H2" i="50"/>
  <c r="H38" i="50"/>
  <c r="H84" i="50"/>
  <c r="H29" i="50"/>
  <c r="H178" i="50"/>
  <c r="H66" i="50"/>
  <c r="H16" i="50"/>
  <c r="H92" i="50"/>
  <c r="H25" i="50"/>
  <c r="H65" i="50"/>
  <c r="H101" i="50"/>
  <c r="H56" i="50"/>
  <c r="H52" i="50"/>
  <c r="H140" i="50"/>
  <c r="H85" i="50"/>
  <c r="H155" i="50"/>
  <c r="H116" i="50"/>
  <c r="H150" i="50"/>
  <c r="H87" i="50"/>
  <c r="H11" i="50"/>
  <c r="H153" i="50"/>
  <c r="H4" i="50"/>
  <c r="H175" i="50"/>
  <c r="H78" i="50"/>
  <c r="H158" i="50"/>
  <c r="H21" i="50"/>
  <c r="H187" i="50"/>
  <c r="H151" i="50"/>
  <c r="H179" i="50"/>
  <c r="H167" i="50"/>
  <c r="H139" i="50"/>
  <c r="H159" i="50"/>
  <c r="H26" i="50"/>
  <c r="H81" i="50"/>
  <c r="H171" i="50"/>
  <c r="H132" i="50"/>
  <c r="H136" i="50"/>
  <c r="H3" i="50"/>
  <c r="H182" i="50"/>
  <c r="H53" i="50"/>
  <c r="H91" i="50"/>
  <c r="H58" i="50"/>
  <c r="H96" i="50"/>
  <c r="H80" i="50"/>
  <c r="H121" i="50"/>
  <c r="H126" i="50"/>
  <c r="H111" i="50"/>
  <c r="H5" i="50"/>
  <c r="H106" i="50"/>
  <c r="H68" i="50"/>
  <c r="H104" i="50"/>
  <c r="H20" i="50"/>
  <c r="H82" i="50"/>
  <c r="H95" i="50"/>
  <c r="H51" i="50"/>
  <c r="H137" i="50"/>
  <c r="H128" i="50"/>
  <c r="H183" i="50"/>
  <c r="H40" i="50"/>
  <c r="H107" i="50"/>
  <c r="H54" i="50"/>
  <c r="H170" i="50"/>
  <c r="H35" i="50"/>
  <c r="H161" i="50"/>
  <c r="H176" i="50"/>
  <c r="H39" i="50"/>
  <c r="H191" i="50"/>
  <c r="I192" i="50" s="1"/>
  <c r="H74" i="50"/>
  <c r="H103" i="50"/>
  <c r="H55" i="50"/>
  <c r="H89" i="50"/>
  <c r="H113" i="50"/>
  <c r="H142" i="50"/>
  <c r="H181" i="50"/>
  <c r="H134" i="50"/>
  <c r="H14" i="50"/>
  <c r="H19" i="50"/>
  <c r="H61" i="50"/>
  <c r="H162" i="50"/>
  <c r="H99" i="50"/>
  <c r="H17" i="50"/>
  <c r="H169" i="50"/>
  <c r="H12" i="50"/>
  <c r="H105" i="50"/>
  <c r="H72" i="50"/>
  <c r="H32" i="50"/>
  <c r="H146" i="50"/>
  <c r="H70" i="50"/>
  <c r="H46" i="50"/>
  <c r="H129" i="50"/>
  <c r="H119" i="50"/>
  <c r="H94" i="50"/>
  <c r="H127" i="50"/>
  <c r="H122" i="50"/>
  <c r="H76" i="50"/>
  <c r="H71" i="50"/>
  <c r="H88" i="50"/>
  <c r="H172" i="50"/>
  <c r="H15" i="50"/>
  <c r="H149" i="50"/>
  <c r="H147" i="50"/>
  <c r="H49" i="50"/>
  <c r="H30" i="50"/>
  <c r="H73" i="50"/>
  <c r="H13" i="50"/>
  <c r="H27" i="50"/>
  <c r="H173" i="50"/>
  <c r="H63" i="50"/>
  <c r="H138" i="50"/>
  <c r="H23" i="50"/>
  <c r="H141" i="50"/>
  <c r="H131" i="50"/>
  <c r="H79" i="50"/>
  <c r="H184" i="50"/>
  <c r="H135" i="50"/>
  <c r="H34" i="50"/>
  <c r="H50" i="50"/>
  <c r="H143" i="50"/>
  <c r="H86" i="50"/>
  <c r="H67" i="50"/>
  <c r="H97" i="50"/>
  <c r="H110" i="50"/>
  <c r="H7" i="50"/>
  <c r="H189" i="50"/>
  <c r="H166" i="50"/>
  <c r="H6" i="50"/>
  <c r="H10" i="50"/>
  <c r="H102" i="50"/>
  <c r="H124" i="50"/>
  <c r="H144" i="50"/>
  <c r="H117" i="50"/>
  <c r="H186" i="50"/>
  <c r="I189" i="50" l="1"/>
  <c r="I100" i="50"/>
  <c r="I110" i="50"/>
  <c r="I157" i="50"/>
  <c r="I155" i="50"/>
  <c r="I148" i="50"/>
  <c r="I113" i="50"/>
  <c r="I67" i="50"/>
  <c r="I141" i="50"/>
  <c r="I31" i="50"/>
  <c r="I161" i="50"/>
  <c r="I37" i="50"/>
  <c r="I160" i="50"/>
  <c r="I156" i="50"/>
  <c r="I85" i="50"/>
  <c r="I87" i="50"/>
  <c r="I6" i="50"/>
  <c r="I90" i="50"/>
  <c r="I183" i="50"/>
  <c r="I126" i="50"/>
  <c r="I146" i="50"/>
  <c r="I138" i="50"/>
  <c r="I97" i="50"/>
  <c r="I9" i="50"/>
  <c r="I99" i="50"/>
  <c r="I144" i="50"/>
  <c r="I114" i="50"/>
  <c r="I40" i="50"/>
  <c r="I58" i="50"/>
  <c r="I65" i="50"/>
  <c r="I165" i="50"/>
  <c r="I91" i="50"/>
  <c r="I4" i="50"/>
  <c r="I32" i="50"/>
  <c r="I89" i="50"/>
  <c r="I28" i="50"/>
  <c r="I151" i="50"/>
  <c r="I190" i="50"/>
  <c r="I185" i="50"/>
  <c r="I143" i="50"/>
  <c r="I103" i="50"/>
  <c r="I50" i="50"/>
  <c r="I147" i="50"/>
  <c r="I184" i="50"/>
  <c r="I81" i="50"/>
  <c r="I33" i="50"/>
  <c r="I60" i="50"/>
  <c r="I83" i="50"/>
  <c r="I153" i="50"/>
  <c r="I167" i="50"/>
  <c r="I73" i="50"/>
  <c r="I72" i="50"/>
  <c r="I71" i="50"/>
  <c r="I112" i="50"/>
  <c r="I53" i="50"/>
  <c r="I78" i="50"/>
  <c r="I61" i="50"/>
  <c r="I131" i="50"/>
  <c r="I119" i="50"/>
  <c r="I82" i="50"/>
  <c r="I150" i="50"/>
  <c r="I93" i="50"/>
  <c r="I137" i="50"/>
  <c r="I59" i="50"/>
  <c r="I76" i="50"/>
  <c r="I44" i="50"/>
  <c r="I96" i="50"/>
  <c r="I125" i="50"/>
  <c r="I98" i="50"/>
  <c r="I79" i="50"/>
  <c r="I88" i="50"/>
  <c r="I47" i="50"/>
  <c r="I17" i="50"/>
  <c r="I177" i="50"/>
  <c r="I128" i="50"/>
  <c r="I27" i="50"/>
  <c r="I158" i="50"/>
  <c r="I116" i="50"/>
  <c r="I26" i="50"/>
  <c r="I2" i="50"/>
  <c r="I175" i="50"/>
  <c r="I70" i="50"/>
  <c r="I42" i="50"/>
  <c r="I181" i="50"/>
  <c r="I22" i="50"/>
  <c r="I54" i="50"/>
  <c r="I121" i="50"/>
  <c r="I10" i="50"/>
  <c r="I162" i="50"/>
  <c r="I159" i="50"/>
  <c r="I102" i="50"/>
  <c r="I154" i="50"/>
  <c r="I94" i="50"/>
  <c r="I52" i="50"/>
  <c r="I170" i="50"/>
  <c r="I38" i="50"/>
  <c r="I101" i="50"/>
  <c r="I163" i="50"/>
  <c r="I21" i="50"/>
  <c r="I23" i="50"/>
  <c r="I180" i="50"/>
  <c r="I5" i="50"/>
  <c r="I166" i="50"/>
  <c r="I179" i="50"/>
  <c r="I164" i="50"/>
  <c r="I139" i="50"/>
  <c r="I130" i="50"/>
  <c r="I66" i="50"/>
  <c r="I16" i="50"/>
  <c r="I77" i="50"/>
  <c r="I118" i="50"/>
  <c r="I123" i="50"/>
  <c r="I86" i="50"/>
  <c r="I45" i="50"/>
  <c r="I8" i="50"/>
  <c r="I182" i="50"/>
  <c r="I122" i="50"/>
  <c r="I51" i="50"/>
  <c r="I55" i="50"/>
  <c r="I186" i="50"/>
  <c r="I35" i="50"/>
  <c r="I63" i="50"/>
  <c r="I95" i="50"/>
  <c r="I152" i="50"/>
  <c r="I57" i="50"/>
  <c r="I29" i="50"/>
  <c r="I39" i="50"/>
  <c r="I104" i="50"/>
  <c r="I92" i="50"/>
  <c r="I127" i="50"/>
  <c r="I140" i="50"/>
  <c r="I36" i="50"/>
  <c r="I84" i="50"/>
  <c r="I168" i="50"/>
  <c r="I111" i="50"/>
  <c r="I109" i="50"/>
  <c r="I178" i="50"/>
  <c r="I115" i="50"/>
  <c r="I24" i="50"/>
  <c r="I7" i="50"/>
  <c r="I136" i="50"/>
  <c r="I174" i="50"/>
  <c r="I15" i="50"/>
  <c r="I120" i="50"/>
  <c r="I13" i="50"/>
  <c r="I135" i="50"/>
  <c r="I41" i="50"/>
  <c r="I171" i="50"/>
  <c r="I124" i="50"/>
  <c r="I46" i="50"/>
  <c r="I129" i="50"/>
  <c r="I172" i="50"/>
  <c r="I68" i="50"/>
  <c r="I62" i="50"/>
  <c r="I145" i="50"/>
  <c r="I69" i="50"/>
  <c r="I25" i="50"/>
  <c r="I117" i="50"/>
  <c r="I3" i="50"/>
  <c r="I142" i="50"/>
  <c r="I176" i="50"/>
  <c r="I43" i="50"/>
  <c r="I191" i="50"/>
  <c r="I149" i="50"/>
  <c r="I105" i="50"/>
  <c r="I14" i="50"/>
  <c r="I74" i="50"/>
  <c r="I107" i="50"/>
  <c r="I20" i="50"/>
  <c r="I80" i="50"/>
  <c r="I132" i="50"/>
  <c r="I11" i="50"/>
  <c r="I19" i="50"/>
  <c r="I188" i="50"/>
  <c r="I134" i="50"/>
  <c r="I49" i="50"/>
  <c r="I56" i="50"/>
  <c r="I108" i="50"/>
  <c r="I106" i="50"/>
  <c r="I48" i="50"/>
  <c r="I133" i="50"/>
  <c r="I30" i="50"/>
  <c r="I169" i="50"/>
  <c r="I34" i="50"/>
  <c r="I173" i="50"/>
  <c r="I75" i="50"/>
  <c r="I64" i="50"/>
  <c r="I12" i="50"/>
  <c r="I187" i="50"/>
  <c r="I18" i="50"/>
  <c r="H871" i="66"/>
  <c r="G871" i="66"/>
  <c r="H870" i="66"/>
  <c r="G870" i="66"/>
  <c r="G869" i="66"/>
  <c r="H869" i="66" s="1"/>
  <c r="G868" i="66"/>
  <c r="H868" i="66" s="1"/>
  <c r="G867" i="66"/>
  <c r="H867" i="66" s="1"/>
  <c r="H866" i="66"/>
  <c r="G866" i="66"/>
  <c r="G865" i="66"/>
  <c r="H865" i="66" s="1"/>
  <c r="G864" i="66"/>
  <c r="H864" i="66" s="1"/>
  <c r="H863" i="66"/>
  <c r="G863" i="66"/>
  <c r="H862" i="66"/>
  <c r="G862" i="66"/>
  <c r="G861" i="66"/>
  <c r="H861" i="66" s="1"/>
  <c r="H860" i="66"/>
  <c r="G860" i="66"/>
  <c r="G859" i="66"/>
  <c r="H859" i="66" s="1"/>
  <c r="H858" i="66"/>
  <c r="G858" i="66"/>
  <c r="G857" i="66"/>
  <c r="H857" i="66" s="1"/>
  <c r="G856" i="66"/>
  <c r="H856" i="66" s="1"/>
  <c r="H855" i="66"/>
  <c r="G855" i="66"/>
  <c r="H854" i="66"/>
  <c r="G854" i="66"/>
  <c r="G853" i="66"/>
  <c r="H853" i="66" s="1"/>
  <c r="H852" i="66"/>
  <c r="G852" i="66"/>
  <c r="G851" i="66"/>
  <c r="H851" i="66" s="1"/>
  <c r="H850" i="66"/>
  <c r="G850" i="66"/>
  <c r="G849" i="66"/>
  <c r="H849" i="66" s="1"/>
  <c r="G848" i="66"/>
  <c r="H848" i="66" s="1"/>
  <c r="H847" i="66"/>
  <c r="G847" i="66"/>
  <c r="H846" i="66"/>
  <c r="G846" i="66"/>
  <c r="G845" i="66"/>
  <c r="H845" i="66" s="1"/>
  <c r="H844" i="66"/>
  <c r="G844" i="66"/>
  <c r="G843" i="66"/>
  <c r="H843" i="66" s="1"/>
  <c r="H842" i="66"/>
  <c r="G842" i="66"/>
  <c r="G841" i="66"/>
  <c r="H841" i="66" s="1"/>
  <c r="G840" i="66"/>
  <c r="H840" i="66" s="1"/>
  <c r="H839" i="66"/>
  <c r="G839" i="66"/>
  <c r="H838" i="66"/>
  <c r="G838" i="66"/>
  <c r="G837" i="66"/>
  <c r="H837" i="66" s="1"/>
  <c r="H836" i="66"/>
  <c r="G836" i="66"/>
  <c r="G835" i="66"/>
  <c r="H835" i="66" s="1"/>
  <c r="H834" i="66"/>
  <c r="G834" i="66"/>
  <c r="G833" i="66"/>
  <c r="H833" i="66" s="1"/>
  <c r="G832" i="66"/>
  <c r="H832" i="66" s="1"/>
  <c r="H831" i="66"/>
  <c r="G831" i="66"/>
  <c r="H830" i="66"/>
  <c r="G830" i="66"/>
  <c r="G829" i="66"/>
  <c r="H829" i="66" s="1"/>
  <c r="H828" i="66"/>
  <c r="G828" i="66"/>
  <c r="G827" i="66"/>
  <c r="H827" i="66" s="1"/>
  <c r="H826" i="66"/>
  <c r="G826" i="66"/>
  <c r="G825" i="66"/>
  <c r="H825" i="66" s="1"/>
  <c r="G824" i="66"/>
  <c r="H824" i="66" s="1"/>
  <c r="H823" i="66"/>
  <c r="G823" i="66"/>
  <c r="H822" i="66"/>
  <c r="G822" i="66"/>
  <c r="G821" i="66"/>
  <c r="H821" i="66" s="1"/>
  <c r="H820" i="66"/>
  <c r="G820" i="66"/>
  <c r="G819" i="66"/>
  <c r="H819" i="66" s="1"/>
  <c r="H818" i="66"/>
  <c r="G818" i="66"/>
  <c r="G817" i="66"/>
  <c r="H817" i="66" s="1"/>
  <c r="G816" i="66"/>
  <c r="H816" i="66" s="1"/>
  <c r="H815" i="66"/>
  <c r="G815" i="66"/>
  <c r="H814" i="66"/>
  <c r="G814" i="66"/>
  <c r="G813" i="66"/>
  <c r="H813" i="66" s="1"/>
  <c r="H812" i="66"/>
  <c r="G812" i="66"/>
  <c r="G811" i="66"/>
  <c r="H811" i="66" s="1"/>
  <c r="H810" i="66"/>
  <c r="G810" i="66"/>
  <c r="G809" i="66"/>
  <c r="H809" i="66" s="1"/>
  <c r="G808" i="66"/>
  <c r="H808" i="66" s="1"/>
  <c r="H807" i="66"/>
  <c r="G807" i="66"/>
  <c r="H806" i="66"/>
  <c r="G806" i="66"/>
  <c r="G805" i="66"/>
  <c r="H805" i="66" s="1"/>
  <c r="H804" i="66"/>
  <c r="G804" i="66"/>
  <c r="G803" i="66"/>
  <c r="H803" i="66" s="1"/>
  <c r="H802" i="66"/>
  <c r="G802" i="66"/>
  <c r="G801" i="66"/>
  <c r="H801" i="66" s="1"/>
  <c r="G800" i="66"/>
  <c r="H800" i="66" s="1"/>
  <c r="H799" i="66"/>
  <c r="G799" i="66"/>
  <c r="H798" i="66"/>
  <c r="G798" i="66"/>
  <c r="G797" i="66"/>
  <c r="H797" i="66" s="1"/>
  <c r="H796" i="66"/>
  <c r="G796" i="66"/>
  <c r="G795" i="66"/>
  <c r="H795" i="66" s="1"/>
  <c r="H794" i="66"/>
  <c r="G794" i="66"/>
  <c r="G793" i="66"/>
  <c r="H793" i="66" s="1"/>
  <c r="G792" i="66"/>
  <c r="H792" i="66" s="1"/>
  <c r="H791" i="66"/>
  <c r="G791" i="66"/>
  <c r="H790" i="66"/>
  <c r="G790" i="66"/>
  <c r="G789" i="66"/>
  <c r="H789" i="66" s="1"/>
  <c r="H788" i="66"/>
  <c r="G788" i="66"/>
  <c r="G787" i="66"/>
  <c r="H787" i="66" s="1"/>
  <c r="H786" i="66"/>
  <c r="G786" i="66"/>
  <c r="G785" i="66"/>
  <c r="H785" i="66" s="1"/>
  <c r="G784" i="66"/>
  <c r="H784" i="66" s="1"/>
  <c r="H783" i="66"/>
  <c r="G783" i="66"/>
  <c r="H782" i="66"/>
  <c r="G782" i="66"/>
  <c r="G781" i="66"/>
  <c r="H781" i="66" s="1"/>
  <c r="H780" i="66"/>
  <c r="G780" i="66"/>
  <c r="H779" i="66"/>
  <c r="G779" i="66"/>
  <c r="H778" i="66"/>
  <c r="G778" i="66"/>
  <c r="G777" i="66"/>
  <c r="H777" i="66" s="1"/>
  <c r="G776" i="66"/>
  <c r="H776" i="66" s="1"/>
  <c r="H775" i="66"/>
  <c r="G775" i="66"/>
  <c r="H774" i="66"/>
  <c r="G774" i="66"/>
  <c r="G773" i="66"/>
  <c r="H773" i="66" s="1"/>
  <c r="H772" i="66"/>
  <c r="G772" i="66"/>
  <c r="H771" i="66"/>
  <c r="G771" i="66"/>
  <c r="H770" i="66"/>
  <c r="G770" i="66"/>
  <c r="G769" i="66"/>
  <c r="H769" i="66" s="1"/>
  <c r="G768" i="66"/>
  <c r="H768" i="66" s="1"/>
  <c r="H767" i="66"/>
  <c r="G767" i="66"/>
  <c r="H766" i="66"/>
  <c r="G766" i="66"/>
  <c r="G765" i="66"/>
  <c r="H765" i="66" s="1"/>
  <c r="H764" i="66"/>
  <c r="G764" i="66"/>
  <c r="H763" i="66"/>
  <c r="G763" i="66"/>
  <c r="H762" i="66"/>
  <c r="G762" i="66"/>
  <c r="G761" i="66"/>
  <c r="H761" i="66" s="1"/>
  <c r="G760" i="66"/>
  <c r="H760" i="66" s="1"/>
  <c r="H759" i="66"/>
  <c r="G759" i="66"/>
  <c r="H758" i="66"/>
  <c r="G758" i="66"/>
  <c r="G757" i="66"/>
  <c r="H757" i="66" s="1"/>
  <c r="H756" i="66"/>
  <c r="G756" i="66"/>
  <c r="H755" i="66"/>
  <c r="G755" i="66"/>
  <c r="H754" i="66"/>
  <c r="G754" i="66"/>
  <c r="G753" i="66"/>
  <c r="H753" i="66" s="1"/>
  <c r="G752" i="66"/>
  <c r="H752" i="66" s="1"/>
  <c r="H751" i="66"/>
  <c r="G751" i="66"/>
  <c r="H750" i="66"/>
  <c r="G750" i="66"/>
  <c r="G749" i="66"/>
  <c r="H749" i="66" s="1"/>
  <c r="H748" i="66"/>
  <c r="G748" i="66"/>
  <c r="H747" i="66"/>
  <c r="G747" i="66"/>
  <c r="H746" i="66"/>
  <c r="G746" i="66"/>
  <c r="G745" i="66"/>
  <c r="H745" i="66" s="1"/>
  <c r="G744" i="66"/>
  <c r="H744" i="66" s="1"/>
  <c r="H743" i="66"/>
  <c r="G743" i="66"/>
  <c r="H742" i="66"/>
  <c r="G742" i="66"/>
  <c r="G741" i="66"/>
  <c r="H741" i="66" s="1"/>
  <c r="H740" i="66"/>
  <c r="G740" i="66"/>
  <c r="H739" i="66"/>
  <c r="G739" i="66"/>
  <c r="H738" i="66"/>
  <c r="G738" i="66"/>
  <c r="G737" i="66"/>
  <c r="H737" i="66" s="1"/>
  <c r="G736" i="66"/>
  <c r="H736" i="66" s="1"/>
  <c r="H735" i="66"/>
  <c r="G735" i="66"/>
  <c r="H734" i="66"/>
  <c r="G734" i="66"/>
  <c r="G733" i="66"/>
  <c r="H733" i="66" s="1"/>
  <c r="H732" i="66"/>
  <c r="G732" i="66"/>
  <c r="H731" i="66"/>
  <c r="G731" i="66"/>
  <c r="H730" i="66"/>
  <c r="G730" i="66"/>
  <c r="G729" i="66"/>
  <c r="H729" i="66" s="1"/>
  <c r="G728" i="66"/>
  <c r="H728" i="66" s="1"/>
  <c r="H727" i="66"/>
  <c r="G727" i="66"/>
  <c r="H726" i="66"/>
  <c r="G726" i="66"/>
  <c r="G725" i="66"/>
  <c r="H725" i="66" s="1"/>
  <c r="H724" i="66"/>
  <c r="G724" i="66"/>
  <c r="H723" i="66"/>
  <c r="G723" i="66"/>
  <c r="H722" i="66"/>
  <c r="G722" i="66"/>
  <c r="G721" i="66"/>
  <c r="H721" i="66" s="1"/>
  <c r="G720" i="66"/>
  <c r="H720" i="66" s="1"/>
  <c r="H719" i="66"/>
  <c r="G719" i="66"/>
  <c r="H718" i="66"/>
  <c r="G718" i="66"/>
  <c r="G717" i="66"/>
  <c r="H717" i="66" s="1"/>
  <c r="H716" i="66"/>
  <c r="G716" i="66"/>
  <c r="H715" i="66"/>
  <c r="G715" i="66"/>
  <c r="H714" i="66"/>
  <c r="G714" i="66"/>
  <c r="G713" i="66"/>
  <c r="H713" i="66" s="1"/>
  <c r="G712" i="66"/>
  <c r="H712" i="66" s="1"/>
  <c r="H711" i="66"/>
  <c r="G711" i="66"/>
  <c r="H710" i="66"/>
  <c r="G710" i="66"/>
  <c r="G709" i="66"/>
  <c r="H709" i="66" s="1"/>
  <c r="H708" i="66"/>
  <c r="G708" i="66"/>
  <c r="H707" i="66"/>
  <c r="G707" i="66"/>
  <c r="H706" i="66"/>
  <c r="G706" i="66"/>
  <c r="G705" i="66"/>
  <c r="H705" i="66" s="1"/>
  <c r="G704" i="66"/>
  <c r="H704" i="66" s="1"/>
  <c r="H703" i="66"/>
  <c r="G703" i="66"/>
  <c r="H702" i="66"/>
  <c r="G702" i="66"/>
  <c r="G701" i="66"/>
  <c r="H701" i="66" s="1"/>
  <c r="H700" i="66"/>
  <c r="G700" i="66"/>
  <c r="H699" i="66"/>
  <c r="G699" i="66"/>
  <c r="H698" i="66"/>
  <c r="G698" i="66"/>
  <c r="G697" i="66"/>
  <c r="H697" i="66" s="1"/>
  <c r="G696" i="66"/>
  <c r="H696" i="66" s="1"/>
  <c r="H695" i="66"/>
  <c r="G695" i="66"/>
  <c r="H694" i="66"/>
  <c r="G694" i="66"/>
  <c r="G693" i="66"/>
  <c r="H693" i="66" s="1"/>
  <c r="H692" i="66"/>
  <c r="G692" i="66"/>
  <c r="H691" i="66"/>
  <c r="G691" i="66"/>
  <c r="H690" i="66"/>
  <c r="G690" i="66"/>
  <c r="G689" i="66"/>
  <c r="H689" i="66" s="1"/>
  <c r="G688" i="66"/>
  <c r="H688" i="66" s="1"/>
  <c r="H687" i="66"/>
  <c r="G687" i="66"/>
  <c r="H686" i="66"/>
  <c r="G686" i="66"/>
  <c r="G685" i="66"/>
  <c r="H685" i="66" s="1"/>
  <c r="H684" i="66"/>
  <c r="G684" i="66"/>
  <c r="H683" i="66"/>
  <c r="G683" i="66"/>
  <c r="H682" i="66"/>
  <c r="G682" i="66"/>
  <c r="G681" i="66"/>
  <c r="H681" i="66" s="1"/>
  <c r="G680" i="66"/>
  <c r="H680" i="66" s="1"/>
  <c r="H679" i="66"/>
  <c r="G679" i="66"/>
  <c r="H678" i="66"/>
  <c r="G678" i="66"/>
  <c r="G677" i="66"/>
  <c r="H677" i="66" s="1"/>
  <c r="H676" i="66"/>
  <c r="G676" i="66"/>
  <c r="H675" i="66"/>
  <c r="G675" i="66"/>
  <c r="H674" i="66"/>
  <c r="G674" i="66"/>
  <c r="G673" i="66"/>
  <c r="H673" i="66" s="1"/>
  <c r="G672" i="66"/>
  <c r="H672" i="66" s="1"/>
  <c r="H671" i="66"/>
  <c r="G671" i="66"/>
  <c r="H670" i="66"/>
  <c r="G670" i="66"/>
  <c r="G669" i="66"/>
  <c r="H669" i="66" s="1"/>
  <c r="H668" i="66"/>
  <c r="G668" i="66"/>
  <c r="H667" i="66"/>
  <c r="G667" i="66"/>
  <c r="H666" i="66"/>
  <c r="G666" i="66"/>
  <c r="G665" i="66"/>
  <c r="H665" i="66" s="1"/>
  <c r="G664" i="66"/>
  <c r="H664" i="66" s="1"/>
  <c r="H663" i="66"/>
  <c r="G663" i="66"/>
  <c r="H662" i="66"/>
  <c r="G662" i="66"/>
  <c r="G661" i="66"/>
  <c r="H661" i="66" s="1"/>
  <c r="H660" i="66"/>
  <c r="G660" i="66"/>
  <c r="H659" i="66"/>
  <c r="G659" i="66"/>
  <c r="G658" i="66"/>
  <c r="H658" i="66" s="1"/>
  <c r="G657" i="66"/>
  <c r="H657" i="66" s="1"/>
  <c r="G656" i="66"/>
  <c r="H656" i="66" s="1"/>
  <c r="H655" i="66"/>
  <c r="G655" i="66"/>
  <c r="H654" i="66"/>
  <c r="G654" i="66"/>
  <c r="G653" i="66"/>
  <c r="H653" i="66" s="1"/>
  <c r="H652" i="66"/>
  <c r="G652" i="66"/>
  <c r="H651" i="66"/>
  <c r="G651" i="66"/>
  <c r="G650" i="66"/>
  <c r="H650" i="66" s="1"/>
  <c r="G649" i="66"/>
  <c r="H649" i="66" s="1"/>
  <c r="G648" i="66"/>
  <c r="H648" i="66" s="1"/>
  <c r="H647" i="66"/>
  <c r="G647" i="66"/>
  <c r="H646" i="66"/>
  <c r="G646" i="66"/>
  <c r="G645" i="66"/>
  <c r="H645" i="66" s="1"/>
  <c r="H644" i="66"/>
  <c r="G644" i="66"/>
  <c r="H643" i="66"/>
  <c r="G643" i="66"/>
  <c r="G642" i="66"/>
  <c r="H642" i="66" s="1"/>
  <c r="G641" i="66"/>
  <c r="H641" i="66" s="1"/>
  <c r="G640" i="66"/>
  <c r="H640" i="66" s="1"/>
  <c r="H639" i="66"/>
  <c r="G639" i="66"/>
  <c r="H638" i="66"/>
  <c r="G638" i="66"/>
  <c r="G637" i="66"/>
  <c r="H637" i="66" s="1"/>
  <c r="H636" i="66"/>
  <c r="G636" i="66"/>
  <c r="H635" i="66"/>
  <c r="G635" i="66"/>
  <c r="G634" i="66"/>
  <c r="H634" i="66" s="1"/>
  <c r="G633" i="66"/>
  <c r="H633" i="66" s="1"/>
  <c r="G632" i="66"/>
  <c r="H632" i="66" s="1"/>
  <c r="H631" i="66"/>
  <c r="G631" i="66"/>
  <c r="H630" i="66"/>
  <c r="G630" i="66"/>
  <c r="G629" i="66"/>
  <c r="H629" i="66" s="1"/>
  <c r="H628" i="66"/>
  <c r="G628" i="66"/>
  <c r="H627" i="66"/>
  <c r="G627" i="66"/>
  <c r="H626" i="66"/>
  <c r="G626" i="66"/>
  <c r="G625" i="66"/>
  <c r="H625" i="66" s="1"/>
  <c r="G624" i="66"/>
  <c r="H624" i="66" s="1"/>
  <c r="H623" i="66"/>
  <c r="G623" i="66"/>
  <c r="H622" i="66"/>
  <c r="G622" i="66"/>
  <c r="G621" i="66"/>
  <c r="H621" i="66" s="1"/>
  <c r="H620" i="66"/>
  <c r="G620" i="66"/>
  <c r="H619" i="66"/>
  <c r="G619" i="66"/>
  <c r="G618" i="66"/>
  <c r="H618" i="66" s="1"/>
  <c r="G617" i="66"/>
  <c r="H617" i="66" s="1"/>
  <c r="G616" i="66"/>
  <c r="H616" i="66" s="1"/>
  <c r="H615" i="66"/>
  <c r="G615" i="66"/>
  <c r="H614" i="66"/>
  <c r="G614" i="66"/>
  <c r="G613" i="66"/>
  <c r="H613" i="66" s="1"/>
  <c r="H612" i="66"/>
  <c r="G612" i="66"/>
  <c r="H611" i="66"/>
  <c r="G611" i="66"/>
  <c r="H610" i="66"/>
  <c r="G610" i="66"/>
  <c r="G609" i="66"/>
  <c r="H609" i="66" s="1"/>
  <c r="G608" i="66"/>
  <c r="H608" i="66" s="1"/>
  <c r="H607" i="66"/>
  <c r="G607" i="66"/>
  <c r="H606" i="66"/>
  <c r="G606" i="66"/>
  <c r="G605" i="66"/>
  <c r="H605" i="66" s="1"/>
  <c r="H604" i="66"/>
  <c r="G604" i="66"/>
  <c r="H603" i="66"/>
  <c r="G603" i="66"/>
  <c r="H602" i="66"/>
  <c r="G602" i="66"/>
  <c r="G601" i="66"/>
  <c r="H601" i="66" s="1"/>
  <c r="G600" i="66"/>
  <c r="H600" i="66" s="1"/>
  <c r="H599" i="66"/>
  <c r="G599" i="66"/>
  <c r="H598" i="66"/>
  <c r="G598" i="66"/>
  <c r="G597" i="66"/>
  <c r="H597" i="66" s="1"/>
  <c r="H596" i="66"/>
  <c r="G596" i="66"/>
  <c r="H595" i="66"/>
  <c r="G595" i="66"/>
  <c r="H594" i="66"/>
  <c r="G594" i="66"/>
  <c r="G593" i="66"/>
  <c r="H593" i="66" s="1"/>
  <c r="G592" i="66"/>
  <c r="H592" i="66" s="1"/>
  <c r="H591" i="66"/>
  <c r="G591" i="66"/>
  <c r="H590" i="66"/>
  <c r="G590" i="66"/>
  <c r="G589" i="66"/>
  <c r="H589" i="66" s="1"/>
  <c r="H588" i="66"/>
  <c r="G588" i="66"/>
  <c r="H587" i="66"/>
  <c r="G587" i="66"/>
  <c r="G586" i="66"/>
  <c r="H586" i="66" s="1"/>
  <c r="G585" i="66"/>
  <c r="H585" i="66" s="1"/>
  <c r="G584" i="66"/>
  <c r="H584" i="66" s="1"/>
  <c r="H583" i="66"/>
  <c r="G583" i="66"/>
  <c r="H582" i="66"/>
  <c r="G582" i="66"/>
  <c r="G581" i="66"/>
  <c r="H581" i="66" s="1"/>
  <c r="H580" i="66"/>
  <c r="G580" i="66"/>
  <c r="H579" i="66"/>
  <c r="G579" i="66"/>
  <c r="G578" i="66"/>
  <c r="H578" i="66" s="1"/>
  <c r="G577" i="66"/>
  <c r="H577" i="66" s="1"/>
  <c r="G576" i="66"/>
  <c r="H576" i="66" s="1"/>
  <c r="H575" i="66"/>
  <c r="G575" i="66"/>
  <c r="H574" i="66"/>
  <c r="G574" i="66"/>
  <c r="G573" i="66"/>
  <c r="H573" i="66" s="1"/>
  <c r="H572" i="66"/>
  <c r="G572" i="66"/>
  <c r="H571" i="66"/>
  <c r="G571" i="66"/>
  <c r="G570" i="66"/>
  <c r="H570" i="66" s="1"/>
  <c r="G569" i="66"/>
  <c r="H569" i="66" s="1"/>
  <c r="G568" i="66"/>
  <c r="H568" i="66" s="1"/>
  <c r="H567" i="66"/>
  <c r="G567" i="66"/>
  <c r="H566" i="66"/>
  <c r="G566" i="66"/>
  <c r="G565" i="66"/>
  <c r="H565" i="66" s="1"/>
  <c r="H564" i="66"/>
  <c r="G564" i="66"/>
  <c r="H563" i="66"/>
  <c r="G563" i="66"/>
  <c r="H562" i="66"/>
  <c r="G562" i="66"/>
  <c r="G561" i="66"/>
  <c r="H561" i="66" s="1"/>
  <c r="G560" i="66"/>
  <c r="H560" i="66" s="1"/>
  <c r="H559" i="66"/>
  <c r="G559" i="66"/>
  <c r="H558" i="66"/>
  <c r="G558" i="66"/>
  <c r="G557" i="66"/>
  <c r="H557" i="66" s="1"/>
  <c r="H556" i="66"/>
  <c r="G556" i="66"/>
  <c r="H555" i="66"/>
  <c r="G555" i="66"/>
  <c r="G554" i="66"/>
  <c r="H554" i="66" s="1"/>
  <c r="G553" i="66"/>
  <c r="H553" i="66" s="1"/>
  <c r="G552" i="66"/>
  <c r="H552" i="66" s="1"/>
  <c r="H551" i="66"/>
  <c r="G551" i="66"/>
  <c r="H550" i="66"/>
  <c r="G550" i="66"/>
  <c r="G549" i="66"/>
  <c r="H549" i="66" s="1"/>
  <c r="H548" i="66"/>
  <c r="G548" i="66"/>
  <c r="H547" i="66"/>
  <c r="G547" i="66"/>
  <c r="H546" i="66"/>
  <c r="G546" i="66"/>
  <c r="G545" i="66"/>
  <c r="H545" i="66" s="1"/>
  <c r="G544" i="66"/>
  <c r="H544" i="66" s="1"/>
  <c r="H543" i="66"/>
  <c r="G543" i="66"/>
  <c r="H542" i="66"/>
  <c r="G542" i="66"/>
  <c r="G541" i="66"/>
  <c r="H541" i="66" s="1"/>
  <c r="H540" i="66"/>
  <c r="G540" i="66"/>
  <c r="H539" i="66"/>
  <c r="G539" i="66"/>
  <c r="H538" i="66"/>
  <c r="G538" i="66"/>
  <c r="G537" i="66"/>
  <c r="H537" i="66" s="1"/>
  <c r="G536" i="66"/>
  <c r="H536" i="66" s="1"/>
  <c r="H535" i="66"/>
  <c r="G535" i="66"/>
  <c r="H534" i="66"/>
  <c r="G534" i="66"/>
  <c r="G533" i="66"/>
  <c r="H533" i="66" s="1"/>
  <c r="H532" i="66"/>
  <c r="G532" i="66"/>
  <c r="H531" i="66"/>
  <c r="G531" i="66"/>
  <c r="H530" i="66"/>
  <c r="G530" i="66"/>
  <c r="G529" i="66"/>
  <c r="H529" i="66" s="1"/>
  <c r="G528" i="66"/>
  <c r="H528" i="66" s="1"/>
  <c r="H527" i="66"/>
  <c r="G527" i="66"/>
  <c r="H526" i="66"/>
  <c r="G526" i="66"/>
  <c r="G525" i="66"/>
  <c r="H525" i="66" s="1"/>
  <c r="H524" i="66"/>
  <c r="G524" i="66"/>
  <c r="H523" i="66"/>
  <c r="G523" i="66"/>
  <c r="G522" i="66"/>
  <c r="H522" i="66" s="1"/>
  <c r="G521" i="66"/>
  <c r="H521" i="66" s="1"/>
  <c r="G520" i="66"/>
  <c r="H520" i="66" s="1"/>
  <c r="H519" i="66"/>
  <c r="G519" i="66"/>
  <c r="H518" i="66"/>
  <c r="G518" i="66"/>
  <c r="G517" i="66"/>
  <c r="H517" i="66" s="1"/>
  <c r="H516" i="66"/>
  <c r="G516" i="66"/>
  <c r="H515" i="66"/>
  <c r="G515" i="66"/>
  <c r="G514" i="66"/>
  <c r="H514" i="66" s="1"/>
  <c r="G513" i="66"/>
  <c r="H513" i="66" s="1"/>
  <c r="G512" i="66"/>
  <c r="H512" i="66" s="1"/>
  <c r="H511" i="66"/>
  <c r="G511" i="66"/>
  <c r="H510" i="66"/>
  <c r="G510" i="66"/>
  <c r="G509" i="66"/>
  <c r="H509" i="66" s="1"/>
  <c r="H508" i="66"/>
  <c r="G508" i="66"/>
  <c r="H507" i="66"/>
  <c r="G507" i="66"/>
  <c r="G506" i="66"/>
  <c r="H506" i="66" s="1"/>
  <c r="G505" i="66"/>
  <c r="H505" i="66" s="1"/>
  <c r="G504" i="66"/>
  <c r="H504" i="66" s="1"/>
  <c r="H503" i="66"/>
  <c r="G503" i="66"/>
  <c r="H502" i="66"/>
  <c r="G502" i="66"/>
  <c r="G501" i="66"/>
  <c r="H501" i="66" s="1"/>
  <c r="H500" i="66"/>
  <c r="G500" i="66"/>
  <c r="H499" i="66"/>
  <c r="G499" i="66"/>
  <c r="H498" i="66"/>
  <c r="G498" i="66"/>
  <c r="G497" i="66"/>
  <c r="H497" i="66" s="1"/>
  <c r="G496" i="66"/>
  <c r="H496" i="66" s="1"/>
  <c r="H495" i="66"/>
  <c r="G495" i="66"/>
  <c r="H494" i="66"/>
  <c r="G494" i="66"/>
  <c r="G493" i="66"/>
  <c r="H493" i="66" s="1"/>
  <c r="H492" i="66"/>
  <c r="G492" i="66"/>
  <c r="H491" i="66"/>
  <c r="G491" i="66"/>
  <c r="G490" i="66"/>
  <c r="H490" i="66" s="1"/>
  <c r="G489" i="66"/>
  <c r="H489" i="66" s="1"/>
  <c r="G488" i="66"/>
  <c r="H488" i="66" s="1"/>
  <c r="H487" i="66"/>
  <c r="G487" i="66"/>
  <c r="H486" i="66"/>
  <c r="G486" i="66"/>
  <c r="G485" i="66"/>
  <c r="H485" i="66" s="1"/>
  <c r="H484" i="66"/>
  <c r="G484" i="66"/>
  <c r="H483" i="66"/>
  <c r="G483" i="66"/>
  <c r="H482" i="66"/>
  <c r="G482" i="66"/>
  <c r="G481" i="66"/>
  <c r="H481" i="66" s="1"/>
  <c r="G480" i="66"/>
  <c r="H480" i="66" s="1"/>
  <c r="H479" i="66"/>
  <c r="G479" i="66"/>
  <c r="H478" i="66"/>
  <c r="G478" i="66"/>
  <c r="G477" i="66"/>
  <c r="H477" i="66" s="1"/>
  <c r="H476" i="66"/>
  <c r="G476" i="66"/>
  <c r="H475" i="66"/>
  <c r="G475" i="66"/>
  <c r="H474" i="66"/>
  <c r="G474" i="66"/>
  <c r="G473" i="66"/>
  <c r="H473" i="66" s="1"/>
  <c r="G472" i="66"/>
  <c r="H472" i="66" s="1"/>
  <c r="H471" i="66"/>
  <c r="G471" i="66"/>
  <c r="H470" i="66"/>
  <c r="G470" i="66"/>
  <c r="G469" i="66"/>
  <c r="H469" i="66" s="1"/>
  <c r="H468" i="66"/>
  <c r="G468" i="66"/>
  <c r="H467" i="66"/>
  <c r="G467" i="66"/>
  <c r="H466" i="66"/>
  <c r="G466" i="66"/>
  <c r="G465" i="66"/>
  <c r="H465" i="66" s="1"/>
  <c r="G464" i="66"/>
  <c r="H464" i="66" s="1"/>
  <c r="H463" i="66"/>
  <c r="G463" i="66"/>
  <c r="H462" i="66"/>
  <c r="G462" i="66"/>
  <c r="G461" i="66"/>
  <c r="H461" i="66" s="1"/>
  <c r="H460" i="66"/>
  <c r="G460" i="66"/>
  <c r="H459" i="66"/>
  <c r="G459" i="66"/>
  <c r="G458" i="66"/>
  <c r="H458" i="66" s="1"/>
  <c r="G457" i="66"/>
  <c r="H457" i="66" s="1"/>
  <c r="G456" i="66"/>
  <c r="H456" i="66" s="1"/>
  <c r="H455" i="66"/>
  <c r="G455" i="66"/>
  <c r="H454" i="66"/>
  <c r="G454" i="66"/>
  <c r="G453" i="66"/>
  <c r="H453" i="66" s="1"/>
  <c r="H452" i="66"/>
  <c r="G452" i="66"/>
  <c r="H451" i="66"/>
  <c r="G451" i="66"/>
  <c r="G450" i="66"/>
  <c r="H450" i="66" s="1"/>
  <c r="G449" i="66"/>
  <c r="H449" i="66" s="1"/>
  <c r="G448" i="66"/>
  <c r="H448" i="66" s="1"/>
  <c r="H447" i="66"/>
  <c r="G447" i="66"/>
  <c r="H446" i="66"/>
  <c r="G446" i="66"/>
  <c r="G445" i="66"/>
  <c r="H445" i="66" s="1"/>
  <c r="H444" i="66"/>
  <c r="G444" i="66"/>
  <c r="H443" i="66"/>
  <c r="G443" i="66"/>
  <c r="G442" i="66"/>
  <c r="H442" i="66" s="1"/>
  <c r="G441" i="66"/>
  <c r="H441" i="66" s="1"/>
  <c r="G440" i="66"/>
  <c r="H440" i="66" s="1"/>
  <c r="H439" i="66"/>
  <c r="G439" i="66"/>
  <c r="H438" i="66"/>
  <c r="G438" i="66"/>
  <c r="G437" i="66"/>
  <c r="H437" i="66" s="1"/>
  <c r="H436" i="66"/>
  <c r="G436" i="66"/>
  <c r="H435" i="66"/>
  <c r="G435" i="66"/>
  <c r="H434" i="66"/>
  <c r="G434" i="66"/>
  <c r="G433" i="66"/>
  <c r="H433" i="66" s="1"/>
  <c r="G432" i="66"/>
  <c r="H432" i="66" s="1"/>
  <c r="H431" i="66"/>
  <c r="G431" i="66"/>
  <c r="H430" i="66"/>
  <c r="G430" i="66"/>
  <c r="G429" i="66"/>
  <c r="H429" i="66" s="1"/>
  <c r="H428" i="66"/>
  <c r="G428" i="66"/>
  <c r="H427" i="66"/>
  <c r="G427" i="66"/>
  <c r="G426" i="66"/>
  <c r="H426" i="66" s="1"/>
  <c r="G425" i="66"/>
  <c r="H425" i="66" s="1"/>
  <c r="G424" i="66"/>
  <c r="H424" i="66" s="1"/>
  <c r="H423" i="66"/>
  <c r="G423" i="66"/>
  <c r="H422" i="66"/>
  <c r="G422" i="66"/>
  <c r="G421" i="66"/>
  <c r="H421" i="66" s="1"/>
  <c r="H420" i="66"/>
  <c r="G420" i="66"/>
  <c r="H419" i="66"/>
  <c r="G419" i="66"/>
  <c r="H418" i="66"/>
  <c r="G418" i="66"/>
  <c r="G417" i="66"/>
  <c r="H417" i="66" s="1"/>
  <c r="G416" i="66"/>
  <c r="H416" i="66" s="1"/>
  <c r="G415" i="66"/>
  <c r="H415" i="66" s="1"/>
  <c r="H414" i="66"/>
  <c r="G414" i="66"/>
  <c r="G413" i="66"/>
  <c r="H413" i="66" s="1"/>
  <c r="H412" i="66"/>
  <c r="G412" i="66"/>
  <c r="H411" i="66"/>
  <c r="G411" i="66"/>
  <c r="H410" i="66"/>
  <c r="G410" i="66"/>
  <c r="G409" i="66"/>
  <c r="H409" i="66" s="1"/>
  <c r="G408" i="66"/>
  <c r="H408" i="66" s="1"/>
  <c r="G407" i="66"/>
  <c r="H407" i="66" s="1"/>
  <c r="H406" i="66"/>
  <c r="G406" i="66"/>
  <c r="G405" i="66"/>
  <c r="H405" i="66" s="1"/>
  <c r="H404" i="66"/>
  <c r="G404" i="66"/>
  <c r="H403" i="66"/>
  <c r="G403" i="66"/>
  <c r="H402" i="66"/>
  <c r="G402" i="66"/>
  <c r="G401" i="66"/>
  <c r="H401" i="66" s="1"/>
  <c r="G400" i="66"/>
  <c r="H400" i="66" s="1"/>
  <c r="G399" i="66"/>
  <c r="H399" i="66" s="1"/>
  <c r="H398" i="66"/>
  <c r="G398" i="66"/>
  <c r="G397" i="66"/>
  <c r="H397" i="66" s="1"/>
  <c r="H396" i="66"/>
  <c r="G396" i="66"/>
  <c r="H395" i="66"/>
  <c r="G395" i="66"/>
  <c r="G394" i="66"/>
  <c r="H394" i="66" s="1"/>
  <c r="G393" i="66"/>
  <c r="H393" i="66" s="1"/>
  <c r="G392" i="66"/>
  <c r="H392" i="66" s="1"/>
  <c r="H391" i="66"/>
  <c r="G391" i="66"/>
  <c r="H390" i="66"/>
  <c r="G390" i="66"/>
  <c r="G389" i="66"/>
  <c r="H389" i="66" s="1"/>
  <c r="H388" i="66"/>
  <c r="G388" i="66"/>
  <c r="H387" i="66"/>
  <c r="G387" i="66"/>
  <c r="G386" i="66"/>
  <c r="H386" i="66" s="1"/>
  <c r="G385" i="66"/>
  <c r="H385" i="66" s="1"/>
  <c r="G384" i="66"/>
  <c r="H384" i="66" s="1"/>
  <c r="G383" i="66"/>
  <c r="H383" i="66" s="1"/>
  <c r="H382" i="66"/>
  <c r="G382" i="66"/>
  <c r="G381" i="66"/>
  <c r="H381" i="66" s="1"/>
  <c r="H380" i="66"/>
  <c r="G380" i="66"/>
  <c r="H379" i="66"/>
  <c r="G379" i="66"/>
  <c r="G378" i="66"/>
  <c r="H378" i="66" s="1"/>
  <c r="G377" i="66"/>
  <c r="H377" i="66" s="1"/>
  <c r="G376" i="66"/>
  <c r="H376" i="66" s="1"/>
  <c r="H375" i="66"/>
  <c r="G375" i="66"/>
  <c r="H374" i="66"/>
  <c r="G374" i="66"/>
  <c r="G373" i="66"/>
  <c r="H373" i="66" s="1"/>
  <c r="H372" i="66"/>
  <c r="G372" i="66"/>
  <c r="H371" i="66"/>
  <c r="G371" i="66"/>
  <c r="H370" i="66"/>
  <c r="G370" i="66"/>
  <c r="G369" i="66"/>
  <c r="H369" i="66" s="1"/>
  <c r="G368" i="66"/>
  <c r="H368" i="66" s="1"/>
  <c r="H367" i="66"/>
  <c r="G367" i="66"/>
  <c r="H366" i="66"/>
  <c r="G366" i="66"/>
  <c r="G365" i="66"/>
  <c r="H365" i="66" s="1"/>
  <c r="H364" i="66"/>
  <c r="G364" i="66"/>
  <c r="H363" i="66"/>
  <c r="G363" i="66"/>
  <c r="G362" i="66"/>
  <c r="H362" i="66" s="1"/>
  <c r="G361" i="66"/>
  <c r="H361" i="66" s="1"/>
  <c r="G360" i="66"/>
  <c r="H360" i="66" s="1"/>
  <c r="H359" i="66"/>
  <c r="G359" i="66"/>
  <c r="H358" i="66"/>
  <c r="G358" i="66"/>
  <c r="G357" i="66"/>
  <c r="H357" i="66" s="1"/>
  <c r="H356" i="66"/>
  <c r="G356" i="66"/>
  <c r="H355" i="66"/>
  <c r="G355" i="66"/>
  <c r="H354" i="66"/>
  <c r="G354" i="66"/>
  <c r="G353" i="66"/>
  <c r="H353" i="66" s="1"/>
  <c r="G352" i="66"/>
  <c r="H352" i="66" s="1"/>
  <c r="G351" i="66"/>
  <c r="H351" i="66" s="1"/>
  <c r="H350" i="66"/>
  <c r="G350" i="66"/>
  <c r="G349" i="66"/>
  <c r="H349" i="66" s="1"/>
  <c r="H348" i="66"/>
  <c r="G348" i="66"/>
  <c r="H347" i="66"/>
  <c r="G347" i="66"/>
  <c r="H346" i="66"/>
  <c r="G346" i="66"/>
  <c r="G345" i="66"/>
  <c r="H345" i="66" s="1"/>
  <c r="G344" i="66"/>
  <c r="H344" i="66" s="1"/>
  <c r="G343" i="66"/>
  <c r="H343" i="66" s="1"/>
  <c r="H342" i="66"/>
  <c r="G342" i="66"/>
  <c r="G341" i="66"/>
  <c r="H341" i="66" s="1"/>
  <c r="H340" i="66"/>
  <c r="G340" i="66"/>
  <c r="H339" i="66"/>
  <c r="G339" i="66"/>
  <c r="G338" i="66"/>
  <c r="H338" i="66" s="1"/>
  <c r="G337" i="66"/>
  <c r="H337" i="66" s="1"/>
  <c r="G336" i="66"/>
  <c r="H336" i="66" s="1"/>
  <c r="G335" i="66"/>
  <c r="H335" i="66" s="1"/>
  <c r="H334" i="66"/>
  <c r="G334" i="66"/>
  <c r="G333" i="66"/>
  <c r="H333" i="66" s="1"/>
  <c r="H332" i="66"/>
  <c r="G332" i="66"/>
  <c r="H331" i="66"/>
  <c r="G331" i="66"/>
  <c r="H330" i="66"/>
  <c r="G330" i="66"/>
  <c r="G329" i="66"/>
  <c r="H329" i="66" s="1"/>
  <c r="G328" i="66"/>
  <c r="H328" i="66" s="1"/>
  <c r="G327" i="66"/>
  <c r="H327" i="66" s="1"/>
  <c r="H326" i="66"/>
  <c r="G326" i="66"/>
  <c r="G325" i="66"/>
  <c r="H325" i="66" s="1"/>
  <c r="H324" i="66"/>
  <c r="G324" i="66"/>
  <c r="H323" i="66"/>
  <c r="G323" i="66"/>
  <c r="H322" i="66"/>
  <c r="G322" i="66"/>
  <c r="G321" i="66"/>
  <c r="H321" i="66" s="1"/>
  <c r="G320" i="66"/>
  <c r="H320" i="66" s="1"/>
  <c r="G319" i="66"/>
  <c r="H319" i="66" s="1"/>
  <c r="H318" i="66"/>
  <c r="G318" i="66"/>
  <c r="G317" i="66"/>
  <c r="H317" i="66" s="1"/>
  <c r="H316" i="66"/>
  <c r="G316" i="66"/>
  <c r="H315" i="66"/>
  <c r="G315" i="66"/>
  <c r="H314" i="66"/>
  <c r="G314" i="66"/>
  <c r="G313" i="66"/>
  <c r="H313" i="66" s="1"/>
  <c r="G312" i="66"/>
  <c r="H312" i="66" s="1"/>
  <c r="G311" i="66"/>
  <c r="H311" i="66" s="1"/>
  <c r="H310" i="66"/>
  <c r="G310" i="66"/>
  <c r="G309" i="66"/>
  <c r="H309" i="66" s="1"/>
  <c r="H308" i="66"/>
  <c r="G308" i="66"/>
  <c r="H307" i="66"/>
  <c r="G307" i="66"/>
  <c r="G306" i="66"/>
  <c r="H306" i="66" s="1"/>
  <c r="G305" i="66"/>
  <c r="H305" i="66" s="1"/>
  <c r="G304" i="66"/>
  <c r="H304" i="66" s="1"/>
  <c r="G303" i="66"/>
  <c r="H303" i="66" s="1"/>
  <c r="H302" i="66"/>
  <c r="G302" i="66"/>
  <c r="G301" i="66"/>
  <c r="H301" i="66" s="1"/>
  <c r="H300" i="66"/>
  <c r="G300" i="66"/>
  <c r="H299" i="66"/>
  <c r="G299" i="66"/>
  <c r="H298" i="66"/>
  <c r="G298" i="66"/>
  <c r="G297" i="66"/>
  <c r="H297" i="66" s="1"/>
  <c r="G296" i="66"/>
  <c r="H296" i="66" s="1"/>
  <c r="G295" i="66"/>
  <c r="H295" i="66" s="1"/>
  <c r="H294" i="66"/>
  <c r="G294" i="66"/>
  <c r="G293" i="66"/>
  <c r="H293" i="66" s="1"/>
  <c r="H292" i="66"/>
  <c r="G292" i="66"/>
  <c r="H291" i="66"/>
  <c r="G291" i="66"/>
  <c r="H290" i="66"/>
  <c r="G290" i="66"/>
  <c r="G289" i="66"/>
  <c r="H289" i="66" s="1"/>
  <c r="G288" i="66"/>
  <c r="H288" i="66" s="1"/>
  <c r="G287" i="66"/>
  <c r="H287" i="66" s="1"/>
  <c r="H286" i="66"/>
  <c r="G286" i="66"/>
  <c r="H285" i="66"/>
  <c r="G285" i="66"/>
  <c r="H284" i="66"/>
  <c r="G284" i="66"/>
  <c r="H283" i="66"/>
  <c r="G283" i="66"/>
  <c r="H282" i="66"/>
  <c r="G282" i="66"/>
  <c r="G281" i="66"/>
  <c r="H281" i="66" s="1"/>
  <c r="G280" i="66"/>
  <c r="H280" i="66" s="1"/>
  <c r="H279" i="66"/>
  <c r="G279" i="66"/>
  <c r="H278" i="66"/>
  <c r="G278" i="66"/>
  <c r="G277" i="66"/>
  <c r="H277" i="66" s="1"/>
  <c r="H276" i="66"/>
  <c r="G276" i="66"/>
  <c r="H275" i="66"/>
  <c r="G275" i="66"/>
  <c r="G274" i="66"/>
  <c r="H274" i="66" s="1"/>
  <c r="G273" i="66"/>
  <c r="H273" i="66" s="1"/>
  <c r="G272" i="66"/>
  <c r="H272" i="66" s="1"/>
  <c r="G271" i="66"/>
  <c r="H271" i="66" s="1"/>
  <c r="H270" i="66"/>
  <c r="G270" i="66"/>
  <c r="G269" i="66"/>
  <c r="H269" i="66" s="1"/>
  <c r="H268" i="66"/>
  <c r="G268" i="66"/>
  <c r="H267" i="66"/>
  <c r="G267" i="66"/>
  <c r="H266" i="66"/>
  <c r="G266" i="66"/>
  <c r="G265" i="66"/>
  <c r="H265" i="66" s="1"/>
  <c r="G264" i="66"/>
  <c r="H264" i="66" s="1"/>
  <c r="G263" i="66"/>
  <c r="H263" i="66" s="1"/>
  <c r="H262" i="66"/>
  <c r="G262" i="66"/>
  <c r="G261" i="66"/>
  <c r="H261" i="66" s="1"/>
  <c r="H260" i="66"/>
  <c r="G260" i="66"/>
  <c r="H259" i="66"/>
  <c r="G259" i="66"/>
  <c r="H258" i="66"/>
  <c r="G258" i="66"/>
  <c r="G257" i="66"/>
  <c r="H257" i="66" s="1"/>
  <c r="G256" i="66"/>
  <c r="H256" i="66" s="1"/>
  <c r="G255" i="66"/>
  <c r="H255" i="66" s="1"/>
  <c r="H254" i="66"/>
  <c r="G254" i="66"/>
  <c r="H253" i="66"/>
  <c r="G253" i="66"/>
  <c r="H252" i="66"/>
  <c r="G252" i="66"/>
  <c r="H251" i="66"/>
  <c r="G251" i="66"/>
  <c r="H250" i="66"/>
  <c r="G250" i="66"/>
  <c r="G249" i="66"/>
  <c r="H249" i="66" s="1"/>
  <c r="G248" i="66"/>
  <c r="H248" i="66" s="1"/>
  <c r="H247" i="66"/>
  <c r="G247" i="66"/>
  <c r="H246" i="66"/>
  <c r="G246" i="66"/>
  <c r="G245" i="66"/>
  <c r="H245" i="66" s="1"/>
  <c r="H244" i="66"/>
  <c r="G244" i="66"/>
  <c r="H243" i="66"/>
  <c r="G243" i="66"/>
  <c r="G242" i="66"/>
  <c r="H242" i="66" s="1"/>
  <c r="G241" i="66"/>
  <c r="H241" i="66" s="1"/>
  <c r="G240" i="66"/>
  <c r="H240" i="66" s="1"/>
  <c r="G239" i="66"/>
  <c r="H239" i="66" s="1"/>
  <c r="H238" i="66"/>
  <c r="G238" i="66"/>
  <c r="G237" i="66"/>
  <c r="H237" i="66" s="1"/>
  <c r="H236" i="66"/>
  <c r="G236" i="66"/>
  <c r="H235" i="66"/>
  <c r="G235" i="66"/>
  <c r="H234" i="66"/>
  <c r="G234" i="66"/>
  <c r="G233" i="66"/>
  <c r="H233" i="66" s="1"/>
  <c r="G232" i="66"/>
  <c r="H232" i="66" s="1"/>
  <c r="G231" i="66"/>
  <c r="H231" i="66" s="1"/>
  <c r="G230" i="66"/>
  <c r="H230" i="66" s="1"/>
  <c r="G229" i="66"/>
  <c r="H229" i="66" s="1"/>
  <c r="H228" i="66"/>
  <c r="G228" i="66"/>
  <c r="H227" i="66"/>
  <c r="G227" i="66"/>
  <c r="H226" i="66"/>
  <c r="G226" i="66"/>
  <c r="G225" i="66"/>
  <c r="H225" i="66" s="1"/>
  <c r="G224" i="66"/>
  <c r="H224" i="66" s="1"/>
  <c r="G223" i="66"/>
  <c r="H223" i="66" s="1"/>
  <c r="H222" i="66"/>
  <c r="G222" i="66"/>
  <c r="H221" i="66"/>
  <c r="G221" i="66"/>
  <c r="H220" i="66"/>
  <c r="G220" i="66"/>
  <c r="H219" i="66"/>
  <c r="G219" i="66"/>
  <c r="H218" i="66"/>
  <c r="G218" i="66"/>
  <c r="G217" i="66"/>
  <c r="H217" i="66" s="1"/>
  <c r="G216" i="66"/>
  <c r="H216" i="66" s="1"/>
  <c r="H215" i="66"/>
  <c r="G215" i="66"/>
  <c r="H214" i="66"/>
  <c r="G214" i="66"/>
  <c r="G213" i="66"/>
  <c r="H213" i="66" s="1"/>
  <c r="H212" i="66"/>
  <c r="G212" i="66"/>
  <c r="H211" i="66"/>
  <c r="G211" i="66"/>
  <c r="G210" i="66"/>
  <c r="H210" i="66" s="1"/>
  <c r="G209" i="66"/>
  <c r="H209" i="66" s="1"/>
  <c r="G208" i="66"/>
  <c r="H208" i="66" s="1"/>
  <c r="G207" i="66"/>
  <c r="H207" i="66" s="1"/>
  <c r="H206" i="66"/>
  <c r="G206" i="66"/>
  <c r="G205" i="66"/>
  <c r="H205" i="66" s="1"/>
  <c r="H204" i="66"/>
  <c r="G204" i="66"/>
  <c r="G203" i="66"/>
  <c r="H203" i="66" s="1"/>
  <c r="H202" i="66"/>
  <c r="G202" i="66"/>
  <c r="G201" i="66"/>
  <c r="H201" i="66" s="1"/>
  <c r="G200" i="66"/>
  <c r="H200" i="66" s="1"/>
  <c r="H199" i="66"/>
  <c r="G199" i="66"/>
  <c r="H198" i="66"/>
  <c r="G198" i="66"/>
  <c r="H197" i="66"/>
  <c r="G197" i="66"/>
  <c r="H196" i="66"/>
  <c r="G196" i="66"/>
  <c r="H195" i="66"/>
  <c r="G195" i="66"/>
  <c r="G194" i="66"/>
  <c r="H194" i="66" s="1"/>
  <c r="G193" i="66"/>
  <c r="H193" i="66" s="1"/>
  <c r="H192" i="66"/>
  <c r="G192" i="66"/>
  <c r="G191" i="66"/>
  <c r="H191" i="66" s="1"/>
  <c r="G190" i="66"/>
  <c r="H190" i="66" s="1"/>
  <c r="G189" i="66"/>
  <c r="H189" i="66" s="1"/>
  <c r="H188" i="66"/>
  <c r="G188" i="66"/>
  <c r="G187" i="66"/>
  <c r="H187" i="66" s="1"/>
  <c r="H186" i="66"/>
  <c r="G186" i="66"/>
  <c r="G185" i="66"/>
  <c r="H185" i="66" s="1"/>
  <c r="H184" i="66"/>
  <c r="G184" i="66"/>
  <c r="G183" i="66"/>
  <c r="H183" i="66" s="1"/>
  <c r="G182" i="66"/>
  <c r="H182" i="66" s="1"/>
  <c r="G181" i="66"/>
  <c r="H181" i="66" s="1"/>
  <c r="H180" i="66"/>
  <c r="G180" i="66"/>
  <c r="H179" i="66"/>
  <c r="G179" i="66"/>
  <c r="H178" i="66"/>
  <c r="G178" i="66"/>
  <c r="G177" i="66"/>
  <c r="H177" i="66" s="1"/>
  <c r="H176" i="66"/>
  <c r="G176" i="66"/>
  <c r="G175" i="66"/>
  <c r="H175" i="66" s="1"/>
  <c r="G174" i="66"/>
  <c r="H174" i="66" s="1"/>
  <c r="G173" i="66"/>
  <c r="H173" i="66" s="1"/>
  <c r="H172" i="66"/>
  <c r="G172" i="66"/>
  <c r="G171" i="66"/>
  <c r="H171" i="66" s="1"/>
  <c r="H170" i="66"/>
  <c r="G170" i="66"/>
  <c r="G169" i="66"/>
  <c r="H169" i="66" s="1"/>
  <c r="H168" i="66"/>
  <c r="G168" i="66"/>
  <c r="G167" i="66"/>
  <c r="H167" i="66" s="1"/>
  <c r="G166" i="66"/>
  <c r="H166" i="66" s="1"/>
  <c r="G165" i="66"/>
  <c r="H165" i="66" s="1"/>
  <c r="H164" i="66"/>
  <c r="G164" i="66"/>
  <c r="H163" i="66"/>
  <c r="G163" i="66"/>
  <c r="H162" i="66"/>
  <c r="G162" i="66"/>
  <c r="G161" i="66"/>
  <c r="H161" i="66" s="1"/>
  <c r="H160" i="66"/>
  <c r="G160" i="66"/>
  <c r="G159" i="66"/>
  <c r="H159" i="66" s="1"/>
  <c r="G158" i="66"/>
  <c r="H158" i="66" s="1"/>
  <c r="G157" i="66"/>
  <c r="H157" i="66" s="1"/>
  <c r="H156" i="66"/>
  <c r="G156" i="66"/>
  <c r="G155" i="66"/>
  <c r="H155" i="66" s="1"/>
  <c r="H154" i="66"/>
  <c r="G154" i="66"/>
  <c r="G153" i="66"/>
  <c r="H153" i="66" s="1"/>
  <c r="H152" i="66"/>
  <c r="G152" i="66"/>
  <c r="G151" i="66"/>
  <c r="H151" i="66" s="1"/>
  <c r="G150" i="66"/>
  <c r="H150" i="66" s="1"/>
  <c r="G149" i="66"/>
  <c r="H149" i="66" s="1"/>
  <c r="H148" i="66"/>
  <c r="G148" i="66"/>
  <c r="H147" i="66"/>
  <c r="G147" i="66"/>
  <c r="H146" i="66"/>
  <c r="G146" i="66"/>
  <c r="G145" i="66"/>
  <c r="H145" i="66" s="1"/>
  <c r="H144" i="66"/>
  <c r="G144" i="66"/>
  <c r="G143" i="66"/>
  <c r="H143" i="66" s="1"/>
  <c r="H142" i="66"/>
  <c r="G142" i="66"/>
  <c r="G141" i="66"/>
  <c r="H141" i="66" s="1"/>
  <c r="H140" i="66"/>
  <c r="G140" i="66"/>
  <c r="H139" i="66"/>
  <c r="G139" i="66"/>
  <c r="H138" i="66"/>
  <c r="G138" i="66"/>
  <c r="G137" i="66"/>
  <c r="H137" i="66" s="1"/>
  <c r="H136" i="66"/>
  <c r="G136" i="66"/>
  <c r="G135" i="66"/>
  <c r="H135" i="66" s="1"/>
  <c r="G134" i="66"/>
  <c r="H134" i="66" s="1"/>
  <c r="G133" i="66"/>
  <c r="H133" i="66" s="1"/>
  <c r="H132" i="66"/>
  <c r="G132" i="66"/>
  <c r="G131" i="66"/>
  <c r="H131" i="66" s="1"/>
  <c r="H130" i="66"/>
  <c r="G130" i="66"/>
  <c r="G129" i="66"/>
  <c r="H129" i="66" s="1"/>
  <c r="H128" i="66"/>
  <c r="G128" i="66"/>
  <c r="G127" i="66"/>
  <c r="H127" i="66" s="1"/>
  <c r="G126" i="66"/>
  <c r="H126" i="66" s="1"/>
  <c r="G125" i="66"/>
  <c r="H125" i="66" s="1"/>
  <c r="H124" i="66"/>
  <c r="G124" i="66"/>
  <c r="G123" i="66"/>
  <c r="H123" i="66" s="1"/>
  <c r="H122" i="66"/>
  <c r="G122" i="66"/>
  <c r="G121" i="66"/>
  <c r="H121" i="66" s="1"/>
  <c r="H120" i="66"/>
  <c r="G120" i="66"/>
  <c r="G119" i="66"/>
  <c r="H119" i="66" s="1"/>
  <c r="G118" i="66"/>
  <c r="H118" i="66" s="1"/>
  <c r="G117" i="66"/>
  <c r="H117" i="66" s="1"/>
  <c r="H116" i="66"/>
  <c r="G116" i="66"/>
  <c r="G115" i="66"/>
  <c r="H115" i="66" s="1"/>
  <c r="H114" i="66"/>
  <c r="G114" i="66"/>
  <c r="G113" i="66"/>
  <c r="H113" i="66" s="1"/>
  <c r="H112" i="66"/>
  <c r="G112" i="66"/>
  <c r="G111" i="66"/>
  <c r="H111" i="66" s="1"/>
  <c r="G110" i="66"/>
  <c r="H110" i="66" s="1"/>
  <c r="G109" i="66"/>
  <c r="H109" i="66" s="1"/>
  <c r="H108" i="66"/>
  <c r="G108" i="66"/>
  <c r="G107" i="66"/>
  <c r="H107" i="66" s="1"/>
  <c r="H106" i="66"/>
  <c r="G106" i="66"/>
  <c r="G105" i="66"/>
  <c r="H105" i="66" s="1"/>
  <c r="H104" i="66"/>
  <c r="G104" i="66"/>
  <c r="G103" i="66"/>
  <c r="H103" i="66" s="1"/>
  <c r="H102" i="66"/>
  <c r="G102" i="66"/>
  <c r="G101" i="66"/>
  <c r="H101" i="66" s="1"/>
  <c r="H100" i="66"/>
  <c r="G100" i="66"/>
  <c r="H99" i="66"/>
  <c r="G99" i="66"/>
  <c r="H98" i="66"/>
  <c r="G98" i="66"/>
  <c r="G97" i="66"/>
  <c r="H97" i="66" s="1"/>
  <c r="H96" i="66"/>
  <c r="G96" i="66"/>
  <c r="G95" i="66"/>
  <c r="H95" i="66" s="1"/>
  <c r="G94" i="66"/>
  <c r="H94" i="66" s="1"/>
  <c r="G93" i="66"/>
  <c r="H93" i="66" s="1"/>
  <c r="H92" i="66"/>
  <c r="G92" i="66"/>
  <c r="G91" i="66"/>
  <c r="H91" i="66" s="1"/>
  <c r="H90" i="66"/>
  <c r="G90" i="66"/>
  <c r="G89" i="66"/>
  <c r="H89" i="66" s="1"/>
  <c r="H88" i="66"/>
  <c r="G88" i="66"/>
  <c r="G87" i="66"/>
  <c r="H87" i="66" s="1"/>
  <c r="H86" i="66"/>
  <c r="G86" i="66"/>
  <c r="G85" i="66"/>
  <c r="H85" i="66" s="1"/>
  <c r="H84" i="66"/>
  <c r="G84" i="66"/>
  <c r="H83" i="66"/>
  <c r="G83" i="66"/>
  <c r="H82" i="66"/>
  <c r="G82" i="66"/>
  <c r="G81" i="66"/>
  <c r="H81" i="66" s="1"/>
  <c r="H80" i="66"/>
  <c r="G80" i="66"/>
  <c r="G79" i="66"/>
  <c r="H79" i="66" s="1"/>
  <c r="H78" i="66"/>
  <c r="G78" i="66"/>
  <c r="G77" i="66"/>
  <c r="H77" i="66" s="1"/>
  <c r="H76" i="66"/>
  <c r="G76" i="66"/>
  <c r="H75" i="66"/>
  <c r="G75" i="66"/>
  <c r="H74" i="66"/>
  <c r="G74" i="66"/>
  <c r="G73" i="66"/>
  <c r="H73" i="66" s="1"/>
  <c r="H72" i="66"/>
  <c r="G72" i="66"/>
  <c r="G71" i="66"/>
  <c r="H71" i="66" s="1"/>
  <c r="G70" i="66"/>
  <c r="H70" i="66" s="1"/>
  <c r="G69" i="66"/>
  <c r="H69" i="66" s="1"/>
  <c r="H68" i="66"/>
  <c r="G68" i="66"/>
  <c r="G67" i="66"/>
  <c r="H67" i="66" s="1"/>
  <c r="H66" i="66"/>
  <c r="G66" i="66"/>
  <c r="G65" i="66"/>
  <c r="H65" i="66" s="1"/>
  <c r="H64" i="66"/>
  <c r="G64" i="66"/>
  <c r="G63" i="66"/>
  <c r="H63" i="66" s="1"/>
  <c r="G62" i="66"/>
  <c r="H62" i="66" s="1"/>
  <c r="G61" i="66"/>
  <c r="H61" i="66" s="1"/>
  <c r="H60" i="66"/>
  <c r="G60" i="66"/>
  <c r="G59" i="66"/>
  <c r="H59" i="66" s="1"/>
  <c r="H58" i="66"/>
  <c r="G58" i="66"/>
  <c r="G57" i="66"/>
  <c r="H57" i="66" s="1"/>
  <c r="H56" i="66"/>
  <c r="G56" i="66"/>
  <c r="G55" i="66"/>
  <c r="H55" i="66" s="1"/>
  <c r="G54" i="66"/>
  <c r="H54" i="66" s="1"/>
  <c r="G53" i="66"/>
  <c r="H53" i="66" s="1"/>
  <c r="H52" i="66"/>
  <c r="G52" i="66"/>
  <c r="G51" i="66"/>
  <c r="H51" i="66" s="1"/>
  <c r="H50" i="66"/>
  <c r="G50" i="66"/>
  <c r="G49" i="66"/>
  <c r="H49" i="66" s="1"/>
  <c r="H48" i="66"/>
  <c r="G48" i="66"/>
  <c r="G47" i="66"/>
  <c r="H47" i="66" s="1"/>
  <c r="G46" i="66"/>
  <c r="H46" i="66" s="1"/>
  <c r="G45" i="66"/>
  <c r="H45" i="66" s="1"/>
  <c r="H44" i="66"/>
  <c r="G44" i="66"/>
  <c r="G43" i="66"/>
  <c r="H43" i="66" s="1"/>
  <c r="H42" i="66"/>
  <c r="G42" i="66"/>
  <c r="G41" i="66"/>
  <c r="H41" i="66" s="1"/>
  <c r="H40" i="66"/>
  <c r="G40" i="66"/>
  <c r="G39" i="66"/>
  <c r="H39" i="66" s="1"/>
  <c r="H38" i="66"/>
  <c r="G38" i="66"/>
  <c r="G37" i="66"/>
  <c r="H37" i="66" s="1"/>
  <c r="H36" i="66"/>
  <c r="G36" i="66"/>
  <c r="H35" i="66"/>
  <c r="G35" i="66"/>
  <c r="H34" i="66"/>
  <c r="G34" i="66"/>
  <c r="G33" i="66"/>
  <c r="H33" i="66" s="1"/>
  <c r="H32" i="66"/>
  <c r="G32" i="66"/>
  <c r="G31" i="66"/>
  <c r="H31" i="66" s="1"/>
  <c r="G30" i="66"/>
  <c r="H30" i="66" s="1"/>
  <c r="G29" i="66"/>
  <c r="H29" i="66" s="1"/>
  <c r="H28" i="66"/>
  <c r="G28" i="66"/>
  <c r="G27" i="66"/>
  <c r="H27" i="66" s="1"/>
  <c r="H26" i="66"/>
  <c r="G26" i="66"/>
  <c r="G25" i="66"/>
  <c r="H25" i="66" s="1"/>
  <c r="H24" i="66"/>
  <c r="G24" i="66"/>
  <c r="G23" i="66"/>
  <c r="H23" i="66" s="1"/>
  <c r="H22" i="66"/>
  <c r="G22" i="66"/>
  <c r="G21" i="66"/>
  <c r="H21" i="66" s="1"/>
  <c r="H20" i="66"/>
  <c r="G20" i="66"/>
  <c r="H19" i="66"/>
  <c r="G19" i="66"/>
  <c r="H18" i="66"/>
  <c r="G18" i="66"/>
  <c r="G17" i="66"/>
  <c r="H17" i="66" s="1"/>
  <c r="H16" i="66"/>
  <c r="G16" i="66"/>
  <c r="G15" i="66"/>
  <c r="H15" i="66" s="1"/>
  <c r="H14" i="66"/>
  <c r="G14" i="66"/>
  <c r="G13" i="66"/>
  <c r="H13" i="66" s="1"/>
  <c r="H12" i="66"/>
  <c r="G12" i="66"/>
  <c r="H11" i="66"/>
  <c r="G11" i="66"/>
  <c r="H10" i="66"/>
  <c r="G10" i="66"/>
  <c r="G9" i="66"/>
  <c r="H9" i="66" s="1"/>
  <c r="H8" i="66"/>
  <c r="G8" i="66"/>
  <c r="G7" i="66"/>
  <c r="H7" i="66" s="1"/>
  <c r="G6" i="66"/>
  <c r="H6" i="66" s="1"/>
  <c r="G5" i="66"/>
  <c r="H5" i="66" s="1"/>
  <c r="H4" i="66"/>
  <c r="G4" i="66"/>
  <c r="G3" i="66"/>
  <c r="H3" i="66" s="1"/>
  <c r="H2" i="66"/>
  <c r="G2" i="66"/>
  <c r="D2" i="68"/>
  <c r="C8" i="68"/>
  <c r="G3" i="68"/>
  <c r="G874" i="66"/>
  <c r="H874" i="66" s="1"/>
  <c r="G873" i="66"/>
  <c r="H873" i="66" s="1"/>
  <c r="H872" i="66"/>
  <c r="G872" i="66"/>
  <c r="D17" i="68"/>
  <c r="C17" i="68" s="1"/>
  <c r="C188" i="68" l="1"/>
  <c r="A9" i="68"/>
  <c r="C7" i="68" s="1"/>
  <c r="A198" i="68" a="1"/>
  <c r="A198" i="68" s="1"/>
  <c r="H3" i="68"/>
  <c r="B188" i="68"/>
  <c r="C191" i="68" l="1"/>
  <c r="A199" i="68" a="1"/>
  <c r="A199" i="68" s="1"/>
  <c r="B198" i="68" a="1"/>
  <c r="B198" i="68" s="1"/>
  <c r="F198" i="68" a="1"/>
  <c r="F198" i="68" s="1"/>
  <c r="F199" i="68" l="1" a="1"/>
  <c r="F199" i="68" s="1"/>
  <c r="A200" i="68" a="1"/>
  <c r="A200" i="68" s="1"/>
  <c r="B199" i="68" a="1"/>
  <c r="B199" i="68" s="1"/>
  <c r="C10" i="1"/>
  <c r="C11" i="1"/>
  <c r="C14" i="1"/>
  <c r="C15" i="1"/>
  <c r="C20" i="1"/>
  <c r="C21" i="1" s="1"/>
  <c r="A201" i="68" l="1" a="1"/>
  <c r="A201" i="68" s="1"/>
  <c r="B201" i="68" s="1" a="1"/>
  <c r="B201" i="68" s="1"/>
  <c r="F200" i="68" a="1"/>
  <c r="F200" i="68" s="1"/>
  <c r="B200" i="68" a="1"/>
  <c r="B200" i="68" s="1"/>
  <c r="F201" i="68" l="1" a="1"/>
  <c r="F201" i="68" s="1"/>
  <c r="A202" i="68" a="1"/>
  <c r="A202" i="68" s="1"/>
  <c r="A203" i="68" l="1" a="1"/>
  <c r="A203" i="68" s="1"/>
  <c r="A204" i="68" s="1" a="1"/>
  <c r="A204" i="68" s="1"/>
  <c r="A205" i="68" s="1" a="1"/>
  <c r="A205" i="68" s="1"/>
  <c r="A206" i="68" s="1" a="1"/>
  <c r="A206" i="68" s="1"/>
  <c r="A207" i="68" s="1" a="1"/>
  <c r="A207" i="68" s="1"/>
  <c r="A208" i="68" s="1" a="1"/>
  <c r="A208" i="68" s="1"/>
  <c r="A209" i="68" s="1" a="1"/>
  <c r="A209" i="68" s="1"/>
  <c r="A210" i="68" s="1" a="1"/>
  <c r="A210" i="68" s="1"/>
  <c r="A211" i="68" s="1" a="1"/>
  <c r="A211" i="68" s="1"/>
  <c r="A212" i="68" s="1" a="1"/>
  <c r="A212" i="68" s="1"/>
  <c r="A213" i="68" s="1" a="1"/>
  <c r="A213" i="68" s="1"/>
  <c r="A214" i="68" s="1" a="1"/>
  <c r="A214" i="68" s="1"/>
  <c r="A215" i="68" s="1" a="1"/>
  <c r="A215" i="68" s="1"/>
  <c r="A216" i="68" s="1" a="1"/>
  <c r="A216" i="68" s="1"/>
  <c r="A217" i="68" s="1" a="1"/>
  <c r="A217" i="68" s="1"/>
  <c r="A218" i="68" s="1" a="1"/>
  <c r="A218" i="68" s="1"/>
  <c r="A219" i="68" s="1" a="1"/>
  <c r="A219" i="68" s="1"/>
  <c r="F202" i="68" a="1"/>
  <c r="F202" i="68" s="1"/>
  <c r="B202" i="68" a="1"/>
  <c r="B202" i="68" s="1"/>
  <c r="A220" i="68" l="1" a="1"/>
  <c r="A220" i="68" s="1"/>
  <c r="A221" i="68" s="1" a="1"/>
  <c r="A221" i="68" s="1"/>
  <c r="A222" i="68" s="1" a="1"/>
  <c r="A222" i="68" s="1"/>
  <c r="A223" i="68" s="1" a="1"/>
  <c r="A223" i="68" s="1"/>
  <c r="A224" i="68" s="1" a="1"/>
  <c r="A224" i="68" s="1"/>
  <c r="A225" i="68" s="1" a="1"/>
  <c r="A225" i="68" s="1"/>
  <c r="A226" i="68" s="1" a="1"/>
  <c r="A226" i="68" s="1"/>
  <c r="A227" i="68" s="1" a="1"/>
  <c r="A227" i="68" s="1"/>
  <c r="A228" i="68" s="1" a="1"/>
  <c r="A228" i="68" s="1"/>
  <c r="A229" i="68" s="1" a="1"/>
  <c r="A229" i="68" s="1"/>
  <c r="A230" i="68" s="1" a="1"/>
  <c r="A230" i="68" s="1"/>
  <c r="A231" i="68" s="1" a="1"/>
  <c r="A231" i="68" s="1"/>
  <c r="A232" i="68" s="1" a="1"/>
  <c r="A232" i="68" s="1"/>
  <c r="A233" i="68" s="1" a="1"/>
  <c r="A233" i="68" s="1"/>
  <c r="A234" i="68" s="1" a="1"/>
  <c r="A234" i="68" s="1"/>
  <c r="A235" i="68" s="1" a="1"/>
  <c r="A235" i="68" s="1"/>
  <c r="A236" i="68" s="1" a="1"/>
  <c r="A236" i="68" s="1"/>
  <c r="A237" i="68" s="1" a="1"/>
  <c r="A237" i="68" s="1"/>
  <c r="A238" i="68" s="1" a="1"/>
  <c r="A238" i="68" s="1"/>
  <c r="A239" i="68" s="1" a="1"/>
  <c r="A239" i="68" s="1"/>
  <c r="A240" i="68" s="1" a="1"/>
  <c r="A240" i="68" s="1"/>
  <c r="A241" i="68" s="1" a="1"/>
  <c r="A241" i="68" s="1"/>
  <c r="A242" i="68" s="1" a="1"/>
  <c r="A242" i="68" s="1"/>
  <c r="A243" i="68" s="1" a="1"/>
  <c r="A243" i="68" s="1"/>
  <c r="A244" i="68" s="1" a="1"/>
  <c r="A244" i="68" s="1"/>
  <c r="A245" i="68" s="1" a="1"/>
  <c r="A245" i="68" s="1"/>
  <c r="A246" i="68" s="1" a="1"/>
  <c r="A246" i="68" s="1"/>
  <c r="A247" i="68" s="1" a="1"/>
  <c r="A247" i="68" s="1"/>
  <c r="A248" i="68" s="1" a="1"/>
  <c r="A248" i="68" s="1"/>
  <c r="A249" i="68" s="1" a="1"/>
  <c r="A249" i="68" s="1"/>
  <c r="A250" i="68" s="1" a="1"/>
  <c r="A250" i="68" s="1"/>
  <c r="A251" i="68" s="1" a="1"/>
  <c r="A251" i="68" s="1"/>
  <c r="A252" i="68" s="1" a="1"/>
  <c r="A252" i="68" s="1"/>
  <c r="A253" i="68" s="1" a="1"/>
  <c r="A253" i="68" s="1"/>
  <c r="A254" i="68" s="1" a="1"/>
  <c r="A254" i="68" s="1"/>
  <c r="A255" i="68" s="1" a="1"/>
  <c r="A255" i="68" s="1"/>
  <c r="A256" i="68" s="1" a="1"/>
  <c r="A256" i="68" s="1"/>
  <c r="A257" i="68" s="1" a="1"/>
  <c r="A257" i="68" s="1"/>
  <c r="A258" i="68" s="1" a="1"/>
  <c r="A258" i="68" s="1"/>
  <c r="A259" i="68" s="1" a="1"/>
  <c r="A259" i="68" s="1"/>
  <c r="A260" i="68" s="1" a="1"/>
  <c r="A260" i="68" s="1"/>
  <c r="A261" i="68" s="1" a="1"/>
  <c r="A261" i="68" s="1"/>
  <c r="A262" i="68" s="1" a="1"/>
  <c r="A262" i="68" s="1"/>
  <c r="A263" i="68" s="1" a="1"/>
  <c r="A263" i="68" s="1"/>
  <c r="A264" i="68" s="1" a="1"/>
  <c r="A264" i="68" s="1"/>
  <c r="A265" i="68" s="1" a="1"/>
  <c r="A265" i="68" s="1"/>
  <c r="A266" i="68" s="1" a="1"/>
  <c r="A266" i="68" s="1"/>
  <c r="A267" i="68" s="1" a="1"/>
  <c r="A267" i="68" s="1"/>
  <c r="A268" i="68" s="1" a="1"/>
  <c r="A268" i="68" s="1"/>
  <c r="A269" i="68" s="1" a="1"/>
  <c r="A269" i="68" s="1"/>
  <c r="A270" i="68" s="1" a="1"/>
  <c r="A270" i="68" s="1"/>
  <c r="A271" i="68" s="1" a="1"/>
  <c r="A271" i="68" s="1"/>
  <c r="A272" i="68" s="1" a="1"/>
  <c r="A272" i="68" s="1"/>
  <c r="A273" i="68" s="1" a="1"/>
  <c r="A273" i="68" s="1"/>
  <c r="A274" i="68" s="1" a="1"/>
  <c r="A274" i="68" s="1"/>
  <c r="A275" i="68" s="1" a="1"/>
  <c r="A275" i="68" s="1"/>
  <c r="A276" i="68" s="1" a="1"/>
  <c r="A276" i="68" s="1"/>
  <c r="A277" i="68" s="1" a="1"/>
  <c r="A277" i="68" s="1"/>
  <c r="A278" i="68" s="1" a="1"/>
  <c r="A278" i="68" s="1"/>
  <c r="A279" i="68" s="1" a="1"/>
  <c r="A279" i="68" s="1"/>
  <c r="A280" i="68" s="1" a="1"/>
  <c r="A280" i="68" s="1"/>
  <c r="A281" i="68" s="1" a="1"/>
  <c r="A281" i="68" s="1"/>
  <c r="A282" i="68" s="1" a="1"/>
  <c r="A282" i="68" s="1"/>
  <c r="A283" i="68" s="1" a="1"/>
  <c r="A283" i="68" s="1"/>
  <c r="A284" i="68" s="1" a="1"/>
  <c r="A284" i="68" s="1"/>
  <c r="A285" i="68" s="1" a="1"/>
  <c r="A285" i="68" s="1"/>
  <c r="A286" i="68" s="1" a="1"/>
  <c r="A286" i="68" s="1"/>
  <c r="A287" i="68" s="1" a="1"/>
  <c r="A287" i="68" s="1"/>
  <c r="A288" i="68" s="1" a="1"/>
  <c r="A288" i="68" s="1"/>
  <c r="A289" i="68" s="1" a="1"/>
  <c r="A289" i="68" s="1"/>
  <c r="A290" i="68" s="1" a="1"/>
  <c r="A290" i="68" s="1"/>
  <c r="A291" i="68" s="1" a="1"/>
  <c r="A291" i="68" s="1"/>
  <c r="A292" i="68" s="1" a="1"/>
  <c r="A292" i="68" s="1"/>
  <c r="A293" i="68" s="1" a="1"/>
  <c r="A293" i="68" s="1"/>
  <c r="A294" i="68" s="1" a="1"/>
  <c r="A294" i="68" s="1"/>
  <c r="A295" i="68" s="1" a="1"/>
  <c r="A295" i="68" s="1"/>
  <c r="A296" i="68" s="1" a="1"/>
  <c r="A296" i="68" s="1"/>
  <c r="A297" i="68" s="1" a="1"/>
  <c r="A297" i="68" s="1"/>
  <c r="A298" i="68" s="1" a="1"/>
  <c r="A298" i="68" s="1"/>
  <c r="A299" i="68" s="1" a="1"/>
  <c r="A299" i="68" s="1"/>
  <c r="A300" i="68" s="1" a="1"/>
  <c r="A300" i="68" s="1"/>
  <c r="A301" i="68" s="1" a="1"/>
  <c r="A301" i="68" s="1"/>
  <c r="A302" i="68" s="1" a="1"/>
  <c r="A302" i="68" s="1"/>
  <c r="A303" i="68" s="1" a="1"/>
  <c r="A303" i="68" s="1"/>
  <c r="A304" i="68" s="1" a="1"/>
  <c r="A304" i="68" s="1"/>
  <c r="A305" i="68" s="1" a="1"/>
  <c r="A305" i="68" s="1"/>
  <c r="A306" i="68" s="1" a="1"/>
  <c r="A306" i="68" s="1"/>
  <c r="A307" i="68" s="1" a="1"/>
  <c r="A307" i="68" s="1"/>
  <c r="A308" i="68" s="1" a="1"/>
  <c r="A308" i="68" s="1"/>
  <c r="A309" i="68" s="1" a="1"/>
  <c r="A309" i="68" s="1"/>
  <c r="A310" i="68" s="1" a="1"/>
  <c r="A310" i="68" s="1"/>
  <c r="A311" i="68" s="1" a="1"/>
  <c r="A311" i="68" s="1"/>
  <c r="A312" i="68" s="1" a="1"/>
  <c r="A312" i="68" s="1"/>
  <c r="A313" i="68" s="1" a="1"/>
  <c r="A313" i="68" s="1"/>
  <c r="A314" i="68" s="1" a="1"/>
  <c r="A314" i="68" s="1"/>
  <c r="A315" i="68" s="1" a="1"/>
  <c r="A315" i="68" s="1"/>
  <c r="A316" i="68" s="1" a="1"/>
  <c r="A316" i="68" s="1"/>
  <c r="A317" i="68" s="1" a="1"/>
  <c r="A317" i="68" s="1"/>
  <c r="A318" i="68" s="1" a="1"/>
  <c r="A318" i="68" s="1"/>
  <c r="A319" i="68" s="1" a="1"/>
  <c r="A319" i="68" s="1"/>
  <c r="A320" i="68" s="1" a="1"/>
  <c r="A320" i="68" s="1"/>
  <c r="A321" i="68" s="1" a="1"/>
  <c r="A321" i="68" s="1"/>
  <c r="A322" i="68" s="1" a="1"/>
  <c r="A322" i="68" s="1"/>
  <c r="A323" i="68" s="1" a="1"/>
  <c r="A323" i="68" s="1"/>
  <c r="A324" i="68" s="1" a="1"/>
  <c r="A324" i="68" s="1"/>
  <c r="A325" i="68" s="1" a="1"/>
  <c r="A325" i="68" s="1"/>
  <c r="A326" i="68" s="1" a="1"/>
  <c r="A326" i="68" s="1"/>
  <c r="A327" i="68" s="1" a="1"/>
  <c r="A327" i="68" s="1"/>
  <c r="A328" i="68" s="1" a="1"/>
  <c r="A328" i="68" s="1"/>
  <c r="A329" i="68" s="1" a="1"/>
  <c r="A329" i="68" s="1"/>
  <c r="A330" i="68" s="1" a="1"/>
  <c r="A330" i="68" s="1"/>
  <c r="A331" i="68" s="1" a="1"/>
  <c r="A331" i="68" s="1"/>
  <c r="A332" i="68" s="1" a="1"/>
  <c r="A332" i="68" s="1"/>
  <c r="A333" i="68" s="1" a="1"/>
  <c r="A333" i="68" s="1"/>
  <c r="A334" i="68" s="1" a="1"/>
  <c r="A334" i="68" s="1"/>
  <c r="A335" i="68" s="1" a="1"/>
  <c r="A335" i="68" s="1"/>
  <c r="A336" i="68" s="1" a="1"/>
  <c r="A336" i="68" s="1"/>
  <c r="A337" i="68" s="1" a="1"/>
  <c r="A337" i="68" s="1"/>
  <c r="A338" i="68" s="1" a="1"/>
  <c r="A338" i="68" s="1"/>
  <c r="A339" i="68" s="1" a="1"/>
  <c r="A339" i="68" s="1"/>
  <c r="A340" i="68" s="1" a="1"/>
  <c r="A340" i="68" s="1"/>
  <c r="A341" i="68" s="1" a="1"/>
  <c r="A341" i="68" s="1"/>
  <c r="A342" i="68" s="1" a="1"/>
  <c r="A342" i="68" s="1"/>
  <c r="A343" i="68" s="1" a="1"/>
  <c r="A343" i="68" s="1"/>
  <c r="A344" i="68" s="1" a="1"/>
  <c r="A344" i="68" s="1"/>
  <c r="B203" i="68" a="1"/>
  <c r="B203" i="68" s="1"/>
  <c r="F203" i="68" a="1"/>
  <c r="F203" i="68" s="1"/>
  <c r="F204" i="68" a="1"/>
  <c r="F204" i="68" s="1"/>
  <c r="B204" i="68" a="1"/>
  <c r="B204" i="68" s="1"/>
  <c r="F205" i="68" l="1" a="1"/>
  <c r="F205" i="68" s="1"/>
  <c r="B205" i="68" a="1"/>
  <c r="B205" i="68" s="1"/>
  <c r="B206" i="68" l="1" a="1"/>
  <c r="B206" i="68" s="1"/>
  <c r="F206" i="68" a="1"/>
  <c r="F206" i="68" s="1"/>
  <c r="F207" i="68" l="1" a="1"/>
  <c r="F207" i="68" s="1"/>
  <c r="B207" i="68" a="1"/>
  <c r="B207" i="68" s="1"/>
  <c r="F208" i="68" l="1" a="1"/>
  <c r="F208" i="68" s="1"/>
  <c r="B208" i="68" a="1"/>
  <c r="B208" i="68" s="1"/>
  <c r="F209" i="68" l="1" a="1"/>
  <c r="F209" i="68" s="1"/>
  <c r="B209" i="68" a="1"/>
  <c r="B209" i="68" s="1"/>
  <c r="B210" i="68" l="1" a="1"/>
  <c r="B210" i="68" s="1"/>
  <c r="F210" i="68" a="1"/>
  <c r="F210" i="68" s="1"/>
  <c r="B211" i="68" l="1" a="1"/>
  <c r="B211" i="68" s="1"/>
  <c r="F211" i="68" a="1"/>
  <c r="F211" i="68" s="1"/>
  <c r="F212" i="68" l="1" a="1"/>
  <c r="F212" i="68" s="1"/>
  <c r="B212" i="68" a="1"/>
  <c r="B212" i="68" s="1"/>
  <c r="F213" i="68" l="1" a="1"/>
  <c r="F213" i="68" s="1"/>
  <c r="B213" i="68" a="1"/>
  <c r="B213" i="68" s="1"/>
  <c r="B214" i="68" l="1" a="1"/>
  <c r="B214" i="68" s="1"/>
  <c r="F214" i="68" a="1"/>
  <c r="F214" i="68" s="1"/>
  <c r="B215" i="68" l="1" a="1"/>
  <c r="B215" i="68" s="1"/>
  <c r="F215" i="68" a="1"/>
  <c r="F215" i="68" s="1"/>
  <c r="F216" i="68" l="1" a="1"/>
  <c r="F216" i="68" s="1"/>
  <c r="B216" i="68" a="1"/>
  <c r="B216" i="68" s="1"/>
  <c r="F217" i="68" l="1" a="1"/>
  <c r="F217" i="68" s="1"/>
  <c r="B217" i="68" a="1"/>
  <c r="B217" i="68" s="1"/>
  <c r="F218" i="68" l="1" a="1"/>
  <c r="F218" i="68" s="1"/>
  <c r="B218" i="68" a="1"/>
  <c r="B218" i="68" s="1"/>
  <c r="B219" i="68" l="1" a="1"/>
  <c r="B219" i="68" s="1"/>
  <c r="F219" i="68" a="1"/>
  <c r="F219" i="68" s="1"/>
  <c r="F220" i="68" l="1" a="1"/>
  <c r="F220" i="68" s="1"/>
  <c r="B220" i="68" a="1"/>
  <c r="B220" i="68" s="1"/>
  <c r="B221" i="68" l="1" a="1"/>
  <c r="B221" i="68" s="1"/>
  <c r="F221" i="68" a="1"/>
  <c r="F221" i="68" s="1"/>
  <c r="F222" i="68" l="1" a="1"/>
  <c r="F222" i="68" s="1"/>
  <c r="B222" i="68" a="1"/>
  <c r="B222" i="68" s="1"/>
  <c r="F223" i="68" l="1" a="1"/>
  <c r="F223" i="68" s="1"/>
  <c r="B223" i="68" a="1"/>
  <c r="B223" i="68" s="1"/>
  <c r="B224" i="68" l="1" a="1"/>
  <c r="B224" i="68" s="1"/>
  <c r="F224" i="68" a="1"/>
  <c r="F224" i="68" s="1"/>
  <c r="F225" i="68" l="1" a="1"/>
  <c r="F225" i="68" s="1"/>
  <c r="B225" i="68" a="1"/>
  <c r="B225" i="68" s="1"/>
  <c r="F226" i="68" l="1" a="1"/>
  <c r="F226" i="68" s="1"/>
  <c r="B226" i="68" a="1"/>
  <c r="B226" i="68" s="1"/>
  <c r="B227" i="68" l="1" a="1"/>
  <c r="B227" i="68" s="1"/>
  <c r="F227" i="68" a="1"/>
  <c r="F227" i="68" s="1"/>
  <c r="F228" i="68" l="1" a="1"/>
  <c r="F228" i="68" s="1"/>
  <c r="B228" i="68" a="1"/>
  <c r="B228" i="68" s="1"/>
  <c r="F229" i="68" l="1" a="1"/>
  <c r="F229" i="68" s="1"/>
  <c r="B229" i="68" a="1"/>
  <c r="B229" i="68" s="1"/>
  <c r="B230" i="68" l="1" a="1"/>
  <c r="B230" i="68" s="1"/>
  <c r="F230" i="68" a="1"/>
  <c r="F230" i="68" s="1"/>
  <c r="F231" i="68" l="1" a="1"/>
  <c r="F231" i="68" s="1"/>
  <c r="B231" i="68" a="1"/>
  <c r="B231" i="68" s="1"/>
  <c r="B232" i="68" l="1" a="1"/>
  <c r="B232" i="68" s="1"/>
  <c r="F232" i="68" a="1"/>
  <c r="F232" i="68" s="1"/>
  <c r="F233" i="68" l="1" a="1"/>
  <c r="F233" i="68" s="1"/>
  <c r="B233" i="68" a="1"/>
  <c r="B233" i="68" s="1"/>
  <c r="F234" i="68" l="1" a="1"/>
  <c r="F234" i="68" s="1"/>
  <c r="B234" i="68" a="1"/>
  <c r="B234" i="68" s="1"/>
  <c r="F235" i="68" l="1" a="1"/>
  <c r="F235" i="68" s="1"/>
  <c r="B235" i="68" a="1"/>
  <c r="B235" i="68" s="1"/>
  <c r="F236" i="68" l="1" a="1"/>
  <c r="F236" i="68" s="1"/>
  <c r="B236" i="68" a="1"/>
  <c r="B236" i="68" s="1"/>
  <c r="F237" i="68" l="1" a="1"/>
  <c r="F237" i="68" s="1"/>
  <c r="B237" i="68" a="1"/>
  <c r="B237" i="68" s="1"/>
  <c r="B238" i="68" l="1" a="1"/>
  <c r="B238" i="68" s="1"/>
  <c r="F238" i="68" a="1"/>
  <c r="F238" i="68" s="1"/>
  <c r="F239" i="68" l="1" a="1"/>
  <c r="F239" i="68" s="1"/>
  <c r="B239" i="68" a="1"/>
  <c r="B239" i="68" s="1"/>
  <c r="F240" i="68" l="1" a="1"/>
  <c r="F240" i="68" s="1"/>
  <c r="B240" i="68" a="1"/>
  <c r="B240" i="68" s="1"/>
  <c r="F241" i="68" l="1" a="1"/>
  <c r="F241" i="68" s="1"/>
  <c r="B241" i="68" a="1"/>
  <c r="B241" i="68" s="1"/>
  <c r="F242" i="68" l="1" a="1"/>
  <c r="F242" i="68" s="1"/>
  <c r="B242" i="68" a="1"/>
  <c r="B242" i="68" s="1"/>
  <c r="B243" i="68" l="1" a="1"/>
  <c r="B243" i="68" s="1"/>
  <c r="F243" i="68" a="1"/>
  <c r="F243" i="68" s="1"/>
  <c r="F244" i="68" l="1" a="1"/>
  <c r="F244" i="68" s="1"/>
  <c r="B244" i="68" a="1"/>
  <c r="B244" i="68" s="1"/>
  <c r="B245" i="68" l="1" a="1"/>
  <c r="B245" i="68" s="1"/>
  <c r="F245" i="68" a="1"/>
  <c r="F245" i="68" s="1"/>
  <c r="B246" i="68" l="1" a="1"/>
  <c r="B246" i="68" s="1"/>
  <c r="F246" i="68" a="1"/>
  <c r="F246" i="68" s="1"/>
  <c r="F247" i="68" l="1" a="1"/>
  <c r="F247" i="68" s="1"/>
  <c r="B247" i="68" a="1"/>
  <c r="B247" i="68" s="1"/>
  <c r="F248" i="68" l="1" a="1"/>
  <c r="F248" i="68" s="1"/>
  <c r="B248" i="68" a="1"/>
  <c r="B248" i="68" s="1"/>
  <c r="B249" i="68" l="1" a="1"/>
  <c r="B249" i="68" s="1"/>
  <c r="F249" i="68" a="1"/>
  <c r="F249" i="68" s="1"/>
  <c r="B250" i="68" l="1" a="1"/>
  <c r="B250" i="68" s="1"/>
  <c r="F250" i="68" a="1"/>
  <c r="F250" i="68" s="1"/>
  <c r="F251" i="68" l="1" a="1"/>
  <c r="F251" i="68" s="1"/>
  <c r="B251" i="68" a="1"/>
  <c r="B251" i="68" s="1"/>
  <c r="F252" i="68" l="1" a="1"/>
  <c r="F252" i="68" s="1"/>
  <c r="B252" i="68" a="1"/>
  <c r="B252" i="68" s="1"/>
  <c r="F253" i="68" l="1" a="1"/>
  <c r="F253" i="68" s="1"/>
  <c r="B253" i="68" a="1"/>
  <c r="B253" i="68" s="1"/>
  <c r="B254" i="68" l="1" a="1"/>
  <c r="B254" i="68" s="1"/>
  <c r="F254" i="68" a="1"/>
  <c r="F254" i="68" s="1"/>
  <c r="F255" i="68" l="1" a="1"/>
  <c r="F255" i="68" s="1"/>
  <c r="B255" i="68" a="1"/>
  <c r="B255" i="68" s="1"/>
  <c r="F256" i="68" l="1" a="1"/>
  <c r="F256" i="68" s="1"/>
  <c r="B256" i="68" a="1"/>
  <c r="B256" i="68" s="1"/>
  <c r="B257" i="68" l="1" a="1"/>
  <c r="B257" i="68" s="1"/>
  <c r="F257" i="68" a="1"/>
  <c r="F257" i="68" s="1"/>
  <c r="B258" i="68" l="1" a="1"/>
  <c r="B258" i="68" s="1"/>
  <c r="F258" i="68" a="1"/>
  <c r="F258" i="68" s="1"/>
  <c r="F259" i="68" l="1" a="1"/>
  <c r="F259" i="68" s="1"/>
  <c r="B259" i="68" a="1"/>
  <c r="B259" i="68" s="1"/>
  <c r="F260" i="68" l="1" a="1"/>
  <c r="F260" i="68" s="1"/>
  <c r="B260" i="68" a="1"/>
  <c r="B260" i="68" s="1"/>
  <c r="F261" i="68" l="1" a="1"/>
  <c r="F261" i="68" s="1"/>
  <c r="B261" i="68" a="1"/>
  <c r="B261" i="68" s="1"/>
  <c r="F262" i="68" l="1" a="1"/>
  <c r="F262" i="68" s="1"/>
  <c r="B262" i="68" a="1"/>
  <c r="B262" i="68" s="1"/>
  <c r="F263" i="68" l="1" a="1"/>
  <c r="F263" i="68" s="1"/>
  <c r="B263" i="68" a="1"/>
  <c r="B263" i="68" s="1"/>
  <c r="B264" i="68" l="1" a="1"/>
  <c r="B264" i="68" s="1"/>
  <c r="F264" i="68" a="1"/>
  <c r="F264" i="68" s="1"/>
  <c r="B265" i="68" l="1" a="1"/>
  <c r="B265" i="68" s="1"/>
  <c r="F265" i="68" a="1"/>
  <c r="F265" i="68" s="1"/>
  <c r="F266" i="68" l="1" a="1"/>
  <c r="F266" i="68" s="1"/>
  <c r="B266" i="68" a="1"/>
  <c r="B266" i="68" s="1"/>
  <c r="F267" i="68" l="1" a="1"/>
  <c r="F267" i="68" s="1"/>
  <c r="B267" i="68" a="1"/>
  <c r="B267" i="68" s="1"/>
  <c r="B268" i="68" l="1" a="1"/>
  <c r="B268" i="68" s="1"/>
  <c r="F268" i="68" a="1"/>
  <c r="F268" i="68" s="1"/>
  <c r="F269" i="68" l="1" a="1"/>
  <c r="F269" i="68" s="1"/>
  <c r="B269" i="68" a="1"/>
  <c r="B269" i="68" s="1"/>
  <c r="F270" i="68" l="1" a="1"/>
  <c r="F270" i="68" s="1"/>
  <c r="B270" i="68" a="1"/>
  <c r="B270" i="68" s="1"/>
  <c r="B271" i="68" l="1" a="1"/>
  <c r="B271" i="68" s="1"/>
  <c r="F271" i="68" a="1"/>
  <c r="F271" i="68" s="1"/>
  <c r="F272" i="68" l="1" a="1"/>
  <c r="F272" i="68" s="1"/>
  <c r="B272" i="68" a="1"/>
  <c r="B272" i="68" s="1"/>
  <c r="F273" i="68" l="1" a="1"/>
  <c r="F273" i="68" s="1"/>
  <c r="B273" i="68" a="1"/>
  <c r="B273" i="68" s="1"/>
  <c r="B274" i="68" l="1" a="1"/>
  <c r="B274" i="68" s="1"/>
  <c r="F274" i="68" a="1"/>
  <c r="F274" i="68" s="1"/>
  <c r="F275" i="68" l="1" a="1"/>
  <c r="F275" i="68" s="1"/>
  <c r="B275" i="68" a="1"/>
  <c r="B275" i="68" s="1"/>
  <c r="F276" i="68" l="1" a="1"/>
  <c r="F276" i="68" s="1"/>
  <c r="B276" i="68" a="1"/>
  <c r="B276" i="68" s="1"/>
  <c r="B277" i="68" l="1" a="1"/>
  <c r="B277" i="68" s="1"/>
  <c r="F277" i="68" a="1"/>
  <c r="F277" i="68" s="1"/>
  <c r="F278" i="68" l="1" a="1"/>
  <c r="F278" i="68" s="1"/>
  <c r="B278" i="68" a="1"/>
  <c r="B278" i="68" s="1"/>
  <c r="F279" i="68" l="1" a="1"/>
  <c r="F279" i="68" s="1"/>
  <c r="B279" i="68" a="1"/>
  <c r="B279" i="68" s="1"/>
  <c r="B280" i="68" l="1" a="1"/>
  <c r="B280" i="68" s="1"/>
  <c r="F280" i="68" a="1"/>
  <c r="F280" i="68" s="1"/>
  <c r="F281" i="68" l="1" a="1"/>
  <c r="F281" i="68" s="1"/>
  <c r="B281" i="68" a="1"/>
  <c r="B281" i="68" s="1"/>
  <c r="F282" i="68" l="1" a="1"/>
  <c r="F282" i="68" s="1"/>
  <c r="B282" i="68" a="1"/>
  <c r="B282" i="68" s="1"/>
  <c r="B283" i="68" l="1" a="1"/>
  <c r="B283" i="68" s="1"/>
  <c r="F283" i="68" a="1"/>
  <c r="F283" i="68" s="1"/>
  <c r="F284" i="68" l="1" a="1"/>
  <c r="F284" i="68" s="1"/>
  <c r="B284" i="68" a="1"/>
  <c r="B284" i="68" s="1"/>
  <c r="F285" i="68" l="1" a="1"/>
  <c r="F285" i="68" s="1"/>
  <c r="B285" i="68" a="1"/>
  <c r="B285" i="68" s="1"/>
  <c r="F286" i="68" l="1" a="1"/>
  <c r="F286" i="68" s="1"/>
  <c r="B286" i="68" a="1"/>
  <c r="B286" i="68" s="1"/>
  <c r="F287" i="68" l="1" a="1"/>
  <c r="F287" i="68" s="1"/>
  <c r="B287" i="68" a="1"/>
  <c r="B287" i="68" s="1"/>
  <c r="F288" i="68" l="1" a="1"/>
  <c r="F288" i="68" s="1"/>
  <c r="B288" i="68" a="1"/>
  <c r="B288" i="68" s="1"/>
  <c r="F289" i="68" l="1" a="1"/>
  <c r="F289" i="68" s="1"/>
  <c r="B289" i="68" a="1"/>
  <c r="B289" i="68" s="1"/>
  <c r="F290" i="68" l="1" a="1"/>
  <c r="F290" i="68" s="1"/>
  <c r="B290" i="68" a="1"/>
  <c r="B290" i="68" s="1"/>
  <c r="F291" i="68" l="1" a="1"/>
  <c r="F291" i="68" s="1"/>
  <c r="B291" i="68" a="1"/>
  <c r="B291" i="68" s="1"/>
  <c r="F292" i="68" l="1" a="1"/>
  <c r="F292" i="68" s="1"/>
  <c r="B292" i="68" a="1"/>
  <c r="B292" i="68" s="1"/>
  <c r="F293" i="68" l="1" a="1"/>
  <c r="F293" i="68" s="1"/>
  <c r="B293" i="68" a="1"/>
  <c r="B293" i="68" s="1"/>
  <c r="F294" i="68" l="1" a="1"/>
  <c r="F294" i="68" s="1"/>
  <c r="B294" i="68" a="1"/>
  <c r="B294" i="68" s="1"/>
  <c r="F295" i="68" l="1" a="1"/>
  <c r="F295" i="68" s="1"/>
  <c r="B295" i="68" a="1"/>
  <c r="B295" i="68" s="1"/>
  <c r="F296" i="68" l="1" a="1"/>
  <c r="F296" i="68" s="1"/>
  <c r="B296" i="68" a="1"/>
  <c r="B296" i="68" s="1"/>
  <c r="B297" i="68" l="1" a="1"/>
  <c r="B297" i="68" s="1"/>
  <c r="F297" i="68" a="1"/>
  <c r="F297" i="68" s="1"/>
  <c r="F298" i="68" l="1" a="1"/>
  <c r="F298" i="68" s="1"/>
  <c r="B298" i="68" a="1"/>
  <c r="B298" i="68" s="1"/>
  <c r="F299" i="68" l="1" a="1"/>
  <c r="F299" i="68" s="1"/>
  <c r="B299" i="68" a="1"/>
  <c r="B299" i="68" s="1"/>
  <c r="F300" i="68" l="1" a="1"/>
  <c r="F300" i="68" s="1"/>
  <c r="B300" i="68" a="1"/>
  <c r="B300" i="68" s="1"/>
  <c r="F301" i="68" l="1" a="1"/>
  <c r="F301" i="68" s="1"/>
  <c r="B301" i="68" a="1"/>
  <c r="B301" i="68" s="1"/>
  <c r="F302" i="68" l="1" a="1"/>
  <c r="F302" i="68" s="1"/>
  <c r="B302" i="68" a="1"/>
  <c r="B302" i="68" s="1"/>
  <c r="B303" i="68" l="1" a="1"/>
  <c r="B303" i="68" s="1"/>
  <c r="F303" i="68" a="1"/>
  <c r="F303" i="68" s="1"/>
  <c r="F304" i="68" l="1" a="1"/>
  <c r="F304" i="68" s="1"/>
  <c r="B304" i="68" a="1"/>
  <c r="B304" i="68" s="1"/>
  <c r="F305" i="68" l="1" a="1"/>
  <c r="F305" i="68" s="1"/>
  <c r="B305" i="68" a="1"/>
  <c r="B305" i="68" s="1"/>
  <c r="B306" i="68" l="1" a="1"/>
  <c r="B306" i="68" s="1"/>
  <c r="F306" i="68" a="1"/>
  <c r="F306" i="68" s="1"/>
  <c r="F307" i="68" l="1" a="1"/>
  <c r="F307" i="68" s="1"/>
  <c r="B307" i="68" a="1"/>
  <c r="B307" i="68" s="1"/>
  <c r="F308" i="68" l="1" a="1"/>
  <c r="F308" i="68" s="1"/>
  <c r="B308" i="68" a="1"/>
  <c r="B308" i="68" s="1"/>
  <c r="B309" i="68" l="1" a="1"/>
  <c r="B309" i="68" s="1"/>
  <c r="F309" i="68" a="1"/>
  <c r="F309" i="68" s="1"/>
  <c r="F310" i="68" l="1" a="1"/>
  <c r="F310" i="68" s="1"/>
  <c r="B310" i="68" a="1"/>
  <c r="B310" i="68" s="1"/>
  <c r="F311" i="68" l="1" a="1"/>
  <c r="F311" i="68" s="1"/>
  <c r="B311" i="68" a="1"/>
  <c r="B311" i="68" s="1"/>
  <c r="B312" i="68" l="1" a="1"/>
  <c r="B312" i="68" s="1"/>
  <c r="F312" i="68" a="1"/>
  <c r="F312" i="68" s="1"/>
  <c r="F313" i="68" l="1" a="1"/>
  <c r="F313" i="68" s="1"/>
  <c r="B313" i="68" a="1"/>
  <c r="B313" i="68" s="1"/>
  <c r="F314" i="68" l="1" a="1"/>
  <c r="F314" i="68" s="1"/>
  <c r="B314" i="68" a="1"/>
  <c r="B314" i="68" s="1"/>
  <c r="B315" i="68" l="1" a="1"/>
  <c r="B315" i="68" s="1"/>
  <c r="F315" i="68" a="1"/>
  <c r="F315" i="68" s="1"/>
  <c r="F316" i="68" l="1" a="1"/>
  <c r="F316" i="68" s="1"/>
  <c r="B316" i="68" a="1"/>
  <c r="B316" i="68" s="1"/>
  <c r="F317" i="68" l="1" a="1"/>
  <c r="F317" i="68" s="1"/>
  <c r="B317" i="68" a="1"/>
  <c r="B317" i="68" s="1"/>
  <c r="F318" i="68" l="1" a="1"/>
  <c r="F318" i="68" s="1"/>
  <c r="B318" i="68" a="1"/>
  <c r="B318" i="68" s="1"/>
  <c r="F319" i="68" l="1" a="1"/>
  <c r="F319" i="68" s="1"/>
  <c r="B319" i="68" a="1"/>
  <c r="B319" i="68" s="1"/>
  <c r="F320" i="68" l="1" a="1"/>
  <c r="F320" i="68" s="1"/>
  <c r="B320" i="68" a="1"/>
  <c r="B320" i="68" s="1"/>
  <c r="F321" i="68" l="1" a="1"/>
  <c r="F321" i="68" s="1"/>
  <c r="B321" i="68" a="1"/>
  <c r="B321" i="68" s="1"/>
  <c r="F322" i="68" l="1" a="1"/>
  <c r="F322" i="68" s="1"/>
  <c r="B322" i="68" a="1"/>
  <c r="B322" i="68" s="1"/>
  <c r="F323" i="68" l="1" a="1"/>
  <c r="F323" i="68" s="1"/>
  <c r="B323" i="68" a="1"/>
  <c r="B323" i="68" s="1"/>
  <c r="F324" i="68" l="1" a="1"/>
  <c r="F324" i="68" s="1"/>
  <c r="B324" i="68" a="1"/>
  <c r="B324" i="68" s="1"/>
  <c r="F325" i="68" l="1" a="1"/>
  <c r="F325" i="68" s="1"/>
  <c r="B325" i="68" a="1"/>
  <c r="B325" i="68" s="1"/>
  <c r="B326" i="68" l="1" a="1"/>
  <c r="B326" i="68" s="1"/>
  <c r="F326" i="68" a="1"/>
  <c r="F326" i="68" s="1"/>
  <c r="F327" i="68" l="1" a="1"/>
  <c r="F327" i="68" s="1"/>
  <c r="B327" i="68" a="1"/>
  <c r="B327" i="68" s="1"/>
  <c r="F328" i="68" l="1" a="1"/>
  <c r="F328" i="68" s="1"/>
  <c r="B328" i="68" a="1"/>
  <c r="B328" i="68" s="1"/>
  <c r="B329" i="68" l="1" a="1"/>
  <c r="B329" i="68" s="1"/>
  <c r="F329" i="68" a="1"/>
  <c r="F329" i="68" s="1"/>
  <c r="F330" i="68" l="1" a="1"/>
  <c r="F330" i="68" s="1"/>
  <c r="B330" i="68" a="1"/>
  <c r="B330" i="68" s="1"/>
  <c r="F331" i="68" l="1" a="1"/>
  <c r="F331" i="68" s="1"/>
  <c r="B331" i="68" a="1"/>
  <c r="B331" i="68" s="1"/>
  <c r="B332" i="68" l="1" a="1"/>
  <c r="B332" i="68" s="1"/>
  <c r="F332" i="68" a="1"/>
  <c r="F332" i="68" s="1"/>
  <c r="F333" i="68" l="1" a="1"/>
  <c r="F333" i="68" s="1"/>
  <c r="B333" i="68" a="1"/>
  <c r="B333" i="68" s="1"/>
  <c r="F334" i="68" l="1" a="1"/>
  <c r="F334" i="68" s="1"/>
  <c r="B334" i="68" a="1"/>
  <c r="B334" i="68" s="1"/>
  <c r="B335" i="68" l="1" a="1"/>
  <c r="B335" i="68" s="1"/>
  <c r="F335" i="68" a="1"/>
  <c r="F335" i="68" s="1"/>
  <c r="F336" i="68" l="1" a="1"/>
  <c r="F336" i="68" s="1"/>
  <c r="B336" i="68" a="1"/>
  <c r="B336" i="68" s="1"/>
  <c r="F337" i="68" l="1" a="1"/>
  <c r="F337" i="68" s="1"/>
  <c r="B337" i="68" a="1"/>
  <c r="B337" i="68" s="1"/>
  <c r="B338" i="68" l="1" a="1"/>
  <c r="B338" i="68" s="1"/>
  <c r="F338" i="68" a="1"/>
  <c r="F338" i="68" s="1"/>
  <c r="F339" i="68" l="1" a="1"/>
  <c r="F339" i="68" s="1"/>
  <c r="B339" i="68" a="1"/>
  <c r="B339" i="68" s="1"/>
  <c r="F340" i="68" l="1" a="1"/>
  <c r="F340" i="68" s="1"/>
  <c r="B340" i="68" a="1"/>
  <c r="B340" i="68" s="1"/>
  <c r="B341" i="68" l="1" a="1"/>
  <c r="B341" i="68" s="1"/>
  <c r="F341" i="68" a="1"/>
  <c r="F341" i="68" s="1"/>
  <c r="F342" i="68" l="1" a="1"/>
  <c r="F342" i="68" s="1"/>
  <c r="B342" i="68" a="1"/>
  <c r="B342" i="68" s="1"/>
  <c r="F343" i="68" l="1" a="1"/>
  <c r="F343" i="68" s="1"/>
  <c r="B343" i="68" a="1"/>
  <c r="B343" i="68" s="1"/>
  <c r="B344" i="68" l="1" a="1"/>
  <c r="B344" i="68" s="1"/>
  <c r="F344" i="68" a="1"/>
  <c r="F344" i="68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<sst xmlns="http://schemas.openxmlformats.org/spreadsheetml/2006/main" count="7224" uniqueCount="1961">
  <si>
    <t>This sheet formula drives dates within the sheets.</t>
  </si>
  <si>
    <t xml:space="preserve">Month </t>
  </si>
  <si>
    <t>1:Sun, 2:Mon, 3: Tues, 4:Wed, 5:Thur, 6:Frid, 7:Sat</t>
  </si>
  <si>
    <t xml:space="preserve">Start Day </t>
  </si>
  <si>
    <t>40D Day</t>
  </si>
  <si>
    <t>40D Nth</t>
  </si>
  <si>
    <t>40D Month</t>
  </si>
  <si>
    <t>40D Year</t>
  </si>
  <si>
    <t>40D</t>
  </si>
  <si>
    <t>80D Month</t>
  </si>
  <si>
    <t>80D Year</t>
  </si>
  <si>
    <t>80D</t>
  </si>
  <si>
    <t>120D Day</t>
  </si>
  <si>
    <t>120D Nth</t>
  </si>
  <si>
    <t>120D Month</t>
  </si>
  <si>
    <t>120D Year</t>
  </si>
  <si>
    <t>120D</t>
  </si>
  <si>
    <t>District/Charter:</t>
  </si>
  <si>
    <t>PED #:</t>
  </si>
  <si>
    <t>Date Local Board or Governance Council approved the School Calendar:</t>
  </si>
  <si>
    <t>List each date individually</t>
  </si>
  <si>
    <t>Location Code</t>
  </si>
  <si>
    <t>School Name</t>
  </si>
  <si>
    <t>Select…</t>
  </si>
  <si>
    <t xml:space="preserve">Projected Year Begin </t>
  </si>
  <si>
    <t>Search</t>
  </si>
  <si>
    <t>Frequency</t>
  </si>
  <si>
    <t>Final List</t>
  </si>
  <si>
    <t>District/Charter</t>
  </si>
  <si>
    <t>ENTITY STARS CODE</t>
  </si>
  <si>
    <t>D/LC/SC
(District,
Local Charter,
State Charter)</t>
  </si>
  <si>
    <t>ACADEMY FOR TECH &amp; CLASSICS</t>
  </si>
  <si>
    <t>SANTA FE</t>
  </si>
  <si>
    <t>071-024</t>
  </si>
  <si>
    <t>LC</t>
  </si>
  <si>
    <t>Santa Fe</t>
  </si>
  <si>
    <t>001-749</t>
  </si>
  <si>
    <t>ACES TECHNICAL CHARTER SCHOOL</t>
  </si>
  <si>
    <t>579-001</t>
  </si>
  <si>
    <t>SC</t>
  </si>
  <si>
    <t>Bernalillo</t>
  </si>
  <si>
    <t>524-001</t>
  </si>
  <si>
    <t>ALAMOGORDO</t>
  </si>
  <si>
    <t>046-000</t>
  </si>
  <si>
    <t>D</t>
  </si>
  <si>
    <t>ALBUQUERQUE</t>
  </si>
  <si>
    <t>001-000</t>
  </si>
  <si>
    <t>ALBUQUERQUE BILINGUAL ACADEMY</t>
  </si>
  <si>
    <t>528-001</t>
  </si>
  <si>
    <t>001-090</t>
  </si>
  <si>
    <t>574-001</t>
  </si>
  <si>
    <t>ALBUQUERQUE SCHOOL OF EXCELLENCE</t>
  </si>
  <si>
    <t>516-001</t>
  </si>
  <si>
    <t>517-001</t>
  </si>
  <si>
    <t>532-001</t>
  </si>
  <si>
    <t>ALICE KING COMMUNITY SCHOOL</t>
  </si>
  <si>
    <t>001-116</t>
  </si>
  <si>
    <t>LAS CRUCES</t>
  </si>
  <si>
    <t>511-001</t>
  </si>
  <si>
    <t>ALTURA PREPARATORY SCHOOL</t>
  </si>
  <si>
    <t>575-001</t>
  </si>
  <si>
    <t>525-001</t>
  </si>
  <si>
    <t>TAOS</t>
  </si>
  <si>
    <t>076-006</t>
  </si>
  <si>
    <t>Taos</t>
  </si>
  <si>
    <t>ANIMAS</t>
  </si>
  <si>
    <t>030-000</t>
  </si>
  <si>
    <t>ARTESIA</t>
  </si>
  <si>
    <t>022-000</t>
  </si>
  <si>
    <t>RIO RANCHO</t>
  </si>
  <si>
    <t>520-001</t>
  </si>
  <si>
    <t>AZTEC</t>
  </si>
  <si>
    <t>064-000</t>
  </si>
  <si>
    <t>BELEN</t>
  </si>
  <si>
    <t>087-000</t>
  </si>
  <si>
    <t>BERNALILLO</t>
  </si>
  <si>
    <t>061-000</t>
  </si>
  <si>
    <t>BLOOMFIELD</t>
  </si>
  <si>
    <t>066-000</t>
  </si>
  <si>
    <t>CAPITAN</t>
  </si>
  <si>
    <t>040-000</t>
  </si>
  <si>
    <t>CARLSBAD</t>
  </si>
  <si>
    <t>020-000</t>
  </si>
  <si>
    <t>CARRIZOZO</t>
  </si>
  <si>
    <t>037-000</t>
  </si>
  <si>
    <t>067-000</t>
  </si>
  <si>
    <t>512-001</t>
  </si>
  <si>
    <t>053-000</t>
  </si>
  <si>
    <t>001-118</t>
  </si>
  <si>
    <t>CIEN AGUAS INTERNATIONAL</t>
  </si>
  <si>
    <t>001-780</t>
  </si>
  <si>
    <t>CIMARRON</t>
  </si>
  <si>
    <t>008-000</t>
  </si>
  <si>
    <t>CLAYTON</t>
  </si>
  <si>
    <t>084-000</t>
  </si>
  <si>
    <t>CLOUDCROFT</t>
  </si>
  <si>
    <t>048-000</t>
  </si>
  <si>
    <t>CLOVIS</t>
  </si>
  <si>
    <t>012-000</t>
  </si>
  <si>
    <t>024-000</t>
  </si>
  <si>
    <t>001-706</t>
  </si>
  <si>
    <t>CORONA</t>
  </si>
  <si>
    <t>038-000</t>
  </si>
  <si>
    <t>CORRALES INTERNATIONAL</t>
  </si>
  <si>
    <t>001-028</t>
  </si>
  <si>
    <t>COTTONWOOD VALLEY CHARTER</t>
  </si>
  <si>
    <t>SOCORRO</t>
  </si>
  <si>
    <t>Socorro</t>
  </si>
  <si>
    <t>CUBA</t>
  </si>
  <si>
    <t>062-000</t>
  </si>
  <si>
    <t>DEAP</t>
  </si>
  <si>
    <t>GALLUP</t>
  </si>
  <si>
    <t>562-001</t>
  </si>
  <si>
    <t>DEMING</t>
  </si>
  <si>
    <t>042-000</t>
  </si>
  <si>
    <t>DEMING CESAR CHAVEZ</t>
  </si>
  <si>
    <t>042-006</t>
  </si>
  <si>
    <t>DES MOINES</t>
  </si>
  <si>
    <t>085-000</t>
  </si>
  <si>
    <t>DEXTER</t>
  </si>
  <si>
    <t>006-000</t>
  </si>
  <si>
    <t>001-063</t>
  </si>
  <si>
    <t>DORA</t>
  </si>
  <si>
    <t>060-000</t>
  </si>
  <si>
    <t>067-109</t>
  </si>
  <si>
    <t>DULCE</t>
  </si>
  <si>
    <t>054-000</t>
  </si>
  <si>
    <t>001-024</t>
  </si>
  <si>
    <t>001-069</t>
  </si>
  <si>
    <t>ELIDA</t>
  </si>
  <si>
    <t>058-000</t>
  </si>
  <si>
    <t>055-000</t>
  </si>
  <si>
    <t>ESTANCIA</t>
  </si>
  <si>
    <t>080-000</t>
  </si>
  <si>
    <t>550-001</t>
  </si>
  <si>
    <t>EUNICE</t>
  </si>
  <si>
    <t>032-000</t>
  </si>
  <si>
    <t>557-001</t>
  </si>
  <si>
    <t>FARMINGTON</t>
  </si>
  <si>
    <t>065-000</t>
  </si>
  <si>
    <t>FLOYD</t>
  </si>
  <si>
    <t>059-000</t>
  </si>
  <si>
    <t>016-000</t>
  </si>
  <si>
    <t>GADSDEN</t>
  </si>
  <si>
    <t>019-000</t>
  </si>
  <si>
    <t>043-000</t>
  </si>
  <si>
    <t>001-707</t>
  </si>
  <si>
    <t>001-030</t>
  </si>
  <si>
    <t>GRADY</t>
  </si>
  <si>
    <t>015-000</t>
  </si>
  <si>
    <t>GRANTS</t>
  </si>
  <si>
    <t>088-000</t>
  </si>
  <si>
    <t>HAGERMAN</t>
  </si>
  <si>
    <t>005-000</t>
  </si>
  <si>
    <t>HATCH</t>
  </si>
  <si>
    <t>018-000</t>
  </si>
  <si>
    <t>001-752</t>
  </si>
  <si>
    <t>HOBBS</t>
  </si>
  <si>
    <t>033-000</t>
  </si>
  <si>
    <t>HONDO</t>
  </si>
  <si>
    <t>039-000</t>
  </si>
  <si>
    <t>503-001</t>
  </si>
  <si>
    <t>HOUSE</t>
  </si>
  <si>
    <t>050-000</t>
  </si>
  <si>
    <t>573-001</t>
  </si>
  <si>
    <t>001-781</t>
  </si>
  <si>
    <t>535-001</t>
  </si>
  <si>
    <t>JAL</t>
  </si>
  <si>
    <t>034-000</t>
  </si>
  <si>
    <t>020-001</t>
  </si>
  <si>
    <t>JEMEZ MOUNTAIN</t>
  </si>
  <si>
    <t>056-000</t>
  </si>
  <si>
    <t>JEMEZ VALLEY</t>
  </si>
  <si>
    <t>063-000</t>
  </si>
  <si>
    <t>LA ACADEMIA DE ESPERANZA</t>
  </si>
  <si>
    <t>001-061</t>
  </si>
  <si>
    <t>560-001</t>
  </si>
  <si>
    <t>546-001</t>
  </si>
  <si>
    <t>LAKE ARTHUR</t>
  </si>
  <si>
    <t>007-000</t>
  </si>
  <si>
    <t>017-000</t>
  </si>
  <si>
    <t>567-001</t>
  </si>
  <si>
    <t>LAS VEGAS CITY</t>
  </si>
  <si>
    <t>069-000</t>
  </si>
  <si>
    <t>LOGAN</t>
  </si>
  <si>
    <t>051-000</t>
  </si>
  <si>
    <t>LORDSBURG</t>
  </si>
  <si>
    <t>029-000</t>
  </si>
  <si>
    <t>LOS ALAMOS</t>
  </si>
  <si>
    <t>041-000</t>
  </si>
  <si>
    <t>Los Alamos</t>
  </si>
  <si>
    <t>LOS LUNAS</t>
  </si>
  <si>
    <t>086-000</t>
  </si>
  <si>
    <t>001-017</t>
  </si>
  <si>
    <t>LOVING</t>
  </si>
  <si>
    <t>021-000</t>
  </si>
  <si>
    <t>LOVINGTON</t>
  </si>
  <si>
    <t>031-000</t>
  </si>
  <si>
    <t>MAGDALENA</t>
  </si>
  <si>
    <t>075-000</t>
  </si>
  <si>
    <t>001-039</t>
  </si>
  <si>
    <t>519-001</t>
  </si>
  <si>
    <t>MAXWELL</t>
  </si>
  <si>
    <t>011-000</t>
  </si>
  <si>
    <t>547-001</t>
  </si>
  <si>
    <t>501-001</t>
  </si>
  <si>
    <t>MELROSE</t>
  </si>
  <si>
    <t>014-000</t>
  </si>
  <si>
    <t>MESA VISTA</t>
  </si>
  <si>
    <t>078-000</t>
  </si>
  <si>
    <t>578-001</t>
  </si>
  <si>
    <t>542-001</t>
  </si>
  <si>
    <t>564-001</t>
  </si>
  <si>
    <t>529-001</t>
  </si>
  <si>
    <t>MONTESSORI OF THE RIO GRANDE</t>
  </si>
  <si>
    <t>001-095</t>
  </si>
  <si>
    <t>MORA</t>
  </si>
  <si>
    <t>044-000</t>
  </si>
  <si>
    <t>Mora</t>
  </si>
  <si>
    <t>MORENO VALLEY HIGH</t>
  </si>
  <si>
    <t>008-003</t>
  </si>
  <si>
    <t>081-000</t>
  </si>
  <si>
    <t>MOSAIC ACADEMY CHARTER</t>
  </si>
  <si>
    <t>064-001</t>
  </si>
  <si>
    <t>MOSQUERO</t>
  </si>
  <si>
    <t>028-000</t>
  </si>
  <si>
    <t>001-098</t>
  </si>
  <si>
    <t>MOUNTAINAIR</t>
  </si>
  <si>
    <t>082-000</t>
  </si>
  <si>
    <t>001-006</t>
  </si>
  <si>
    <t>001-708</t>
  </si>
  <si>
    <t>NEW AMERICA SCHOOL - LAS CRUCES</t>
  </si>
  <si>
    <t>549-001</t>
  </si>
  <si>
    <t>NEW MEXICO CONNECTIONS ACADEMY</t>
  </si>
  <si>
    <t>554-001</t>
  </si>
  <si>
    <t>001-768</t>
  </si>
  <si>
    <t>509-001</t>
  </si>
  <si>
    <t>504-001</t>
  </si>
  <si>
    <t>PAPA</t>
  </si>
  <si>
    <t>001-047</t>
  </si>
  <si>
    <t>PECOS</t>
  </si>
  <si>
    <t>070-000</t>
  </si>
  <si>
    <t>077-000</t>
  </si>
  <si>
    <t>POJOAQUE</t>
  </si>
  <si>
    <t>072-000</t>
  </si>
  <si>
    <t>PORTALES</t>
  </si>
  <si>
    <t>057-000</t>
  </si>
  <si>
    <t>QUEMADO</t>
  </si>
  <si>
    <t>003-000</t>
  </si>
  <si>
    <t>QUESTA</t>
  </si>
  <si>
    <t>079-000</t>
  </si>
  <si>
    <t>577-001</t>
  </si>
  <si>
    <t>RATON</t>
  </si>
  <si>
    <t>009-000</t>
  </si>
  <si>
    <t>539-001</t>
  </si>
  <si>
    <t>RESERVE</t>
  </si>
  <si>
    <t>002-000</t>
  </si>
  <si>
    <t>WEST LAS VEGAS</t>
  </si>
  <si>
    <t>068-004</t>
  </si>
  <si>
    <t>083-000</t>
  </si>
  <si>
    <t>001-051</t>
  </si>
  <si>
    <t>570-001</t>
  </si>
  <si>
    <t>ROSWELL</t>
  </si>
  <si>
    <t>004-000</t>
  </si>
  <si>
    <t>ROY</t>
  </si>
  <si>
    <t>027-000</t>
  </si>
  <si>
    <t>RUIDOSO</t>
  </si>
  <si>
    <t>036-000</t>
  </si>
  <si>
    <t>063-004</t>
  </si>
  <si>
    <t>SAN JON</t>
  </si>
  <si>
    <t>052-000</t>
  </si>
  <si>
    <t>563-001</t>
  </si>
  <si>
    <t>071-000</t>
  </si>
  <si>
    <t>SANTA ROSA</t>
  </si>
  <si>
    <t>025-000</t>
  </si>
  <si>
    <t>505-001</t>
  </si>
  <si>
    <t>004-009</t>
  </si>
  <si>
    <t>SIEMBRA LEADERSHIP HIGH SCHOOL</t>
  </si>
  <si>
    <t>001-750</t>
  </si>
  <si>
    <t>023-000</t>
  </si>
  <si>
    <t>568-001</t>
  </si>
  <si>
    <t>074-000</t>
  </si>
  <si>
    <t>576-001</t>
  </si>
  <si>
    <t>001-025</t>
  </si>
  <si>
    <t>515-001</t>
  </si>
  <si>
    <t>530-001</t>
  </si>
  <si>
    <t>531-001</t>
  </si>
  <si>
    <t>SPRINGER</t>
  </si>
  <si>
    <t>010-000</t>
  </si>
  <si>
    <t>544-001</t>
  </si>
  <si>
    <t>076-000</t>
  </si>
  <si>
    <t>TAOS ACADEMY</t>
  </si>
  <si>
    <t>510-001</t>
  </si>
  <si>
    <t>521-001</t>
  </si>
  <si>
    <t>555-001</t>
  </si>
  <si>
    <t>TAOS MUNICIPAL CHARTER</t>
  </si>
  <si>
    <t>076-005</t>
  </si>
  <si>
    <t>TATUM</t>
  </si>
  <si>
    <t>035-000</t>
  </si>
  <si>
    <t>001-753</t>
  </si>
  <si>
    <t>TEXICO</t>
  </si>
  <si>
    <t>013-000</t>
  </si>
  <si>
    <t>001-016</t>
  </si>
  <si>
    <t>536-001</t>
  </si>
  <si>
    <t>518-001</t>
  </si>
  <si>
    <t>565-001</t>
  </si>
  <si>
    <t>073-000</t>
  </si>
  <si>
    <t>TUCUMCARI</t>
  </si>
  <si>
    <t>049-000</t>
  </si>
  <si>
    <t>TULAROSA</t>
  </si>
  <si>
    <t>047-000</t>
  </si>
  <si>
    <t>566-001</t>
  </si>
  <si>
    <t>580-001</t>
  </si>
  <si>
    <t>VAUGHN</t>
  </si>
  <si>
    <t>026-000</t>
  </si>
  <si>
    <t>WAGON MOUND</t>
  </si>
  <si>
    <t>045-000</t>
  </si>
  <si>
    <t>WALATOWA CHARTER HIGH SCHOOL</t>
  </si>
  <si>
    <t>552-001</t>
  </si>
  <si>
    <t>068-000</t>
  </si>
  <si>
    <t>001-782</t>
  </si>
  <si>
    <t>ZUNI</t>
  </si>
  <si>
    <t>089-000</t>
  </si>
  <si>
    <t>Sort_Number</t>
  </si>
  <si>
    <t>Sort_Alpha</t>
  </si>
  <si>
    <t>001-709</t>
  </si>
  <si>
    <t>EXPLORE ACADEMY</t>
  </si>
  <si>
    <t>581-001</t>
  </si>
  <si>
    <t>HOZHO ACADEMY</t>
  </si>
  <si>
    <t>LA ACADEMIA DOLORES HUERTA</t>
  </si>
  <si>
    <t>MCCURDY CHARTER SCHOOL</t>
  </si>
  <si>
    <t>SOUTHWEST SECONDARY LEARNING CENTER</t>
  </si>
  <si>
    <t>THE GREAT ACADEMY</t>
  </si>
  <si>
    <t>Please note this is for compliance checking and should not be used for external purposes.</t>
  </si>
  <si>
    <t>RIO GRANDE ACADEMY OF FINE ARTS</t>
  </si>
  <si>
    <t>583-001</t>
  </si>
  <si>
    <t>THRIVE COMMUNITY SCHOOL</t>
  </si>
  <si>
    <t>582-001</t>
  </si>
  <si>
    <t>584-001</t>
  </si>
  <si>
    <t>585-001</t>
  </si>
  <si>
    <t>Abbreviation</t>
  </si>
  <si>
    <t>Alamogordo</t>
  </si>
  <si>
    <t>ABQ-APS</t>
  </si>
  <si>
    <t>ACE</t>
  </si>
  <si>
    <t>ABQ Charter Acad.</t>
  </si>
  <si>
    <t>ABQ TDA</t>
  </si>
  <si>
    <t>Alice King</t>
  </si>
  <si>
    <t>Christine Duncan</t>
  </si>
  <si>
    <t>CAIS</t>
  </si>
  <si>
    <t>CCCS</t>
  </si>
  <si>
    <t>CIS</t>
  </si>
  <si>
    <t>Cottonwood Classical</t>
  </si>
  <si>
    <t>DATA</t>
  </si>
  <si>
    <t>East Mountain</t>
  </si>
  <si>
    <t>El Camino Real</t>
  </si>
  <si>
    <t>Gilbert Sena</t>
  </si>
  <si>
    <t>Gordon Bernell</t>
  </si>
  <si>
    <t>Health Ldrshp.</t>
  </si>
  <si>
    <t>ISMDS</t>
  </si>
  <si>
    <t>LADE</t>
  </si>
  <si>
    <t>Los Puentes</t>
  </si>
  <si>
    <t>Montessori RG</t>
  </si>
  <si>
    <t>Mtn. Mahogany</t>
  </si>
  <si>
    <t>NACA</t>
  </si>
  <si>
    <t>New Amer.</t>
  </si>
  <si>
    <t>NMIS</t>
  </si>
  <si>
    <t>Mark Armijo</t>
  </si>
  <si>
    <t>RFK</t>
  </si>
  <si>
    <t>Siembra</t>
  </si>
  <si>
    <t>South Valley</t>
  </si>
  <si>
    <t>Tech Ldrshp.</t>
  </si>
  <si>
    <t>Voz</t>
  </si>
  <si>
    <t>WWJD</t>
  </si>
  <si>
    <t/>
  </si>
  <si>
    <t>Animas</t>
  </si>
  <si>
    <t>Artesia</t>
  </si>
  <si>
    <t>Aztec</t>
  </si>
  <si>
    <t>Mosaic</t>
  </si>
  <si>
    <t>Belen</t>
  </si>
  <si>
    <t>Bloomfield</t>
  </si>
  <si>
    <t>Capitan</t>
  </si>
  <si>
    <t>Carlsbad</t>
  </si>
  <si>
    <t>JMA</t>
  </si>
  <si>
    <t>PCA</t>
  </si>
  <si>
    <t>Carrizozo</t>
  </si>
  <si>
    <t>Central</t>
  </si>
  <si>
    <t>Dream Dine</t>
  </si>
  <si>
    <t>Chama</t>
  </si>
  <si>
    <t>Cimarron</t>
  </si>
  <si>
    <t>Moreno Valley</t>
  </si>
  <si>
    <t>Clayton</t>
  </si>
  <si>
    <t>Cloudcroft</t>
  </si>
  <si>
    <t>Clovis</t>
  </si>
  <si>
    <t>Cobre</t>
  </si>
  <si>
    <t>Corona</t>
  </si>
  <si>
    <t>Cuba</t>
  </si>
  <si>
    <t>Deming</t>
  </si>
  <si>
    <t>DCCCHS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</si>
  <si>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</si>
  <si>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</si>
  <si>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</si>
  <si>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</si>
  <si>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</si>
  <si>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</si>
  <si>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</si>
  <si>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</si>
  <si>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</si>
  <si>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</si>
  <si>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Ft. Sumner</t>
  </si>
  <si>
    <t>Gadsden</t>
  </si>
  <si>
    <t>Gallup</t>
  </si>
  <si>
    <t>Grady</t>
  </si>
  <si>
    <t>Grants</t>
  </si>
  <si>
    <t>Hagerman</t>
  </si>
  <si>
    <t>Hatch</t>
  </si>
  <si>
    <t>Hobbs</t>
  </si>
  <si>
    <t>Hondo</t>
  </si>
  <si>
    <t>House</t>
  </si>
  <si>
    <t>Jal</t>
  </si>
  <si>
    <t>Jemez Mtn.</t>
  </si>
  <si>
    <t>Jemez Valley</t>
  </si>
  <si>
    <t>SDRC</t>
  </si>
  <si>
    <t>Lake Arthur</t>
  </si>
  <si>
    <t>Las Cruces</t>
  </si>
  <si>
    <t>Las Vegas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</si>
  <si>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</si>
  <si>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</si>
  <si>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</si>
  <si>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</si>
  <si>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</si>
  <si>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</si>
  <si>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</si>
  <si>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</si>
  <si>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</si>
  <si>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</si>
  <si>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</si>
  <si>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</si>
  <si>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</si>
  <si>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</si>
  <si>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</si>
  <si>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</si>
  <si>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</si>
  <si>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</si>
  <si>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</si>
  <si>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</si>
  <si>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</si>
  <si>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</si>
  <si>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Sidney Gutierrez</t>
  </si>
  <si>
    <t>Roy</t>
  </si>
  <si>
    <t>Ruidoso</t>
  </si>
  <si>
    <t>San Jon</t>
  </si>
  <si>
    <t>ATC</t>
  </si>
  <si>
    <t>Santa Rosa</t>
  </si>
  <si>
    <t>Silver City Cons.</t>
  </si>
  <si>
    <t>Cottonwood Valley</t>
  </si>
  <si>
    <t>Springer</t>
  </si>
  <si>
    <t>Anansi</t>
  </si>
  <si>
    <t>TMCS</t>
  </si>
  <si>
    <t>Vista Grande</t>
  </si>
  <si>
    <t>Tatum</t>
  </si>
  <si>
    <t>Texico</t>
  </si>
  <si>
    <t>T or C</t>
  </si>
  <si>
    <t>Tucumcari</t>
  </si>
  <si>
    <t>Tularosa</t>
  </si>
  <si>
    <t>Vaughn</t>
  </si>
  <si>
    <t>Wagon Mound</t>
  </si>
  <si>
    <t>W Las Vegas</t>
  </si>
  <si>
    <t>Rio Gallinas</t>
  </si>
  <si>
    <t>Zuni</t>
  </si>
  <si>
    <t>ACES Tech</t>
  </si>
  <si>
    <t>ABQ Bilingual</t>
  </si>
  <si>
    <t>ABQ Collegiate</t>
  </si>
  <si>
    <t>AIMS</t>
  </si>
  <si>
    <t>ABQ School Excell.</t>
  </si>
  <si>
    <t>ABQ Sign Lang.</t>
  </si>
  <si>
    <t>Aldo Leopold</t>
  </si>
  <si>
    <t>Alma d'Arte</t>
  </si>
  <si>
    <t>Altura Prep</t>
  </si>
  <si>
    <t>Amy Biehl</t>
  </si>
  <si>
    <t>ASK</t>
  </si>
  <si>
    <t>Cesar Chavez</t>
  </si>
  <si>
    <t>Estancia Valley</t>
  </si>
  <si>
    <t>Explore Acad.</t>
  </si>
  <si>
    <t>Explore Acad.-LC</t>
  </si>
  <si>
    <t>HAS</t>
  </si>
  <si>
    <t>Hozho</t>
  </si>
  <si>
    <t>J Paul</t>
  </si>
  <si>
    <t>LADH</t>
  </si>
  <si>
    <t>LTM</t>
  </si>
  <si>
    <t>Las Montanas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</si>
  <si>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</si>
  <si>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</si>
  <si>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</si>
  <si>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</si>
  <si>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</si>
  <si>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</si>
  <si>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</si>
  <si>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New Amer.-LC</t>
  </si>
  <si>
    <t>NM Connections</t>
  </si>
  <si>
    <t>NMSA</t>
  </si>
  <si>
    <t>North Valley</t>
  </si>
  <si>
    <t>Raices</t>
  </si>
  <si>
    <t>RRVCS</t>
  </si>
  <si>
    <t>Roots and Wings</t>
  </si>
  <si>
    <t>SABE</t>
  </si>
  <si>
    <t>SODA</t>
  </si>
  <si>
    <t>Six Directions</t>
  </si>
  <si>
    <t>Solare Collegiate</t>
  </si>
  <si>
    <t>South Valley Prep.</t>
  </si>
  <si>
    <t>SAMS</t>
  </si>
  <si>
    <t>SWPLC</t>
  </si>
  <si>
    <t>SWSLC</t>
  </si>
  <si>
    <t>Taos Academy</t>
  </si>
  <si>
    <t>TISA</t>
  </si>
  <si>
    <t>Taos Intl.</t>
  </si>
  <si>
    <t>GREAT</t>
  </si>
  <si>
    <t>Tierra Adentro</t>
  </si>
  <si>
    <t>Tierra Encantada</t>
  </si>
  <si>
    <t>Turquoise Trail</t>
  </si>
  <si>
    <t>21st</t>
  </si>
  <si>
    <t>Walatowa</t>
  </si>
  <si>
    <t>RioGAFA</t>
  </si>
  <si>
    <t>THRIVE</t>
  </si>
  <si>
    <t>0608</t>
  </si>
  <si>
    <t>N</t>
  </si>
  <si>
    <t>195</t>
  </si>
  <si>
    <t>ZUNI MIDDLE</t>
  </si>
  <si>
    <t>089</t>
  </si>
  <si>
    <t>0912</t>
  </si>
  <si>
    <t>190</t>
  </si>
  <si>
    <t>ZUNI HIGH</t>
  </si>
  <si>
    <t>0712</t>
  </si>
  <si>
    <t>192</t>
  </si>
  <si>
    <t>TWIN BUTTES CYBER ACADEMY</t>
  </si>
  <si>
    <t>PK05</t>
  </si>
  <si>
    <t>166</t>
  </si>
  <si>
    <t>SHIWI TS'ANA ELEMENTARY</t>
  </si>
  <si>
    <t>003</t>
  </si>
  <si>
    <t>WLV FAMILY PARTNERSHIP</t>
  </si>
  <si>
    <t>068</t>
  </si>
  <si>
    <t>172</t>
  </si>
  <si>
    <t>WEST LAS VEGAS MIDDLE SCHOOL</t>
  </si>
  <si>
    <t>173</t>
  </si>
  <si>
    <t>WEST LAS VEGAS HIGH SCHOOL</t>
  </si>
  <si>
    <t>VALLEY MIDDLE</t>
  </si>
  <si>
    <t>050</t>
  </si>
  <si>
    <t>VALLEY ELEMENTARY</t>
  </si>
  <si>
    <t>0505</t>
  </si>
  <si>
    <t>157</t>
  </si>
  <si>
    <t>UNION ELEMENTARY</t>
  </si>
  <si>
    <t>0404</t>
  </si>
  <si>
    <t>125</t>
  </si>
  <si>
    <t>TONY SERNA JR. ELEMENTARY</t>
  </si>
  <si>
    <t>KN08</t>
  </si>
  <si>
    <t>Y</t>
  </si>
  <si>
    <t>004</t>
  </si>
  <si>
    <t>RIO GALLINAS SCHOOL</t>
  </si>
  <si>
    <t>PK01</t>
  </si>
  <si>
    <t>012</t>
  </si>
  <si>
    <t>LUIS E. ARMIJO ELEMENTARY</t>
  </si>
  <si>
    <t>0203</t>
  </si>
  <si>
    <t>112</t>
  </si>
  <si>
    <t>DON CECILIO MARTINEZ ELEMENTARY</t>
  </si>
  <si>
    <t>025</t>
  </si>
  <si>
    <t>CARE</t>
  </si>
  <si>
    <t>001</t>
  </si>
  <si>
    <t>WALATOWA CHARTER HIGH</t>
  </si>
  <si>
    <t>552</t>
  </si>
  <si>
    <t>WAGON MOUND HIGH</t>
  </si>
  <si>
    <t>045</t>
  </si>
  <si>
    <t>PK06</t>
  </si>
  <si>
    <t>WAGON MOUND ELEMENTARY</t>
  </si>
  <si>
    <t>VISTA GRANDE HIGH SCHOOL</t>
  </si>
  <si>
    <t>585</t>
  </si>
  <si>
    <t>169</t>
  </si>
  <si>
    <t>VAUGHN HIGH</t>
  </si>
  <si>
    <t>026</t>
  </si>
  <si>
    <t>168</t>
  </si>
  <si>
    <t>VAUGHN ELEMENTARY</t>
  </si>
  <si>
    <t>PK12</t>
  </si>
  <si>
    <t>994</t>
  </si>
  <si>
    <t>UNM MIMBRES SCHOOL</t>
  </si>
  <si>
    <t>095</t>
  </si>
  <si>
    <t>PK08</t>
  </si>
  <si>
    <t>TURQUOISE TRAIL CHARTER SCHOOL</t>
  </si>
  <si>
    <t>566</t>
  </si>
  <si>
    <t>0708</t>
  </si>
  <si>
    <t>164</t>
  </si>
  <si>
    <t>TULAROSA MIDDLE</t>
  </si>
  <si>
    <t>047</t>
  </si>
  <si>
    <t>0306</t>
  </si>
  <si>
    <t>160</t>
  </si>
  <si>
    <t>TULAROSA INTERMEDIATE</t>
  </si>
  <si>
    <t>165</t>
  </si>
  <si>
    <t>TULAROSA HIGH</t>
  </si>
  <si>
    <t>PK02</t>
  </si>
  <si>
    <t>163</t>
  </si>
  <si>
    <t>TULAROSA ELEMENTARY</t>
  </si>
  <si>
    <t>TUCUMCARI MIDDLE</t>
  </si>
  <si>
    <t>049</t>
  </si>
  <si>
    <t>TUCUMCARI HIGH</t>
  </si>
  <si>
    <t>053</t>
  </si>
  <si>
    <t>TUCUMCARI ELEMENTARY</t>
  </si>
  <si>
    <t>063</t>
  </si>
  <si>
    <t>T OR C MIDDLE</t>
  </si>
  <si>
    <t>073</t>
  </si>
  <si>
    <t>TRUTH OR CONS.</t>
  </si>
  <si>
    <t>PK03</t>
  </si>
  <si>
    <t>162</t>
  </si>
  <si>
    <t>T OR C ELEMENTARY</t>
  </si>
  <si>
    <t>0405</t>
  </si>
  <si>
    <t>060</t>
  </si>
  <si>
    <t>SIERRA ELEMENTARY</t>
  </si>
  <si>
    <t>058</t>
  </si>
  <si>
    <t>HOT SPRINGS HIGH</t>
  </si>
  <si>
    <t>016</t>
  </si>
  <si>
    <t>ARREY ELEMENTARY</t>
  </si>
  <si>
    <t>TIERRA ENCANTADA CHARTER SCHOOL</t>
  </si>
  <si>
    <t>565</t>
  </si>
  <si>
    <t>0612</t>
  </si>
  <si>
    <t>TIERRA ADENTRO</t>
  </si>
  <si>
    <t>518</t>
  </si>
  <si>
    <t>KN06</t>
  </si>
  <si>
    <t>582</t>
  </si>
  <si>
    <t>THE MASTERS PROGRAM</t>
  </si>
  <si>
    <t>519</t>
  </si>
  <si>
    <t>536</t>
  </si>
  <si>
    <t>THE ASK ACADEMY</t>
  </si>
  <si>
    <t>520</t>
  </si>
  <si>
    <t>TEXICO MIDDLE</t>
  </si>
  <si>
    <t>013</t>
  </si>
  <si>
    <t>TEXICO HIGH</t>
  </si>
  <si>
    <t>161</t>
  </si>
  <si>
    <t>TEXICO ELEMENTARY</t>
  </si>
  <si>
    <t>090</t>
  </si>
  <si>
    <t>TATUM JR HIGH</t>
  </si>
  <si>
    <t>035</t>
  </si>
  <si>
    <t>TATUM HIGH</t>
  </si>
  <si>
    <t>TATUM ELEMENTARY</t>
  </si>
  <si>
    <t>TAOS INTERNATIONAL SCHOOL</t>
  </si>
  <si>
    <t>555</t>
  </si>
  <si>
    <t>TAOS INTEGRATED SCHOOL OF ARTS</t>
  </si>
  <si>
    <t>521</t>
  </si>
  <si>
    <t>TAOS INTEGRATED SCHOOL OF THE ARTS</t>
  </si>
  <si>
    <t>0512</t>
  </si>
  <si>
    <t>510</t>
  </si>
  <si>
    <t>005</t>
  </si>
  <si>
    <t>076</t>
  </si>
  <si>
    <t>TAOS MIDDLE</t>
  </si>
  <si>
    <t>TAOS HIGH</t>
  </si>
  <si>
    <t>011</t>
  </si>
  <si>
    <t>TAOS CYBER MAGNET</t>
  </si>
  <si>
    <t>133</t>
  </si>
  <si>
    <t>RANCHOS DE TAOS ELEMENTARY</t>
  </si>
  <si>
    <t>175</t>
  </si>
  <si>
    <t>ENOS GARCIA ELEMENTARY</t>
  </si>
  <si>
    <t>KN05</t>
  </si>
  <si>
    <t>ARROYO DEL NORTE ELEMENTARY</t>
  </si>
  <si>
    <t>006</t>
  </si>
  <si>
    <t>ANANSI CHARTER SCHOOL</t>
  </si>
  <si>
    <t>SW AERONAUTICS MATHEMATICS AND SCIENCE</t>
  </si>
  <si>
    <t>544</t>
  </si>
  <si>
    <t>WILFERTH ELEMENTARY</t>
  </si>
  <si>
    <t>010</t>
  </si>
  <si>
    <t>150</t>
  </si>
  <si>
    <t>SPRINGER HIGH</t>
  </si>
  <si>
    <t>KN02</t>
  </si>
  <si>
    <t>056</t>
  </si>
  <si>
    <t>FORRESTER ELEMENTARY</t>
  </si>
  <si>
    <t>531</t>
  </si>
  <si>
    <t>0408</t>
  </si>
  <si>
    <t>SOUTHWEST PREPARATORY LEARNING CENTER</t>
  </si>
  <si>
    <t>530</t>
  </si>
  <si>
    <t>SOUTH VALLEY PREP</t>
  </si>
  <si>
    <t>515</t>
  </si>
  <si>
    <t>0508</t>
  </si>
  <si>
    <t>SOLARE COLLEGIATE CHARTER SCHOOL</t>
  </si>
  <si>
    <t>576</t>
  </si>
  <si>
    <t>SOCORRO HIGH</t>
  </si>
  <si>
    <t>074</t>
  </si>
  <si>
    <t>144</t>
  </si>
  <si>
    <t>SAN ANTONIO ELEMENTARY</t>
  </si>
  <si>
    <t>155</t>
  </si>
  <si>
    <t>R. SARRACINO MIDDLE</t>
  </si>
  <si>
    <t>PARKVIEW ELEMENTARY</t>
  </si>
  <si>
    <t>079</t>
  </si>
  <si>
    <t>MIDWAY ELEMENTARY</t>
  </si>
  <si>
    <t>SIX DIRECTIONS INDIGENOUS SCHOOL</t>
  </si>
  <si>
    <t>568</t>
  </si>
  <si>
    <t>KNKN</t>
  </si>
  <si>
    <t>SIXTH STREET ELEMENTARY</t>
  </si>
  <si>
    <t>023</t>
  </si>
  <si>
    <t>SILVER CITY</t>
  </si>
  <si>
    <t>152</t>
  </si>
  <si>
    <t>SILVER HIGH</t>
  </si>
  <si>
    <t>145</t>
  </si>
  <si>
    <t>LA PLATA MIDDLE</t>
  </si>
  <si>
    <t>0106</t>
  </si>
  <si>
    <t>115</t>
  </si>
  <si>
    <t>JOSE BARRIOS ELEMENTARY</t>
  </si>
  <si>
    <t>HARRISON SCHMITT ELEMENTARY</t>
  </si>
  <si>
    <t>123</t>
  </si>
  <si>
    <t>G.W.STOUT ELEMENTARY</t>
  </si>
  <si>
    <t>034</t>
  </si>
  <si>
    <t>CLIFF HIGH</t>
  </si>
  <si>
    <t>037</t>
  </si>
  <si>
    <t>CLIFF ELEMENTARY</t>
  </si>
  <si>
    <t>867</t>
  </si>
  <si>
    <t>SEQUOYAH</t>
  </si>
  <si>
    <t>097</t>
  </si>
  <si>
    <t>SCHOOL OF DREAMS ACADEMY</t>
  </si>
  <si>
    <t>505</t>
  </si>
  <si>
    <t>SANTA ROSA MIDDLE</t>
  </si>
  <si>
    <t>146</t>
  </si>
  <si>
    <t>SANTA ROSA HIGH</t>
  </si>
  <si>
    <t>SANTA ROSA ELEMENTARY</t>
  </si>
  <si>
    <t>015</t>
  </si>
  <si>
    <t>RITA A. MARQUEZ ELEMENTARY</t>
  </si>
  <si>
    <t>020</t>
  </si>
  <si>
    <t>ANTON CHICO MIDDLE</t>
  </si>
  <si>
    <t>176</t>
  </si>
  <si>
    <t>WOOD-GORMLEY ELEMENTARY</t>
  </si>
  <si>
    <t>071</t>
  </si>
  <si>
    <t>TESUQUE ELEMENTARY</t>
  </si>
  <si>
    <t>SANTA FE HIGH</t>
  </si>
  <si>
    <t>143</t>
  </si>
  <si>
    <t>SALAZAR ELEMENTARY</t>
  </si>
  <si>
    <t>RAMIREZ THOMAS ELEMENTARY</t>
  </si>
  <si>
    <t>130</t>
  </si>
  <si>
    <t>R.M. SWEENEY ELEMENTARY</t>
  </si>
  <si>
    <t>100</t>
  </si>
  <si>
    <t>PINON ELEMENTARY</t>
  </si>
  <si>
    <t>170</t>
  </si>
  <si>
    <t>NINA OTERO COMMUNITY SCHOOL</t>
  </si>
  <si>
    <t>189</t>
  </si>
  <si>
    <t>MILAGRO MIDDLE</t>
  </si>
  <si>
    <t>MANDELA INTERNATIONAL MAGNET (MIMS)</t>
  </si>
  <si>
    <t>070</t>
  </si>
  <si>
    <t>KEARNY ELEMENTARY</t>
  </si>
  <si>
    <t>057</t>
  </si>
  <si>
    <t>GONZALES ELEMENTARY</t>
  </si>
  <si>
    <t>FRANCIS X. NAVA ELEMENTARY</t>
  </si>
  <si>
    <t>135</t>
  </si>
  <si>
    <t>EL DORADO COMMUNITY SCHOOL</t>
  </si>
  <si>
    <t>EL CAMINO REAL ACADEMY COMMUNITY</t>
  </si>
  <si>
    <t>110</t>
  </si>
  <si>
    <t>EDWARD ORTIZ MIDDLE</t>
  </si>
  <si>
    <t>EARLY COLLEGE OPPORTUNITIES</t>
  </si>
  <si>
    <t>099</t>
  </si>
  <si>
    <t>E.J. MARTINEZ ELEMENTARY</t>
  </si>
  <si>
    <t>KN12</t>
  </si>
  <si>
    <t>DESERT SAGE ACADEMY</t>
  </si>
  <si>
    <t>CHAPARRAL ELEMENTARY</t>
  </si>
  <si>
    <t>CESAR CHAVEZ ELEMENTARY</t>
  </si>
  <si>
    <t>022</t>
  </si>
  <si>
    <t>CARLOS GILBERT ELEMENTARY</t>
  </si>
  <si>
    <t>CAPITAL HIGH</t>
  </si>
  <si>
    <t>033</t>
  </si>
  <si>
    <t>ATALAYA ELEMENTARY</t>
  </si>
  <si>
    <t>054</t>
  </si>
  <si>
    <t>ASPEN COMMUNITY SCHOOL</t>
  </si>
  <si>
    <t>141</t>
  </si>
  <si>
    <t>AMY BIEHL COMMUNITY SCHOOL</t>
  </si>
  <si>
    <t>008</t>
  </si>
  <si>
    <t>ACEQUIA MADRE ELEMENTARY</t>
  </si>
  <si>
    <t>024</t>
  </si>
  <si>
    <t>ACADEMY FOR TECHNOLOGY &amp; CLASSICS</t>
  </si>
  <si>
    <t>SANDOVAL ACADEMY OF BILINGUAL EDUCATION</t>
  </si>
  <si>
    <t>563</t>
  </si>
  <si>
    <t>SAN JON MIDDLE SCHOOL</t>
  </si>
  <si>
    <t>052</t>
  </si>
  <si>
    <t>SAN JON HIGH</t>
  </si>
  <si>
    <t>SAN JON ELEMENTARY</t>
  </si>
  <si>
    <t>0305</t>
  </si>
  <si>
    <t>WHITE MOUNTAIN ELEMENTARY</t>
  </si>
  <si>
    <t>036</t>
  </si>
  <si>
    <t>SIERRA VISTA PRIMARY</t>
  </si>
  <si>
    <t>RUIDOSO MIDDLE</t>
  </si>
  <si>
    <t>139</t>
  </si>
  <si>
    <t>RUIDOSO HIGH</t>
  </si>
  <si>
    <t>136</t>
  </si>
  <si>
    <t>ROY HIGH</t>
  </si>
  <si>
    <t>027</t>
  </si>
  <si>
    <t>ROY ELEMENTARY</t>
  </si>
  <si>
    <t>WASHINGTON AVE ELEMENTARY</t>
  </si>
  <si>
    <t>VALLEY VIEW ELEMENTARY</t>
  </si>
  <si>
    <t>132</t>
  </si>
  <si>
    <t>UNIVERSITY HIGH</t>
  </si>
  <si>
    <t>120</t>
  </si>
  <si>
    <t>SUNSET ELEMENTARY</t>
  </si>
  <si>
    <t>SIERRA MIDDLE</t>
  </si>
  <si>
    <t>009</t>
  </si>
  <si>
    <t>SIDNEY GUTIERREZ MIDDLE</t>
  </si>
  <si>
    <t>ROSWELL HIGH</t>
  </si>
  <si>
    <t>126</t>
  </si>
  <si>
    <t>PECOS ELEMENTARY</t>
  </si>
  <si>
    <t>NANCY LOPEZ ELEMENTARY</t>
  </si>
  <si>
    <t>MOUNTAIN VIEW MIDDLE</t>
  </si>
  <si>
    <t>105</t>
  </si>
  <si>
    <t>MONTERREY ELEMENTARY</t>
  </si>
  <si>
    <t>MISSOURI AVE ELEMENTARY</t>
  </si>
  <si>
    <t>MILITARY HEIGHTS ELEMENTARY</t>
  </si>
  <si>
    <t>042</t>
  </si>
  <si>
    <t>MESA MIDDLE</t>
  </si>
  <si>
    <t>GODDARD HIGH</t>
  </si>
  <si>
    <t>EL CAPITAN ELEMENTARY</t>
  </si>
  <si>
    <t>044</t>
  </si>
  <si>
    <t>EAST GRAND PLAINS ELEMENTARY</t>
  </si>
  <si>
    <t>EARLY COLLEGE HIGH SCHOOL</t>
  </si>
  <si>
    <t>041</t>
  </si>
  <si>
    <t>DEL NORTE ELEMENTARY</t>
  </si>
  <si>
    <t>BERRENDO MIDDLE</t>
  </si>
  <si>
    <t>BERRENDO ELEMENTARY</t>
  </si>
  <si>
    <t>ROOTS &amp; WINGS COMMUNITY</t>
  </si>
  <si>
    <t>570</t>
  </si>
  <si>
    <t>ROOTS AND WINGS COMMUNITY</t>
  </si>
  <si>
    <t>VISTA GRANDE ELEMENTARY</t>
  </si>
  <si>
    <t>083</t>
  </si>
  <si>
    <t>SPARRK ONLINE ACADEMY</t>
  </si>
  <si>
    <t>SANDIA VISTA ELEMENTARY</t>
  </si>
  <si>
    <t>RIO RANCHO MIDDLE SCHOOL</t>
  </si>
  <si>
    <t>RIO RANCHO HIGH</t>
  </si>
  <si>
    <t>340</t>
  </si>
  <si>
    <t>RIO RANCHO ELEMENTARY</t>
  </si>
  <si>
    <t>018</t>
  </si>
  <si>
    <t>RIO RANCHO CYBER ACADEMY</t>
  </si>
  <si>
    <t>319</t>
  </si>
  <si>
    <t>PUESTA DEL SOL ELEMENTARY</t>
  </si>
  <si>
    <t>375</t>
  </si>
  <si>
    <t>MARTIN KING JR ELEMENTARY</t>
  </si>
  <si>
    <t>MAGGIE CORDOVA ELEMENTARY SCHOOL</t>
  </si>
  <si>
    <t>481</t>
  </si>
  <si>
    <t>LINCOLN MIDDLE</t>
  </si>
  <si>
    <t>JOE HARRIS ELEMENTARY</t>
  </si>
  <si>
    <t>INDEPENDENCE HIGH SCHOOL</t>
  </si>
  <si>
    <t>372</t>
  </si>
  <si>
    <t>ERNEST STAPLETON ELEMENTARY</t>
  </si>
  <si>
    <t>ENCHANTED HILLS ELEMENTARY</t>
  </si>
  <si>
    <t>EAGLE RIDGE MIDDLE</t>
  </si>
  <si>
    <t>COLINAS DEL NORTE ELEMENTARY</t>
  </si>
  <si>
    <t>CLEVELAND HIGH SCHOOL</t>
  </si>
  <si>
    <t>021</t>
  </si>
  <si>
    <t>CIELO AZUL ELEMENTARY</t>
  </si>
  <si>
    <t>583</t>
  </si>
  <si>
    <t>RESERVE HIGH</t>
  </si>
  <si>
    <t>002</t>
  </si>
  <si>
    <t>RESERVE ELEMENTARY</t>
  </si>
  <si>
    <t>RED RIVER VALLEY CHARTER SCHOOL</t>
  </si>
  <si>
    <t>539</t>
  </si>
  <si>
    <t>RATON INTERMEDIATE</t>
  </si>
  <si>
    <t>RATON HIGH</t>
  </si>
  <si>
    <t>080</t>
  </si>
  <si>
    <t>LONGFELLOW ELEMENTARY</t>
  </si>
  <si>
    <t>KN04</t>
  </si>
  <si>
    <t>RAICES DEL SABER XINACHTLI COMMUNITY</t>
  </si>
  <si>
    <t>577</t>
  </si>
  <si>
    <t>RAICES DEL SABER XINACHTLI COMMUNITY SCH</t>
  </si>
  <si>
    <t>QUESTA JR HIGH</t>
  </si>
  <si>
    <t>129</t>
  </si>
  <si>
    <t>QUESTA HIGH</t>
  </si>
  <si>
    <t>0406</t>
  </si>
  <si>
    <t>ALTA VISTA INTERMEDIATE</t>
  </si>
  <si>
    <t>ALTA VISTA ELEMENTARY</t>
  </si>
  <si>
    <t>QUEMADO HIGH</t>
  </si>
  <si>
    <t>QUEMADO ELEMENTARY</t>
  </si>
  <si>
    <t>DATIL ELEMENTARY</t>
  </si>
  <si>
    <t>0304</t>
  </si>
  <si>
    <t>VALENCIA ELEMENTARY</t>
  </si>
  <si>
    <t>PORTALES JR HIGH</t>
  </si>
  <si>
    <t>124</t>
  </si>
  <si>
    <t>PORTALES HIGH</t>
  </si>
  <si>
    <t>0506</t>
  </si>
  <si>
    <t>LINDSEY-STEINER ELEMENTARY</t>
  </si>
  <si>
    <t>0102</t>
  </si>
  <si>
    <t>032</t>
  </si>
  <si>
    <t>JAMES ELEMENTARY</t>
  </si>
  <si>
    <t>PKKN</t>
  </si>
  <si>
    <t>028</t>
  </si>
  <si>
    <t>BROWN EARLY CHILDHOOD CENTER</t>
  </si>
  <si>
    <t>0606</t>
  </si>
  <si>
    <t>SIXTH GRADE ACADEMY</t>
  </si>
  <si>
    <t>072</t>
  </si>
  <si>
    <t>POJOAQUE MIDDLE</t>
  </si>
  <si>
    <t>128</t>
  </si>
  <si>
    <t>POJOAQUE INTERMEDIATE</t>
  </si>
  <si>
    <t>POJOAQUE HIGH</t>
  </si>
  <si>
    <t>PABLO ROYBAL ELEMENTARY</t>
  </si>
  <si>
    <t>PENASCO MIDDLE</t>
  </si>
  <si>
    <t>077</t>
  </si>
  <si>
    <t>PENASCO</t>
  </si>
  <si>
    <t>PENASCO HIGH</t>
  </si>
  <si>
    <t>121</t>
  </si>
  <si>
    <t>PENASCO ELEMENTARY</t>
  </si>
  <si>
    <t>PECOS CYBER ACADEMY</t>
  </si>
  <si>
    <t>584</t>
  </si>
  <si>
    <t>PECOS MIDDLE</t>
  </si>
  <si>
    <t>PECOS HIGH</t>
  </si>
  <si>
    <t>NORTH VALLEY ACADEMY</t>
  </si>
  <si>
    <t>504</t>
  </si>
  <si>
    <t>NORTH VALLEY ACADEMY CHARTER</t>
  </si>
  <si>
    <t>NM SCHOOL FOR THE DEAF</t>
  </si>
  <si>
    <t>093</t>
  </si>
  <si>
    <t>NMSBVI</t>
  </si>
  <si>
    <t>094</t>
  </si>
  <si>
    <t>NM SCHOOL FOR THE BLIND AND VISUALLY IMP</t>
  </si>
  <si>
    <t>NM SCHOOL FOR THE ARTS</t>
  </si>
  <si>
    <t>509</t>
  </si>
  <si>
    <t>NM SCHOOL FOR ARTS</t>
  </si>
  <si>
    <t>0812</t>
  </si>
  <si>
    <t>WESTERN NM CORRECTIONS</t>
  </si>
  <si>
    <t>091</t>
  </si>
  <si>
    <t>NM CORRECTIONS</t>
  </si>
  <si>
    <t>SOUTHERN NM CORRECTIONS</t>
  </si>
  <si>
    <t>PENITENTIARY OF NM-SANTA FE</t>
  </si>
  <si>
    <t>NORTHWESTERN NM CORRECTIONS</t>
  </si>
  <si>
    <t>NORTHEASTERN NM CORRECTIONAL FACILITY</t>
  </si>
  <si>
    <t>LEA COUNTY CORRECTIONS</t>
  </si>
  <si>
    <t>007</t>
  </si>
  <si>
    <t>GUADALUPE COUNTY CORRECTIONS</t>
  </si>
  <si>
    <t>CENTRAL NM CORRECTIONS</t>
  </si>
  <si>
    <t>0412</t>
  </si>
  <si>
    <t>554</t>
  </si>
  <si>
    <t>549</t>
  </si>
  <si>
    <t>106</t>
  </si>
  <si>
    <t>MOUNTAINAIR JR HIGH</t>
  </si>
  <si>
    <t>082</t>
  </si>
  <si>
    <t>107</t>
  </si>
  <si>
    <t>MOUNTAINAIR HIGH</t>
  </si>
  <si>
    <t>MOUNTAINAIR ELEMENTARY</t>
  </si>
  <si>
    <t>101</t>
  </si>
  <si>
    <t>MOSQUERO HIGH</t>
  </si>
  <si>
    <t>MOSQUERO ELEMENTARY</t>
  </si>
  <si>
    <t>SOUTH MOUNTAIN ELEMENTARY</t>
  </si>
  <si>
    <t>081</t>
  </si>
  <si>
    <t>MORIARTY-EDGEWOOD</t>
  </si>
  <si>
    <t>ROUTE 66 ELEMENTARY</t>
  </si>
  <si>
    <t>102</t>
  </si>
  <si>
    <t>MORIARTY MIDDLE</t>
  </si>
  <si>
    <t>MORIARTY HIGH</t>
  </si>
  <si>
    <t>MORIARTY ELEMENTARY</t>
  </si>
  <si>
    <t>EDGEWOOD MIDDLE</t>
  </si>
  <si>
    <t>MORA HIGH</t>
  </si>
  <si>
    <t>0105</t>
  </si>
  <si>
    <t>104</t>
  </si>
  <si>
    <t>MORA ELEMENTARY</t>
  </si>
  <si>
    <t>LAZARO LARRY GARCIA MIDDLE</t>
  </si>
  <si>
    <t>059</t>
  </si>
  <si>
    <t>HOLMAN ELEMENTARY</t>
  </si>
  <si>
    <t>MONTESSORI ELEMENTARY SCHOOL</t>
  </si>
  <si>
    <t>529</t>
  </si>
  <si>
    <t>MONTE DEL SOL CHARTER</t>
  </si>
  <si>
    <t>564</t>
  </si>
  <si>
    <t>MISSION ACHIEVEMENT AND SUCCESS 2.0</t>
  </si>
  <si>
    <t>542</t>
  </si>
  <si>
    <t>MISSION ACHIEVEMENT AND SUCCESS</t>
  </si>
  <si>
    <t>MISSION ACHIEVEMENT AND SUCCESS 1.0</t>
  </si>
  <si>
    <t>MIDDLE COLLEGE HIGH SCHOOL CHARTER - GAL</t>
  </si>
  <si>
    <t>578</t>
  </si>
  <si>
    <t>118</t>
  </si>
  <si>
    <t>OJO CALIENTE ELEMENTARY</t>
  </si>
  <si>
    <t>078</t>
  </si>
  <si>
    <t>MESA VISTA MIDDLE</t>
  </si>
  <si>
    <t>119</t>
  </si>
  <si>
    <t>MESA VISTA HIGH</t>
  </si>
  <si>
    <t>EL RITO ELEMENTARY</t>
  </si>
  <si>
    <t>MELROSE JUNIOR</t>
  </si>
  <si>
    <t>014</t>
  </si>
  <si>
    <t>MELROSE HIGH</t>
  </si>
  <si>
    <t>MELROSE ELEMENTARY</t>
  </si>
  <si>
    <t>MEDIA ARTS COLLABORATIVE CHARTER</t>
  </si>
  <si>
    <t>501</t>
  </si>
  <si>
    <t>547</t>
  </si>
  <si>
    <t>108</t>
  </si>
  <si>
    <t>MAXWELL MIDDLE</t>
  </si>
  <si>
    <t>MAXWELL HIGH</t>
  </si>
  <si>
    <t>MAXWELL ELEMENTARY</t>
  </si>
  <si>
    <t>MAGDALENA MIDDLE</t>
  </si>
  <si>
    <t>075</t>
  </si>
  <si>
    <t>MAGDALENA HIGH</t>
  </si>
  <si>
    <t>MAGDALENA ELEMENTARY</t>
  </si>
  <si>
    <t>181</t>
  </si>
  <si>
    <t>YARBRO ELEMENTARY</t>
  </si>
  <si>
    <t>031</t>
  </si>
  <si>
    <t>TAYLOR MIDDLE</t>
  </si>
  <si>
    <t>NEW HOPE ALTERNATIVE HIGH</t>
  </si>
  <si>
    <t>1012</t>
  </si>
  <si>
    <t>LOVINGTON HIGH</t>
  </si>
  <si>
    <t>0909</t>
  </si>
  <si>
    <t>LOVINGTON FRESHMAN ACADEMY</t>
  </si>
  <si>
    <t>LOVINGTON 6TH GRADE ACADEMY</t>
  </si>
  <si>
    <t>LLANO ELEMENTARY</t>
  </si>
  <si>
    <t>0101</t>
  </si>
  <si>
    <t>LEA ELEMENTARY</t>
  </si>
  <si>
    <t>LEA COUNTY JD CENTER</t>
  </si>
  <si>
    <t>0303</t>
  </si>
  <si>
    <t>JEFFERSON ELEMENTARY</t>
  </si>
  <si>
    <t>0202</t>
  </si>
  <si>
    <t>BEN ALEXANDER ELEMENTARY</t>
  </si>
  <si>
    <t>088</t>
  </si>
  <si>
    <t>LOVING MIDDLE</t>
  </si>
  <si>
    <t>086</t>
  </si>
  <si>
    <t>LOVING HIGH</t>
  </si>
  <si>
    <t>085</t>
  </si>
  <si>
    <t>LOVING ELEMENTARY</t>
  </si>
  <si>
    <t>VALENCIA MIDDLE SCHOOL</t>
  </si>
  <si>
    <t>017</t>
  </si>
  <si>
    <t>VALENCIA HIGH</t>
  </si>
  <si>
    <t>180</t>
  </si>
  <si>
    <t>TOME ELEMENTARY</t>
  </si>
  <si>
    <t>SUNDANCE ELEMENTARY</t>
  </si>
  <si>
    <t>RAYMOND GABALDON ELEMENTARY</t>
  </si>
  <si>
    <t>122</t>
  </si>
  <si>
    <t>PERALTA ELEMENTARY</t>
  </si>
  <si>
    <t>084</t>
  </si>
  <si>
    <t>LOS LUNAS MIDDLE</t>
  </si>
  <si>
    <t>LOS LUNAS HIGH</t>
  </si>
  <si>
    <t>LOS LUNAS FAMILY SCHOOL</t>
  </si>
  <si>
    <t>LOS LUNAS ELEMENTARY</t>
  </si>
  <si>
    <t>KATHERINE GALLEGOS ELEMENTARY</t>
  </si>
  <si>
    <t>DESERT VIEW ELEMENTARY</t>
  </si>
  <si>
    <t>CENTURY ALT HIGH</t>
  </si>
  <si>
    <t>BOSQUE FARMS ELEMENTARY</t>
  </si>
  <si>
    <t>ANN PARISH ELEMENTARY</t>
  </si>
  <si>
    <t>TOPPER FRESHMAN ACADEMY</t>
  </si>
  <si>
    <t>127</t>
  </si>
  <si>
    <t>MOUNTAIN ELEMENTARY</t>
  </si>
  <si>
    <t>LOS ALAMOS MIDDLE</t>
  </si>
  <si>
    <t>LOS ALAMOS HIGH</t>
  </si>
  <si>
    <t>040</t>
  </si>
  <si>
    <t>CHAMISA ELEMENTARY</t>
  </si>
  <si>
    <t>BARRANCA MESA ELEMENTARY</t>
  </si>
  <si>
    <t>ASPEN ELEMENTARY</t>
  </si>
  <si>
    <t>PK04</t>
  </si>
  <si>
    <t>174</t>
  </si>
  <si>
    <t>R.V.TRAYLOR ELEMENTARY</t>
  </si>
  <si>
    <t>029</t>
  </si>
  <si>
    <t>LORDSBURG HIGH</t>
  </si>
  <si>
    <t>DUGAN-TARANGO MIDDLE</t>
  </si>
  <si>
    <t>CENTRAL ELEMENTARY</t>
  </si>
  <si>
    <t>UTE LAKE ONLINE LEARNING CENTER</t>
  </si>
  <si>
    <t>051</t>
  </si>
  <si>
    <t>LOGAN MIDDLE</t>
  </si>
  <si>
    <t>LOGAN HIGH</t>
  </si>
  <si>
    <t>LOGAN ELEMENTARY</t>
  </si>
  <si>
    <t>SIERRA VISTA ELEMENTARY</t>
  </si>
  <si>
    <t>069</t>
  </si>
  <si>
    <t>ROBERTSON HIGH</t>
  </si>
  <si>
    <t>MIKE SENA ELEMENTARY</t>
  </si>
  <si>
    <t>MEMORIAL MIDDLE</t>
  </si>
  <si>
    <t>LOS NINOS ELEMENTARY</t>
  </si>
  <si>
    <t>LAS MONTANAS CHARTER</t>
  </si>
  <si>
    <t>567</t>
  </si>
  <si>
    <t>184</t>
  </si>
  <si>
    <t>ZIA MIDDLE</t>
  </si>
  <si>
    <t>177</t>
  </si>
  <si>
    <t>WHITE SANDS ELEMENTARY</t>
  </si>
  <si>
    <t>VISTA MIDDLE</t>
  </si>
  <si>
    <t>UNIVERSITY HILLS ELEMENTARY</t>
  </si>
  <si>
    <t>TOMBAUGH ELEMENTARY</t>
  </si>
  <si>
    <t>140</t>
  </si>
  <si>
    <t>SUNRISE ELEMENTARY</t>
  </si>
  <si>
    <t>SONOMA ELEMENTARY</t>
  </si>
  <si>
    <t>RIO GRANDE PREPARATORY INSTITUTE</t>
  </si>
  <si>
    <t>PICACHO MIDDLE</t>
  </si>
  <si>
    <t>ORGAN MOUNTAIN HIGH SCHOOL</t>
  </si>
  <si>
    <t>MONTE VISTA ELEMENTARY</t>
  </si>
  <si>
    <t>MESILLA VALLEY LEADERSHIP ACADEMY</t>
  </si>
  <si>
    <t>MESILLA PARK ELEMENTARY</t>
  </si>
  <si>
    <t>MESILLA ELEMENTARY</t>
  </si>
  <si>
    <t>MAYFIELD HIGH</t>
  </si>
  <si>
    <t>MAC ARTHUR ELEMENTARY</t>
  </si>
  <si>
    <t>LYNN MIDDLE</t>
  </si>
  <si>
    <t>065</t>
  </si>
  <si>
    <t>LOMA HEIGHTS ELEMENTARY</t>
  </si>
  <si>
    <t>LAS CRUCES HIGH</t>
  </si>
  <si>
    <t>061</t>
  </si>
  <si>
    <t>JORNADA ELEMENTARY</t>
  </si>
  <si>
    <t>998</t>
  </si>
  <si>
    <t>HOMEBOUND</t>
  </si>
  <si>
    <t>055</t>
  </si>
  <si>
    <t>HILLRISE ELEMENTARY</t>
  </si>
  <si>
    <t>HIGHLAND ELEMENTARY</t>
  </si>
  <si>
    <t>HERMOSA HEIGHTS ELEMENTARY</t>
  </si>
  <si>
    <t>FAIRACRES ELEMENTARY</t>
  </si>
  <si>
    <t>EAST PICACHO ELEMENTARY</t>
  </si>
  <si>
    <t>048</t>
  </si>
  <si>
    <t>DONA ANA ELEMENTARY</t>
  </si>
  <si>
    <t>038</t>
  </si>
  <si>
    <t>DONA ANA COUNTY JUVENILE DETENTION CENTE</t>
  </si>
  <si>
    <t>DESERT HILLS ELEMENTARY</t>
  </si>
  <si>
    <t>CONLEE ELEMENTARY</t>
  </si>
  <si>
    <t>COLUMBIA ELEMENTARY</t>
  </si>
  <si>
    <t>CENTENNIAL HIGH SCHOOL</t>
  </si>
  <si>
    <t>CAMINO REAL MIDDLE</t>
  </si>
  <si>
    <t>BOOKER T. WASHINGTON</t>
  </si>
  <si>
    <t>ALAMEDA ELEMENTARY</t>
  </si>
  <si>
    <t>LAKE ARTHUR MIDDLE</t>
  </si>
  <si>
    <t>LAKE ARTHUR HIGH</t>
  </si>
  <si>
    <t>LAKE ARTHUR ELEMENTARY</t>
  </si>
  <si>
    <t>LA TIERRA MONTESSORI SCHOOL</t>
  </si>
  <si>
    <t>546</t>
  </si>
  <si>
    <t>560</t>
  </si>
  <si>
    <t>FOOTHILL HIGH SCHOOL</t>
  </si>
  <si>
    <t>JUVENILE JUSTICE</t>
  </si>
  <si>
    <t>AZTEC YOUTH ACADEMY</t>
  </si>
  <si>
    <t>SAN DIEGO RIVERSIDE</t>
  </si>
  <si>
    <t>JEMEZ VALLEY MIDDLE</t>
  </si>
  <si>
    <t>JEMEZ VALLEY HIGH</t>
  </si>
  <si>
    <t>JEMEZ VALLEY ELEMENTARY</t>
  </si>
  <si>
    <t>087</t>
  </si>
  <si>
    <t>LYBROOK ELEMENTARY</t>
  </si>
  <si>
    <t>GALLINA ELEMENTARY</t>
  </si>
  <si>
    <t>CORONADO MIDDLE</t>
  </si>
  <si>
    <t>CORONADO HIGH</t>
  </si>
  <si>
    <t>JAL JR HIGH</t>
  </si>
  <si>
    <t>066</t>
  </si>
  <si>
    <t>JAL HIGH</t>
  </si>
  <si>
    <t>064</t>
  </si>
  <si>
    <t>JAL ELEMENTARY</t>
  </si>
  <si>
    <t>J PAUL TAYLOR ACADEMY</t>
  </si>
  <si>
    <t>535</t>
  </si>
  <si>
    <t>KN09</t>
  </si>
  <si>
    <t>573</t>
  </si>
  <si>
    <t>HOUSE JUNIOR HIGH</t>
  </si>
  <si>
    <t>HOUSE HIGH</t>
  </si>
  <si>
    <t>HOUSE ELEMENTARY</t>
  </si>
  <si>
    <t>HORIZON ACADEMY WEST</t>
  </si>
  <si>
    <t>503</t>
  </si>
  <si>
    <t>HONDO HIGH</t>
  </si>
  <si>
    <t>039</t>
  </si>
  <si>
    <t>HONDO ELEMENTARY</t>
  </si>
  <si>
    <t>WILL ROGERS ELEMENTARY</t>
  </si>
  <si>
    <t>TAYLOR ELEMENTARY</t>
  </si>
  <si>
    <t>STONE ELEMENTARY</t>
  </si>
  <si>
    <t>156</t>
  </si>
  <si>
    <t>SOUTHERN HEIGHTS ELEMENTARY</t>
  </si>
  <si>
    <t>SANGER ELEMENTARY</t>
  </si>
  <si>
    <t>MURRAY ELEMENTARY</t>
  </si>
  <si>
    <t>MILLS ELEMENTARY</t>
  </si>
  <si>
    <t>0609</t>
  </si>
  <si>
    <t>HOUSTON MIDDLE SCHOOL</t>
  </si>
  <si>
    <t>HOBBS HIGH</t>
  </si>
  <si>
    <t>0910</t>
  </si>
  <si>
    <t>HOBBS FRESHMAN HIGH</t>
  </si>
  <si>
    <t>HIGHLAND MIDDLE SCHOOL</t>
  </si>
  <si>
    <t>HEIZER MIDDLE SCHOOL</t>
  </si>
  <si>
    <t>046</t>
  </si>
  <si>
    <t>EDISON ELEMENTARY</t>
  </si>
  <si>
    <t>CORONADO ELEMENTARY</t>
  </si>
  <si>
    <t>030</t>
  </si>
  <si>
    <t>COLLEGE LANE ELEMENTARY</t>
  </si>
  <si>
    <t>BROADMOOR ELEMENTARY</t>
  </si>
  <si>
    <t>BOOKER T. WASHINGTON ELEMENTARY</t>
  </si>
  <si>
    <t>RIO GRANDE ELEMENTARY</t>
  </si>
  <si>
    <t>HATCH VALLEY MIDDLE</t>
  </si>
  <si>
    <t>HATCH VALLEY HIGH</t>
  </si>
  <si>
    <t>HATCH VALLEY ELEMENTARY</t>
  </si>
  <si>
    <t>GARFIELD ELEMENTARY</t>
  </si>
  <si>
    <t>HAGERMAN MIDDLE</t>
  </si>
  <si>
    <t>HAGERMAN HIGH</t>
  </si>
  <si>
    <t>HAGERMAN ELEMENTARY</t>
  </si>
  <si>
    <t>SEBOYETA ELEMENTARY</t>
  </si>
  <si>
    <t>SAN RAFAEL ELEMENTARY</t>
  </si>
  <si>
    <t>MOUNT TAYLOR ELEMENTARY</t>
  </si>
  <si>
    <t>PKPK</t>
  </si>
  <si>
    <t>992</t>
  </si>
  <si>
    <t>MISC PRESCHOOL PROGRAM</t>
  </si>
  <si>
    <t>MILAN ELEMENTARY</t>
  </si>
  <si>
    <t>MESA VIEW ELEMENTARY</t>
  </si>
  <si>
    <t>LOS ALAMITOS MIDDLE</t>
  </si>
  <si>
    <t>LAGUNA-ACOMA MIDDLE</t>
  </si>
  <si>
    <t>LAGUNA-ACOMA HIGH</t>
  </si>
  <si>
    <t>GRANTS HIGH</t>
  </si>
  <si>
    <t>GCCS EARLY COLLEGE HIGH SCHOOL</t>
  </si>
  <si>
    <t>CUBERO ELEMENTARY</t>
  </si>
  <si>
    <t>915</t>
  </si>
  <si>
    <t>BLUEWATER ELEMENTARY</t>
  </si>
  <si>
    <t>GRADY MIDDLE SCHOOL</t>
  </si>
  <si>
    <t>GRADY HIGH</t>
  </si>
  <si>
    <t>GRADY ELEMENTARY</t>
  </si>
  <si>
    <t>TWIN LAKES ELEMENTARY</t>
  </si>
  <si>
    <t>043</t>
  </si>
  <si>
    <t>TSE YI GAI HIGH</t>
  </si>
  <si>
    <t>TOHATCHI MIDDLE</t>
  </si>
  <si>
    <t>TOHATCHI HIGH</t>
  </si>
  <si>
    <t>TOHATCHI ELEMENTARY</t>
  </si>
  <si>
    <t>TOBE TURPEN ELEMENTARY</t>
  </si>
  <si>
    <t>THOREAU MIDDLE</t>
  </si>
  <si>
    <t>THOREAU HIGH</t>
  </si>
  <si>
    <t>THOREAU ELEMENTARY</t>
  </si>
  <si>
    <t>STAGECOACH ELEMENTARY</t>
  </si>
  <si>
    <t>134</t>
  </si>
  <si>
    <t>RED ROCK ELEMENTARY</t>
  </si>
  <si>
    <t>RAMAH HIGH</t>
  </si>
  <si>
    <t>RAMAH ELEMENTARY</t>
  </si>
  <si>
    <t>NAVAJO PINE HIGH</t>
  </si>
  <si>
    <t>NAVAJO MIDDLE SCHOOL</t>
  </si>
  <si>
    <t>NAVAJO ELEMENTARY</t>
  </si>
  <si>
    <t>MIYAMURA HIGH SCHOOL</t>
  </si>
  <si>
    <t>LINCOLN ELEMENTARY</t>
  </si>
  <si>
    <t>JOHN F. KENNEDY MIDDLE</t>
  </si>
  <si>
    <t>062</t>
  </si>
  <si>
    <t>INDIAN HILLS ELEMENTARY</t>
  </si>
  <si>
    <t>GALLUP MIDDLE</t>
  </si>
  <si>
    <t>GALLUP HIGH</t>
  </si>
  <si>
    <t>GALLUP CENTRAL ALTERNATIVE</t>
  </si>
  <si>
    <t>EDUCATION DEV CENTER</t>
  </si>
  <si>
    <t>DAVID SKEET ELEMENTARY</t>
  </si>
  <si>
    <t>CROWNPOINT MIDDLE</t>
  </si>
  <si>
    <t>CROWNPOINT HIGH</t>
  </si>
  <si>
    <t>CROWNPOINT ELEMENTARY</t>
  </si>
  <si>
    <t>CHIEF MANUELITO MIDDLE</t>
  </si>
  <si>
    <t>CHEE DODGE ELEMENTARY</t>
  </si>
  <si>
    <t>CATHERINE A. MILLER ELEMENTARY</t>
  </si>
  <si>
    <t>YUCCA HEIGHTS ELEMENTARY</t>
  </si>
  <si>
    <t>019</t>
  </si>
  <si>
    <t>VADO ELEMENTARY</t>
  </si>
  <si>
    <t>SUNLAND PARK ELEMENTARY</t>
  </si>
  <si>
    <t>SANTA TERESA MIDDLE</t>
  </si>
  <si>
    <t>200</t>
  </si>
  <si>
    <t>SANTA TERESA HIGH</t>
  </si>
  <si>
    <t>SANTA TERESA ELEMENTARY</t>
  </si>
  <si>
    <t>RTC-RESIDENTAL TRAINING CENTER</t>
  </si>
  <si>
    <t>RIVERSIDE ELEMENTARY</t>
  </si>
  <si>
    <t>NORTH VALLEY ELEMENTARY</t>
  </si>
  <si>
    <t>MESQUITE ELEMENTARY</t>
  </si>
  <si>
    <t>LOMA LINDA ELEMENTARY</t>
  </si>
  <si>
    <t>LA UNION ELEMENTARY</t>
  </si>
  <si>
    <t>GADSDEN MIDDLE</t>
  </si>
  <si>
    <t>GADSDEN HIGH</t>
  </si>
  <si>
    <t>GADSDEN ELEMENTARY</t>
  </si>
  <si>
    <t>DESERT TRAIL ELEMENTARY</t>
  </si>
  <si>
    <t>DESERT PRIDE ACADEMY</t>
  </si>
  <si>
    <t>CHAPARRAL MIDDLE</t>
  </si>
  <si>
    <t>CHAPARRAL HIGH</t>
  </si>
  <si>
    <t>BERINO ELEMENTARY</t>
  </si>
  <si>
    <t>ANTHONY ELEMENTARY</t>
  </si>
  <si>
    <t>ALTA VISTA EARLY COLLEGE HIGH SCHOOL</t>
  </si>
  <si>
    <t>FORT SUMNER MIDDLE</t>
  </si>
  <si>
    <t>FT SUMNER</t>
  </si>
  <si>
    <t>FORT SUMNER HIGH</t>
  </si>
  <si>
    <t>FORT SUMNER ELEMENTARY</t>
  </si>
  <si>
    <t>FLOYD MIDDLE</t>
  </si>
  <si>
    <t>FLOYD HIGH</t>
  </si>
  <si>
    <t>FLOYD ELEMENTARY</t>
  </si>
  <si>
    <t>TIBBETTS MIDDLE SCHOOL</t>
  </si>
  <si>
    <t>SAN JUAN COUNTY JUVENILE SERVICE CENTER</t>
  </si>
  <si>
    <t>SAN JUAN COLLEGE HIGH SCHOOL</t>
  </si>
  <si>
    <t>148</t>
  </si>
  <si>
    <t>ROCINANTE HIGH</t>
  </si>
  <si>
    <t>PIEDRA VISTA HIGH</t>
  </si>
  <si>
    <t>NORTHEAST ELEMENTARY</t>
  </si>
  <si>
    <t>MESA VIEW MIDDLE SCHOOL</t>
  </si>
  <si>
    <t>MESA VERDE ELEMENTARY</t>
  </si>
  <si>
    <t>MCKINLEY ELEMENTARY</t>
  </si>
  <si>
    <t>MCCORMICK ELEMENTARY</t>
  </si>
  <si>
    <t>LADERA DEL NORTE ELEMENTARY</t>
  </si>
  <si>
    <t>HERMOSA MIDDLE SCHOOL</t>
  </si>
  <si>
    <t>HEIGHTS MIDDLE SCHOOL</t>
  </si>
  <si>
    <t>FARMINGTON HIGH</t>
  </si>
  <si>
    <t>ESPERANZA ELEMENTARY</t>
  </si>
  <si>
    <t>COUNTRY CLUB ELEMENTARY</t>
  </si>
  <si>
    <t>BLUFFVIEW ELEMENTARY</t>
  </si>
  <si>
    <t>APACHE ELEMENTARY</t>
  </si>
  <si>
    <t>ANIMAS ELEMENTARY</t>
  </si>
  <si>
    <t>EXPLORE ACADEMY LAS CRUCES</t>
  </si>
  <si>
    <t>581</t>
  </si>
  <si>
    <t>557</t>
  </si>
  <si>
    <t>METTIE JORDAN ELEMENTARY</t>
  </si>
  <si>
    <t>EUNICE HIGH</t>
  </si>
  <si>
    <t>CATON MIDDLE</t>
  </si>
  <si>
    <t>ESTANCIA VALLEY CLASSICAL ACADEMY</t>
  </si>
  <si>
    <t>550</t>
  </si>
  <si>
    <t>0206</t>
  </si>
  <si>
    <t>UPPER ELEMENTARY</t>
  </si>
  <si>
    <t>LOWER ELEMENTARY</t>
  </si>
  <si>
    <t>ESTANCIA MIDDLE</t>
  </si>
  <si>
    <t>ESTANCIA HIGH</t>
  </si>
  <si>
    <t>188</t>
  </si>
  <si>
    <t>VICTORY CHRISTIAN</t>
  </si>
  <si>
    <t>ESPANOLA</t>
  </si>
  <si>
    <t>VELARDE ELEMENTARY</t>
  </si>
  <si>
    <t>TONY QUINTANA ELEMENTARY</t>
  </si>
  <si>
    <t>SAN JUAN ELEMENTARY</t>
  </si>
  <si>
    <t>142</t>
  </si>
  <si>
    <t>JAMES RODRIGUEZ ELEMENTARY</t>
  </si>
  <si>
    <t>HOLY CROSS SCHOOL</t>
  </si>
  <si>
    <t>HERNANDEZ ELEMENTARY</t>
  </si>
  <si>
    <t>EUTIMIO SALAZAR ELEMENTARY</t>
  </si>
  <si>
    <t>ESPANOLA VALLEY HIGH</t>
  </si>
  <si>
    <t>DIXON ELEMENTARY</t>
  </si>
  <si>
    <t>CHIMAYO ELEMENTARY</t>
  </si>
  <si>
    <t>CARLOS F. VIGIL MIDDLE</t>
  </si>
  <si>
    <t>ALCALDE ELEMENTARY</t>
  </si>
  <si>
    <t>ABIQUIU ELEMENTARY</t>
  </si>
  <si>
    <t>ELIDA HIGH</t>
  </si>
  <si>
    <t>ELIDA ELEMENTARY</t>
  </si>
  <si>
    <t>DULCE MIDDLE</t>
  </si>
  <si>
    <t>DULCE HIGH</t>
  </si>
  <si>
    <t>DULCE ELEMENTARY</t>
  </si>
  <si>
    <t>DORA HIGH</t>
  </si>
  <si>
    <t>DORA ELEMENTARY</t>
  </si>
  <si>
    <t>DEXTER MIDDLE</t>
  </si>
  <si>
    <t>DEXTER HIGH</t>
  </si>
  <si>
    <t>DEXTER ELEMENTARY</t>
  </si>
  <si>
    <t>DES MOINES HIGH</t>
  </si>
  <si>
    <t>DES MOINES ELEMENTARY</t>
  </si>
  <si>
    <t>RUBEN S. TORRES ELEMENTARY</t>
  </si>
  <si>
    <t>RED MOUNTAIN MIDDLE</t>
  </si>
  <si>
    <t>MIMBRES VALLEY HIGH SCHOOL</t>
  </si>
  <si>
    <t>096</t>
  </si>
  <si>
    <t>MEMORIAL ELEMENTARY</t>
  </si>
  <si>
    <t>DEMING INTERMEDIATE</t>
  </si>
  <si>
    <t>DEMING HIGH</t>
  </si>
  <si>
    <t>COLUMBUS ELEMENTARY</t>
  </si>
  <si>
    <t>BELL ELEMENTARY</t>
  </si>
  <si>
    <t>BATAAN ELEMENTARY</t>
  </si>
  <si>
    <t>562</t>
  </si>
  <si>
    <t>CUBA MIDDLE</t>
  </si>
  <si>
    <t>CUBA HIGH</t>
  </si>
  <si>
    <t>CUBA ELEMENTARY</t>
  </si>
  <si>
    <t>CORONA HIGH</t>
  </si>
  <si>
    <t>CORONA ELEMENTARY</t>
  </si>
  <si>
    <t>SNELL MIDDLE</t>
  </si>
  <si>
    <t>COBRE CONSOLIDATED</t>
  </si>
  <si>
    <t>SAN LORENZO ELEMENTARY</t>
  </si>
  <si>
    <t>HURLEY ELEMENTARY</t>
  </si>
  <si>
    <t>COBRE HIGH</t>
  </si>
  <si>
    <t>BAYARD ELEMENTARY</t>
  </si>
  <si>
    <t>ZIA ELEMENTARY</t>
  </si>
  <si>
    <t>098</t>
  </si>
  <si>
    <t>YUCCA MIDDLE</t>
  </si>
  <si>
    <t>W D GATTIS MIDDLE SCHOOL</t>
  </si>
  <si>
    <t>SANDIA ELEMENTARY</t>
  </si>
  <si>
    <t>MESA ELEMENTARY</t>
  </si>
  <si>
    <t>MARSHALL MIDDLE</t>
  </si>
  <si>
    <t>LOCKWOOD ELEMENTARY</t>
  </si>
  <si>
    <t>LA CASITA ELEMENTARY</t>
  </si>
  <si>
    <t>JAMES BICKLEY ELEMENTARY</t>
  </si>
  <si>
    <t>CMS IACADEMY AT LINCOLN JACKSON</t>
  </si>
  <si>
    <t>CLOVIS HS FRESHMAN ACADEMY</t>
  </si>
  <si>
    <t>CLOVIS HIGH</t>
  </si>
  <si>
    <t>CAMEO ELEMENTARY</t>
  </si>
  <si>
    <t>BARRY ELEMENTARY</t>
  </si>
  <si>
    <t>ARTS ACADEMY AT BELLA VISTA</t>
  </si>
  <si>
    <t>CLOUDCROFT MIDDLE</t>
  </si>
  <si>
    <t>CLOUDCROFT HIGH</t>
  </si>
  <si>
    <t>CLOUDCROFT ELEMENTARY</t>
  </si>
  <si>
    <t>KISER ELEMENTARY</t>
  </si>
  <si>
    <t>CLAYTON JUNIOR HIGH</t>
  </si>
  <si>
    <t>CLAYTON HIGH</t>
  </si>
  <si>
    <t>ALVIS ELEMENTARY</t>
  </si>
  <si>
    <t>EAGLE NEST MIDDLE</t>
  </si>
  <si>
    <t>EAGLE NEST ELEMENTARY</t>
  </si>
  <si>
    <t>CIMARRON MIDDLE</t>
  </si>
  <si>
    <t>CIMARRON HIGH</t>
  </si>
  <si>
    <t>CIMARRON ELEMENTARY</t>
  </si>
  <si>
    <t>TIERRA AMARILLA ELEMENTARY</t>
  </si>
  <si>
    <t>CHAMA</t>
  </si>
  <si>
    <t>ESCALANTE MIDDLE/HIGH SCHOOL</t>
  </si>
  <si>
    <t>CHAMA MIDDLE</t>
  </si>
  <si>
    <t>CHAMA ELEMENTARY</t>
  </si>
  <si>
    <t>CESAR CHAVEZ COMMUNITY  SCHOOL</t>
  </si>
  <si>
    <t>512</t>
  </si>
  <si>
    <t>CESAR CHAVEZ COMMUNITY SCHOOL</t>
  </si>
  <si>
    <t>TSE BIT AI MIDDLE</t>
  </si>
  <si>
    <t>067</t>
  </si>
  <si>
    <t>CENTRAL CONSOLIDATED</t>
  </si>
  <si>
    <t>SHIPROCK HIGH</t>
  </si>
  <si>
    <t>OJO AMARILLO ELEMENTARY</t>
  </si>
  <si>
    <t>NIZHONI ELEMENTARY</t>
  </si>
  <si>
    <t>NEWCOMB MIDDLE</t>
  </si>
  <si>
    <t>NEWCOMB HIGH</t>
  </si>
  <si>
    <t>116</t>
  </si>
  <si>
    <t>NEWCOMB ELEMENTARY</t>
  </si>
  <si>
    <t>114</t>
  </si>
  <si>
    <t>NASCHITTI ELEMENTARY</t>
  </si>
  <si>
    <t>KIRTLAND MIDDLE</t>
  </si>
  <si>
    <t>KIRTLAND ELEMENTARY</t>
  </si>
  <si>
    <t>KIRTLAND CENTRAL HIGH</t>
  </si>
  <si>
    <t>JUDY NELSON ELEMENTARY</t>
  </si>
  <si>
    <t>EVA B. STOKELY ELEMENTARY</t>
  </si>
  <si>
    <t>109</t>
  </si>
  <si>
    <t>DREAM DINE CHARTER SCHOOL</t>
  </si>
  <si>
    <t>CAREER PREP ALTERNATIVE</t>
  </si>
  <si>
    <t>CARRIZOZO MIDDLE</t>
  </si>
  <si>
    <t>CARRIZOZO HIGH</t>
  </si>
  <si>
    <t>CARRIZOZO ELEMENTARY</t>
  </si>
  <si>
    <t>158</t>
  </si>
  <si>
    <t>OCOTILLO ELEMENTARY</t>
  </si>
  <si>
    <t>JEFFERSON MONTESSORI</t>
  </si>
  <si>
    <t>EARLY CHILDHOOD EDUCATION CENTER</t>
  </si>
  <si>
    <t>DESERT WILLOW ELEMENTARY</t>
  </si>
  <si>
    <t>COTTONWOOD ELEMENTARY</t>
  </si>
  <si>
    <t>CARLSBAD SIXTH GRADE ACADEMY - ALTA VIST</t>
  </si>
  <si>
    <t>CARLSBAD INTERMEDIATE SCHOOL - PR LEYVA</t>
  </si>
  <si>
    <t>CARLSBAD HIGH</t>
  </si>
  <si>
    <t>0112</t>
  </si>
  <si>
    <t>CARLSBAD ENRICHMENT CENTER</t>
  </si>
  <si>
    <t>CARLSBAD EARLY COLLEGE HIGH</t>
  </si>
  <si>
    <t>CAPITAN MIDDLE</t>
  </si>
  <si>
    <t>CAPITAN HIGH</t>
  </si>
  <si>
    <t>CAPITAN ELEMENTARY</t>
  </si>
  <si>
    <t>NAABA ANI ELEMENTARY</t>
  </si>
  <si>
    <t>MESA ALTA JR HIGH</t>
  </si>
  <si>
    <t>CHARLIE Y. BROWN ALT</t>
  </si>
  <si>
    <t>0103</t>
  </si>
  <si>
    <t>CENTRAL PRIMARY</t>
  </si>
  <si>
    <t>BLOOMFIELD HIGH</t>
  </si>
  <si>
    <t>BLOOMFIELD EARLY CHILDHOOD CENTER</t>
  </si>
  <si>
    <t>BLANCO ELEMENTARY</t>
  </si>
  <si>
    <t>WD CARROLL ELEMENTARY</t>
  </si>
  <si>
    <t>SANTO DOMINGO MIDDLE</t>
  </si>
  <si>
    <t>151</t>
  </si>
  <si>
    <t>SANTO DOMINGO ELEMENTARY</t>
  </si>
  <si>
    <t>PLACITAS ELEMENTARY</t>
  </si>
  <si>
    <t>COCHITI MIDDLE</t>
  </si>
  <si>
    <t>COCHITI ELEMENTARY</t>
  </si>
  <si>
    <t>BERNALILLO MIDDLE</t>
  </si>
  <si>
    <t>BERNALILLO HIGH</t>
  </si>
  <si>
    <t>BERNALILLO ELEMENTARY</t>
  </si>
  <si>
    <t>ALGODONES ELEMENTARY</t>
  </si>
  <si>
    <t>LA PROMESA ELEMENTARY</t>
  </si>
  <si>
    <t>LA MERCED ELEMENTARY</t>
  </si>
  <si>
    <t>GIL SANCHEZ ELEMENTARY</t>
  </si>
  <si>
    <t>DENNIS CHAVEZ ELEMENTARY</t>
  </si>
  <si>
    <t>BELEN MIDDLE</t>
  </si>
  <si>
    <t>BELEN INFINITY HIGH</t>
  </si>
  <si>
    <t>BELEN HIGH</t>
  </si>
  <si>
    <t>0108</t>
  </si>
  <si>
    <t>BELEN FAMILY SCHOOL</t>
  </si>
  <si>
    <t>VISTA NUEVA HIGH</t>
  </si>
  <si>
    <t>PARK AVENUE ELEMENTARY</t>
  </si>
  <si>
    <t>MCCOY AVENUE ELEMENTARY</t>
  </si>
  <si>
    <t>LYDIA RIPPEY ELEMENTARY</t>
  </si>
  <si>
    <t>C.V. KOOGLER MIDDLE</t>
  </si>
  <si>
    <t>AZTEC HIGH</t>
  </si>
  <si>
    <t>183</t>
  </si>
  <si>
    <t>YUCCA ELEMENTARY</t>
  </si>
  <si>
    <t>YESO ELEMENTARY</t>
  </si>
  <si>
    <t>ROSELAWN ELEMENTARY</t>
  </si>
  <si>
    <t>HERMOSA ELEMENTARY</t>
  </si>
  <si>
    <t>GRAND HEIGHTS EARLY CHILDHOOD</t>
  </si>
  <si>
    <t>0607</t>
  </si>
  <si>
    <t>ARTESIA ZIA INTERMEDIATE</t>
  </si>
  <si>
    <t>0809</t>
  </si>
  <si>
    <t>187</t>
  </si>
  <si>
    <t>ARTESIA PARK JUNIOR HIGH</t>
  </si>
  <si>
    <t>ARTESIA HIGH</t>
  </si>
  <si>
    <t>ANIMAS MIDDLE</t>
  </si>
  <si>
    <t>ANIMAS 7-12 SCHOOL</t>
  </si>
  <si>
    <t>AMY BIEHL CHARTER HIGH SCHOOL</t>
  </si>
  <si>
    <t>525</t>
  </si>
  <si>
    <t>575</t>
  </si>
  <si>
    <t>ALMA D'ARTE CHARTER</t>
  </si>
  <si>
    <t>511</t>
  </si>
  <si>
    <t>ALDO LEOPOLD CHARTER</t>
  </si>
  <si>
    <t>532</t>
  </si>
  <si>
    <t>ALBUQUERQUE INSTITUTE OF MATH &amp; SCIENCE</t>
  </si>
  <si>
    <t>524</t>
  </si>
  <si>
    <t>ALBUQUERQUE COLLEGIATE CHARTER SCHOOL</t>
  </si>
  <si>
    <t>574</t>
  </si>
  <si>
    <t>528</t>
  </si>
  <si>
    <t>388</t>
  </si>
  <si>
    <t>ZUNI ELEMENTARY</t>
  </si>
  <si>
    <t>385</t>
  </si>
  <si>
    <t>470</t>
  </si>
  <si>
    <t>WILSON MIDDLE</t>
  </si>
  <si>
    <t>782</t>
  </si>
  <si>
    <t>WILLIAM W JOSEPHINE DORN CHARTER</t>
  </si>
  <si>
    <t>379</t>
  </si>
  <si>
    <t>WHITTIER ELEMENTARY</t>
  </si>
  <si>
    <t>376</t>
  </si>
  <si>
    <t>WHERRY ELEMENTARY</t>
  </si>
  <si>
    <t>WEST MESA HIGH</t>
  </si>
  <si>
    <t>465</t>
  </si>
  <si>
    <t>WASHINGTON MIDDLE</t>
  </si>
  <si>
    <t>709</t>
  </si>
  <si>
    <t>VOZ COLLEGIATE PREPARATORY CHARTER SCHOO</t>
  </si>
  <si>
    <t>VOLCANO VISTA HIGH</t>
  </si>
  <si>
    <t>840</t>
  </si>
  <si>
    <t>VISION QUEST ALTERNATIVE MIDDLE</t>
  </si>
  <si>
    <t>264</t>
  </si>
  <si>
    <t>VENTANA RANCH ELEMENTARY</t>
  </si>
  <si>
    <t>460</t>
  </si>
  <si>
    <t>VAN BUREN MIDDLE</t>
  </si>
  <si>
    <t>VALLEY HIGH</t>
  </si>
  <si>
    <t>370</t>
  </si>
  <si>
    <t>VALLE VISTA ELEMENTARY</t>
  </si>
  <si>
    <t>475</t>
  </si>
  <si>
    <t>TRUMAN MIDDLE</t>
  </si>
  <si>
    <t>497</t>
  </si>
  <si>
    <t>TRES VOLCANES COMMUNITY COLLABORATIVE SC</t>
  </si>
  <si>
    <t>TRANSITION SERVICES (formerly CESS)</t>
  </si>
  <si>
    <t>492</t>
  </si>
  <si>
    <t>TONY HILLERMAN MIDDLE SCHOOL</t>
  </si>
  <si>
    <t>363</t>
  </si>
  <si>
    <t>TOMASITA ELEMENTARY</t>
  </si>
  <si>
    <t>389</t>
  </si>
  <si>
    <t>TIERRA ANTIGUA ELEMENTARY</t>
  </si>
  <si>
    <t>781</t>
  </si>
  <si>
    <t>THE INTERNATIONAL SCHOOL AT MESA DEL SOL</t>
  </si>
  <si>
    <t>753</t>
  </si>
  <si>
    <t>TECHNOLOGY LEADERSHIP HIGH SCHOOL</t>
  </si>
  <si>
    <t>457</t>
  </si>
  <si>
    <t>455</t>
  </si>
  <si>
    <t>TAFT MIDDLE</t>
  </si>
  <si>
    <t>280</t>
  </si>
  <si>
    <t>SUSIE RAYOS MARMON ELEMENTARY</t>
  </si>
  <si>
    <t>393</t>
  </si>
  <si>
    <t>SUNSET VIEW ELEMENTARY</t>
  </si>
  <si>
    <t>SOUTH VALLEY ACADEMY</t>
  </si>
  <si>
    <t>357</t>
  </si>
  <si>
    <t>SOMBRA DEL MONTE ELEMENTARY</t>
  </si>
  <si>
    <t>356</t>
  </si>
  <si>
    <t>750</t>
  </si>
  <si>
    <t>265</t>
  </si>
  <si>
    <t>SEVEN BAR ELEMENTARY</t>
  </si>
  <si>
    <t>597</t>
  </si>
  <si>
    <t>SCHOOL ON WHEELS HIGH SCHOOL</t>
  </si>
  <si>
    <t>SANDIA HIGH</t>
  </si>
  <si>
    <t>348</t>
  </si>
  <si>
    <t>SANDIA BASE ELEMENTARY</t>
  </si>
  <si>
    <t>345</t>
  </si>
  <si>
    <t>SAN ANTONITO ELEMENTARY</t>
  </si>
  <si>
    <t>360</t>
  </si>
  <si>
    <t>S. Y. JACKSON ELEMENTARY</t>
  </si>
  <si>
    <t>392</t>
  </si>
  <si>
    <t>RUDOLFO ANAYA ELEMENTARY</t>
  </si>
  <si>
    <t>452</t>
  </si>
  <si>
    <t>ROOSEVELT MIDDLE</t>
  </si>
  <si>
    <t>ROBERT F. KENNEDY CHARTER</t>
  </si>
  <si>
    <t>540</t>
  </si>
  <si>
    <t>RIO GRANDE HIGH</t>
  </si>
  <si>
    <t>330</t>
  </si>
  <si>
    <t>REGINALD CHAVEZ ELEMENTARY</t>
  </si>
  <si>
    <t>PUBLIC ACADEMY FOR PERFORMING ARTS</t>
  </si>
  <si>
    <t>448</t>
  </si>
  <si>
    <t>POLK MIDDLE</t>
  </si>
  <si>
    <t>317</t>
  </si>
  <si>
    <t>PETROGLYPH ELEMENTARY</t>
  </si>
  <si>
    <t>333</t>
  </si>
  <si>
    <t>PAJARITO ELEMENTARY</t>
  </si>
  <si>
    <t>275</t>
  </si>
  <si>
    <t>PAINTED SKY ELEMENTARY</t>
  </si>
  <si>
    <t>332</t>
  </si>
  <si>
    <t>OSUNA ELEMENTARY</t>
  </si>
  <si>
    <t>227</t>
  </si>
  <si>
    <t>ONATE ELEMENTARY</t>
  </si>
  <si>
    <t>268</t>
  </si>
  <si>
    <t>NORTH STAR ELEMENTARY</t>
  </si>
  <si>
    <t>516</t>
  </si>
  <si>
    <t>NEX GEN ACADEMY</t>
  </si>
  <si>
    <t>768</t>
  </si>
  <si>
    <t>NEW MEXICO INTERNATIONAL SCHOOL</t>
  </si>
  <si>
    <t>NEW FUTURES HIGH SCHOOL</t>
  </si>
  <si>
    <t>708</t>
  </si>
  <si>
    <t>NEW AMERICA SCHOOL</t>
  </si>
  <si>
    <t>327</t>
  </si>
  <si>
    <t>NATIVE AMERICAN COMMUNITY ACADEMY</t>
  </si>
  <si>
    <t>324</t>
  </si>
  <si>
    <t>MOUNTAIN VIEW ELEMENTARY</t>
  </si>
  <si>
    <t>MOUNTAIN MAHOGANY COMMUNITY SCHOOL</t>
  </si>
  <si>
    <t>315</t>
  </si>
  <si>
    <t>MONTEZUMA ELEMENTARY</t>
  </si>
  <si>
    <t>312</t>
  </si>
  <si>
    <t>310</t>
  </si>
  <si>
    <t>MITCHELL ELEMENTARY</t>
  </si>
  <si>
    <t>309</t>
  </si>
  <si>
    <t>MISSION AVENUE ELEMENTARY</t>
  </si>
  <si>
    <t>440</t>
  </si>
  <si>
    <t>MCKINLEY MIDDLE</t>
  </si>
  <si>
    <t>307</t>
  </si>
  <si>
    <t>MCCOLLUM ELEMENTARY</t>
  </si>
  <si>
    <t>305</t>
  </si>
  <si>
    <t>MATHESON PARK ELEMENTARY</t>
  </si>
  <si>
    <t>250</t>
  </si>
  <si>
    <t>MARYANN BINFORD ELEMENTARY</t>
  </si>
  <si>
    <t>364</t>
  </si>
  <si>
    <t>MARK TWAIN ELEMENTARY</t>
  </si>
  <si>
    <t>MARK ARMIJO ACADEMY</t>
  </si>
  <si>
    <t>365</t>
  </si>
  <si>
    <t>MARIE M HUGHES ELEMENTARY</t>
  </si>
  <si>
    <t>260</t>
  </si>
  <si>
    <t>MANZANO MESA ELEMENTARY</t>
  </si>
  <si>
    <t>MANZANO HIGH</t>
  </si>
  <si>
    <t>435</t>
  </si>
  <si>
    <t>MADISON MIDDLE</t>
  </si>
  <si>
    <t>303</t>
  </si>
  <si>
    <t>MACARTHUR ELEMENTARY</t>
  </si>
  <si>
    <t>300</t>
  </si>
  <si>
    <t>LOWELL ELEMENTARY</t>
  </si>
  <si>
    <t>336</t>
  </si>
  <si>
    <t>LOS RANCHOS ELEMENTARY</t>
  </si>
  <si>
    <t>LOS PUENTES CHARTER</t>
  </si>
  <si>
    <t>297</t>
  </si>
  <si>
    <t>LOS PADILLAS ELEMENTARY</t>
  </si>
  <si>
    <t>291</t>
  </si>
  <si>
    <t>373</t>
  </si>
  <si>
    <t>LEW WALLACE ELEMENTARY</t>
  </si>
  <si>
    <t>288</t>
  </si>
  <si>
    <t>LAVALAND ELEMENTARY</t>
  </si>
  <si>
    <t>285</t>
  </si>
  <si>
    <t>LA MESA ELEMENTARY</t>
  </si>
  <si>
    <t>282</t>
  </si>
  <si>
    <t>LA LUZ ELEMENTARY</t>
  </si>
  <si>
    <t>LA CUEVA HIGH</t>
  </si>
  <si>
    <t>485</t>
  </si>
  <si>
    <t>L.B. JOHNSON MIDDLE</t>
  </si>
  <si>
    <t>231</t>
  </si>
  <si>
    <t>KIT CARSON ELEMENTARY</t>
  </si>
  <si>
    <t>279</t>
  </si>
  <si>
    <t>427</t>
  </si>
  <si>
    <t>KENNEDY MIDDLE</t>
  </si>
  <si>
    <t>217</t>
  </si>
  <si>
    <t>JOHN BAKER ELEMENTARY</t>
  </si>
  <si>
    <t>405</t>
  </si>
  <si>
    <t>JOHN ADAMS MIDDLE</t>
  </si>
  <si>
    <t>445</t>
  </si>
  <si>
    <t>JIMMY CARTER MIDDLE</t>
  </si>
  <si>
    <t>425</t>
  </si>
  <si>
    <t>JEFFERSON MIDDLE</t>
  </si>
  <si>
    <t>258</t>
  </si>
  <si>
    <t>JANET KAHN FINE ARTS ACADEMY</t>
  </si>
  <si>
    <t>490</t>
  </si>
  <si>
    <t>JAMES MONROE MIDDLE</t>
  </si>
  <si>
    <t>420</t>
  </si>
  <si>
    <t>JACKSON MIDDLE</t>
  </si>
  <si>
    <t>276</t>
  </si>
  <si>
    <t>INEZ ELEMENTARY</t>
  </si>
  <si>
    <t>221</t>
  </si>
  <si>
    <t>HUBERT H HUMPHREY ELEMENTARY</t>
  </si>
  <si>
    <t>418</t>
  </si>
  <si>
    <t>HOOVER MIDDLE</t>
  </si>
  <si>
    <t>273</t>
  </si>
  <si>
    <t>HODGIN ELEMENTARY</t>
  </si>
  <si>
    <t>HIGHLAND HIGH</t>
  </si>
  <si>
    <t>611</t>
  </si>
  <si>
    <t>HIGHLAND AUTISM CENTER</t>
  </si>
  <si>
    <t>395</t>
  </si>
  <si>
    <t>HELEN CORDERO PRIMARY</t>
  </si>
  <si>
    <t>752</t>
  </si>
  <si>
    <t>HEALTH LEADERSHIP HIGH SCHOOL</t>
  </si>
  <si>
    <t>416</t>
  </si>
  <si>
    <t>HAYES MIDDLE</t>
  </si>
  <si>
    <t>270</t>
  </si>
  <si>
    <t>HAWTHORNE ELEMENTARY</t>
  </si>
  <si>
    <t>415</t>
  </si>
  <si>
    <t>HARRISON MIDDLE</t>
  </si>
  <si>
    <t>267</t>
  </si>
  <si>
    <t>GRIEGOS ELEMENTARY</t>
  </si>
  <si>
    <t>413</t>
  </si>
  <si>
    <t>GRANT MIDDLE</t>
  </si>
  <si>
    <t>230</t>
  </si>
  <si>
    <t>GOV BENT ELEMENTARY</t>
  </si>
  <si>
    <t>GORDON BERNELL CHARTER</t>
  </si>
  <si>
    <t>707</t>
  </si>
  <si>
    <t>GILBERT L SENA CHARTER HS</t>
  </si>
  <si>
    <t>328</t>
  </si>
  <si>
    <t>GEORGIA O'KEEFFE ELEMENTARY</t>
  </si>
  <si>
    <t>496</t>
  </si>
  <si>
    <t>GEORGE I SANCHEZ</t>
  </si>
  <si>
    <t>410</t>
  </si>
  <si>
    <t>GARFIELD MIDDLE</t>
  </si>
  <si>
    <t>596</t>
  </si>
  <si>
    <t>FREEDOM HIGH</t>
  </si>
  <si>
    <t>261</t>
  </si>
  <si>
    <t>EUGENE FIELD ELEMENTARY</t>
  </si>
  <si>
    <t>450</t>
  </si>
  <si>
    <t>ERNIE PYLE MIDDLE</t>
  </si>
  <si>
    <t>255</t>
  </si>
  <si>
    <t>EMERSON ELEMENTARY</t>
  </si>
  <si>
    <t>ELDORADO HIGH</t>
  </si>
  <si>
    <t>EL CAMINO REAL ACADEMY</t>
  </si>
  <si>
    <t>480</t>
  </si>
  <si>
    <t>EISENHOWER MIDDLE</t>
  </si>
  <si>
    <t>262</t>
  </si>
  <si>
    <t>EDWARD GONZALES ELEMENTARY</t>
  </si>
  <si>
    <t>219</t>
  </si>
  <si>
    <t>EDMUND G ROSS ELEMENTARY</t>
  </si>
  <si>
    <t>498</t>
  </si>
  <si>
    <t>ECADEMY K-8</t>
  </si>
  <si>
    <t>517</t>
  </si>
  <si>
    <t>ECADEMY</t>
  </si>
  <si>
    <t>252</t>
  </si>
  <si>
    <t>EAST SAN JOSE ELEMENTARY</t>
  </si>
  <si>
    <t>EAST MOUNTAIN HIGH SCHOOL</t>
  </si>
  <si>
    <t>593</t>
  </si>
  <si>
    <t>EARLY COLLEGE ACADEMY</t>
  </si>
  <si>
    <t>249</t>
  </si>
  <si>
    <t>DURANES ELEMENTARY</t>
  </si>
  <si>
    <t>350</t>
  </si>
  <si>
    <t>DOUBLE EAGLE ELEMENTARY</t>
  </si>
  <si>
    <t>244</t>
  </si>
  <si>
    <t>DOLORES GONZALES ELEMENTARY</t>
  </si>
  <si>
    <t>DIGITAL ARTS AND TECHNOLOGY ACADEMY</t>
  </si>
  <si>
    <t>900</t>
  </si>
  <si>
    <t>DESERT WILLOW FAMILY SCHOOL</t>
  </si>
  <si>
    <t>430</t>
  </si>
  <si>
    <t>DESERT RIDGE MIDDLE</t>
  </si>
  <si>
    <t>203</t>
  </si>
  <si>
    <t>514</t>
  </si>
  <si>
    <t>DEL NORTE HIGH</t>
  </si>
  <si>
    <t>952</t>
  </si>
  <si>
    <t>COYOTE WILLOW FAMILY SCHOOL</t>
  </si>
  <si>
    <t>769</t>
  </si>
  <si>
    <t>COTTONWOOD CLASSICAL PREP</t>
  </si>
  <si>
    <t>351</t>
  </si>
  <si>
    <t>CORRALES ELEMENTARY</t>
  </si>
  <si>
    <t>243</t>
  </si>
  <si>
    <t>706</t>
  </si>
  <si>
    <t>CORAL COMMUNITY CHARTER</t>
  </si>
  <si>
    <t>CONTINUATION SCHOOL</t>
  </si>
  <si>
    <t>241</t>
  </si>
  <si>
    <t>COMANCHE ELEMENTARY</t>
  </si>
  <si>
    <t>240</t>
  </si>
  <si>
    <t>COLLET PARK ELEMENTARY</t>
  </si>
  <si>
    <t>591</t>
  </si>
  <si>
    <t>COLLEGE AND CAREER HIGH SCHOOL</t>
  </si>
  <si>
    <t>237</t>
  </si>
  <si>
    <t>407</t>
  </si>
  <si>
    <t>CLEVELAND MIDDLE</t>
  </si>
  <si>
    <t>780</t>
  </si>
  <si>
    <t>580</t>
  </si>
  <si>
    <t>CIBOLA HIGH</t>
  </si>
  <si>
    <t>CHRISTINE DUNCAN HERITAGE ACADEMY</t>
  </si>
  <si>
    <t>971</t>
  </si>
  <si>
    <t>CHILDRENS TREATMENT CENTER</t>
  </si>
  <si>
    <t>236</t>
  </si>
  <si>
    <t>CHELWOOD ELEMENTARY</t>
  </si>
  <si>
    <t>234</t>
  </si>
  <si>
    <t>295</t>
  </si>
  <si>
    <t>CHAMIZA ELEMENTARY</t>
  </si>
  <si>
    <t>339</t>
  </si>
  <si>
    <t>CARLOS REY ELEMENTARY</t>
  </si>
  <si>
    <t>0312</t>
  </si>
  <si>
    <t>BERNALILLO COUNTY JUVENILE DETENTION</t>
  </si>
  <si>
    <t>229</t>
  </si>
  <si>
    <t>BELLEHAVEN ELEMENTARY</t>
  </si>
  <si>
    <t>228</t>
  </si>
  <si>
    <t>BEL-AIR ELEMENTARY</t>
  </si>
  <si>
    <t>225</t>
  </si>
  <si>
    <t>BARCELONA ELEMENTARY</t>
  </si>
  <si>
    <t>222</t>
  </si>
  <si>
    <t>BANDELIER ELEMENTARY</t>
  </si>
  <si>
    <t>ATRISCO HERITAGE ACADEMY HS</t>
  </si>
  <si>
    <t>216</t>
  </si>
  <si>
    <t>ATRISCO ELEMENTARY</t>
  </si>
  <si>
    <t>329</t>
  </si>
  <si>
    <t>ARROYO DEL OSO ELEMENTARY</t>
  </si>
  <si>
    <t>215</t>
  </si>
  <si>
    <t>ARMIJO ELEMENTARY</t>
  </si>
  <si>
    <t>214</t>
  </si>
  <si>
    <t>213</t>
  </si>
  <si>
    <t>ALVARADO ELEMENTARY</t>
  </si>
  <si>
    <t>ALBUQUERQUE TALENT DEVELOPMENT CHARTER</t>
  </si>
  <si>
    <t>590</t>
  </si>
  <si>
    <t>ALBUQUERQUE HIGH</t>
  </si>
  <si>
    <t>210</t>
  </si>
  <si>
    <t>ALAMOSA ELEMENTARY</t>
  </si>
  <si>
    <t>207</t>
  </si>
  <si>
    <t>206</t>
  </si>
  <si>
    <t>ADOBE ACRES ELEMENTARY</t>
  </si>
  <si>
    <t>749</t>
  </si>
  <si>
    <t>ACE LEADERSHIP HIGH SCHOOL</t>
  </si>
  <si>
    <t>ABQ CHARTER ACADEMY</t>
  </si>
  <si>
    <t>321</t>
  </si>
  <si>
    <t>A. MONTOYA ELEMENTARY</t>
  </si>
  <si>
    <t>SUNSET HILLS ELEMENTARY</t>
  </si>
  <si>
    <t>NORTH ELEMENTARY</t>
  </si>
  <si>
    <t>HOLLOMAN MIDDLE</t>
  </si>
  <si>
    <t>HOLLOMAN ELEMENTARY</t>
  </si>
  <si>
    <t>HIGH ROLLS MOUNTAIN PARK ELEMENTARY</t>
  </si>
  <si>
    <t>DESERT STAR ELEMENTARY</t>
  </si>
  <si>
    <t>BUENA VISTA ELEMENTARY</t>
  </si>
  <si>
    <t>ALAMOGORDO HIGH</t>
  </si>
  <si>
    <t>ACES TECHNICAL HIGH SCHOOL</t>
  </si>
  <si>
    <t>579</t>
  </si>
  <si>
    <t>ABQ SIGN LANGUAGE ACADEMY</t>
  </si>
  <si>
    <t>ABQ SCHOOL OF EXCELLENCE</t>
  </si>
  <si>
    <t>21ST CENTURY PUBLIC ACADEMY</t>
  </si>
  <si>
    <t>Grade Range</t>
  </si>
  <si>
    <t>Charter</t>
  </si>
  <si>
    <t>Loc. ID</t>
  </si>
  <si>
    <t>Dist. Code</t>
  </si>
  <si>
    <t>Budget Entity</t>
  </si>
  <si>
    <t>Operates under this calendar?</t>
  </si>
  <si>
    <t>D_LC_SC</t>
  </si>
  <si>
    <t>Ped ID</t>
  </si>
  <si>
    <t>Naming Convention:</t>
  </si>
  <si>
    <t>Upload to FTS folder:</t>
  </si>
  <si>
    <t>select dropdown, scroll through selection, select name.</t>
  </si>
  <si>
    <t>Elementary</t>
  </si>
  <si>
    <t>Middle and High</t>
  </si>
  <si>
    <t>Type</t>
  </si>
  <si>
    <t>502-001</t>
  </si>
  <si>
    <t>586-001</t>
  </si>
  <si>
    <t>Type_Helper</t>
  </si>
  <si>
    <t>Type District / Charter name in cell C3, select dropdown, select name. If you cannot find name, clear cell C3,</t>
  </si>
  <si>
    <t>Projected 40D MEM if Qualifies for K-12 Plus</t>
  </si>
  <si>
    <t>If a school is missing or if the grade range is incorrect, please contact your Budget Analyst.</t>
  </si>
  <si>
    <t>ALAMOGORDO PUBLIC SCHOOLS</t>
  </si>
  <si>
    <t>ALBUQUERQUE PUBLIC SCHOOLS</t>
  </si>
  <si>
    <t>ALBUQUERQUE TALENT DEVELOPMENT SECONDARY</t>
  </si>
  <si>
    <t>CIEN AGUAS INTERNATIONAL SCHOOL</t>
  </si>
  <si>
    <t>CORRALES INTERNATIONAL SCHOOL</t>
  </si>
  <si>
    <t>COTTONWOOD CLASSICAL PREPARATORY SCHOOL</t>
  </si>
  <si>
    <t>DIGITAL ARTS &amp; TECHNOLOGY ACADEMY</t>
  </si>
  <si>
    <t>GILBERT L SENA HIGH SCHOOL</t>
  </si>
  <si>
    <t>GORDON BERNELL CHARTER SCHOOL</t>
  </si>
  <si>
    <t>LOS PUENTES CHARTER SCHOOL</t>
  </si>
  <si>
    <t>MONTESSORI OF THE RIO GRANDE CHARTER</t>
  </si>
  <si>
    <t>THE NEW AMERICA SCHOOL NEW MEXICO</t>
  </si>
  <si>
    <t>NM INTERNATIONAL SCHOOL</t>
  </si>
  <si>
    <t>ROBERT F KENNEDY CHARTER</t>
  </si>
  <si>
    <t>VOZ COLLEGIATE PREPARATORY CHARTER</t>
  </si>
  <si>
    <t>WILLIAM W &amp; JOSEPH CHARTER COMMUNITY SCHOOL</t>
  </si>
  <si>
    <t>ANIMAS PUBLIC SCHOOLS</t>
  </si>
  <si>
    <t>ARTESIA PUBLIC SCHOOLS</t>
  </si>
  <si>
    <t>AZTEC MUNICIPAL SCHOOLS</t>
  </si>
  <si>
    <t>MOSAIC ACADEMY</t>
  </si>
  <si>
    <t>BELEN CONSOLIDATED SCHOOLS</t>
  </si>
  <si>
    <t>BERNALILLO PUBLIC SCHOOL</t>
  </si>
  <si>
    <t>BLOOMFIELD SCHOOLS</t>
  </si>
  <si>
    <t>CAPITAN MUNICIPAL SCHOOLS</t>
  </si>
  <si>
    <t>CARLSBAD MUNICIPAL SCHOOLS</t>
  </si>
  <si>
    <t>JEFFERSON MONTESSORI ACADEMY</t>
  </si>
  <si>
    <t>CARRIZOZO MUNICIPAL SCHOOLS</t>
  </si>
  <si>
    <t>CENTRAL CONSOLIDATED SCHOOLS</t>
  </si>
  <si>
    <t>DREAM DINE' CHARTER SCHOOL</t>
  </si>
  <si>
    <t>CHAMA VALLEY INDEPENDENT SCHOOL</t>
  </si>
  <si>
    <t>CIMARRON MUNICIPAL SCHOOLS</t>
  </si>
  <si>
    <t>MORENO VALLEY HIGH SCHOOL</t>
  </si>
  <si>
    <t>CLAYTON MUNICIPAL SCHOOLS</t>
  </si>
  <si>
    <t>CLOUDCROFT MUNICIPAL SCHOOLS</t>
  </si>
  <si>
    <t>CLOVIS MUNICIPAL SCHOOLS</t>
  </si>
  <si>
    <t>COBRE CONSOLIDATE SCHOOLS</t>
  </si>
  <si>
    <t>CORONA PUBLIC SCHOOLS</t>
  </si>
  <si>
    <t>CUBA INDEPENDENT SCHOOLS</t>
  </si>
  <si>
    <t>DEMING PUBLIC SCHOOLS</t>
  </si>
  <si>
    <t>DEMING CESAR CHAVEZ CHARTER SCHOOL</t>
  </si>
  <si>
    <t>DES MOINES SCHOOLS</t>
  </si>
  <si>
    <t>DEXTER CONSOLIDATED SCHOOL DISTRICT</t>
  </si>
  <si>
    <t>DORA CONSOLIDATED SCHOOL</t>
  </si>
  <si>
    <t>DULCE INDEPENDENT SCHOOLS</t>
  </si>
  <si>
    <t>ELIDA MUNICIPAL SCHOOLS</t>
  </si>
  <si>
    <t>ESPANOLA PUBLIC SCHOOL DISTRICT</t>
  </si>
  <si>
    <t>ESTANCIA MUNICIPAL SCHOOLS</t>
  </si>
  <si>
    <t>EUNICE PUBLIC SCHOOLS</t>
  </si>
  <si>
    <t>FARMINGTON MUNICIPAL SCHOOLS</t>
  </si>
  <si>
    <t>FLOYD MUNICIPAL SCHOOL DISTRICT</t>
  </si>
  <si>
    <t>FORT SUMNER MUNICIPAL SCHOOLS</t>
  </si>
  <si>
    <t>GADSDEN INDEPENDENT SCHOOLS</t>
  </si>
  <si>
    <t>GALLUP-MCKINLEY COUNTY SCHOOLS</t>
  </si>
  <si>
    <t>GRADY MUNICIPAL SCHOOLS</t>
  </si>
  <si>
    <t>GRANTS CIBOLA COUNTY SCHOOL DISTRICT</t>
  </si>
  <si>
    <t>HAGERMAN MUNICIPAL SCHOOLS</t>
  </si>
  <si>
    <t>HATCH VALLEY MUNICIPAL SCHOOLS</t>
  </si>
  <si>
    <t>HOBBS MUNICIPAL SCHOOLS</t>
  </si>
  <si>
    <t>HONDO VALLEY SCHOOLS</t>
  </si>
  <si>
    <t>HOUSE MUNICIPAL SCHOOLS</t>
  </si>
  <si>
    <t>JAL PUBLIC SCHOOLS</t>
  </si>
  <si>
    <t>JEMEZ MOUNTAIN SCHOOL DISTRICT</t>
  </si>
  <si>
    <t>JEMEZ VALLEY PUBLIC SCHOOLS</t>
  </si>
  <si>
    <t>SAN DIEGO RIVERSIDE SCHOOL</t>
  </si>
  <si>
    <t>LAKE ARTHUR MUNICIPAL SCHOOLS</t>
  </si>
  <si>
    <t>LAS CRUCES SCHOOL DISTRICT</t>
  </si>
  <si>
    <t>LAS VEGAS CITY SCHOOLS</t>
  </si>
  <si>
    <t>LOGAN MUNICIPAL SCHOOLS</t>
  </si>
  <si>
    <t>LORDSBURG MUNICIPAL SCHOOLS</t>
  </si>
  <si>
    <t>LOS ALAMOS PUBLIC SCHOOLS</t>
  </si>
  <si>
    <t>LOS LUNAS CONSOLIDATED SCHOOLS</t>
  </si>
  <si>
    <t>LOVING MUNICIPAL SCHOOLS</t>
  </si>
  <si>
    <t>LOVINGTON MUNICIPAL SCHOOLS</t>
  </si>
  <si>
    <t>MAGDALENA MUNICIPAL SCHOOLS</t>
  </si>
  <si>
    <t>MAXWELL MUNICIPAL SCHOOL</t>
  </si>
  <si>
    <t>MELROSE MUNICIPAL SCHOOLS</t>
  </si>
  <si>
    <t>MESA VISTA CONSOLIDATED SCHOOLS</t>
  </si>
  <si>
    <t>MORA INDEPENDENT SCHOOLS</t>
  </si>
  <si>
    <t>MORIARTY PUBLIC SCHOOLS</t>
  </si>
  <si>
    <t>MOSQUERO MUNICIPAL SCHOOLS</t>
  </si>
  <si>
    <t>MOUNTAINAIR PUBLIC SCHOOLS</t>
  </si>
  <si>
    <t>PECOS INDEPENDENT  SCHOOLS</t>
  </si>
  <si>
    <t>PENASCO INDEPENDENT SCHOOL</t>
  </si>
  <si>
    <t>POJOAQUE VALLEY SCHOOLS</t>
  </si>
  <si>
    <t>PORTALES MUNICIPAL SCHOOLS</t>
  </si>
  <si>
    <t>QUEMADO INDEPENDENT SCHOOL DISTRICT</t>
  </si>
  <si>
    <t>QUESTA INDEPENDENT SCHOOLS</t>
  </si>
  <si>
    <t>RATON PUBLIC SCHOOLS</t>
  </si>
  <si>
    <t>RESERVE SCHOOL DISTRICT</t>
  </si>
  <si>
    <t>RIO RANCHO PUBLIC SCHOOLS</t>
  </si>
  <si>
    <t>ROSWELL INDEPENDENT SCHOOL DISTRICT</t>
  </si>
  <si>
    <t>SIDNEY GUTIERREZ MIDDLE SCHOOL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</si>
  <si>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</si>
  <si>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</si>
  <si>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</si>
  <si>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</si>
  <si>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</si>
  <si>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</si>
  <si>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</si>
  <si>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COTTONWOOD VALLEY CHARTER SCHOOL</t>
  </si>
  <si>
    <t>074-003</t>
  </si>
  <si>
    <t>SPRINGER MUNICIPAL SCHOOLS</t>
  </si>
  <si>
    <t>TAOS MUNICIPAL SCHOOLS</t>
  </si>
  <si>
    <t>TATUM MUNICIPAL SCHOOLS</t>
  </si>
  <si>
    <t>TEXICO MUNICIPAL SCHOOLS</t>
  </si>
  <si>
    <t>T OR C MUNICIPAL SCHOOLS</t>
  </si>
  <si>
    <t>TUCUMCARI PUBLIC SCHOOLS</t>
  </si>
  <si>
    <t>TULAROSA MUNICIPAL SCHOOLS</t>
  </si>
  <si>
    <t>VAUGHN MUNICIPAL SCHOOLS</t>
  </si>
  <si>
    <t>WAGON MOUND PUBLIC SCHOOLS</t>
  </si>
  <si>
    <t>WEST LAS VEGAS SCHOOL DISTRICT</t>
  </si>
  <si>
    <t>RIO GALLINAS SCH FOR ECOLOGY &amp; THE ARTS</t>
  </si>
  <si>
    <t>ZUNI PUBLIC SCHOOL DISTRICT</t>
  </si>
  <si>
    <t>ALBUQUERQUE INSTITUTE FOR MATH AND SCIENCE</t>
  </si>
  <si>
    <t>ALBUQUERQUE SIGN LANGUAGE ACADEMY</t>
  </si>
  <si>
    <t>ALDO LEOPOLD CHARTER SCHOOL</t>
  </si>
  <si>
    <t>ALMA D' ARTE CHARTER HS</t>
  </si>
  <si>
    <t>AMY BIEHL CHARTER SCHOOL</t>
  </si>
  <si>
    <t>DZIL DIT L'OOI SCHOOL OF EMPOWERMENT &amp; PERSEVERANCE</t>
  </si>
  <si>
    <t>EXPLORE ACADEMY -LAS CRUCES</t>
  </si>
  <si>
    <t>LA TIERRA MONTESSORI SCHOOL OF THE ARTS AND SCIENCES</t>
  </si>
  <si>
    <t>LAS MONTANAS CHARTER HS</t>
  </si>
  <si>
    <t>MASTERS PROGRAM</t>
  </si>
  <si>
    <t>MIDDLE COLLEGE HIGH SCHOOL</t>
  </si>
  <si>
    <t>MISSION ACHIEVEMENT &amp; SUCCESS CHARTER</t>
  </si>
  <si>
    <t>MONTE DEL SOL CHARTER SCHOOL</t>
  </si>
  <si>
    <t>NEW AMERICA SCHOOL LAS CRUCES</t>
  </si>
  <si>
    <t>NEW MEXICO SCHOOL FOR THE ARTS</t>
  </si>
  <si>
    <t>RAICES DEL SABER XINACHTLI COMM SCHOOL</t>
  </si>
  <si>
    <t>ROOTS AND WINGS COMMUNITY CHARTER</t>
  </si>
  <si>
    <t>SOUTH VALLEY PREPARATORY SCHOOL</t>
  </si>
  <si>
    <t>SW AERONAUTICS MATHEMATICS &amp; SCIENCE</t>
  </si>
  <si>
    <t>SOUTHWEST PREPARATORY LEARNING</t>
  </si>
  <si>
    <t>SOUTHWEST SECONDARY LEARNING</t>
  </si>
  <si>
    <t>TIERRA ADENTRO OF NEW MEXICO</t>
  </si>
  <si>
    <t>EXPLORE ACADEMY RIO RANCHO</t>
  </si>
  <si>
    <t>Explore Acad.-RR</t>
  </si>
  <si>
    <t>586</t>
  </si>
  <si>
    <t xml:space="preserve">Out-of-School Time Activities Date </t>
  </si>
  <si>
    <t>Validation
 (2 hrs minimum per day, 8 hours = 1 day for K12+)</t>
  </si>
  <si>
    <t>Out-of-School Time Activities</t>
  </si>
  <si>
    <t>Out-of-School Time Activities Form(s) for each varying calendar.</t>
  </si>
  <si>
    <t>as an instructional day for the purposes of K-12 plus provided that:</t>
  </si>
  <si>
    <t>1) the program is offered to all students and targets students scoring below proficient;</t>
  </si>
  <si>
    <t>2) program content is standards aligned;</t>
  </si>
  <si>
    <t>3) each qualifying out-of-school time activity shall be a minimum of two continuous hours in</t>
  </si>
  <si>
    <t>duration;</t>
  </si>
  <si>
    <t>4) transportation to and from qualifying out of school time activities is provided by the school;</t>
  </si>
  <si>
    <t>5) the duration of qualifying out-of-school time activities dedicated to intervention is equal to or</t>
  </si>
  <si>
    <t>greater than the time dedicated to enrichment;</t>
  </si>
  <si>
    <t>6) healthy snacks are provided to all students in an out-of-school time activity.</t>
  </si>
  <si>
    <t>Each eight hours of out-of-school time activities for intervention and enrichment may count</t>
  </si>
  <si>
    <t>for days greater than 205 in a 5-day week calendar or days greater than 175 in a 4-day week calendar will not qualify for program units.</t>
  </si>
  <si>
    <r>
      <rPr>
        <b/>
        <sz val="12"/>
        <color rgb="FFFF0000"/>
        <rFont val="Calibri"/>
        <family val="2"/>
        <scheme val="minor"/>
      </rPr>
      <t>OPTIONAL</t>
    </r>
    <r>
      <rPr>
        <b/>
        <sz val="12"/>
        <rFont val="Calibri"/>
        <family val="2"/>
        <scheme val="minor"/>
      </rPr>
      <t xml:space="preserve"> K-12 Plus Qualification</t>
    </r>
  </si>
  <si>
    <t xml:space="preserve">If the school already qualifies for K-12 Plus Program under the Elementary and/or Middle and High School Calendar forms, </t>
  </si>
  <si>
    <t>the number of Out-of-School Time Activity Days will be added to those qualifying days for those qualifying schools. Once the days are added together,</t>
  </si>
  <si>
    <t>One Out-of-School Time Activities Form is required for all schools operating on an identical schedule. Submit additional</t>
  </si>
  <si>
    <t>total hours/8 rounded down to the nearest whole number</t>
  </si>
  <si>
    <t>Days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</si>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</sst>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0\-000"/>
    <numFmt numFmtId="165" formatCode="[$-409]mmmm\ d\,\ yyyy;@"/>
    <numFmt numFmtId="168" formatCode="General;General;&quot;&quot;"/>
    <numFmt numFmtId="169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333333"/>
      <name val="Arial"/>
      <family val="2"/>
    </font>
    <font>
      <b/>
      <sz val="12"/>
      <color rgb="FF666666"/>
      <name val="Arial"/>
      <family val="2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0E0D0"/>
        <bgColor rgb="FF40E0D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</cellStyleXfs>
  <cellXfs count="74">
    <xf numFmtId="0" fontId="0" fillId="0" borderId="0" xfId="0"/>
    <xf numFmtId="0" fontId="5" fillId="2" borderId="2" xfId="0" applyFont="1" applyFill="1" applyBorder="1" applyProtection="1">
      <protection locked="0"/>
    </xf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2" xfId="0" applyFont="1" applyBorder="1"/>
    <xf numFmtId="14" fontId="5" fillId="0" borderId="7" xfId="0" applyNumberFormat="1" applyFont="1" applyBorder="1"/>
    <xf numFmtId="0" fontId="8" fillId="0" borderId="0" xfId="4" applyFont="1"/>
    <xf numFmtId="0" fontId="9" fillId="0" borderId="12" xfId="4" applyFont="1" applyBorder="1" applyAlignment="1">
      <alignment vertical="top" wrapText="1" readingOrder="1"/>
    </xf>
    <xf numFmtId="0" fontId="9" fillId="0" borderId="12" xfId="4" applyFont="1" applyBorder="1" applyAlignment="1">
      <alignment horizontal="center" vertical="top" wrapText="1" readingOrder="1"/>
    </xf>
    <xf numFmtId="0" fontId="9" fillId="0" borderId="12" xfId="4" applyFont="1" applyBorder="1" applyAlignment="1">
      <alignment horizontal="left" vertical="top" wrapText="1" readingOrder="1"/>
    </xf>
    <xf numFmtId="0" fontId="10" fillId="5" borderId="12" xfId="4" applyFont="1" applyFill="1" applyBorder="1" applyAlignment="1">
      <alignment vertical="top" wrapText="1" readingOrder="1"/>
    </xf>
    <xf numFmtId="0" fontId="10" fillId="5" borderId="12" xfId="4" applyFont="1" applyFill="1" applyBorder="1" applyAlignment="1">
      <alignment horizontal="center" vertical="top" wrapText="1" readingOrder="1"/>
    </xf>
    <xf numFmtId="0" fontId="10" fillId="5" borderId="12" xfId="4" applyFont="1" applyFill="1" applyBorder="1" applyAlignment="1">
      <alignment horizontal="left" vertical="top" wrapText="1" readingOrder="1"/>
    </xf>
    <xf numFmtId="0" fontId="11" fillId="0" borderId="0" xfId="4" applyFont="1"/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Protection="1">
      <protection locked="0"/>
    </xf>
    <xf numFmtId="169" fontId="13" fillId="0" borderId="0" xfId="1" applyNumberFormat="1" applyFont="1" applyFill="1" applyBorder="1" applyProtection="1"/>
    <xf numFmtId="14" fontId="13" fillId="2" borderId="15" xfId="0" applyNumberFormat="1" applyFont="1" applyFill="1" applyBorder="1" applyProtection="1">
      <protection locked="0"/>
    </xf>
    <xf numFmtId="43" fontId="21" fillId="0" borderId="0" xfId="1" applyFont="1" applyFill="1" applyBorder="1" applyProtection="1"/>
    <xf numFmtId="169" fontId="13" fillId="0" borderId="0" xfId="1" applyNumberFormat="1" applyFont="1" applyBorder="1" applyProtection="1"/>
    <xf numFmtId="0" fontId="4" fillId="2" borderId="10" xfId="0" applyFont="1" applyFill="1" applyBorder="1"/>
    <xf numFmtId="0" fontId="4" fillId="0" borderId="10" xfId="0" applyFont="1" applyBorder="1"/>
    <xf numFmtId="0" fontId="5" fillId="0" borderId="10" xfId="0" applyFont="1" applyBorder="1"/>
    <xf numFmtId="0" fontId="5" fillId="3" borderId="10" xfId="0" applyFont="1" applyFill="1" applyBorder="1"/>
    <xf numFmtId="2" fontId="5" fillId="3" borderId="10" xfId="0" applyNumberFormat="1" applyFont="1" applyFill="1" applyBorder="1"/>
    <xf numFmtId="0" fontId="0" fillId="0" borderId="10" xfId="0" applyBorder="1"/>
    <xf numFmtId="168" fontId="13" fillId="2" borderId="11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0" fontId="13" fillId="4" borderId="0" xfId="0" applyFont="1" applyFill="1"/>
    <xf numFmtId="0" fontId="13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164" fontId="13" fillId="0" borderId="11" xfId="0" applyNumberFormat="1" applyFont="1" applyBorder="1" applyAlignment="1">
      <alignment horizontal="center"/>
    </xf>
    <xf numFmtId="0" fontId="21" fillId="0" borderId="0" xfId="0" applyFont="1"/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3" fillId="0" borderId="16" xfId="0" applyNumberFormat="1" applyFont="1" applyBorder="1"/>
    <xf numFmtId="0" fontId="0" fillId="0" borderId="0" xfId="0" applyAlignment="1">
      <alignment horizontal="left" indent="1"/>
    </xf>
    <xf numFmtId="0" fontId="13" fillId="0" borderId="5" xfId="0" applyFont="1" applyBorder="1"/>
    <xf numFmtId="0" fontId="14" fillId="0" borderId="6" xfId="0" applyFont="1" applyBorder="1"/>
    <xf numFmtId="2" fontId="23" fillId="0" borderId="7" xfId="0" applyNumberFormat="1" applyFont="1" applyBorder="1"/>
    <xf numFmtId="0" fontId="12" fillId="0" borderId="0" xfId="0" applyFont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/>
    <xf numFmtId="168" fontId="13" fillId="0" borderId="8" xfId="0" applyNumberFormat="1" applyFont="1" applyBorder="1"/>
    <xf numFmtId="0" fontId="13" fillId="0" borderId="8" xfId="0" applyFont="1" applyBorder="1"/>
    <xf numFmtId="0" fontId="14" fillId="0" borderId="19" xfId="0" applyFont="1" applyBorder="1" applyAlignment="1">
      <alignment horizontal="left" vertical="center"/>
    </xf>
    <xf numFmtId="0" fontId="0" fillId="0" borderId="21" xfId="0" applyBorder="1"/>
    <xf numFmtId="0" fontId="0" fillId="0" borderId="20" xfId="0" applyBorder="1"/>
    <xf numFmtId="0" fontId="24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37E86A39-D10D-4649-9C2F-72AF42E5C81E}"/>
  </cellStyles>
  <dxfs count="14">
    <dxf>
      <font>
        <b/>
        <i/>
        <color auto="1"/>
      </font>
      <fill>
        <patternFill patternType="none">
          <bgColor auto="1"/>
        </patternFill>
      </fill>
    </dxf>
    <dxf>
      <font>
        <b val="0"/>
        <i val="0"/>
        <strike val="0"/>
        <u val="double"/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 val="0"/>
        <color rgb="FF0000FF"/>
      </font>
      <border>
        <left/>
        <right/>
        <top/>
        <bottom/>
        <vertical/>
        <horizontal/>
      </border>
    </dxf>
    <dxf>
      <font>
        <b val="0"/>
        <i val="0"/>
        <color rgb="FF0000FF"/>
      </font>
      <border>
        <left/>
        <right/>
        <top/>
        <bottom/>
        <vertical/>
        <horizontal/>
      </border>
    </dxf>
    <dxf>
      <font>
        <strike/>
      </font>
    </dxf>
    <dxf>
      <font>
        <strike/>
      </font>
    </dxf>
    <dxf>
      <font>
        <b val="0"/>
        <i val="0"/>
      </font>
      <fill>
        <patternFill patternType="gray125"/>
      </fill>
    </dxf>
    <dxf>
      <font>
        <b val="0"/>
        <i val="0"/>
      </font>
      <fill>
        <patternFill patternType="gray125"/>
      </fill>
    </dxf>
    <dxf>
      <fill>
        <patternFill patternType="lightUp"/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3399"/>
      <color rgb="FF0000FF"/>
      <color rgb="FF66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C51D-F310-4473-80B1-209A778FEC04}">
  <sheetPr>
    <tabColor theme="7" tint="0.79998168889431442"/>
  </sheetPr>
  <dimension ref="A1:BM344"/>
  <sheetViews>
    <sheetView showGridLines="0" tabSelected="1" zoomScaleNormal="100" zoomScaleSheetLayoutView="85" workbookViewId="0">
      <selection activeCell="A7" sqref="A7"/>
    </sheetView>
  </sheetViews>
  <sheetFormatPr defaultColWidth="9.109375" defaultRowHeight="15.6" x14ac:dyDescent="0.3"/>
  <cols>
    <col min="1" max="1" width="15.21875" style="33" customWidth="1"/>
    <col min="2" max="2" width="16.109375" style="33" customWidth="1"/>
    <col min="3" max="3" width="22.21875" style="33" customWidth="1"/>
    <col min="4" max="4" width="16.33203125" style="33" customWidth="1"/>
    <col min="5" max="5" width="26.44140625" style="33" customWidth="1"/>
    <col min="6" max="6" width="16" style="33" bestFit="1" customWidth="1"/>
    <col min="7" max="7" width="16.33203125" style="33" customWidth="1"/>
    <col min="8" max="8" width="25.33203125" style="33" customWidth="1"/>
    <col min="9" max="9" width="19" style="33" customWidth="1"/>
    <col min="10" max="10" width="18.33203125" style="33" customWidth="1"/>
    <col min="11" max="11" width="19.77734375" style="33" customWidth="1"/>
    <col min="12" max="12" width="13.5546875" style="33" customWidth="1"/>
    <col min="13" max="13" width="20.33203125" style="33" customWidth="1"/>
    <col min="14" max="14" width="20" style="33" customWidth="1"/>
    <col min="15" max="15" width="12.33203125" style="33" customWidth="1"/>
    <col min="16" max="21" width="4.109375" style="33" customWidth="1"/>
    <col min="22" max="22" width="4" style="33" customWidth="1"/>
    <col min="23" max="62" width="4.109375" style="33" customWidth="1"/>
    <col min="63" max="16384" width="9.109375" style="33"/>
  </cols>
  <sheetData>
    <row r="1" spans="1:45" x14ac:dyDescent="0.3">
      <c r="A1" s="31" t="s">
        <v>333</v>
      </c>
      <c r="B1" s="32"/>
      <c r="C1" s="32"/>
      <c r="D1" s="32"/>
      <c r="E1" s="32"/>
      <c r="F1" s="32"/>
      <c r="G1" s="32"/>
      <c r="H1" s="3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8" x14ac:dyDescent="0.3">
      <c r="B2" s="34"/>
      <c r="D2" s="35" t="str">
        <f>$P$18&amp;" Out-of-School Time Activities Form"</f>
        <v xml:space="preserve"> Out-of-School Time Activities Form</v>
      </c>
      <c r="E2" s="34"/>
      <c r="F2" s="34"/>
      <c r="G2" s="34"/>
      <c r="H2" s="34"/>
      <c r="I2" s="34"/>
      <c r="K2" s="3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x14ac:dyDescent="0.3">
      <c r="A3" s="36" t="s">
        <v>17</v>
      </c>
      <c r="C3" s="30"/>
      <c r="F3" s="36" t="s">
        <v>18</v>
      </c>
      <c r="G3" s="37" t="str">
        <f>IFERROR(INDEX(PED_ONLY2!$B$2:$B$256,MATCH($C$3,PED_ONLY2!$A$2:$A$256,0)),"000-000")</f>
        <v>000-000</v>
      </c>
      <c r="H3" s="38" t="str">
        <f>LEFT(G3,3)</f>
        <v>000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x14ac:dyDescent="0.3">
      <c r="A4" s="40" t="s">
        <v>1798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x14ac:dyDescent="0.3">
      <c r="A5" s="41" t="s">
        <v>1791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x14ac:dyDescent="0.3">
      <c r="A6" s="45" t="s">
        <v>1960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x14ac:dyDescent="0.3">
      <c r="A7" s="39" t="s">
        <v>1789</v>
      </c>
      <c r="B7" s="46"/>
      <c r="C7" s="39" t="str">
        <f>CONCATENATE(A9," FY",RIGHT(PED_ONLY!C3,2)+1, " OoSTA Calendar ", G3)</f>
        <v>ENTITY NAME FY24 OoSTA Calendar 000-000</v>
      </c>
      <c r="D7" s="46"/>
      <c r="E7" s="43"/>
      <c r="F7" s="42"/>
      <c r="G7" s="43"/>
      <c r="H7" s="4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x14ac:dyDescent="0.3">
      <c r="A8" s="39" t="s">
        <v>1790</v>
      </c>
      <c r="B8" s="46"/>
      <c r="C8" s="39" t="str">
        <f>CONCATENATE(C3," -&gt; ","FY",RIGHT(PED_ONLY!C3,2)," -&gt; FY",RIGHT(PED_ONLY!C3,2)+1," OpBud -&gt; LEA Submission")</f>
        <v xml:space="preserve"> -&gt; FY23 -&gt; FY24 OpBud -&gt; LEA Submission</v>
      </c>
      <c r="D8" s="46"/>
      <c r="E8" s="47"/>
      <c r="F8" s="47"/>
      <c r="G8" s="47"/>
      <c r="H8" s="4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x14ac:dyDescent="0.3">
      <c r="A9" s="48" t="str">
        <f>IFERROR(INDEX(PED_ONLY2!$D$2:$D$256,MATCH('OoSTA Calendar'!G3,PED_ONLY2!$B$2:$B$256,0)),"ENTITY NAME")</f>
        <v>ENTITY NAME</v>
      </c>
      <c r="B9" s="49"/>
      <c r="C9" s="49"/>
      <c r="D9" s="49"/>
      <c r="E9" s="49"/>
      <c r="F9" s="49"/>
      <c r="G9" s="49"/>
      <c r="H9" s="4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3">
      <c r="A10" s="33" t="s">
        <v>1957</v>
      </c>
      <c r="B10" s="36"/>
      <c r="C10" s="36"/>
      <c r="D10" s="36"/>
      <c r="E10" s="36"/>
      <c r="F10" s="36"/>
      <c r="G10" s="36"/>
      <c r="H10" s="3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3">
      <c r="A11" s="33" t="s">
        <v>1942</v>
      </c>
      <c r="B11" s="36"/>
      <c r="C11" s="36"/>
      <c r="D11" s="36"/>
      <c r="E11" s="36"/>
      <c r="F11" s="36"/>
      <c r="G11" s="36"/>
      <c r="H11" s="3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3"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3">
      <c r="A13" s="33" t="s">
        <v>19</v>
      </c>
      <c r="F13" s="18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3"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6.2" thickBot="1" x14ac:dyDescent="0.35">
      <c r="A15" s="50" t="s">
        <v>20</v>
      </c>
      <c r="B15" s="50"/>
      <c r="C15" s="50"/>
      <c r="D15" s="50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57.6" x14ac:dyDescent="0.3">
      <c r="A16" s="51" t="s">
        <v>1939</v>
      </c>
      <c r="B16" s="52" t="s">
        <v>1941</v>
      </c>
      <c r="C16" s="53" t="s">
        <v>1940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3">
      <c r="A17" s="21"/>
      <c r="B17" s="19"/>
      <c r="C17" s="54" t="str">
        <f>IF(B17=0,"",IF(D17&gt;=2,"OK","VIOLATION"))</f>
        <v/>
      </c>
      <c r="D17" s="38">
        <f>ROUND(B17,2)</f>
        <v>0</v>
      </c>
      <c r="E17"/>
      <c r="F17" t="s">
        <v>1952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3">
      <c r="A18" s="21"/>
      <c r="B18" s="19"/>
      <c r="C18" s="54" t="str">
        <f t="shared" ref="C18:C81" si="0">IF(B18=0,"",IF(D18&gt;=2,"OK","VIOLATION"))</f>
        <v/>
      </c>
      <c r="D18" s="38">
        <f t="shared" ref="D18:D81" si="1">ROUND(B18,2)</f>
        <v>0</v>
      </c>
      <c r="E18"/>
      <c r="F18" t="s">
        <v>1943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3">
      <c r="A19" s="21"/>
      <c r="B19" s="19"/>
      <c r="C19" s="54" t="str">
        <f t="shared" si="0"/>
        <v/>
      </c>
      <c r="D19" s="38">
        <f t="shared" si="1"/>
        <v>0</v>
      </c>
      <c r="E19"/>
      <c r="F19" t="s">
        <v>1944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3">
      <c r="A20" s="21"/>
      <c r="B20" s="19"/>
      <c r="C20" s="54" t="str">
        <f t="shared" si="0"/>
        <v/>
      </c>
      <c r="D20" s="38">
        <f t="shared" si="1"/>
        <v>0</v>
      </c>
      <c r="E20"/>
      <c r="F20" t="s">
        <v>1945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3">
      <c r="A21" s="21"/>
      <c r="B21" s="19"/>
      <c r="C21" s="54" t="str">
        <f t="shared" si="0"/>
        <v/>
      </c>
      <c r="D21" s="38">
        <f t="shared" si="1"/>
        <v>0</v>
      </c>
      <c r="E21"/>
      <c r="F21" t="s">
        <v>1946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3">
      <c r="A22" s="21"/>
      <c r="B22" s="19"/>
      <c r="C22" s="54" t="str">
        <f t="shared" si="0"/>
        <v/>
      </c>
      <c r="D22" s="38">
        <f t="shared" si="1"/>
        <v>0</v>
      </c>
      <c r="E22"/>
      <c r="F22" s="55" t="s">
        <v>1947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3">
      <c r="A23" s="21"/>
      <c r="B23" s="19"/>
      <c r="C23" s="54" t="str">
        <f t="shared" si="0"/>
        <v/>
      </c>
      <c r="D23" s="38">
        <f t="shared" si="1"/>
        <v>0</v>
      </c>
      <c r="E23"/>
      <c r="F23" t="s">
        <v>1948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3">
      <c r="A24" s="21"/>
      <c r="B24" s="19"/>
      <c r="C24" s="54" t="str">
        <f t="shared" si="0"/>
        <v/>
      </c>
      <c r="D24" s="38">
        <f t="shared" si="1"/>
        <v>0</v>
      </c>
      <c r="E24"/>
      <c r="F24" t="s">
        <v>1949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3">
      <c r="A25" s="21"/>
      <c r="B25" s="19"/>
      <c r="C25" s="54" t="str">
        <f t="shared" si="0"/>
        <v/>
      </c>
      <c r="D25" s="38">
        <f t="shared" si="1"/>
        <v>0</v>
      </c>
      <c r="E25"/>
      <c r="F25" s="55" t="s">
        <v>1950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x14ac:dyDescent="0.3">
      <c r="A26" s="21"/>
      <c r="B26" s="19"/>
      <c r="C26" s="54" t="str">
        <f t="shared" si="0"/>
        <v/>
      </c>
      <c r="D26" s="38">
        <f t="shared" si="1"/>
        <v>0</v>
      </c>
      <c r="E26"/>
      <c r="F26" t="s">
        <v>1951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3">
      <c r="A27" s="21"/>
      <c r="B27" s="19"/>
      <c r="C27" s="54" t="str">
        <f t="shared" si="0"/>
        <v/>
      </c>
      <c r="D27" s="38">
        <f t="shared" si="1"/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x14ac:dyDescent="0.3">
      <c r="A28" s="21"/>
      <c r="B28" s="19"/>
      <c r="C28" s="54" t="str">
        <f t="shared" si="0"/>
        <v/>
      </c>
      <c r="D28" s="38">
        <f t="shared" si="1"/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3">
      <c r="A29" s="21"/>
      <c r="B29" s="19"/>
      <c r="C29" s="54" t="str">
        <f t="shared" si="0"/>
        <v/>
      </c>
      <c r="D29" s="38">
        <f t="shared" si="1"/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x14ac:dyDescent="0.3">
      <c r="A30" s="21"/>
      <c r="B30" s="19"/>
      <c r="C30" s="54" t="str">
        <f t="shared" si="0"/>
        <v/>
      </c>
      <c r="D30" s="38">
        <f t="shared" si="1"/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3">
      <c r="A31" s="21"/>
      <c r="B31" s="19"/>
      <c r="C31" s="54" t="str">
        <f t="shared" si="0"/>
        <v/>
      </c>
      <c r="D31" s="38">
        <f t="shared" si="1"/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3">
      <c r="A32" s="21"/>
      <c r="B32" s="19"/>
      <c r="C32" s="54" t="str">
        <f t="shared" si="0"/>
        <v/>
      </c>
      <c r="D32" s="38">
        <f t="shared" si="1"/>
        <v>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3">
      <c r="A33" s="21"/>
      <c r="B33" s="19"/>
      <c r="C33" s="54" t="str">
        <f t="shared" si="0"/>
        <v/>
      </c>
      <c r="D33" s="38">
        <f t="shared" si="1"/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3">
      <c r="A34" s="21"/>
      <c r="B34" s="19"/>
      <c r="C34" s="54" t="str">
        <f t="shared" si="0"/>
        <v/>
      </c>
      <c r="D34" s="38">
        <f t="shared" si="1"/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3">
      <c r="A35" s="21"/>
      <c r="B35" s="19"/>
      <c r="C35" s="54" t="str">
        <f t="shared" si="0"/>
        <v/>
      </c>
      <c r="D35" s="38">
        <f t="shared" si="1"/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3">
      <c r="A36" s="21"/>
      <c r="B36" s="19"/>
      <c r="C36" s="54" t="str">
        <f t="shared" si="0"/>
        <v/>
      </c>
      <c r="D36" s="38">
        <f t="shared" si="1"/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3">
      <c r="A37" s="21"/>
      <c r="B37" s="19"/>
      <c r="C37" s="54" t="str">
        <f t="shared" si="0"/>
        <v/>
      </c>
      <c r="D37" s="38">
        <f t="shared" si="1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3">
      <c r="A38" s="21"/>
      <c r="B38" s="19"/>
      <c r="C38" s="54" t="str">
        <f t="shared" si="0"/>
        <v/>
      </c>
      <c r="D38" s="38">
        <f t="shared" si="1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3">
      <c r="A39" s="21"/>
      <c r="B39" s="19"/>
      <c r="C39" s="54" t="str">
        <f t="shared" si="0"/>
        <v/>
      </c>
      <c r="D39" s="38">
        <f t="shared" si="1"/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3">
      <c r="A40" s="21"/>
      <c r="B40" s="19"/>
      <c r="C40" s="54" t="str">
        <f t="shared" si="0"/>
        <v/>
      </c>
      <c r="D40" s="38">
        <f t="shared" si="1"/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3">
      <c r="A41" s="21"/>
      <c r="B41" s="19"/>
      <c r="C41" s="54" t="str">
        <f t="shared" si="0"/>
        <v/>
      </c>
      <c r="D41" s="38">
        <f t="shared" si="1"/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x14ac:dyDescent="0.3">
      <c r="A42" s="21"/>
      <c r="B42" s="19"/>
      <c r="C42" s="54" t="str">
        <f t="shared" si="0"/>
        <v/>
      </c>
      <c r="D42" s="38">
        <f t="shared" si="1"/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3">
      <c r="A43" s="21"/>
      <c r="B43" s="19"/>
      <c r="C43" s="54" t="str">
        <f t="shared" si="0"/>
        <v/>
      </c>
      <c r="D43" s="38">
        <f t="shared" si="1"/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3">
      <c r="A44" s="21"/>
      <c r="B44" s="19"/>
      <c r="C44" s="54" t="str">
        <f t="shared" si="0"/>
        <v/>
      </c>
      <c r="D44" s="38">
        <f t="shared" si="1"/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3">
      <c r="A45" s="21"/>
      <c r="B45" s="19"/>
      <c r="C45" s="54" t="str">
        <f t="shared" si="0"/>
        <v/>
      </c>
      <c r="D45" s="38">
        <f t="shared" si="1"/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3">
      <c r="A46" s="21"/>
      <c r="B46" s="19"/>
      <c r="C46" s="54" t="str">
        <f t="shared" si="0"/>
        <v/>
      </c>
      <c r="D46" s="38">
        <f t="shared" si="1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3">
      <c r="A47" s="21"/>
      <c r="B47" s="19"/>
      <c r="C47" s="54" t="str">
        <f t="shared" si="0"/>
        <v/>
      </c>
      <c r="D47" s="38">
        <f t="shared" si="1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3">
      <c r="A48" s="21"/>
      <c r="B48" s="19"/>
      <c r="C48" s="54" t="str">
        <f t="shared" si="0"/>
        <v/>
      </c>
      <c r="D48" s="38">
        <f t="shared" si="1"/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3">
      <c r="A49" s="21"/>
      <c r="B49" s="19"/>
      <c r="C49" s="54" t="str">
        <f t="shared" si="0"/>
        <v/>
      </c>
      <c r="D49" s="38">
        <f t="shared" si="1"/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x14ac:dyDescent="0.3">
      <c r="A50" s="21"/>
      <c r="B50" s="19"/>
      <c r="C50" s="54" t="str">
        <f t="shared" si="0"/>
        <v/>
      </c>
      <c r="D50" s="38">
        <f t="shared" si="1"/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x14ac:dyDescent="0.3">
      <c r="A51" s="21"/>
      <c r="B51" s="19"/>
      <c r="C51" s="54" t="str">
        <f t="shared" si="0"/>
        <v/>
      </c>
      <c r="D51" s="38">
        <f t="shared" si="1"/>
        <v>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3">
      <c r="A52" s="21"/>
      <c r="B52" s="19"/>
      <c r="C52" s="54" t="str">
        <f t="shared" si="0"/>
        <v/>
      </c>
      <c r="D52" s="38">
        <f t="shared" si="1"/>
        <v>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3">
      <c r="A53" s="21"/>
      <c r="B53" s="19"/>
      <c r="C53" s="54" t="str">
        <f t="shared" si="0"/>
        <v/>
      </c>
      <c r="D53" s="38">
        <f t="shared" si="1"/>
        <v>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3">
      <c r="A54" s="21"/>
      <c r="B54" s="19"/>
      <c r="C54" s="54" t="str">
        <f t="shared" si="0"/>
        <v/>
      </c>
      <c r="D54" s="38">
        <f t="shared" si="1"/>
        <v>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3">
      <c r="A55" s="21"/>
      <c r="B55" s="19"/>
      <c r="C55" s="54" t="str">
        <f t="shared" si="0"/>
        <v/>
      </c>
      <c r="D55" s="38">
        <f t="shared" si="1"/>
        <v>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x14ac:dyDescent="0.3">
      <c r="A56" s="21"/>
      <c r="B56" s="19"/>
      <c r="C56" s="54" t="str">
        <f t="shared" si="0"/>
        <v/>
      </c>
      <c r="D56" s="38">
        <f t="shared" si="1"/>
        <v>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3">
      <c r="A57" s="21"/>
      <c r="B57" s="19"/>
      <c r="C57" s="54" t="str">
        <f t="shared" si="0"/>
        <v/>
      </c>
      <c r="D57" s="38">
        <f t="shared" si="1"/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3">
      <c r="A58" s="21"/>
      <c r="B58" s="19"/>
      <c r="C58" s="54" t="str">
        <f t="shared" si="0"/>
        <v/>
      </c>
      <c r="D58" s="38">
        <f t="shared" si="1"/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3">
      <c r="A59" s="21"/>
      <c r="B59" s="19"/>
      <c r="C59" s="54" t="str">
        <f t="shared" si="0"/>
        <v/>
      </c>
      <c r="D59" s="38">
        <f t="shared" si="1"/>
        <v>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3">
      <c r="A60" s="21"/>
      <c r="B60" s="19"/>
      <c r="C60" s="54" t="str">
        <f t="shared" si="0"/>
        <v/>
      </c>
      <c r="D60" s="38">
        <f t="shared" si="1"/>
        <v>0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3">
      <c r="A61" s="21"/>
      <c r="B61" s="19"/>
      <c r="C61" s="54" t="str">
        <f t="shared" si="0"/>
        <v/>
      </c>
      <c r="D61" s="38">
        <f t="shared" si="1"/>
        <v>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3">
      <c r="A62" s="21"/>
      <c r="B62" s="19"/>
      <c r="C62" s="54" t="str">
        <f t="shared" si="0"/>
        <v/>
      </c>
      <c r="D62" s="38">
        <f t="shared" si="1"/>
        <v>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3">
      <c r="A63" s="21"/>
      <c r="B63" s="19"/>
      <c r="C63" s="54" t="str">
        <f t="shared" si="0"/>
        <v/>
      </c>
      <c r="D63" s="38">
        <f t="shared" si="1"/>
        <v>0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3">
      <c r="A64" s="21"/>
      <c r="B64" s="19"/>
      <c r="C64" s="54" t="str">
        <f t="shared" si="0"/>
        <v/>
      </c>
      <c r="D64" s="38">
        <f t="shared" si="1"/>
        <v>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3">
      <c r="A65" s="21"/>
      <c r="B65" s="19"/>
      <c r="C65" s="54" t="str">
        <f t="shared" si="0"/>
        <v/>
      </c>
      <c r="D65" s="38">
        <f t="shared" si="1"/>
        <v>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3">
      <c r="A66" s="21"/>
      <c r="B66" s="19"/>
      <c r="C66" s="54" t="str">
        <f t="shared" si="0"/>
        <v/>
      </c>
      <c r="D66" s="38">
        <f t="shared" si="1"/>
        <v>0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3">
      <c r="A67" s="21"/>
      <c r="B67" s="19"/>
      <c r="C67" s="54" t="str">
        <f t="shared" si="0"/>
        <v/>
      </c>
      <c r="D67" s="38">
        <f t="shared" si="1"/>
        <v>0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3">
      <c r="A68" s="21"/>
      <c r="B68" s="19"/>
      <c r="C68" s="54" t="str">
        <f t="shared" si="0"/>
        <v/>
      </c>
      <c r="D68" s="38">
        <f t="shared" si="1"/>
        <v>0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3">
      <c r="A69" s="21"/>
      <c r="B69" s="19"/>
      <c r="C69" s="54" t="str">
        <f t="shared" si="0"/>
        <v/>
      </c>
      <c r="D69" s="38">
        <f t="shared" si="1"/>
        <v>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3">
      <c r="A70" s="21"/>
      <c r="B70" s="19"/>
      <c r="C70" s="54" t="str">
        <f t="shared" si="0"/>
        <v/>
      </c>
      <c r="D70" s="38">
        <f t="shared" si="1"/>
        <v>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x14ac:dyDescent="0.3">
      <c r="A71" s="21"/>
      <c r="B71" s="19"/>
      <c r="C71" s="54" t="str">
        <f t="shared" si="0"/>
        <v/>
      </c>
      <c r="D71" s="38">
        <f t="shared" si="1"/>
        <v>0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3">
      <c r="A72" s="21"/>
      <c r="B72" s="19"/>
      <c r="C72" s="54" t="str">
        <f t="shared" si="0"/>
        <v/>
      </c>
      <c r="D72" s="38">
        <f t="shared" si="1"/>
        <v>0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3">
      <c r="A73" s="21"/>
      <c r="B73" s="19"/>
      <c r="C73" s="54" t="str">
        <f t="shared" si="0"/>
        <v/>
      </c>
      <c r="D73" s="38">
        <f t="shared" si="1"/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x14ac:dyDescent="0.3">
      <c r="A74" s="21"/>
      <c r="B74" s="19"/>
      <c r="C74" s="54" t="str">
        <f t="shared" si="0"/>
        <v/>
      </c>
      <c r="D74" s="38">
        <f t="shared" si="1"/>
        <v>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3">
      <c r="A75" s="21"/>
      <c r="B75" s="19"/>
      <c r="C75" s="54" t="str">
        <f t="shared" si="0"/>
        <v/>
      </c>
      <c r="D75" s="38">
        <f t="shared" si="1"/>
        <v>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x14ac:dyDescent="0.3">
      <c r="A76" s="21"/>
      <c r="B76" s="19"/>
      <c r="C76" s="54" t="str">
        <f t="shared" si="0"/>
        <v/>
      </c>
      <c r="D76" s="38">
        <f t="shared" si="1"/>
        <v>0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x14ac:dyDescent="0.3">
      <c r="A77" s="21"/>
      <c r="B77" s="19"/>
      <c r="C77" s="54" t="str">
        <f t="shared" si="0"/>
        <v/>
      </c>
      <c r="D77" s="38">
        <f t="shared" si="1"/>
        <v>0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x14ac:dyDescent="0.3">
      <c r="A78" s="21"/>
      <c r="B78" s="19"/>
      <c r="C78" s="54" t="str">
        <f t="shared" si="0"/>
        <v/>
      </c>
      <c r="D78" s="38">
        <f t="shared" si="1"/>
        <v>0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x14ac:dyDescent="0.3">
      <c r="A79" s="21"/>
      <c r="B79" s="19"/>
      <c r="C79" s="54" t="str">
        <f t="shared" si="0"/>
        <v/>
      </c>
      <c r="D79" s="38">
        <f t="shared" si="1"/>
        <v>0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x14ac:dyDescent="0.3">
      <c r="A80" s="21"/>
      <c r="B80" s="19"/>
      <c r="C80" s="54" t="str">
        <f t="shared" si="0"/>
        <v/>
      </c>
      <c r="D80" s="38">
        <f t="shared" si="1"/>
        <v>0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x14ac:dyDescent="0.3">
      <c r="A81" s="21"/>
      <c r="B81" s="19"/>
      <c r="C81" s="54" t="str">
        <f t="shared" si="0"/>
        <v/>
      </c>
      <c r="D81" s="38">
        <f t="shared" si="1"/>
        <v>0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x14ac:dyDescent="0.3">
      <c r="A82" s="21"/>
      <c r="B82" s="19"/>
      <c r="C82" s="54" t="str">
        <f t="shared" ref="C82:C145" si="2">IF(B82=0,"",IF(D82&gt;=2,"OK","VIOLATION"))</f>
        <v/>
      </c>
      <c r="D82" s="38">
        <f t="shared" ref="D82:D145" si="3">ROUND(B82,2)</f>
        <v>0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x14ac:dyDescent="0.3">
      <c r="A83" s="21"/>
      <c r="B83" s="19"/>
      <c r="C83" s="54" t="str">
        <f t="shared" si="2"/>
        <v/>
      </c>
      <c r="D83" s="38">
        <f t="shared" si="3"/>
        <v>0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x14ac:dyDescent="0.3">
      <c r="A84" s="21"/>
      <c r="B84" s="19"/>
      <c r="C84" s="54" t="str">
        <f t="shared" si="2"/>
        <v/>
      </c>
      <c r="D84" s="38">
        <f t="shared" si="3"/>
        <v>0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x14ac:dyDescent="0.3">
      <c r="A85" s="21"/>
      <c r="B85" s="19"/>
      <c r="C85" s="54" t="str">
        <f t="shared" si="2"/>
        <v/>
      </c>
      <c r="D85" s="38">
        <f t="shared" si="3"/>
        <v>0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x14ac:dyDescent="0.3">
      <c r="A86" s="21"/>
      <c r="B86" s="19"/>
      <c r="C86" s="54" t="str">
        <f t="shared" si="2"/>
        <v/>
      </c>
      <c r="D86" s="38">
        <f t="shared" si="3"/>
        <v>0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x14ac:dyDescent="0.3">
      <c r="A87" s="21"/>
      <c r="B87" s="19"/>
      <c r="C87" s="54" t="str">
        <f t="shared" si="2"/>
        <v/>
      </c>
      <c r="D87" s="38">
        <f t="shared" si="3"/>
        <v>0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x14ac:dyDescent="0.3">
      <c r="A88" s="21"/>
      <c r="B88" s="19"/>
      <c r="C88" s="54" t="str">
        <f t="shared" si="2"/>
        <v/>
      </c>
      <c r="D88" s="38">
        <f t="shared" si="3"/>
        <v>0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x14ac:dyDescent="0.3">
      <c r="A89" s="21"/>
      <c r="B89" s="19"/>
      <c r="C89" s="54" t="str">
        <f t="shared" si="2"/>
        <v/>
      </c>
      <c r="D89" s="38">
        <f t="shared" si="3"/>
        <v>0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x14ac:dyDescent="0.3">
      <c r="A90" s="21"/>
      <c r="B90" s="19"/>
      <c r="C90" s="54" t="str">
        <f t="shared" si="2"/>
        <v/>
      </c>
      <c r="D90" s="38">
        <f t="shared" si="3"/>
        <v>0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x14ac:dyDescent="0.3">
      <c r="A91" s="21"/>
      <c r="B91" s="19"/>
      <c r="C91" s="54" t="str">
        <f t="shared" si="2"/>
        <v/>
      </c>
      <c r="D91" s="38">
        <f t="shared" si="3"/>
        <v>0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x14ac:dyDescent="0.3">
      <c r="A92" s="21"/>
      <c r="B92" s="19"/>
      <c r="C92" s="54" t="str">
        <f t="shared" si="2"/>
        <v/>
      </c>
      <c r="D92" s="38">
        <f t="shared" si="3"/>
        <v>0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x14ac:dyDescent="0.3">
      <c r="A93" s="21"/>
      <c r="B93" s="19"/>
      <c r="C93" s="54" t="str">
        <f t="shared" si="2"/>
        <v/>
      </c>
      <c r="D93" s="38">
        <f t="shared" si="3"/>
        <v>0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x14ac:dyDescent="0.3">
      <c r="A94" s="21"/>
      <c r="B94" s="19"/>
      <c r="C94" s="54" t="str">
        <f t="shared" si="2"/>
        <v/>
      </c>
      <c r="D94" s="38">
        <f t="shared" si="3"/>
        <v>0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3">
      <c r="A95" s="21"/>
      <c r="B95" s="19"/>
      <c r="C95" s="54" t="str">
        <f t="shared" si="2"/>
        <v/>
      </c>
      <c r="D95" s="38">
        <f t="shared" si="3"/>
        <v>0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x14ac:dyDescent="0.3">
      <c r="A96" s="21"/>
      <c r="B96" s="19"/>
      <c r="C96" s="54" t="str">
        <f t="shared" si="2"/>
        <v/>
      </c>
      <c r="D96" s="38">
        <f t="shared" si="3"/>
        <v>0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x14ac:dyDescent="0.3">
      <c r="A97" s="21"/>
      <c r="B97" s="19"/>
      <c r="C97" s="54" t="str">
        <f t="shared" si="2"/>
        <v/>
      </c>
      <c r="D97" s="38">
        <f t="shared" si="3"/>
        <v>0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x14ac:dyDescent="0.3">
      <c r="A98" s="21"/>
      <c r="B98" s="19"/>
      <c r="C98" s="54" t="str">
        <f t="shared" si="2"/>
        <v/>
      </c>
      <c r="D98" s="38">
        <f t="shared" si="3"/>
        <v>0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x14ac:dyDescent="0.3">
      <c r="A99" s="21"/>
      <c r="B99" s="19"/>
      <c r="C99" s="54" t="str">
        <f t="shared" si="2"/>
        <v/>
      </c>
      <c r="D99" s="38">
        <f t="shared" si="3"/>
        <v>0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x14ac:dyDescent="0.3">
      <c r="A100" s="21"/>
      <c r="B100" s="19"/>
      <c r="C100" s="54" t="str">
        <f t="shared" si="2"/>
        <v/>
      </c>
      <c r="D100" s="38">
        <f t="shared" si="3"/>
        <v>0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x14ac:dyDescent="0.3">
      <c r="A101" s="21"/>
      <c r="B101" s="19"/>
      <c r="C101" s="54" t="str">
        <f t="shared" si="2"/>
        <v/>
      </c>
      <c r="D101" s="38">
        <f t="shared" si="3"/>
        <v>0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x14ac:dyDescent="0.3">
      <c r="A102" s="21"/>
      <c r="B102" s="19"/>
      <c r="C102" s="54" t="str">
        <f t="shared" si="2"/>
        <v/>
      </c>
      <c r="D102" s="38">
        <f t="shared" si="3"/>
        <v>0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x14ac:dyDescent="0.3">
      <c r="A103" s="21"/>
      <c r="B103" s="19"/>
      <c r="C103" s="54" t="str">
        <f t="shared" si="2"/>
        <v/>
      </c>
      <c r="D103" s="38">
        <f t="shared" si="3"/>
        <v>0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x14ac:dyDescent="0.3">
      <c r="A104" s="21"/>
      <c r="B104" s="19"/>
      <c r="C104" s="54" t="str">
        <f t="shared" si="2"/>
        <v/>
      </c>
      <c r="D104" s="38">
        <f t="shared" si="3"/>
        <v>0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x14ac:dyDescent="0.3">
      <c r="A105" s="21"/>
      <c r="B105" s="19"/>
      <c r="C105" s="54" t="str">
        <f t="shared" si="2"/>
        <v/>
      </c>
      <c r="D105" s="38">
        <f t="shared" si="3"/>
        <v>0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x14ac:dyDescent="0.3">
      <c r="A106" s="21"/>
      <c r="B106" s="19"/>
      <c r="C106" s="54" t="str">
        <f t="shared" si="2"/>
        <v/>
      </c>
      <c r="D106" s="38">
        <f t="shared" si="3"/>
        <v>0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x14ac:dyDescent="0.3">
      <c r="A107" s="21"/>
      <c r="B107" s="19"/>
      <c r="C107" s="54" t="str">
        <f t="shared" si="2"/>
        <v/>
      </c>
      <c r="D107" s="38">
        <f t="shared" si="3"/>
        <v>0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x14ac:dyDescent="0.3">
      <c r="A108" s="21"/>
      <c r="B108" s="19"/>
      <c r="C108" s="54" t="str">
        <f t="shared" si="2"/>
        <v/>
      </c>
      <c r="D108" s="38">
        <f t="shared" si="3"/>
        <v>0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3">
      <c r="A109" s="21"/>
      <c r="B109" s="19"/>
      <c r="C109" s="54" t="str">
        <f t="shared" si="2"/>
        <v/>
      </c>
      <c r="D109" s="38">
        <f t="shared" si="3"/>
        <v>0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x14ac:dyDescent="0.3">
      <c r="A110" s="21"/>
      <c r="B110" s="19"/>
      <c r="C110" s="54" t="str">
        <f t="shared" si="2"/>
        <v/>
      </c>
      <c r="D110" s="38">
        <f t="shared" si="3"/>
        <v>0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x14ac:dyDescent="0.3">
      <c r="A111" s="21"/>
      <c r="B111" s="19"/>
      <c r="C111" s="54" t="str">
        <f t="shared" si="2"/>
        <v/>
      </c>
      <c r="D111" s="38">
        <f t="shared" si="3"/>
        <v>0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x14ac:dyDescent="0.3">
      <c r="A112" s="21"/>
      <c r="B112" s="19"/>
      <c r="C112" s="54" t="str">
        <f t="shared" si="2"/>
        <v/>
      </c>
      <c r="D112" s="38">
        <f t="shared" si="3"/>
        <v>0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x14ac:dyDescent="0.3">
      <c r="A113" s="21"/>
      <c r="B113" s="19"/>
      <c r="C113" s="54" t="str">
        <f t="shared" si="2"/>
        <v/>
      </c>
      <c r="D113" s="38">
        <f t="shared" si="3"/>
        <v>0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x14ac:dyDescent="0.3">
      <c r="A114" s="21"/>
      <c r="B114" s="19"/>
      <c r="C114" s="54" t="str">
        <f t="shared" si="2"/>
        <v/>
      </c>
      <c r="D114" s="38">
        <f t="shared" si="3"/>
        <v>0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x14ac:dyDescent="0.3">
      <c r="A115" s="21"/>
      <c r="B115" s="19"/>
      <c r="C115" s="54" t="str">
        <f t="shared" si="2"/>
        <v/>
      </c>
      <c r="D115" s="38">
        <f t="shared" si="3"/>
        <v>0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x14ac:dyDescent="0.3">
      <c r="A116" s="21"/>
      <c r="B116" s="19"/>
      <c r="C116" s="54" t="str">
        <f t="shared" si="2"/>
        <v/>
      </c>
      <c r="D116" s="38">
        <f t="shared" si="3"/>
        <v>0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x14ac:dyDescent="0.3">
      <c r="A117" s="21"/>
      <c r="B117" s="19"/>
      <c r="C117" s="54" t="str">
        <f t="shared" si="2"/>
        <v/>
      </c>
      <c r="D117" s="38">
        <f t="shared" si="3"/>
        <v>0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x14ac:dyDescent="0.3">
      <c r="A118" s="21"/>
      <c r="B118" s="19"/>
      <c r="C118" s="54" t="str">
        <f t="shared" si="2"/>
        <v/>
      </c>
      <c r="D118" s="38">
        <f t="shared" si="3"/>
        <v>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x14ac:dyDescent="0.3">
      <c r="A119" s="21"/>
      <c r="B119" s="19"/>
      <c r="C119" s="54" t="str">
        <f t="shared" si="2"/>
        <v/>
      </c>
      <c r="D119" s="38">
        <f t="shared" si="3"/>
        <v>0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x14ac:dyDescent="0.3">
      <c r="A120" s="21"/>
      <c r="B120" s="19"/>
      <c r="C120" s="54" t="str">
        <f t="shared" si="2"/>
        <v/>
      </c>
      <c r="D120" s="38">
        <f t="shared" si="3"/>
        <v>0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x14ac:dyDescent="0.3">
      <c r="A121" s="21"/>
      <c r="B121" s="19"/>
      <c r="C121" s="54" t="str">
        <f t="shared" si="2"/>
        <v/>
      </c>
      <c r="D121" s="38">
        <f t="shared" si="3"/>
        <v>0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x14ac:dyDescent="0.3">
      <c r="A122" s="21"/>
      <c r="B122" s="19"/>
      <c r="C122" s="54" t="str">
        <f t="shared" si="2"/>
        <v/>
      </c>
      <c r="D122" s="38">
        <f t="shared" si="3"/>
        <v>0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x14ac:dyDescent="0.3">
      <c r="A123" s="21"/>
      <c r="B123" s="19"/>
      <c r="C123" s="54" t="str">
        <f t="shared" si="2"/>
        <v/>
      </c>
      <c r="D123" s="38">
        <f t="shared" si="3"/>
        <v>0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x14ac:dyDescent="0.3">
      <c r="A124" s="21"/>
      <c r="B124" s="19"/>
      <c r="C124" s="54" t="str">
        <f t="shared" si="2"/>
        <v/>
      </c>
      <c r="D124" s="38">
        <f t="shared" si="3"/>
        <v>0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x14ac:dyDescent="0.3">
      <c r="A125" s="21"/>
      <c r="B125" s="19"/>
      <c r="C125" s="54" t="str">
        <f t="shared" si="2"/>
        <v/>
      </c>
      <c r="D125" s="38">
        <f t="shared" si="3"/>
        <v>0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x14ac:dyDescent="0.3">
      <c r="A126" s="21"/>
      <c r="B126" s="19"/>
      <c r="C126" s="54" t="str">
        <f t="shared" si="2"/>
        <v/>
      </c>
      <c r="D126" s="38">
        <f t="shared" si="3"/>
        <v>0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x14ac:dyDescent="0.3">
      <c r="A127" s="21"/>
      <c r="B127" s="19"/>
      <c r="C127" s="54" t="str">
        <f t="shared" si="2"/>
        <v/>
      </c>
      <c r="D127" s="38">
        <f t="shared" si="3"/>
        <v>0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x14ac:dyDescent="0.3">
      <c r="A128" s="21"/>
      <c r="B128" s="19"/>
      <c r="C128" s="54" t="str">
        <f t="shared" si="2"/>
        <v/>
      </c>
      <c r="D128" s="38">
        <f t="shared" si="3"/>
        <v>0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x14ac:dyDescent="0.3">
      <c r="A129" s="21"/>
      <c r="B129" s="19"/>
      <c r="C129" s="54" t="str">
        <f t="shared" si="2"/>
        <v/>
      </c>
      <c r="D129" s="38">
        <f t="shared" si="3"/>
        <v>0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x14ac:dyDescent="0.3">
      <c r="A130" s="21"/>
      <c r="B130" s="19"/>
      <c r="C130" s="54" t="str">
        <f t="shared" si="2"/>
        <v/>
      </c>
      <c r="D130" s="38">
        <f t="shared" si="3"/>
        <v>0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x14ac:dyDescent="0.3">
      <c r="A131" s="21"/>
      <c r="B131" s="19"/>
      <c r="C131" s="54" t="str">
        <f t="shared" si="2"/>
        <v/>
      </c>
      <c r="D131" s="38">
        <f t="shared" si="3"/>
        <v>0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x14ac:dyDescent="0.3">
      <c r="A132" s="21"/>
      <c r="B132" s="19"/>
      <c r="C132" s="54" t="str">
        <f t="shared" si="2"/>
        <v/>
      </c>
      <c r="D132" s="38">
        <f t="shared" si="3"/>
        <v>0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x14ac:dyDescent="0.3">
      <c r="A133" s="21"/>
      <c r="B133" s="19"/>
      <c r="C133" s="54" t="str">
        <f t="shared" si="2"/>
        <v/>
      </c>
      <c r="D133" s="38">
        <f t="shared" si="3"/>
        <v>0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x14ac:dyDescent="0.3">
      <c r="A134" s="21"/>
      <c r="B134" s="19"/>
      <c r="C134" s="54" t="str">
        <f t="shared" si="2"/>
        <v/>
      </c>
      <c r="D134" s="38">
        <f t="shared" si="3"/>
        <v>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x14ac:dyDescent="0.3">
      <c r="A135" s="21"/>
      <c r="B135" s="19"/>
      <c r="C135" s="54" t="str">
        <f t="shared" si="2"/>
        <v/>
      </c>
      <c r="D135" s="38">
        <f t="shared" si="3"/>
        <v>0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x14ac:dyDescent="0.3">
      <c r="A136" s="21"/>
      <c r="B136" s="19"/>
      <c r="C136" s="54" t="str">
        <f t="shared" si="2"/>
        <v/>
      </c>
      <c r="D136" s="38">
        <f t="shared" si="3"/>
        <v>0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x14ac:dyDescent="0.3">
      <c r="A137" s="21"/>
      <c r="B137" s="19"/>
      <c r="C137" s="54" t="str">
        <f t="shared" si="2"/>
        <v/>
      </c>
      <c r="D137" s="38">
        <f t="shared" si="3"/>
        <v>0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x14ac:dyDescent="0.3">
      <c r="A138" s="21"/>
      <c r="B138" s="19"/>
      <c r="C138" s="54" t="str">
        <f t="shared" si="2"/>
        <v/>
      </c>
      <c r="D138" s="38">
        <f t="shared" si="3"/>
        <v>0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x14ac:dyDescent="0.3">
      <c r="A139" s="21"/>
      <c r="B139" s="19"/>
      <c r="C139" s="54" t="str">
        <f t="shared" si="2"/>
        <v/>
      </c>
      <c r="D139" s="38">
        <f t="shared" si="3"/>
        <v>0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x14ac:dyDescent="0.3">
      <c r="A140" s="21"/>
      <c r="B140" s="19"/>
      <c r="C140" s="54" t="str">
        <f t="shared" si="2"/>
        <v/>
      </c>
      <c r="D140" s="38">
        <f t="shared" si="3"/>
        <v>0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x14ac:dyDescent="0.3">
      <c r="A141" s="21"/>
      <c r="B141" s="19"/>
      <c r="C141" s="54" t="str">
        <f t="shared" si="2"/>
        <v/>
      </c>
      <c r="D141" s="38">
        <f t="shared" si="3"/>
        <v>0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x14ac:dyDescent="0.3">
      <c r="A142" s="21"/>
      <c r="B142" s="19"/>
      <c r="C142" s="54" t="str">
        <f t="shared" si="2"/>
        <v/>
      </c>
      <c r="D142" s="38">
        <f t="shared" si="3"/>
        <v>0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x14ac:dyDescent="0.3">
      <c r="A143" s="21"/>
      <c r="B143" s="19"/>
      <c r="C143" s="54" t="str">
        <f t="shared" si="2"/>
        <v/>
      </c>
      <c r="D143" s="38">
        <f t="shared" si="3"/>
        <v>0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x14ac:dyDescent="0.3">
      <c r="A144" s="21"/>
      <c r="B144" s="19"/>
      <c r="C144" s="54" t="str">
        <f t="shared" si="2"/>
        <v/>
      </c>
      <c r="D144" s="38">
        <f t="shared" si="3"/>
        <v>0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x14ac:dyDescent="0.3">
      <c r="A145" s="21"/>
      <c r="B145" s="19"/>
      <c r="C145" s="54" t="str">
        <f t="shared" si="2"/>
        <v/>
      </c>
      <c r="D145" s="38">
        <f t="shared" si="3"/>
        <v>0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x14ac:dyDescent="0.3">
      <c r="A146" s="21"/>
      <c r="B146" s="19"/>
      <c r="C146" s="54" t="str">
        <f t="shared" ref="C146:C187" si="4">IF(B146=0,"",IF(D146&gt;=2,"OK","VIOLATION"))</f>
        <v/>
      </c>
      <c r="D146" s="38">
        <f t="shared" ref="D146:D187" si="5">ROUND(B146,2)</f>
        <v>0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x14ac:dyDescent="0.3">
      <c r="A147" s="21"/>
      <c r="B147" s="19"/>
      <c r="C147" s="54" t="str">
        <f t="shared" si="4"/>
        <v/>
      </c>
      <c r="D147" s="38">
        <f t="shared" si="5"/>
        <v>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x14ac:dyDescent="0.3">
      <c r="A148" s="21"/>
      <c r="B148" s="19"/>
      <c r="C148" s="54" t="str">
        <f t="shared" si="4"/>
        <v/>
      </c>
      <c r="D148" s="38">
        <f t="shared" si="5"/>
        <v>0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x14ac:dyDescent="0.3">
      <c r="A149" s="21"/>
      <c r="B149" s="19"/>
      <c r="C149" s="54" t="str">
        <f t="shared" si="4"/>
        <v/>
      </c>
      <c r="D149" s="38">
        <f t="shared" si="5"/>
        <v>0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x14ac:dyDescent="0.3">
      <c r="A150" s="21"/>
      <c r="B150" s="19"/>
      <c r="C150" s="54" t="str">
        <f t="shared" si="4"/>
        <v/>
      </c>
      <c r="D150" s="38">
        <f t="shared" si="5"/>
        <v>0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x14ac:dyDescent="0.3">
      <c r="A151" s="21"/>
      <c r="B151" s="19"/>
      <c r="C151" s="54" t="str">
        <f t="shared" si="4"/>
        <v/>
      </c>
      <c r="D151" s="38">
        <f t="shared" si="5"/>
        <v>0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x14ac:dyDescent="0.3">
      <c r="A152" s="21"/>
      <c r="B152" s="19"/>
      <c r="C152" s="54" t="str">
        <f t="shared" si="4"/>
        <v/>
      </c>
      <c r="D152" s="38">
        <f t="shared" si="5"/>
        <v>0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x14ac:dyDescent="0.3">
      <c r="A153" s="21"/>
      <c r="B153" s="19"/>
      <c r="C153" s="54" t="str">
        <f t="shared" si="4"/>
        <v/>
      </c>
      <c r="D153" s="38">
        <f t="shared" si="5"/>
        <v>0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x14ac:dyDescent="0.3">
      <c r="A154" s="21"/>
      <c r="B154" s="19"/>
      <c r="C154" s="54" t="str">
        <f t="shared" si="4"/>
        <v/>
      </c>
      <c r="D154" s="38">
        <f t="shared" si="5"/>
        <v>0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x14ac:dyDescent="0.3">
      <c r="A155" s="21"/>
      <c r="B155" s="19"/>
      <c r="C155" s="54" t="str">
        <f t="shared" si="4"/>
        <v/>
      </c>
      <c r="D155" s="38">
        <f t="shared" si="5"/>
        <v>0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x14ac:dyDescent="0.3">
      <c r="A156" s="21"/>
      <c r="B156" s="19"/>
      <c r="C156" s="54" t="str">
        <f t="shared" si="4"/>
        <v/>
      </c>
      <c r="D156" s="38">
        <f t="shared" si="5"/>
        <v>0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x14ac:dyDescent="0.3">
      <c r="A157" s="21"/>
      <c r="B157" s="19"/>
      <c r="C157" s="54" t="str">
        <f t="shared" si="4"/>
        <v/>
      </c>
      <c r="D157" s="38">
        <f t="shared" si="5"/>
        <v>0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x14ac:dyDescent="0.3">
      <c r="A158" s="21"/>
      <c r="B158" s="19"/>
      <c r="C158" s="54" t="str">
        <f t="shared" si="4"/>
        <v/>
      </c>
      <c r="D158" s="38">
        <f t="shared" si="5"/>
        <v>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x14ac:dyDescent="0.3">
      <c r="A159" s="21"/>
      <c r="B159" s="19"/>
      <c r="C159" s="54" t="str">
        <f t="shared" si="4"/>
        <v/>
      </c>
      <c r="D159" s="38">
        <f t="shared" si="5"/>
        <v>0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x14ac:dyDescent="0.3">
      <c r="A160" s="21"/>
      <c r="B160" s="19"/>
      <c r="C160" s="54" t="str">
        <f t="shared" si="4"/>
        <v/>
      </c>
      <c r="D160" s="38">
        <f t="shared" si="5"/>
        <v>0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x14ac:dyDescent="0.3">
      <c r="A161" s="21"/>
      <c r="B161" s="19"/>
      <c r="C161" s="54" t="str">
        <f t="shared" si="4"/>
        <v/>
      </c>
      <c r="D161" s="38">
        <f t="shared" si="5"/>
        <v>0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x14ac:dyDescent="0.3">
      <c r="A162" s="21"/>
      <c r="B162" s="19"/>
      <c r="C162" s="54" t="str">
        <f t="shared" si="4"/>
        <v/>
      </c>
      <c r="D162" s="38">
        <f t="shared" si="5"/>
        <v>0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x14ac:dyDescent="0.3">
      <c r="A163" s="21"/>
      <c r="B163" s="19"/>
      <c r="C163" s="54" t="str">
        <f t="shared" si="4"/>
        <v/>
      </c>
      <c r="D163" s="38">
        <f t="shared" si="5"/>
        <v>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x14ac:dyDescent="0.3">
      <c r="A164" s="21"/>
      <c r="B164" s="19"/>
      <c r="C164" s="54" t="str">
        <f t="shared" si="4"/>
        <v/>
      </c>
      <c r="D164" s="38">
        <f t="shared" si="5"/>
        <v>0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x14ac:dyDescent="0.3">
      <c r="A165" s="21"/>
      <c r="B165" s="19"/>
      <c r="C165" s="54" t="str">
        <f t="shared" si="4"/>
        <v/>
      </c>
      <c r="D165" s="38">
        <f t="shared" si="5"/>
        <v>0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x14ac:dyDescent="0.3">
      <c r="A166" s="21"/>
      <c r="B166" s="19"/>
      <c r="C166" s="54" t="str">
        <f t="shared" si="4"/>
        <v/>
      </c>
      <c r="D166" s="38">
        <f t="shared" si="5"/>
        <v>0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x14ac:dyDescent="0.3">
      <c r="A167" s="21"/>
      <c r="B167" s="19"/>
      <c r="C167" s="54" t="str">
        <f t="shared" si="4"/>
        <v/>
      </c>
      <c r="D167" s="38">
        <f t="shared" si="5"/>
        <v>0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x14ac:dyDescent="0.3">
      <c r="A168" s="21"/>
      <c r="B168" s="19"/>
      <c r="C168" s="54" t="str">
        <f t="shared" si="4"/>
        <v/>
      </c>
      <c r="D168" s="38">
        <f t="shared" si="5"/>
        <v>0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x14ac:dyDescent="0.3">
      <c r="A169" s="21"/>
      <c r="B169" s="19"/>
      <c r="C169" s="54" t="str">
        <f t="shared" si="4"/>
        <v/>
      </c>
      <c r="D169" s="38">
        <f t="shared" si="5"/>
        <v>0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x14ac:dyDescent="0.3">
      <c r="A170" s="21"/>
      <c r="B170" s="19"/>
      <c r="C170" s="54" t="str">
        <f t="shared" si="4"/>
        <v/>
      </c>
      <c r="D170" s="38">
        <f t="shared" si="5"/>
        <v>0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x14ac:dyDescent="0.3">
      <c r="A171" s="21"/>
      <c r="B171" s="19"/>
      <c r="C171" s="54" t="str">
        <f t="shared" si="4"/>
        <v/>
      </c>
      <c r="D171" s="38">
        <f t="shared" si="5"/>
        <v>0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x14ac:dyDescent="0.3">
      <c r="A172" s="21"/>
      <c r="B172" s="19"/>
      <c r="C172" s="54" t="str">
        <f t="shared" si="4"/>
        <v/>
      </c>
      <c r="D172" s="38">
        <f t="shared" si="5"/>
        <v>0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x14ac:dyDescent="0.3">
      <c r="A173" s="21"/>
      <c r="B173" s="19"/>
      <c r="C173" s="54" t="str">
        <f t="shared" si="4"/>
        <v/>
      </c>
      <c r="D173" s="38">
        <f t="shared" si="5"/>
        <v>0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x14ac:dyDescent="0.3">
      <c r="A174" s="21"/>
      <c r="B174" s="19"/>
      <c r="C174" s="54" t="str">
        <f t="shared" si="4"/>
        <v/>
      </c>
      <c r="D174" s="38">
        <f t="shared" si="5"/>
        <v>0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x14ac:dyDescent="0.3">
      <c r="A175" s="21"/>
      <c r="B175" s="19"/>
      <c r="C175" s="54" t="str">
        <f t="shared" si="4"/>
        <v/>
      </c>
      <c r="D175" s="38">
        <f t="shared" si="5"/>
        <v>0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x14ac:dyDescent="0.3">
      <c r="A176" s="21"/>
      <c r="B176" s="19"/>
      <c r="C176" s="54" t="str">
        <f t="shared" si="4"/>
        <v/>
      </c>
      <c r="D176" s="38">
        <f t="shared" si="5"/>
        <v>0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x14ac:dyDescent="0.3">
      <c r="A177" s="21"/>
      <c r="B177" s="19"/>
      <c r="C177" s="54" t="str">
        <f t="shared" si="4"/>
        <v/>
      </c>
      <c r="D177" s="38">
        <f t="shared" si="5"/>
        <v>0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x14ac:dyDescent="0.3">
      <c r="A178" s="21"/>
      <c r="B178" s="19"/>
      <c r="C178" s="54" t="str">
        <f t="shared" si="4"/>
        <v/>
      </c>
      <c r="D178" s="38">
        <f t="shared" si="5"/>
        <v>0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x14ac:dyDescent="0.3">
      <c r="A179" s="21"/>
      <c r="B179" s="19"/>
      <c r="C179" s="54" t="str">
        <f t="shared" si="4"/>
        <v/>
      </c>
      <c r="D179" s="38">
        <f t="shared" si="5"/>
        <v>0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x14ac:dyDescent="0.3">
      <c r="A180" s="21"/>
      <c r="B180" s="19"/>
      <c r="C180" s="54" t="str">
        <f t="shared" si="4"/>
        <v/>
      </c>
      <c r="D180" s="38">
        <f t="shared" si="5"/>
        <v>0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x14ac:dyDescent="0.3">
      <c r="A181" s="21"/>
      <c r="B181" s="19"/>
      <c r="C181" s="54" t="str">
        <f t="shared" si="4"/>
        <v/>
      </c>
      <c r="D181" s="38">
        <f t="shared" si="5"/>
        <v>0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x14ac:dyDescent="0.3">
      <c r="A182" s="21"/>
      <c r="B182" s="19"/>
      <c r="C182" s="54" t="str">
        <f t="shared" si="4"/>
        <v/>
      </c>
      <c r="D182" s="38">
        <f t="shared" si="5"/>
        <v>0</v>
      </c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x14ac:dyDescent="0.3">
      <c r="A183" s="21"/>
      <c r="B183" s="19"/>
      <c r="C183" s="54" t="str">
        <f t="shared" si="4"/>
        <v/>
      </c>
      <c r="D183" s="38">
        <f t="shared" si="5"/>
        <v>0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x14ac:dyDescent="0.3">
      <c r="A184" s="21"/>
      <c r="B184" s="19"/>
      <c r="C184" s="54" t="str">
        <f t="shared" si="4"/>
        <v/>
      </c>
      <c r="D184" s="38">
        <f t="shared" si="5"/>
        <v>0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x14ac:dyDescent="0.3">
      <c r="A185" s="21"/>
      <c r="B185" s="19"/>
      <c r="C185" s="54" t="str">
        <f t="shared" si="4"/>
        <v/>
      </c>
      <c r="D185" s="38">
        <f t="shared" si="5"/>
        <v>0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x14ac:dyDescent="0.3">
      <c r="A186" s="21"/>
      <c r="B186" s="19"/>
      <c r="C186" s="54" t="str">
        <f t="shared" si="4"/>
        <v/>
      </c>
      <c r="D186" s="38">
        <f t="shared" si="5"/>
        <v>0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x14ac:dyDescent="0.3">
      <c r="A187" s="21"/>
      <c r="B187" s="19"/>
      <c r="C187" s="54" t="str">
        <f t="shared" si="4"/>
        <v/>
      </c>
      <c r="D187" s="38">
        <f t="shared" si="5"/>
        <v>0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ht="16.2" thickBot="1" x14ac:dyDescent="0.35">
      <c r="A188" s="56"/>
      <c r="B188" s="57">
        <f>SUM(D17:D187)</f>
        <v>0</v>
      </c>
      <c r="C188" s="58">
        <f>COUNTIF(C17:C187,"=VIOLATION")</f>
        <v>0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x14ac:dyDescent="0.3">
      <c r="D189" s="50"/>
      <c r="E189" s="50"/>
      <c r="F189" s="50"/>
      <c r="G189" s="50"/>
      <c r="H189"/>
      <c r="I189"/>
      <c r="L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customFormat="1" x14ac:dyDescent="0.25">
      <c r="A190" s="67" t="s">
        <v>1954</v>
      </c>
      <c r="B190" s="68"/>
      <c r="C190" s="69"/>
    </row>
    <row r="191" spans="1:45" customFormat="1" ht="32.4" customHeight="1" x14ac:dyDescent="0.25">
      <c r="A191" s="71"/>
      <c r="B191" s="72" t="s">
        <v>1959</v>
      </c>
      <c r="C191" s="73">
        <f>IF(C188&gt;0,"VIOLATION",ROUNDDOWN(B188/8,0))</f>
        <v>0</v>
      </c>
      <c r="D191" s="70" t="s">
        <v>1958</v>
      </c>
    </row>
    <row r="192" spans="1:45" customFormat="1" x14ac:dyDescent="0.3">
      <c r="A192" s="33" t="s">
        <v>1955</v>
      </c>
    </row>
    <row r="193" spans="1:65" x14ac:dyDescent="0.3">
      <c r="A193" s="33" t="s">
        <v>1956</v>
      </c>
      <c r="B193"/>
      <c r="C193"/>
      <c r="D193" s="20"/>
      <c r="F193"/>
      <c r="H193" s="2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1:65" customFormat="1" x14ac:dyDescent="0.3">
      <c r="A194" s="33" t="s">
        <v>1953</v>
      </c>
      <c r="E194" s="33"/>
      <c r="G194" s="33"/>
      <c r="H194" s="33"/>
      <c r="J194" s="22"/>
    </row>
    <row r="195" spans="1:65" customFormat="1" x14ac:dyDescent="0.3">
      <c r="A195" s="33"/>
      <c r="E195" s="33"/>
      <c r="G195" s="33"/>
      <c r="H195" s="33"/>
      <c r="J195" s="22"/>
    </row>
    <row r="196" spans="1:65" customFormat="1" x14ac:dyDescent="0.25">
      <c r="A196" s="59" t="s">
        <v>1800</v>
      </c>
    </row>
    <row r="197" spans="1:65" ht="45.6" customHeight="1" x14ac:dyDescent="0.3">
      <c r="A197" s="60" t="s">
        <v>21</v>
      </c>
      <c r="B197" s="61" t="s">
        <v>22</v>
      </c>
      <c r="C197" s="62"/>
      <c r="D197" s="62"/>
      <c r="E197" s="62"/>
      <c r="F197" s="63" t="s">
        <v>1781</v>
      </c>
      <c r="G197" s="63" t="s">
        <v>1786</v>
      </c>
      <c r="H197" s="63" t="s">
        <v>1799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5" x14ac:dyDescent="0.3">
      <c r="A198" s="64" t="str" cm="1">
        <f t="array" ref="A198">IFERROR(INDEX('School Sites'!$D$2:$D$875,MATCH(1,('School Sites'!$H$2:$H$875=$G$3)*(COUNTIF($A197:A$197,'School Sites'!$D$2:$D$875)=0),0)),"")</f>
        <v/>
      </c>
      <c r="B198" s="65" t="str" cm="1">
        <f t="array" ref="B198">IFERROR(INDEX('School Sites'!$C$2:$C$875,MATCH(1,('School Sites'!$B$2:$B$875=$H$3)*('School Sites'!$D$2:$D$875=A198),0)),"")</f>
        <v/>
      </c>
      <c r="C198" s="66"/>
      <c r="D198" s="66"/>
      <c r="E198" s="66"/>
      <c r="F198" s="64" t="str" cm="1">
        <f t="array" ref="F198">IFERROR(INDEX('School Sites'!$F$2:$F$875,MATCH(1,('School Sites'!$B$2:$B$875=$H$3)*('School Sites'!$D$2:$D$875=A198),0)),"")</f>
        <v/>
      </c>
      <c r="G198" s="19" t="s">
        <v>23</v>
      </c>
      <c r="H198" s="19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5" x14ac:dyDescent="0.3">
      <c r="A199" s="64" t="str" cm="1">
        <f t="array" ref="A199">IFERROR(INDEX('School Sites'!$D$2:$D$875,MATCH(1,('School Sites'!$H$2:$H$875=$G$3)*(COUNTIF($A$197:A198,'School Sites'!$D$2:$D$875)=0),0)),"")</f>
        <v/>
      </c>
      <c r="B199" s="65" t="str" cm="1">
        <f t="array" ref="B199">IFERROR(INDEX('School Sites'!$C$2:$C$875,MATCH(1,('School Sites'!$B$2:$B$875=$H$3)*('School Sites'!$D$2:$D$875=A199),0)),"")</f>
        <v/>
      </c>
      <c r="C199" s="66"/>
      <c r="D199" s="66"/>
      <c r="E199" s="66"/>
      <c r="F199" s="64" t="str" cm="1">
        <f t="array" ref="F199">IFERROR(INDEX('School Sites'!$F$2:$F$875,MATCH(1,('School Sites'!$B$2:$B$875=$H$3)*('School Sites'!$D$2:$D$875=A199),0)),"")</f>
        <v/>
      </c>
      <c r="G199" s="19" t="s">
        <v>23</v>
      </c>
      <c r="H199" s="1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1:65" x14ac:dyDescent="0.3">
      <c r="A200" s="64" t="str" cm="1">
        <f t="array" ref="A200">IFERROR(INDEX('School Sites'!$D$2:$D$875,MATCH(1,('School Sites'!$H$2:$H$875=$G$3)*(COUNTIF($A$197:A199,'School Sites'!$D$2:$D$875)=0),0)),"")</f>
        <v/>
      </c>
      <c r="B200" s="65" t="str" cm="1">
        <f t="array" ref="B200">IFERROR(INDEX('School Sites'!$C$2:$C$875,MATCH(1,('School Sites'!$B$2:$B$875=$H$3)*('School Sites'!$D$2:$D$875=A200),0)),"")</f>
        <v/>
      </c>
      <c r="C200" s="66"/>
      <c r="D200" s="66"/>
      <c r="E200" s="66"/>
      <c r="F200" s="64" t="str" cm="1">
        <f t="array" ref="F200">IFERROR(INDEX('School Sites'!$F$2:$F$875,MATCH(1,('School Sites'!$B$2:$B$875=$H$3)*('School Sites'!$D$2:$D$875=A200),0)),"")</f>
        <v/>
      </c>
      <c r="G200" s="19" t="s">
        <v>23</v>
      </c>
      <c r="H200" s="19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</row>
    <row r="201" spans="1:65" x14ac:dyDescent="0.3">
      <c r="A201" s="64" t="str" cm="1">
        <f t="array" ref="A201">IFERROR(INDEX('School Sites'!$D$2:$D$875,MATCH(1,('School Sites'!$H$2:$H$875=$G$3)*(COUNTIF($A$197:A200,'School Sites'!$D$2:$D$875)=0),0)),"")</f>
        <v/>
      </c>
      <c r="B201" s="65" t="str" cm="1">
        <f t="array" ref="B201">IFERROR(INDEX('School Sites'!$C$2:$C$875,MATCH(1,('School Sites'!$B$2:$B$875=$H$3)*('School Sites'!$D$2:$D$875=A201),0)),"")</f>
        <v/>
      </c>
      <c r="C201" s="66"/>
      <c r="D201" s="66"/>
      <c r="E201" s="66"/>
      <c r="F201" s="64" t="str" cm="1">
        <f t="array" ref="F201">IFERROR(INDEX('School Sites'!$F$2:$F$875,MATCH(1,('School Sites'!$B$2:$B$875=$H$3)*('School Sites'!$D$2:$D$875=A201),0)),"")</f>
        <v/>
      </c>
      <c r="G201" s="19" t="s">
        <v>23</v>
      </c>
      <c r="H201" s="19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</row>
    <row r="202" spans="1:65" x14ac:dyDescent="0.3">
      <c r="A202" s="64" t="str" cm="1">
        <f t="array" ref="A202">IFERROR(INDEX('School Sites'!$D$2:$D$875,MATCH(1,('School Sites'!$H$2:$H$875=$G$3)*(COUNTIF($A$197:A201,'School Sites'!$D$2:$D$875)=0),0)),"")</f>
        <v/>
      </c>
      <c r="B202" s="65" t="str" cm="1">
        <f t="array" ref="B202">IFERROR(INDEX('School Sites'!$C$2:$C$875,MATCH(1,('School Sites'!$B$2:$B$875=$H$3)*('School Sites'!$D$2:$D$875=A202),0)),"")</f>
        <v/>
      </c>
      <c r="C202" s="66"/>
      <c r="D202" s="66"/>
      <c r="E202" s="66"/>
      <c r="F202" s="64" t="str" cm="1">
        <f t="array" ref="F202">IFERROR(INDEX('School Sites'!$F$2:$F$875,MATCH(1,('School Sites'!$B$2:$B$875=$H$3)*('School Sites'!$D$2:$D$875=A202),0)),"")</f>
        <v/>
      </c>
      <c r="G202" s="19" t="s">
        <v>23</v>
      </c>
      <c r="H202" s="19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5" x14ac:dyDescent="0.3">
      <c r="A203" s="64" t="str" cm="1">
        <f t="array" ref="A203">IFERROR(INDEX('School Sites'!$D$2:$D$875,MATCH(1,('School Sites'!$H$2:$H$875=$G$3)*(COUNTIF($A$197:A202,'School Sites'!$D$2:$D$875)=0),0)),"")</f>
        <v/>
      </c>
      <c r="B203" s="65" t="str" cm="1">
        <f t="array" ref="B203">IFERROR(INDEX('School Sites'!$C$2:$C$875,MATCH(1,('School Sites'!$B$2:$B$875=$H$3)*('School Sites'!$D$2:$D$875=A203),0)),"")</f>
        <v/>
      </c>
      <c r="C203" s="66"/>
      <c r="D203" s="66"/>
      <c r="E203" s="66"/>
      <c r="F203" s="64" t="str" cm="1">
        <f t="array" ref="F203">IFERROR(INDEX('School Sites'!$F$2:$F$875,MATCH(1,('School Sites'!$B$2:$B$875=$H$3)*('School Sites'!$D$2:$D$875=A203),0)),"")</f>
        <v/>
      </c>
      <c r="G203" s="19" t="s">
        <v>23</v>
      </c>
      <c r="H203" s="19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</row>
    <row r="204" spans="1:65" x14ac:dyDescent="0.3">
      <c r="A204" s="64" t="str" cm="1">
        <f t="array" ref="A204">IFERROR(INDEX('School Sites'!$D$2:$D$875,MATCH(1,('School Sites'!$H$2:$H$875=$G$3)*(COUNTIF($A$197:A203,'School Sites'!$D$2:$D$875)=0),0)),"")</f>
        <v/>
      </c>
      <c r="B204" s="65" t="str" cm="1">
        <f t="array" ref="B204">IFERROR(INDEX('School Sites'!$C$2:$C$875,MATCH(1,('School Sites'!$B$2:$B$875=$H$3)*('School Sites'!$D$2:$D$875=A204),0)),"")</f>
        <v/>
      </c>
      <c r="C204" s="66"/>
      <c r="D204" s="66"/>
      <c r="E204" s="66"/>
      <c r="F204" s="64" t="str" cm="1">
        <f t="array" ref="F204">IFERROR(INDEX('School Sites'!$F$2:$F$875,MATCH(1,('School Sites'!$B$2:$B$875=$H$3)*('School Sites'!$D$2:$D$875=A204),0)),"")</f>
        <v/>
      </c>
      <c r="G204" s="19" t="s">
        <v>23</v>
      </c>
      <c r="H204" s="19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</row>
    <row r="205" spans="1:65" x14ac:dyDescent="0.3">
      <c r="A205" s="64" t="str" cm="1">
        <f t="array" ref="A205">IFERROR(INDEX('School Sites'!$D$2:$D$875,MATCH(1,('School Sites'!$H$2:$H$875=$G$3)*(COUNTIF($A$197:A204,'School Sites'!$D$2:$D$875)=0),0)),"")</f>
        <v/>
      </c>
      <c r="B205" s="65" t="str" cm="1">
        <f t="array" ref="B205">IFERROR(INDEX('School Sites'!$C$2:$C$875,MATCH(1,('School Sites'!$B$2:$B$875=$H$3)*('School Sites'!$D$2:$D$875=A205),0)),"")</f>
        <v/>
      </c>
      <c r="C205" s="66"/>
      <c r="D205" s="66"/>
      <c r="E205" s="66"/>
      <c r="F205" s="64" t="str" cm="1">
        <f t="array" ref="F205">IFERROR(INDEX('School Sites'!$F$2:$F$875,MATCH(1,('School Sites'!$B$2:$B$875=$H$3)*('School Sites'!$D$2:$D$875=A205),0)),"")</f>
        <v/>
      </c>
      <c r="G205" s="19" t="s">
        <v>23</v>
      </c>
      <c r="H205" s="19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</row>
    <row r="206" spans="1:65" x14ac:dyDescent="0.3">
      <c r="A206" s="64" t="str" cm="1">
        <f t="array" ref="A206">IFERROR(INDEX('School Sites'!$D$2:$D$875,MATCH(1,('School Sites'!$H$2:$H$875=$G$3)*(COUNTIF($A$197:A205,'School Sites'!$D$2:$D$875)=0),0)),"")</f>
        <v/>
      </c>
      <c r="B206" s="65" t="str" cm="1">
        <f t="array" ref="B206">IFERROR(INDEX('School Sites'!$C$2:$C$875,MATCH(1,('School Sites'!$B$2:$B$875=$H$3)*('School Sites'!$D$2:$D$875=A206),0)),"")</f>
        <v/>
      </c>
      <c r="C206" s="66"/>
      <c r="D206" s="66"/>
      <c r="E206" s="66"/>
      <c r="F206" s="64" t="str" cm="1">
        <f t="array" ref="F206">IFERROR(INDEX('School Sites'!$F$2:$F$875,MATCH(1,('School Sites'!$B$2:$B$875=$H$3)*('School Sites'!$D$2:$D$875=A206),0)),"")</f>
        <v/>
      </c>
      <c r="G206" s="19" t="s">
        <v>23</v>
      </c>
      <c r="H206" s="19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5" x14ac:dyDescent="0.3">
      <c r="A207" s="64" t="str" cm="1">
        <f t="array" ref="A207">IFERROR(INDEX('School Sites'!$D$2:$D$875,MATCH(1,('School Sites'!$H$2:$H$875=$G$3)*(COUNTIF($A$197:A206,'School Sites'!$D$2:$D$875)=0),0)),"")</f>
        <v/>
      </c>
      <c r="B207" s="65" t="str" cm="1">
        <f t="array" ref="B207">IFERROR(INDEX('School Sites'!$C$2:$C$875,MATCH(1,('School Sites'!$B$2:$B$875=$H$3)*('School Sites'!$D$2:$D$875=A207),0)),"")</f>
        <v/>
      </c>
      <c r="C207" s="66"/>
      <c r="D207" s="66"/>
      <c r="E207" s="66"/>
      <c r="F207" s="64" t="str" cm="1">
        <f t="array" ref="F207">IFERROR(INDEX('School Sites'!$F$2:$F$875,MATCH(1,('School Sites'!$B$2:$B$875=$H$3)*('School Sites'!$D$2:$D$875=A207),0)),"")</f>
        <v/>
      </c>
      <c r="G207" s="19" t="s">
        <v>23</v>
      </c>
      <c r="H207" s="19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</row>
    <row r="208" spans="1:65" x14ac:dyDescent="0.3">
      <c r="A208" s="64" t="str" cm="1">
        <f t="array" ref="A208">IFERROR(INDEX('School Sites'!$D$2:$D$875,MATCH(1,('School Sites'!$H$2:$H$875=$G$3)*(COUNTIF($A$197:A207,'School Sites'!$D$2:$D$875)=0),0)),"")</f>
        <v/>
      </c>
      <c r="B208" s="65" t="str" cm="1">
        <f t="array" ref="B208">IFERROR(INDEX('School Sites'!$C$2:$C$875,MATCH(1,('School Sites'!$B$2:$B$875=$H$3)*('School Sites'!$D$2:$D$875=A208),0)),"")</f>
        <v/>
      </c>
      <c r="C208" s="66"/>
      <c r="D208" s="66"/>
      <c r="E208" s="66"/>
      <c r="F208" s="64" t="str" cm="1">
        <f t="array" ref="F208">IFERROR(INDEX('School Sites'!$F$2:$F$875,MATCH(1,('School Sites'!$B$2:$B$875=$H$3)*('School Sites'!$D$2:$D$875=A208),0)),"")</f>
        <v/>
      </c>
      <c r="G208" s="19" t="s">
        <v>23</v>
      </c>
      <c r="H208" s="19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</row>
    <row r="209" spans="1:62" x14ac:dyDescent="0.3">
      <c r="A209" s="64" t="str" cm="1">
        <f t="array" ref="A209">IFERROR(INDEX('School Sites'!$D$2:$D$875,MATCH(1,('School Sites'!$H$2:$H$875=$G$3)*(COUNTIF($A$197:A208,'School Sites'!$D$2:$D$875)=0),0)),"")</f>
        <v/>
      </c>
      <c r="B209" s="65" t="str" cm="1">
        <f t="array" ref="B209">IFERROR(INDEX('School Sites'!$C$2:$C$875,MATCH(1,('School Sites'!$B$2:$B$875=$H$3)*('School Sites'!$D$2:$D$875=A209),0)),"")</f>
        <v/>
      </c>
      <c r="C209" s="66"/>
      <c r="D209" s="66"/>
      <c r="E209" s="66"/>
      <c r="F209" s="64" t="str" cm="1">
        <f t="array" ref="F209">IFERROR(INDEX('School Sites'!$F$2:$F$875,MATCH(1,('School Sites'!$B$2:$B$875=$H$3)*('School Sites'!$D$2:$D$875=A209),0)),"")</f>
        <v/>
      </c>
      <c r="G209" s="19" t="s">
        <v>23</v>
      </c>
      <c r="H209" s="1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</row>
    <row r="210" spans="1:62" x14ac:dyDescent="0.3">
      <c r="A210" s="64" t="str" cm="1">
        <f t="array" ref="A210">IFERROR(INDEX('School Sites'!$D$2:$D$875,MATCH(1,('School Sites'!$H$2:$H$875=$G$3)*(COUNTIF($A$197:A209,'School Sites'!$D$2:$D$875)=0),0)),"")</f>
        <v/>
      </c>
      <c r="B210" s="65" t="str" cm="1">
        <f t="array" ref="B210">IFERROR(INDEX('School Sites'!$C$2:$C$875,MATCH(1,('School Sites'!$B$2:$B$875=$H$3)*('School Sites'!$D$2:$D$875=A210),0)),"")</f>
        <v/>
      </c>
      <c r="C210" s="66"/>
      <c r="D210" s="66"/>
      <c r="E210" s="66"/>
      <c r="F210" s="64" t="str" cm="1">
        <f t="array" ref="F210">IFERROR(INDEX('School Sites'!$F$2:$F$875,MATCH(1,('School Sites'!$B$2:$B$875=$H$3)*('School Sites'!$D$2:$D$875=A210),0)),"")</f>
        <v/>
      </c>
      <c r="G210" s="19" t="s">
        <v>23</v>
      </c>
      <c r="H210" s="19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</row>
    <row r="211" spans="1:62" x14ac:dyDescent="0.3">
      <c r="A211" s="64" t="str" cm="1">
        <f t="array" ref="A211">IFERROR(INDEX('School Sites'!$D$2:$D$875,MATCH(1,('School Sites'!$H$2:$H$875=$G$3)*(COUNTIF($A$197:A210,'School Sites'!$D$2:$D$875)=0),0)),"")</f>
        <v/>
      </c>
      <c r="B211" s="65" t="str" cm="1">
        <f t="array" ref="B211">IFERROR(INDEX('School Sites'!$C$2:$C$875,MATCH(1,('School Sites'!$B$2:$B$875=$H$3)*('School Sites'!$D$2:$D$875=A211),0)),"")</f>
        <v/>
      </c>
      <c r="C211" s="66"/>
      <c r="D211" s="66"/>
      <c r="E211" s="66"/>
      <c r="F211" s="64" t="str" cm="1">
        <f t="array" ref="F211">IFERROR(INDEX('School Sites'!$F$2:$F$875,MATCH(1,('School Sites'!$B$2:$B$875=$H$3)*('School Sites'!$D$2:$D$875=A211),0)),"")</f>
        <v/>
      </c>
      <c r="G211" s="19" t="s">
        <v>23</v>
      </c>
      <c r="H211" s="19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</row>
    <row r="212" spans="1:62" x14ac:dyDescent="0.3">
      <c r="A212" s="64" t="str" cm="1">
        <f t="array" ref="A212">IFERROR(INDEX('School Sites'!$D$2:$D$875,MATCH(1,('School Sites'!$H$2:$H$875=$G$3)*(COUNTIF($A$197:A211,'School Sites'!$D$2:$D$875)=0),0)),"")</f>
        <v/>
      </c>
      <c r="B212" s="65" t="str" cm="1">
        <f t="array" ref="B212">IFERROR(INDEX('School Sites'!$C$2:$C$875,MATCH(1,('School Sites'!$B$2:$B$875=$H$3)*('School Sites'!$D$2:$D$875=A212),0)),"")</f>
        <v/>
      </c>
      <c r="C212" s="66"/>
      <c r="D212" s="66"/>
      <c r="E212" s="66"/>
      <c r="F212" s="64" t="str" cm="1">
        <f t="array" ref="F212">IFERROR(INDEX('School Sites'!$F$2:$F$875,MATCH(1,('School Sites'!$B$2:$B$875=$H$3)*('School Sites'!$D$2:$D$875=A212),0)),"")</f>
        <v/>
      </c>
      <c r="G212" s="19" t="s">
        <v>23</v>
      </c>
      <c r="H212" s="19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x14ac:dyDescent="0.3">
      <c r="A213" s="64" t="str" cm="1">
        <f t="array" ref="A213">IFERROR(INDEX('School Sites'!$D$2:$D$875,MATCH(1,('School Sites'!$H$2:$H$875=$G$3)*(COUNTIF($A$197:A212,'School Sites'!$D$2:$D$875)=0),0)),"")</f>
        <v/>
      </c>
      <c r="B213" s="65" t="str" cm="1">
        <f t="array" ref="B213">IFERROR(INDEX('School Sites'!$C$2:$C$875,MATCH(1,('School Sites'!$B$2:$B$875=$H$3)*('School Sites'!$D$2:$D$875=A213),0)),"")</f>
        <v/>
      </c>
      <c r="C213" s="66"/>
      <c r="D213" s="66"/>
      <c r="E213" s="66"/>
      <c r="F213" s="64" t="str" cm="1">
        <f t="array" ref="F213">IFERROR(INDEX('School Sites'!$F$2:$F$875,MATCH(1,('School Sites'!$B$2:$B$875=$H$3)*('School Sites'!$D$2:$D$875=A213),0)),"")</f>
        <v/>
      </c>
      <c r="G213" s="19" t="s">
        <v>23</v>
      </c>
      <c r="H213" s="19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</row>
    <row r="214" spans="1:62" x14ac:dyDescent="0.3">
      <c r="A214" s="64" t="str" cm="1">
        <f t="array" ref="A214">IFERROR(INDEX('School Sites'!$D$2:$D$875,MATCH(1,('School Sites'!$H$2:$H$875=$G$3)*(COUNTIF($A$197:A213,'School Sites'!$D$2:$D$875)=0),0)),"")</f>
        <v/>
      </c>
      <c r="B214" s="65" t="str" cm="1">
        <f t="array" ref="B214">IFERROR(INDEX('School Sites'!$C$2:$C$875,MATCH(1,('School Sites'!$B$2:$B$875=$H$3)*('School Sites'!$D$2:$D$875=A214),0)),"")</f>
        <v/>
      </c>
      <c r="C214" s="66"/>
      <c r="D214" s="66"/>
      <c r="E214" s="66"/>
      <c r="F214" s="64" t="str" cm="1">
        <f t="array" ref="F214">IFERROR(INDEX('School Sites'!$F$2:$F$875,MATCH(1,('School Sites'!$B$2:$B$875=$H$3)*('School Sites'!$D$2:$D$875=A214),0)),"")</f>
        <v/>
      </c>
      <c r="G214" s="19" t="s">
        <v>23</v>
      </c>
      <c r="H214" s="19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</row>
    <row r="215" spans="1:62" x14ac:dyDescent="0.3">
      <c r="A215" s="64" t="str" cm="1">
        <f t="array" ref="A215">IFERROR(INDEX('School Sites'!$D$2:$D$875,MATCH(1,('School Sites'!$H$2:$H$875=$G$3)*(COUNTIF($A$197:A214,'School Sites'!$D$2:$D$875)=0),0)),"")</f>
        <v/>
      </c>
      <c r="B215" s="65" t="str" cm="1">
        <f t="array" ref="B215">IFERROR(INDEX('School Sites'!$C$2:$C$875,MATCH(1,('School Sites'!$B$2:$B$875=$H$3)*('School Sites'!$D$2:$D$875=A215),0)),"")</f>
        <v/>
      </c>
      <c r="C215" s="66"/>
      <c r="D215" s="66"/>
      <c r="E215" s="66"/>
      <c r="F215" s="64" t="str" cm="1">
        <f t="array" ref="F215">IFERROR(INDEX('School Sites'!$F$2:$F$875,MATCH(1,('School Sites'!$B$2:$B$875=$H$3)*('School Sites'!$D$2:$D$875=A215),0)),"")</f>
        <v/>
      </c>
      <c r="G215" s="19" t="s">
        <v>23</v>
      </c>
      <c r="H215" s="19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x14ac:dyDescent="0.3">
      <c r="A216" s="64" t="str" cm="1">
        <f t="array" ref="A216">IFERROR(INDEX('School Sites'!$D$2:$D$875,MATCH(1,('School Sites'!$H$2:$H$875=$G$3)*(COUNTIF($A$197:A215,'School Sites'!$D$2:$D$875)=0),0)),"")</f>
        <v/>
      </c>
      <c r="B216" s="65" t="str" cm="1">
        <f t="array" ref="B216">IFERROR(INDEX('School Sites'!$C$2:$C$875,MATCH(1,('School Sites'!$B$2:$B$875=$H$3)*('School Sites'!$D$2:$D$875=A216),0)),"")</f>
        <v/>
      </c>
      <c r="C216" s="66"/>
      <c r="D216" s="66"/>
      <c r="E216" s="66"/>
      <c r="F216" s="64" t="str" cm="1">
        <f t="array" ref="F216">IFERROR(INDEX('School Sites'!$F$2:$F$875,MATCH(1,('School Sites'!$B$2:$B$875=$H$3)*('School Sites'!$D$2:$D$875=A216),0)),"")</f>
        <v/>
      </c>
      <c r="G216" s="19" t="s">
        <v>23</v>
      </c>
      <c r="H216" s="19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</row>
    <row r="217" spans="1:62" x14ac:dyDescent="0.3">
      <c r="A217" s="64" t="str" cm="1">
        <f t="array" ref="A217">IFERROR(INDEX('School Sites'!$D$2:$D$875,MATCH(1,('School Sites'!$H$2:$H$875=$G$3)*(COUNTIF($A$197:A216,'School Sites'!$D$2:$D$875)=0),0)),"")</f>
        <v/>
      </c>
      <c r="B217" s="65" t="str" cm="1">
        <f t="array" ref="B217">IFERROR(INDEX('School Sites'!$C$2:$C$875,MATCH(1,('School Sites'!$B$2:$B$875=$H$3)*('School Sites'!$D$2:$D$875=A217),0)),"")</f>
        <v/>
      </c>
      <c r="C217" s="66"/>
      <c r="D217" s="66"/>
      <c r="E217" s="66"/>
      <c r="F217" s="64" t="str" cm="1">
        <f t="array" ref="F217">IFERROR(INDEX('School Sites'!$F$2:$F$875,MATCH(1,('School Sites'!$B$2:$B$875=$H$3)*('School Sites'!$D$2:$D$875=A217),0)),"")</f>
        <v/>
      </c>
      <c r="G217" s="19" t="s">
        <v>23</v>
      </c>
      <c r="H217" s="19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</row>
    <row r="218" spans="1:62" x14ac:dyDescent="0.3">
      <c r="A218" s="64" t="str" cm="1">
        <f t="array" ref="A218">IFERROR(INDEX('School Sites'!$D$2:$D$875,MATCH(1,('School Sites'!$H$2:$H$875=$G$3)*(COUNTIF($A$197:A217,'School Sites'!$D$2:$D$875)=0),0)),"")</f>
        <v/>
      </c>
      <c r="B218" s="65" t="str" cm="1">
        <f t="array" ref="B218">IFERROR(INDEX('School Sites'!$C$2:$C$875,MATCH(1,('School Sites'!$B$2:$B$875=$H$3)*('School Sites'!$D$2:$D$875=A218),0)),"")</f>
        <v/>
      </c>
      <c r="C218" s="66"/>
      <c r="D218" s="66"/>
      <c r="E218" s="66"/>
      <c r="F218" s="64" t="str" cm="1">
        <f t="array" ref="F218">IFERROR(INDEX('School Sites'!$F$2:$F$875,MATCH(1,('School Sites'!$B$2:$B$875=$H$3)*('School Sites'!$D$2:$D$875=A218),0)),"")</f>
        <v/>
      </c>
      <c r="G218" s="19" t="s">
        <v>23</v>
      </c>
      <c r="H218" s="19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x14ac:dyDescent="0.3">
      <c r="A219" s="64" t="str" cm="1">
        <f t="array" ref="A219">IFERROR(INDEX('School Sites'!$D$2:$D$875,MATCH(1,('School Sites'!$H$2:$H$875=$G$3)*(COUNTIF($A$197:A218,'School Sites'!$D$2:$D$875)=0),0)),"")</f>
        <v/>
      </c>
      <c r="B219" s="65" t="str" cm="1">
        <f t="array" ref="B219">IFERROR(INDEX('School Sites'!$C$2:$C$875,MATCH(1,('School Sites'!$B$2:$B$875=$H$3)*('School Sites'!$D$2:$D$875=A219),0)),"")</f>
        <v/>
      </c>
      <c r="C219" s="66"/>
      <c r="D219" s="66"/>
      <c r="E219" s="66"/>
      <c r="F219" s="64" t="str" cm="1">
        <f t="array" ref="F219">IFERROR(INDEX('School Sites'!$F$2:$F$875,MATCH(1,('School Sites'!$B$2:$B$875=$H$3)*('School Sites'!$D$2:$D$875=A219),0)),"")</f>
        <v/>
      </c>
      <c r="G219" s="19" t="s">
        <v>23</v>
      </c>
      <c r="H219" s="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</row>
    <row r="220" spans="1:62" x14ac:dyDescent="0.3">
      <c r="A220" s="64" t="str" cm="1">
        <f t="array" ref="A220">IFERROR(INDEX('School Sites'!$D$2:$D$875,MATCH(1,('School Sites'!$H$2:$H$875=$G$3)*(COUNTIF($A$197:A219,'School Sites'!$D$2:$D$875)=0),0)),"")</f>
        <v/>
      </c>
      <c r="B220" s="65" t="str" cm="1">
        <f t="array" ref="B220">IFERROR(INDEX('School Sites'!$C$2:$C$875,MATCH(1,('School Sites'!$B$2:$B$875=$H$3)*('School Sites'!$D$2:$D$875=A220),0)),"")</f>
        <v/>
      </c>
      <c r="C220" s="66"/>
      <c r="D220" s="66"/>
      <c r="E220" s="66"/>
      <c r="F220" s="64" t="str" cm="1">
        <f t="array" ref="F220">IFERROR(INDEX('School Sites'!$F$2:$F$875,MATCH(1,('School Sites'!$B$2:$B$875=$H$3)*('School Sites'!$D$2:$D$875=A220),0)),"")</f>
        <v/>
      </c>
      <c r="G220" s="19" t="s">
        <v>23</v>
      </c>
      <c r="H220" s="19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</row>
    <row r="221" spans="1:62" x14ac:dyDescent="0.3">
      <c r="A221" s="64" t="str" cm="1">
        <f t="array" ref="A221">IFERROR(INDEX('School Sites'!$D$2:$D$875,MATCH(1,('School Sites'!$H$2:$H$875=$G$3)*(COUNTIF($A$197:A220,'School Sites'!$D$2:$D$875)=0),0)),"")</f>
        <v/>
      </c>
      <c r="B221" s="65" t="str" cm="1">
        <f t="array" ref="B221">IFERROR(INDEX('School Sites'!$C$2:$C$875,MATCH(1,('School Sites'!$B$2:$B$875=$H$3)*('School Sites'!$D$2:$D$875=A221),0)),"")</f>
        <v/>
      </c>
      <c r="C221" s="66"/>
      <c r="D221" s="66"/>
      <c r="E221" s="66"/>
      <c r="F221" s="64" t="str" cm="1">
        <f t="array" ref="F221">IFERROR(INDEX('School Sites'!$F$2:$F$875,MATCH(1,('School Sites'!$B$2:$B$875=$H$3)*('School Sites'!$D$2:$D$875=A221),0)),"")</f>
        <v/>
      </c>
      <c r="G221" s="19" t="s">
        <v>23</v>
      </c>
      <c r="H221" s="19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x14ac:dyDescent="0.3">
      <c r="A222" s="64" t="str" cm="1">
        <f t="array" ref="A222">IFERROR(INDEX('School Sites'!$D$2:$D$875,MATCH(1,('School Sites'!$H$2:$H$875=$G$3)*(COUNTIF($A$197:A221,'School Sites'!$D$2:$D$875)=0),0)),"")</f>
        <v/>
      </c>
      <c r="B222" s="65" t="str" cm="1">
        <f t="array" ref="B222">IFERROR(INDEX('School Sites'!$C$2:$C$875,MATCH(1,('School Sites'!$B$2:$B$875=$H$3)*('School Sites'!$D$2:$D$875=A222),0)),"")</f>
        <v/>
      </c>
      <c r="C222" s="66"/>
      <c r="D222" s="66"/>
      <c r="E222" s="66"/>
      <c r="F222" s="64" t="str" cm="1">
        <f t="array" ref="F222">IFERROR(INDEX('School Sites'!$F$2:$F$875,MATCH(1,('School Sites'!$B$2:$B$875=$H$3)*('School Sites'!$D$2:$D$875=A222),0)),"")</f>
        <v/>
      </c>
      <c r="G222" s="19" t="s">
        <v>23</v>
      </c>
      <c r="H222" s="19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x14ac:dyDescent="0.3">
      <c r="A223" s="64" t="str" cm="1">
        <f t="array" ref="A223">IFERROR(INDEX('School Sites'!$D$2:$D$875,MATCH(1,('School Sites'!$H$2:$H$875=$G$3)*(COUNTIF($A$197:A222,'School Sites'!$D$2:$D$875)=0),0)),"")</f>
        <v/>
      </c>
      <c r="B223" s="65" t="str" cm="1">
        <f t="array" ref="B223">IFERROR(INDEX('School Sites'!$C$2:$C$875,MATCH(1,('School Sites'!$B$2:$B$875=$H$3)*('School Sites'!$D$2:$D$875=A223),0)),"")</f>
        <v/>
      </c>
      <c r="C223" s="66"/>
      <c r="D223" s="66"/>
      <c r="E223" s="66"/>
      <c r="F223" s="64" t="str" cm="1">
        <f t="array" ref="F223">IFERROR(INDEX('School Sites'!$F$2:$F$875,MATCH(1,('School Sites'!$B$2:$B$875=$H$3)*('School Sites'!$D$2:$D$875=A223),0)),"")</f>
        <v/>
      </c>
      <c r="G223" s="19" t="s">
        <v>23</v>
      </c>
      <c r="H223" s="19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x14ac:dyDescent="0.3">
      <c r="A224" s="64" t="str" cm="1">
        <f t="array" ref="A224">IFERROR(INDEX('School Sites'!$D$2:$D$875,MATCH(1,('School Sites'!$H$2:$H$875=$G$3)*(COUNTIF($A$197:A223,'School Sites'!$D$2:$D$875)=0),0)),"")</f>
        <v/>
      </c>
      <c r="B224" s="65" t="str" cm="1">
        <f t="array" ref="B224">IFERROR(INDEX('School Sites'!$C$2:$C$875,MATCH(1,('School Sites'!$B$2:$B$875=$H$3)*('School Sites'!$D$2:$D$875=A224),0)),"")</f>
        <v/>
      </c>
      <c r="C224" s="66"/>
      <c r="D224" s="66"/>
      <c r="E224" s="66"/>
      <c r="F224" s="64" t="str" cm="1">
        <f t="array" ref="F224">IFERROR(INDEX('School Sites'!$F$2:$F$875,MATCH(1,('School Sites'!$B$2:$B$875=$H$3)*('School Sites'!$D$2:$D$875=A224),0)),"")</f>
        <v/>
      </c>
      <c r="G224" s="19" t="s">
        <v>23</v>
      </c>
      <c r="H224" s="19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x14ac:dyDescent="0.3">
      <c r="A225" s="64" t="str" cm="1">
        <f t="array" ref="A225">IFERROR(INDEX('School Sites'!$D$2:$D$875,MATCH(1,('School Sites'!$H$2:$H$875=$G$3)*(COUNTIF($A$197:A224,'School Sites'!$D$2:$D$875)=0),0)),"")</f>
        <v/>
      </c>
      <c r="B225" s="65" t="str" cm="1">
        <f t="array" ref="B225">IFERROR(INDEX('School Sites'!$C$2:$C$875,MATCH(1,('School Sites'!$B$2:$B$875=$H$3)*('School Sites'!$D$2:$D$875=A225),0)),"")</f>
        <v/>
      </c>
      <c r="C225" s="66"/>
      <c r="D225" s="66"/>
      <c r="E225" s="66"/>
      <c r="F225" s="64" t="str" cm="1">
        <f t="array" ref="F225">IFERROR(INDEX('School Sites'!$F$2:$F$875,MATCH(1,('School Sites'!$B$2:$B$875=$H$3)*('School Sites'!$D$2:$D$875=A225),0)),"")</f>
        <v/>
      </c>
      <c r="G225" s="19" t="s">
        <v>23</v>
      </c>
      <c r="H225" s="19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</row>
    <row r="226" spans="1:62" x14ac:dyDescent="0.3">
      <c r="A226" s="64" t="str" cm="1">
        <f t="array" ref="A226">IFERROR(INDEX('School Sites'!$D$2:$D$875,MATCH(1,('School Sites'!$H$2:$H$875=$G$3)*(COUNTIF($A$197:A225,'School Sites'!$D$2:$D$875)=0),0)),"")</f>
        <v/>
      </c>
      <c r="B226" s="65" t="str" cm="1">
        <f t="array" ref="B226">IFERROR(INDEX('School Sites'!$C$2:$C$875,MATCH(1,('School Sites'!$B$2:$B$875=$H$3)*('School Sites'!$D$2:$D$875=A226),0)),"")</f>
        <v/>
      </c>
      <c r="C226" s="66"/>
      <c r="D226" s="66"/>
      <c r="E226" s="66"/>
      <c r="F226" s="64" t="str" cm="1">
        <f t="array" ref="F226">IFERROR(INDEX('School Sites'!$F$2:$F$875,MATCH(1,('School Sites'!$B$2:$B$875=$H$3)*('School Sites'!$D$2:$D$875=A226),0)),"")</f>
        <v/>
      </c>
      <c r="G226" s="19" t="s">
        <v>23</v>
      </c>
      <c r="H226" s="19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</row>
    <row r="227" spans="1:62" x14ac:dyDescent="0.3">
      <c r="A227" s="64" t="str" cm="1">
        <f t="array" ref="A227">IFERROR(INDEX('School Sites'!$D$2:$D$875,MATCH(1,('School Sites'!$H$2:$H$875=$G$3)*(COUNTIF($A$197:A226,'School Sites'!$D$2:$D$875)=0),0)),"")</f>
        <v/>
      </c>
      <c r="B227" s="65" t="str" cm="1">
        <f t="array" ref="B227">IFERROR(INDEX('School Sites'!$C$2:$C$875,MATCH(1,('School Sites'!$B$2:$B$875=$H$3)*('School Sites'!$D$2:$D$875=A227),0)),"")</f>
        <v/>
      </c>
      <c r="C227" s="66"/>
      <c r="D227" s="66"/>
      <c r="E227" s="66"/>
      <c r="F227" s="64" t="str" cm="1">
        <f t="array" ref="F227">IFERROR(INDEX('School Sites'!$F$2:$F$875,MATCH(1,('School Sites'!$B$2:$B$875=$H$3)*('School Sites'!$D$2:$D$875=A227),0)),"")</f>
        <v/>
      </c>
      <c r="G227" s="19" t="s">
        <v>23</v>
      </c>
      <c r="H227" s="19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</row>
    <row r="228" spans="1:62" x14ac:dyDescent="0.3">
      <c r="A228" s="64" t="str" cm="1">
        <f t="array" ref="A228">IFERROR(INDEX('School Sites'!$D$2:$D$875,MATCH(1,('School Sites'!$H$2:$H$875=$G$3)*(COUNTIF($A$197:A227,'School Sites'!$D$2:$D$875)=0),0)),"")</f>
        <v/>
      </c>
      <c r="B228" s="65" t="str" cm="1">
        <f t="array" ref="B228">IFERROR(INDEX('School Sites'!$C$2:$C$875,MATCH(1,('School Sites'!$B$2:$B$875=$H$3)*('School Sites'!$D$2:$D$875=A228),0)),"")</f>
        <v/>
      </c>
      <c r="C228" s="66"/>
      <c r="D228" s="66"/>
      <c r="E228" s="66"/>
      <c r="F228" s="64" t="str" cm="1">
        <f t="array" ref="F228">IFERROR(INDEX('School Sites'!$F$2:$F$875,MATCH(1,('School Sites'!$B$2:$B$875=$H$3)*('School Sites'!$D$2:$D$875=A228),0)),"")</f>
        <v/>
      </c>
      <c r="G228" s="19" t="s">
        <v>23</v>
      </c>
      <c r="H228" s="19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</row>
    <row r="229" spans="1:62" x14ac:dyDescent="0.3">
      <c r="A229" s="64" t="str" cm="1">
        <f t="array" ref="A229">IFERROR(INDEX('School Sites'!$D$2:$D$875,MATCH(1,('School Sites'!$H$2:$H$875=$G$3)*(COUNTIF($A$197:A228,'School Sites'!$D$2:$D$875)=0),0)),"")</f>
        <v/>
      </c>
      <c r="B229" s="65" t="str" cm="1">
        <f t="array" ref="B229">IFERROR(INDEX('School Sites'!$C$2:$C$875,MATCH(1,('School Sites'!$B$2:$B$875=$H$3)*('School Sites'!$D$2:$D$875=A229),0)),"")</f>
        <v/>
      </c>
      <c r="C229" s="66"/>
      <c r="D229" s="66"/>
      <c r="E229" s="66"/>
      <c r="F229" s="64" t="str" cm="1">
        <f t="array" ref="F229">IFERROR(INDEX('School Sites'!$F$2:$F$875,MATCH(1,('School Sites'!$B$2:$B$875=$H$3)*('School Sites'!$D$2:$D$875=A229),0)),"")</f>
        <v/>
      </c>
      <c r="G229" s="19" t="s">
        <v>23</v>
      </c>
      <c r="H229" s="1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</row>
    <row r="230" spans="1:62" x14ac:dyDescent="0.3">
      <c r="A230" s="64" t="str" cm="1">
        <f t="array" ref="A230">IFERROR(INDEX('School Sites'!$D$2:$D$875,MATCH(1,('School Sites'!$H$2:$H$875=$G$3)*(COUNTIF($A$197:A229,'School Sites'!$D$2:$D$875)=0),0)),"")</f>
        <v/>
      </c>
      <c r="B230" s="65" t="str" cm="1">
        <f t="array" ref="B230">IFERROR(INDEX('School Sites'!$C$2:$C$875,MATCH(1,('School Sites'!$B$2:$B$875=$H$3)*('School Sites'!$D$2:$D$875=A230),0)),"")</f>
        <v/>
      </c>
      <c r="C230" s="66"/>
      <c r="D230" s="66"/>
      <c r="E230" s="66"/>
      <c r="F230" s="64" t="str" cm="1">
        <f t="array" ref="F230">IFERROR(INDEX('School Sites'!$F$2:$F$875,MATCH(1,('School Sites'!$B$2:$B$875=$H$3)*('School Sites'!$D$2:$D$875=A230),0)),"")</f>
        <v/>
      </c>
      <c r="G230" s="19" t="s">
        <v>23</v>
      </c>
      <c r="H230" s="19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1:62" x14ac:dyDescent="0.3">
      <c r="A231" s="64" t="str" cm="1">
        <f t="array" ref="A231">IFERROR(INDEX('School Sites'!$D$2:$D$875,MATCH(1,('School Sites'!$H$2:$H$875=$G$3)*(COUNTIF($A$197:A230,'School Sites'!$D$2:$D$875)=0),0)),"")</f>
        <v/>
      </c>
      <c r="B231" s="65" t="str" cm="1">
        <f t="array" ref="B231">IFERROR(INDEX('School Sites'!$C$2:$C$875,MATCH(1,('School Sites'!$B$2:$B$875=$H$3)*('School Sites'!$D$2:$D$875=A231),0)),"")</f>
        <v/>
      </c>
      <c r="C231" s="66"/>
      <c r="D231" s="66"/>
      <c r="E231" s="66"/>
      <c r="F231" s="64" t="str" cm="1">
        <f t="array" ref="F231">IFERROR(INDEX('School Sites'!$F$2:$F$875,MATCH(1,('School Sites'!$B$2:$B$875=$H$3)*('School Sites'!$D$2:$D$875=A231),0)),"")</f>
        <v/>
      </c>
      <c r="G231" s="19" t="s">
        <v>23</v>
      </c>
      <c r="H231" s="19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1:62" x14ac:dyDescent="0.3">
      <c r="A232" s="64" t="str" cm="1">
        <f t="array" ref="A232">IFERROR(INDEX('School Sites'!$D$2:$D$875,MATCH(1,('School Sites'!$H$2:$H$875=$G$3)*(COUNTIF($A$197:A231,'School Sites'!$D$2:$D$875)=0),0)),"")</f>
        <v/>
      </c>
      <c r="B232" s="65" t="str" cm="1">
        <f t="array" ref="B232">IFERROR(INDEX('School Sites'!$C$2:$C$875,MATCH(1,('School Sites'!$B$2:$B$875=$H$3)*('School Sites'!$D$2:$D$875=A232),0)),"")</f>
        <v/>
      </c>
      <c r="C232" s="66"/>
      <c r="D232" s="66"/>
      <c r="E232" s="66"/>
      <c r="F232" s="64" t="str" cm="1">
        <f t="array" ref="F232">IFERROR(INDEX('School Sites'!$F$2:$F$875,MATCH(1,('School Sites'!$B$2:$B$875=$H$3)*('School Sites'!$D$2:$D$875=A232),0)),"")</f>
        <v/>
      </c>
      <c r="G232" s="19" t="s">
        <v>23</v>
      </c>
      <c r="H232" s="19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1:62" x14ac:dyDescent="0.3">
      <c r="A233" s="64" t="str" cm="1">
        <f t="array" ref="A233">IFERROR(INDEX('School Sites'!$D$2:$D$875,MATCH(1,('School Sites'!$H$2:$H$875=$G$3)*(COUNTIF($A$197:A232,'School Sites'!$D$2:$D$875)=0),0)),"")</f>
        <v/>
      </c>
      <c r="B233" s="65" t="str" cm="1">
        <f t="array" ref="B233">IFERROR(INDEX('School Sites'!$C$2:$C$875,MATCH(1,('School Sites'!$B$2:$B$875=$H$3)*('School Sites'!$D$2:$D$875=A233),0)),"")</f>
        <v/>
      </c>
      <c r="C233" s="66"/>
      <c r="D233" s="66"/>
      <c r="E233" s="66"/>
      <c r="F233" s="64" t="str" cm="1">
        <f t="array" ref="F233">IFERROR(INDEX('School Sites'!$F$2:$F$875,MATCH(1,('School Sites'!$B$2:$B$875=$H$3)*('School Sites'!$D$2:$D$875=A233),0)),"")</f>
        <v/>
      </c>
      <c r="G233" s="19" t="s">
        <v>23</v>
      </c>
      <c r="H233" s="19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1:62" x14ac:dyDescent="0.3">
      <c r="A234" s="64" t="str" cm="1">
        <f t="array" ref="A234">IFERROR(INDEX('School Sites'!$D$2:$D$875,MATCH(1,('School Sites'!$H$2:$H$875=$G$3)*(COUNTIF($A$197:A233,'School Sites'!$D$2:$D$875)=0),0)),"")</f>
        <v/>
      </c>
      <c r="B234" s="65" t="str" cm="1">
        <f t="array" ref="B234">IFERROR(INDEX('School Sites'!$C$2:$C$875,MATCH(1,('School Sites'!$B$2:$B$875=$H$3)*('School Sites'!$D$2:$D$875=A234),0)),"")</f>
        <v/>
      </c>
      <c r="C234" s="66"/>
      <c r="D234" s="66"/>
      <c r="E234" s="66"/>
      <c r="F234" s="64" t="str" cm="1">
        <f t="array" ref="F234">IFERROR(INDEX('School Sites'!$F$2:$F$875,MATCH(1,('School Sites'!$B$2:$B$875=$H$3)*('School Sites'!$D$2:$D$875=A234),0)),"")</f>
        <v/>
      </c>
      <c r="G234" s="19" t="s">
        <v>23</v>
      </c>
      <c r="H234" s="19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1:62" x14ac:dyDescent="0.3">
      <c r="A235" s="64" t="str" cm="1">
        <f t="array" ref="A235">IFERROR(INDEX('School Sites'!$D$2:$D$875,MATCH(1,('School Sites'!$H$2:$H$875=$G$3)*(COUNTIF($A$197:A234,'School Sites'!$D$2:$D$875)=0),0)),"")</f>
        <v/>
      </c>
      <c r="B235" s="65" t="str" cm="1">
        <f t="array" ref="B235">IFERROR(INDEX('School Sites'!$C$2:$C$875,MATCH(1,('School Sites'!$B$2:$B$875=$H$3)*('School Sites'!$D$2:$D$875=A235),0)),"")</f>
        <v/>
      </c>
      <c r="C235" s="66"/>
      <c r="D235" s="66"/>
      <c r="E235" s="66"/>
      <c r="F235" s="64" t="str" cm="1">
        <f t="array" ref="F235">IFERROR(INDEX('School Sites'!$F$2:$F$875,MATCH(1,('School Sites'!$B$2:$B$875=$H$3)*('School Sites'!$D$2:$D$875=A235),0)),"")</f>
        <v/>
      </c>
      <c r="G235" s="19" t="s">
        <v>23</v>
      </c>
      <c r="H235" s="19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1:62" x14ac:dyDescent="0.3">
      <c r="A236" s="64" t="str" cm="1">
        <f t="array" ref="A236">IFERROR(INDEX('School Sites'!$D$2:$D$875,MATCH(1,('School Sites'!$H$2:$H$875=$G$3)*(COUNTIF($A$197:A235,'School Sites'!$D$2:$D$875)=0),0)),"")</f>
        <v/>
      </c>
      <c r="B236" s="65" t="str" cm="1">
        <f t="array" ref="B236">IFERROR(INDEX('School Sites'!$C$2:$C$875,MATCH(1,('School Sites'!$B$2:$B$875=$H$3)*('School Sites'!$D$2:$D$875=A236),0)),"")</f>
        <v/>
      </c>
      <c r="C236" s="66"/>
      <c r="D236" s="66"/>
      <c r="E236" s="66"/>
      <c r="F236" s="64" t="str" cm="1">
        <f t="array" ref="F236">IFERROR(INDEX('School Sites'!$F$2:$F$875,MATCH(1,('School Sites'!$B$2:$B$875=$H$3)*('School Sites'!$D$2:$D$875=A236),0)),"")</f>
        <v/>
      </c>
      <c r="G236" s="19" t="s">
        <v>23</v>
      </c>
      <c r="H236" s="19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1:62" x14ac:dyDescent="0.3">
      <c r="A237" s="64" t="str" cm="1">
        <f t="array" ref="A237">IFERROR(INDEX('School Sites'!$D$2:$D$875,MATCH(1,('School Sites'!$H$2:$H$875=$G$3)*(COUNTIF($A$197:A236,'School Sites'!$D$2:$D$875)=0),0)),"")</f>
        <v/>
      </c>
      <c r="B237" s="65" t="str" cm="1">
        <f t="array" ref="B237">IFERROR(INDEX('School Sites'!$C$2:$C$875,MATCH(1,('School Sites'!$B$2:$B$875=$H$3)*('School Sites'!$D$2:$D$875=A237),0)),"")</f>
        <v/>
      </c>
      <c r="C237" s="66"/>
      <c r="D237" s="66"/>
      <c r="E237" s="66"/>
      <c r="F237" s="64" t="str" cm="1">
        <f t="array" ref="F237">IFERROR(INDEX('School Sites'!$F$2:$F$875,MATCH(1,('School Sites'!$B$2:$B$875=$H$3)*('School Sites'!$D$2:$D$875=A237),0)),"")</f>
        <v/>
      </c>
      <c r="G237" s="19" t="s">
        <v>23</v>
      </c>
      <c r="H237" s="19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1:62" x14ac:dyDescent="0.3">
      <c r="A238" s="64" t="str" cm="1">
        <f t="array" ref="A238">IFERROR(INDEX('School Sites'!$D$2:$D$875,MATCH(1,('School Sites'!$H$2:$H$875=$G$3)*(COUNTIF($A$197:A237,'School Sites'!$D$2:$D$875)=0),0)),"")</f>
        <v/>
      </c>
      <c r="B238" s="65" t="str" cm="1">
        <f t="array" ref="B238">IFERROR(INDEX('School Sites'!$C$2:$C$875,MATCH(1,('School Sites'!$B$2:$B$875=$H$3)*('School Sites'!$D$2:$D$875=A238),0)),"")</f>
        <v/>
      </c>
      <c r="C238" s="66"/>
      <c r="D238" s="66"/>
      <c r="E238" s="66"/>
      <c r="F238" s="64" t="str" cm="1">
        <f t="array" ref="F238">IFERROR(INDEX('School Sites'!$F$2:$F$875,MATCH(1,('School Sites'!$B$2:$B$875=$H$3)*('School Sites'!$D$2:$D$875=A238),0)),"")</f>
        <v/>
      </c>
      <c r="G238" s="19" t="s">
        <v>23</v>
      </c>
      <c r="H238" s="19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1:62" x14ac:dyDescent="0.3">
      <c r="A239" s="64" t="str" cm="1">
        <f t="array" ref="A239">IFERROR(INDEX('School Sites'!$D$2:$D$875,MATCH(1,('School Sites'!$H$2:$H$875=$G$3)*(COUNTIF($A$197:A238,'School Sites'!$D$2:$D$875)=0),0)),"")</f>
        <v/>
      </c>
      <c r="B239" s="65" t="str" cm="1">
        <f t="array" ref="B239">IFERROR(INDEX('School Sites'!$C$2:$C$875,MATCH(1,('School Sites'!$B$2:$B$875=$H$3)*('School Sites'!$D$2:$D$875=A239),0)),"")</f>
        <v/>
      </c>
      <c r="C239" s="66"/>
      <c r="D239" s="66"/>
      <c r="E239" s="66"/>
      <c r="F239" s="64" t="str" cm="1">
        <f t="array" ref="F239">IFERROR(INDEX('School Sites'!$F$2:$F$875,MATCH(1,('School Sites'!$B$2:$B$875=$H$3)*('School Sites'!$D$2:$D$875=A239),0)),"")</f>
        <v/>
      </c>
      <c r="G239" s="19" t="s">
        <v>23</v>
      </c>
      <c r="H239" s="1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1:62" x14ac:dyDescent="0.3">
      <c r="A240" s="64" t="str" cm="1">
        <f t="array" ref="A240">IFERROR(INDEX('School Sites'!$D$2:$D$875,MATCH(1,('School Sites'!$H$2:$H$875=$G$3)*(COUNTIF($A$197:A239,'School Sites'!$D$2:$D$875)=0),0)),"")</f>
        <v/>
      </c>
      <c r="B240" s="65" t="str" cm="1">
        <f t="array" ref="B240">IFERROR(INDEX('School Sites'!$C$2:$C$875,MATCH(1,('School Sites'!$B$2:$B$875=$H$3)*('School Sites'!$D$2:$D$875=A240),0)),"")</f>
        <v/>
      </c>
      <c r="C240" s="66"/>
      <c r="D240" s="66"/>
      <c r="E240" s="66"/>
      <c r="F240" s="64" t="str" cm="1">
        <f t="array" ref="F240">IFERROR(INDEX('School Sites'!$F$2:$F$875,MATCH(1,('School Sites'!$B$2:$B$875=$H$3)*('School Sites'!$D$2:$D$875=A240),0)),"")</f>
        <v/>
      </c>
      <c r="G240" s="19" t="s">
        <v>23</v>
      </c>
      <c r="H240" s="19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x14ac:dyDescent="0.3">
      <c r="A241" s="64" t="str" cm="1">
        <f t="array" ref="A241">IFERROR(INDEX('School Sites'!$D$2:$D$875,MATCH(1,('School Sites'!$H$2:$H$875=$G$3)*(COUNTIF($A$197:A240,'School Sites'!$D$2:$D$875)=0),0)),"")</f>
        <v/>
      </c>
      <c r="B241" s="65" t="str" cm="1">
        <f t="array" ref="B241">IFERROR(INDEX('School Sites'!$C$2:$C$875,MATCH(1,('School Sites'!$B$2:$B$875=$H$3)*('School Sites'!$D$2:$D$875=A241),0)),"")</f>
        <v/>
      </c>
      <c r="C241" s="66"/>
      <c r="D241" s="66"/>
      <c r="E241" s="66"/>
      <c r="F241" s="64" t="str" cm="1">
        <f t="array" ref="F241">IFERROR(INDEX('School Sites'!$F$2:$F$875,MATCH(1,('School Sites'!$B$2:$B$875=$H$3)*('School Sites'!$D$2:$D$875=A241),0)),"")</f>
        <v/>
      </c>
      <c r="G241" s="19" t="s">
        <v>23</v>
      </c>
      <c r="H241" s="19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</row>
    <row r="242" spans="1:62" x14ac:dyDescent="0.3">
      <c r="A242" s="64" t="str" cm="1">
        <f t="array" ref="A242">IFERROR(INDEX('School Sites'!$D$2:$D$875,MATCH(1,('School Sites'!$H$2:$H$875=$G$3)*(COUNTIF($A$197:A241,'School Sites'!$D$2:$D$875)=0),0)),"")</f>
        <v/>
      </c>
      <c r="B242" s="65" t="str" cm="1">
        <f t="array" ref="B242">IFERROR(INDEX('School Sites'!$C$2:$C$875,MATCH(1,('School Sites'!$B$2:$B$875=$H$3)*('School Sites'!$D$2:$D$875=A242),0)),"")</f>
        <v/>
      </c>
      <c r="C242" s="66"/>
      <c r="D242" s="66"/>
      <c r="E242" s="66"/>
      <c r="F242" s="64" t="str" cm="1">
        <f t="array" ref="F242">IFERROR(INDEX('School Sites'!$F$2:$F$875,MATCH(1,('School Sites'!$B$2:$B$875=$H$3)*('School Sites'!$D$2:$D$875=A242),0)),"")</f>
        <v/>
      </c>
      <c r="G242" s="19" t="s">
        <v>23</v>
      </c>
      <c r="H242" s="19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</row>
    <row r="243" spans="1:62" x14ac:dyDescent="0.3">
      <c r="A243" s="64" t="str" cm="1">
        <f t="array" ref="A243">IFERROR(INDEX('School Sites'!$D$2:$D$875,MATCH(1,('School Sites'!$H$2:$H$875=$G$3)*(COUNTIF($A$197:A242,'School Sites'!$D$2:$D$875)=0),0)),"")</f>
        <v/>
      </c>
      <c r="B243" s="65" t="str" cm="1">
        <f t="array" ref="B243">IFERROR(INDEX('School Sites'!$C$2:$C$875,MATCH(1,('School Sites'!$B$2:$B$875=$H$3)*('School Sites'!$D$2:$D$875=A243),0)),"")</f>
        <v/>
      </c>
      <c r="C243" s="66"/>
      <c r="D243" s="66"/>
      <c r="E243" s="66"/>
      <c r="F243" s="64" t="str" cm="1">
        <f t="array" ref="F243">IFERROR(INDEX('School Sites'!$F$2:$F$875,MATCH(1,('School Sites'!$B$2:$B$875=$H$3)*('School Sites'!$D$2:$D$875=A243),0)),"")</f>
        <v/>
      </c>
      <c r="G243" s="19" t="s">
        <v>23</v>
      </c>
      <c r="H243" s="19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</row>
    <row r="244" spans="1:62" x14ac:dyDescent="0.3">
      <c r="A244" s="64" t="str" cm="1">
        <f t="array" ref="A244">IFERROR(INDEX('School Sites'!$D$2:$D$875,MATCH(1,('School Sites'!$H$2:$H$875=$G$3)*(COUNTIF($A$197:A243,'School Sites'!$D$2:$D$875)=0),0)),"")</f>
        <v/>
      </c>
      <c r="B244" s="65" t="str" cm="1">
        <f t="array" ref="B244">IFERROR(INDEX('School Sites'!$C$2:$C$875,MATCH(1,('School Sites'!$B$2:$B$875=$H$3)*('School Sites'!$D$2:$D$875=A244),0)),"")</f>
        <v/>
      </c>
      <c r="C244" s="66"/>
      <c r="D244" s="66"/>
      <c r="E244" s="66"/>
      <c r="F244" s="64" t="str" cm="1">
        <f t="array" ref="F244">IFERROR(INDEX('School Sites'!$F$2:$F$875,MATCH(1,('School Sites'!$B$2:$B$875=$H$3)*('School Sites'!$D$2:$D$875=A244),0)),"")</f>
        <v/>
      </c>
      <c r="G244" s="19" t="s">
        <v>23</v>
      </c>
      <c r="H244" s="19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</row>
    <row r="245" spans="1:62" x14ac:dyDescent="0.3">
      <c r="A245" s="64" t="str" cm="1">
        <f t="array" ref="A245">IFERROR(INDEX('School Sites'!$D$2:$D$875,MATCH(1,('School Sites'!$H$2:$H$875=$G$3)*(COUNTIF($A$197:A244,'School Sites'!$D$2:$D$875)=0),0)),"")</f>
        <v/>
      </c>
      <c r="B245" s="65" t="str" cm="1">
        <f t="array" ref="B245">IFERROR(INDEX('School Sites'!$C$2:$C$875,MATCH(1,('School Sites'!$B$2:$B$875=$H$3)*('School Sites'!$D$2:$D$875=A245),0)),"")</f>
        <v/>
      </c>
      <c r="C245" s="66"/>
      <c r="D245" s="66"/>
      <c r="E245" s="66"/>
      <c r="F245" s="64" t="str" cm="1">
        <f t="array" ref="F245">IFERROR(INDEX('School Sites'!$F$2:$F$875,MATCH(1,('School Sites'!$B$2:$B$875=$H$3)*('School Sites'!$D$2:$D$875=A245),0)),"")</f>
        <v/>
      </c>
      <c r="G245" s="19" t="s">
        <v>23</v>
      </c>
      <c r="H245" s="19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</row>
    <row r="246" spans="1:62" x14ac:dyDescent="0.3">
      <c r="A246" s="64" t="str" cm="1">
        <f t="array" ref="A246">IFERROR(INDEX('School Sites'!$D$2:$D$875,MATCH(1,('School Sites'!$H$2:$H$875=$G$3)*(COUNTIF($A$197:A245,'School Sites'!$D$2:$D$875)=0),0)),"")</f>
        <v/>
      </c>
      <c r="B246" s="65" t="str" cm="1">
        <f t="array" ref="B246">IFERROR(INDEX('School Sites'!$C$2:$C$875,MATCH(1,('School Sites'!$B$2:$B$875=$H$3)*('School Sites'!$D$2:$D$875=A246),0)),"")</f>
        <v/>
      </c>
      <c r="C246" s="66"/>
      <c r="D246" s="66"/>
      <c r="E246" s="66"/>
      <c r="F246" s="64" t="str" cm="1">
        <f t="array" ref="F246">IFERROR(INDEX('School Sites'!$F$2:$F$875,MATCH(1,('School Sites'!$B$2:$B$875=$H$3)*('School Sites'!$D$2:$D$875=A246),0)),"")</f>
        <v/>
      </c>
      <c r="G246" s="19" t="s">
        <v>23</v>
      </c>
      <c r="H246" s="19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</row>
    <row r="247" spans="1:62" x14ac:dyDescent="0.3">
      <c r="A247" s="64" t="str" cm="1">
        <f t="array" ref="A247">IFERROR(INDEX('School Sites'!$D$2:$D$875,MATCH(1,('School Sites'!$H$2:$H$875=$G$3)*(COUNTIF($A$197:A246,'School Sites'!$D$2:$D$875)=0),0)),"")</f>
        <v/>
      </c>
      <c r="B247" s="65" t="str" cm="1">
        <f t="array" ref="B247">IFERROR(INDEX('School Sites'!$C$2:$C$875,MATCH(1,('School Sites'!$B$2:$B$875=$H$3)*('School Sites'!$D$2:$D$875=A247),0)),"")</f>
        <v/>
      </c>
      <c r="C247" s="66"/>
      <c r="D247" s="66"/>
      <c r="E247" s="66"/>
      <c r="F247" s="64" t="str" cm="1">
        <f t="array" ref="F247">IFERROR(INDEX('School Sites'!$F$2:$F$875,MATCH(1,('School Sites'!$B$2:$B$875=$H$3)*('School Sites'!$D$2:$D$875=A247),0)),"")</f>
        <v/>
      </c>
      <c r="G247" s="19" t="s">
        <v>23</v>
      </c>
      <c r="H247" s="19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</row>
    <row r="248" spans="1:62" x14ac:dyDescent="0.3">
      <c r="A248" s="64" t="str" cm="1">
        <f t="array" ref="A248">IFERROR(INDEX('School Sites'!$D$2:$D$875,MATCH(1,('School Sites'!$H$2:$H$875=$G$3)*(COUNTIF($A$197:A247,'School Sites'!$D$2:$D$875)=0),0)),"")</f>
        <v/>
      </c>
      <c r="B248" s="65" t="str" cm="1">
        <f t="array" ref="B248">IFERROR(INDEX('School Sites'!$C$2:$C$875,MATCH(1,('School Sites'!$B$2:$B$875=$H$3)*('School Sites'!$D$2:$D$875=A248),0)),"")</f>
        <v/>
      </c>
      <c r="C248" s="66"/>
      <c r="D248" s="66"/>
      <c r="E248" s="66"/>
      <c r="F248" s="64" t="str" cm="1">
        <f t="array" ref="F248">IFERROR(INDEX('School Sites'!$F$2:$F$875,MATCH(1,('School Sites'!$B$2:$B$875=$H$3)*('School Sites'!$D$2:$D$875=A248),0)),"")</f>
        <v/>
      </c>
      <c r="G248" s="19" t="s">
        <v>23</v>
      </c>
      <c r="H248" s="19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</row>
    <row r="249" spans="1:62" x14ac:dyDescent="0.3">
      <c r="A249" s="64" t="str" cm="1">
        <f t="array" ref="A249">IFERROR(INDEX('School Sites'!$D$2:$D$875,MATCH(1,('School Sites'!$H$2:$H$875=$G$3)*(COUNTIF($A$197:A248,'School Sites'!$D$2:$D$875)=0),0)),"")</f>
        <v/>
      </c>
      <c r="B249" s="65" t="str" cm="1">
        <f t="array" ref="B249">IFERROR(INDEX('School Sites'!$C$2:$C$875,MATCH(1,('School Sites'!$B$2:$B$875=$H$3)*('School Sites'!$D$2:$D$875=A249),0)),"")</f>
        <v/>
      </c>
      <c r="C249" s="66"/>
      <c r="D249" s="66"/>
      <c r="E249" s="66"/>
      <c r="F249" s="64" t="str" cm="1">
        <f t="array" ref="F249">IFERROR(INDEX('School Sites'!$F$2:$F$875,MATCH(1,('School Sites'!$B$2:$B$875=$H$3)*('School Sites'!$D$2:$D$875=A249),0)),"")</f>
        <v/>
      </c>
      <c r="G249" s="19" t="s">
        <v>23</v>
      </c>
      <c r="H249" s="1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</row>
    <row r="250" spans="1:62" x14ac:dyDescent="0.3">
      <c r="A250" s="64" t="str" cm="1">
        <f t="array" ref="A250">IFERROR(INDEX('School Sites'!$D$2:$D$875,MATCH(1,('School Sites'!$H$2:$H$875=$G$3)*(COUNTIF($A$197:A249,'School Sites'!$D$2:$D$875)=0),0)),"")</f>
        <v/>
      </c>
      <c r="B250" s="65" t="str" cm="1">
        <f t="array" ref="B250">IFERROR(INDEX('School Sites'!$C$2:$C$875,MATCH(1,('School Sites'!$B$2:$B$875=$H$3)*('School Sites'!$D$2:$D$875=A250),0)),"")</f>
        <v/>
      </c>
      <c r="C250" s="66"/>
      <c r="D250" s="66"/>
      <c r="E250" s="66"/>
      <c r="F250" s="64" t="str" cm="1">
        <f t="array" ref="F250">IFERROR(INDEX('School Sites'!$F$2:$F$875,MATCH(1,('School Sites'!$B$2:$B$875=$H$3)*('School Sites'!$D$2:$D$875=A250),0)),"")</f>
        <v/>
      </c>
      <c r="G250" s="19" t="s">
        <v>23</v>
      </c>
      <c r="H250" s="19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</row>
    <row r="251" spans="1:62" x14ac:dyDescent="0.3">
      <c r="A251" s="64" t="str" cm="1">
        <f t="array" ref="A251">IFERROR(INDEX('School Sites'!$D$2:$D$875,MATCH(1,('School Sites'!$H$2:$H$875=$G$3)*(COUNTIF($A$197:A250,'School Sites'!$D$2:$D$875)=0),0)),"")</f>
        <v/>
      </c>
      <c r="B251" s="65" t="str" cm="1">
        <f t="array" ref="B251">IFERROR(INDEX('School Sites'!$C$2:$C$875,MATCH(1,('School Sites'!$B$2:$B$875=$H$3)*('School Sites'!$D$2:$D$875=A251),0)),"")</f>
        <v/>
      </c>
      <c r="C251" s="66"/>
      <c r="D251" s="66"/>
      <c r="E251" s="66"/>
      <c r="F251" s="64" t="str" cm="1">
        <f t="array" ref="F251">IFERROR(INDEX('School Sites'!$F$2:$F$875,MATCH(1,('School Sites'!$B$2:$B$875=$H$3)*('School Sites'!$D$2:$D$875=A251),0)),"")</f>
        <v/>
      </c>
      <c r="G251" s="19" t="s">
        <v>23</v>
      </c>
      <c r="H251" s="19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</row>
    <row r="252" spans="1:62" x14ac:dyDescent="0.3">
      <c r="A252" s="64" t="str" cm="1">
        <f t="array" ref="A252">IFERROR(INDEX('School Sites'!$D$2:$D$875,MATCH(1,('School Sites'!$H$2:$H$875=$G$3)*(COUNTIF($A$197:A251,'School Sites'!$D$2:$D$875)=0),0)),"")</f>
        <v/>
      </c>
      <c r="B252" s="65" t="str" cm="1">
        <f t="array" ref="B252">IFERROR(INDEX('School Sites'!$C$2:$C$875,MATCH(1,('School Sites'!$B$2:$B$875=$H$3)*('School Sites'!$D$2:$D$875=A252),0)),"")</f>
        <v/>
      </c>
      <c r="C252" s="66"/>
      <c r="D252" s="66"/>
      <c r="E252" s="66"/>
      <c r="F252" s="64" t="str" cm="1">
        <f t="array" ref="F252">IFERROR(INDEX('School Sites'!$F$2:$F$875,MATCH(1,('School Sites'!$B$2:$B$875=$H$3)*('School Sites'!$D$2:$D$875=A252),0)),"")</f>
        <v/>
      </c>
      <c r="G252" s="19" t="s">
        <v>23</v>
      </c>
      <c r="H252" s="19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62" x14ac:dyDescent="0.3">
      <c r="A253" s="64" t="str" cm="1">
        <f t="array" ref="A253">IFERROR(INDEX('School Sites'!$D$2:$D$875,MATCH(1,('School Sites'!$H$2:$H$875=$G$3)*(COUNTIF($A$197:A252,'School Sites'!$D$2:$D$875)=0),0)),"")</f>
        <v/>
      </c>
      <c r="B253" s="65" t="str" cm="1">
        <f t="array" ref="B253">IFERROR(INDEX('School Sites'!$C$2:$C$875,MATCH(1,('School Sites'!$B$2:$B$875=$H$3)*('School Sites'!$D$2:$D$875=A253),0)),"")</f>
        <v/>
      </c>
      <c r="C253" s="66"/>
      <c r="D253" s="66"/>
      <c r="E253" s="66"/>
      <c r="F253" s="64" t="str" cm="1">
        <f t="array" ref="F253">IFERROR(INDEX('School Sites'!$F$2:$F$875,MATCH(1,('School Sites'!$B$2:$B$875=$H$3)*('School Sites'!$D$2:$D$875=A253),0)),"")</f>
        <v/>
      </c>
      <c r="G253" s="19" t="s">
        <v>23</v>
      </c>
      <c r="H253" s="19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</row>
    <row r="254" spans="1:62" x14ac:dyDescent="0.3">
      <c r="A254" s="64" t="str" cm="1">
        <f t="array" ref="A254">IFERROR(INDEX('School Sites'!$D$2:$D$875,MATCH(1,('School Sites'!$H$2:$H$875=$G$3)*(COUNTIF($A$197:A253,'School Sites'!$D$2:$D$875)=0),0)),"")</f>
        <v/>
      </c>
      <c r="B254" s="65" t="str" cm="1">
        <f t="array" ref="B254">IFERROR(INDEX('School Sites'!$C$2:$C$875,MATCH(1,('School Sites'!$B$2:$B$875=$H$3)*('School Sites'!$D$2:$D$875=A254),0)),"")</f>
        <v/>
      </c>
      <c r="C254" s="66"/>
      <c r="D254" s="66"/>
      <c r="E254" s="66"/>
      <c r="F254" s="64" t="str" cm="1">
        <f t="array" ref="F254">IFERROR(INDEX('School Sites'!$F$2:$F$875,MATCH(1,('School Sites'!$B$2:$B$875=$H$3)*('School Sites'!$D$2:$D$875=A254),0)),"")</f>
        <v/>
      </c>
      <c r="G254" s="19" t="s">
        <v>23</v>
      </c>
      <c r="H254" s="19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</row>
    <row r="255" spans="1:62" x14ac:dyDescent="0.3">
      <c r="A255" s="64" t="str" cm="1">
        <f t="array" ref="A255">IFERROR(INDEX('School Sites'!$D$2:$D$875,MATCH(1,('School Sites'!$H$2:$H$875=$G$3)*(COUNTIF($A$197:A254,'School Sites'!$D$2:$D$875)=0),0)),"")</f>
        <v/>
      </c>
      <c r="B255" s="65" t="str" cm="1">
        <f t="array" ref="B255">IFERROR(INDEX('School Sites'!$C$2:$C$875,MATCH(1,('School Sites'!$B$2:$B$875=$H$3)*('School Sites'!$D$2:$D$875=A255),0)),"")</f>
        <v/>
      </c>
      <c r="C255" s="66"/>
      <c r="D255" s="66"/>
      <c r="E255" s="66"/>
      <c r="F255" s="64" t="str" cm="1">
        <f t="array" ref="F255">IFERROR(INDEX('School Sites'!$F$2:$F$875,MATCH(1,('School Sites'!$B$2:$B$875=$H$3)*('School Sites'!$D$2:$D$875=A255),0)),"")</f>
        <v/>
      </c>
      <c r="G255" s="19" t="s">
        <v>23</v>
      </c>
      <c r="H255" s="19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</row>
    <row r="256" spans="1:62" x14ac:dyDescent="0.3">
      <c r="A256" s="64" t="str" cm="1">
        <f t="array" ref="A256">IFERROR(INDEX('School Sites'!$D$2:$D$875,MATCH(1,('School Sites'!$H$2:$H$875=$G$3)*(COUNTIF($A$197:A255,'School Sites'!$D$2:$D$875)=0),0)),"")</f>
        <v/>
      </c>
      <c r="B256" s="65" t="str" cm="1">
        <f t="array" ref="B256">IFERROR(INDEX('School Sites'!$C$2:$C$875,MATCH(1,('School Sites'!$B$2:$B$875=$H$3)*('School Sites'!$D$2:$D$875=A256),0)),"")</f>
        <v/>
      </c>
      <c r="C256" s="66"/>
      <c r="D256" s="66"/>
      <c r="E256" s="66"/>
      <c r="F256" s="64" t="str" cm="1">
        <f t="array" ref="F256">IFERROR(INDEX('School Sites'!$F$2:$F$875,MATCH(1,('School Sites'!$B$2:$B$875=$H$3)*('School Sites'!$D$2:$D$875=A256),0)),"")</f>
        <v/>
      </c>
      <c r="G256" s="19" t="s">
        <v>23</v>
      </c>
      <c r="H256" s="19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1:62" x14ac:dyDescent="0.3">
      <c r="A257" s="64" t="str" cm="1">
        <f t="array" ref="A257">IFERROR(INDEX('School Sites'!$D$2:$D$875,MATCH(1,('School Sites'!$H$2:$H$875=$G$3)*(COUNTIF($A$197:A256,'School Sites'!$D$2:$D$875)=0),0)),"")</f>
        <v/>
      </c>
      <c r="B257" s="65" t="str" cm="1">
        <f t="array" ref="B257">IFERROR(INDEX('School Sites'!$C$2:$C$875,MATCH(1,('School Sites'!$B$2:$B$875=$H$3)*('School Sites'!$D$2:$D$875=A257),0)),"")</f>
        <v/>
      </c>
      <c r="C257" s="66"/>
      <c r="D257" s="66"/>
      <c r="E257" s="66"/>
      <c r="F257" s="64" t="str" cm="1">
        <f t="array" ref="F257">IFERROR(INDEX('School Sites'!$F$2:$F$875,MATCH(1,('School Sites'!$B$2:$B$875=$H$3)*('School Sites'!$D$2:$D$875=A257),0)),"")</f>
        <v/>
      </c>
      <c r="G257" s="19" t="s">
        <v>23</v>
      </c>
      <c r="H257" s="19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</row>
    <row r="258" spans="1:62" x14ac:dyDescent="0.3">
      <c r="A258" s="64" t="str" cm="1">
        <f t="array" ref="A258">IFERROR(INDEX('School Sites'!$D$2:$D$875,MATCH(1,('School Sites'!$H$2:$H$875=$G$3)*(COUNTIF($A$197:A257,'School Sites'!$D$2:$D$875)=0),0)),"")</f>
        <v/>
      </c>
      <c r="B258" s="65" t="str" cm="1">
        <f t="array" ref="B258">IFERROR(INDEX('School Sites'!$C$2:$C$875,MATCH(1,('School Sites'!$B$2:$B$875=$H$3)*('School Sites'!$D$2:$D$875=A258),0)),"")</f>
        <v/>
      </c>
      <c r="C258" s="66"/>
      <c r="D258" s="66"/>
      <c r="E258" s="66"/>
      <c r="F258" s="64" t="str" cm="1">
        <f t="array" ref="F258">IFERROR(INDEX('School Sites'!$F$2:$F$875,MATCH(1,('School Sites'!$B$2:$B$875=$H$3)*('School Sites'!$D$2:$D$875=A258),0)),"")</f>
        <v/>
      </c>
      <c r="G258" s="19" t="s">
        <v>23</v>
      </c>
      <c r="H258" s="19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</row>
    <row r="259" spans="1:62" x14ac:dyDescent="0.3">
      <c r="A259" s="64" t="str" cm="1">
        <f t="array" ref="A259">IFERROR(INDEX('School Sites'!$D$2:$D$875,MATCH(1,('School Sites'!$H$2:$H$875=$G$3)*(COUNTIF($A$197:A258,'School Sites'!$D$2:$D$875)=0),0)),"")</f>
        <v/>
      </c>
      <c r="B259" s="65" t="str" cm="1">
        <f t="array" ref="B259">IFERROR(INDEX('School Sites'!$C$2:$C$875,MATCH(1,('School Sites'!$B$2:$B$875=$H$3)*('School Sites'!$D$2:$D$875=A259),0)),"")</f>
        <v/>
      </c>
      <c r="C259" s="66"/>
      <c r="D259" s="66"/>
      <c r="E259" s="66"/>
      <c r="F259" s="64" t="str" cm="1">
        <f t="array" ref="F259">IFERROR(INDEX('School Sites'!$F$2:$F$875,MATCH(1,('School Sites'!$B$2:$B$875=$H$3)*('School Sites'!$D$2:$D$875=A259),0)),"")</f>
        <v/>
      </c>
      <c r="G259" s="19" t="s">
        <v>23</v>
      </c>
      <c r="H259" s="1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1:62" x14ac:dyDescent="0.3">
      <c r="A260" s="64" t="str" cm="1">
        <f t="array" ref="A260">IFERROR(INDEX('School Sites'!$D$2:$D$875,MATCH(1,('School Sites'!$H$2:$H$875=$G$3)*(COUNTIF($A$197:A259,'School Sites'!$D$2:$D$875)=0),0)),"")</f>
        <v/>
      </c>
      <c r="B260" s="65" t="str" cm="1">
        <f t="array" ref="B260">IFERROR(INDEX('School Sites'!$C$2:$C$875,MATCH(1,('School Sites'!$B$2:$B$875=$H$3)*('School Sites'!$D$2:$D$875=A260),0)),"")</f>
        <v/>
      </c>
      <c r="C260" s="66"/>
      <c r="D260" s="66"/>
      <c r="E260" s="66"/>
      <c r="F260" s="64" t="str" cm="1">
        <f t="array" ref="F260">IFERROR(INDEX('School Sites'!$F$2:$F$875,MATCH(1,('School Sites'!$B$2:$B$875=$H$3)*('School Sites'!$D$2:$D$875=A260),0)),"")</f>
        <v/>
      </c>
      <c r="G260" s="19" t="s">
        <v>23</v>
      </c>
      <c r="H260" s="19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</row>
    <row r="261" spans="1:62" x14ac:dyDescent="0.3">
      <c r="A261" s="64" t="str" cm="1">
        <f t="array" ref="A261">IFERROR(INDEX('School Sites'!$D$2:$D$875,MATCH(1,('School Sites'!$H$2:$H$875=$G$3)*(COUNTIF($A$197:A260,'School Sites'!$D$2:$D$875)=0),0)),"")</f>
        <v/>
      </c>
      <c r="B261" s="65" t="str" cm="1">
        <f t="array" ref="B261">IFERROR(INDEX('School Sites'!$C$2:$C$875,MATCH(1,('School Sites'!$B$2:$B$875=$H$3)*('School Sites'!$D$2:$D$875=A261),0)),"")</f>
        <v/>
      </c>
      <c r="C261" s="66"/>
      <c r="D261" s="66"/>
      <c r="E261" s="66"/>
      <c r="F261" s="64" t="str" cm="1">
        <f t="array" ref="F261">IFERROR(INDEX('School Sites'!$F$2:$F$875,MATCH(1,('School Sites'!$B$2:$B$875=$H$3)*('School Sites'!$D$2:$D$875=A261),0)),"")</f>
        <v/>
      </c>
      <c r="G261" s="19" t="s">
        <v>23</v>
      </c>
      <c r="H261" s="19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</row>
    <row r="262" spans="1:62" x14ac:dyDescent="0.3">
      <c r="A262" s="64" t="str" cm="1">
        <f t="array" ref="A262">IFERROR(INDEX('School Sites'!$D$2:$D$875,MATCH(1,('School Sites'!$H$2:$H$875=$G$3)*(COUNTIF($A$197:A261,'School Sites'!$D$2:$D$875)=0),0)),"")</f>
        <v/>
      </c>
      <c r="B262" s="65" t="str" cm="1">
        <f t="array" ref="B262">IFERROR(INDEX('School Sites'!$C$2:$C$875,MATCH(1,('School Sites'!$B$2:$B$875=$H$3)*('School Sites'!$D$2:$D$875=A262),0)),"")</f>
        <v/>
      </c>
      <c r="C262" s="66"/>
      <c r="D262" s="66"/>
      <c r="E262" s="66"/>
      <c r="F262" s="64" t="str" cm="1">
        <f t="array" ref="F262">IFERROR(INDEX('School Sites'!$F$2:$F$875,MATCH(1,('School Sites'!$B$2:$B$875=$H$3)*('School Sites'!$D$2:$D$875=A262),0)),"")</f>
        <v/>
      </c>
      <c r="G262" s="19" t="s">
        <v>23</v>
      </c>
      <c r="H262" s="19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</row>
    <row r="263" spans="1:62" x14ac:dyDescent="0.3">
      <c r="A263" s="64" t="str" cm="1">
        <f t="array" ref="A263">IFERROR(INDEX('School Sites'!$D$2:$D$875,MATCH(1,('School Sites'!$H$2:$H$875=$G$3)*(COUNTIF($A$197:A262,'School Sites'!$D$2:$D$875)=0),0)),"")</f>
        <v/>
      </c>
      <c r="B263" s="65" t="str" cm="1">
        <f t="array" ref="B263">IFERROR(INDEX('School Sites'!$C$2:$C$875,MATCH(1,('School Sites'!$B$2:$B$875=$H$3)*('School Sites'!$D$2:$D$875=A263),0)),"")</f>
        <v/>
      </c>
      <c r="C263" s="66"/>
      <c r="D263" s="66"/>
      <c r="E263" s="66"/>
      <c r="F263" s="64" t="str" cm="1">
        <f t="array" ref="F263">IFERROR(INDEX('School Sites'!$F$2:$F$875,MATCH(1,('School Sites'!$B$2:$B$875=$H$3)*('School Sites'!$D$2:$D$875=A263),0)),"")</f>
        <v/>
      </c>
      <c r="G263" s="19" t="s">
        <v>23</v>
      </c>
      <c r="H263" s="19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</row>
    <row r="264" spans="1:62" x14ac:dyDescent="0.3">
      <c r="A264" s="64" t="str" cm="1">
        <f t="array" ref="A264">IFERROR(INDEX('School Sites'!$D$2:$D$875,MATCH(1,('School Sites'!$H$2:$H$875=$G$3)*(COUNTIF($A$197:A263,'School Sites'!$D$2:$D$875)=0),0)),"")</f>
        <v/>
      </c>
      <c r="B264" s="65" t="str" cm="1">
        <f t="array" ref="B264">IFERROR(INDEX('School Sites'!$C$2:$C$875,MATCH(1,('School Sites'!$B$2:$B$875=$H$3)*('School Sites'!$D$2:$D$875=A264),0)),"")</f>
        <v/>
      </c>
      <c r="C264" s="66"/>
      <c r="D264" s="66"/>
      <c r="E264" s="66"/>
      <c r="F264" s="64" t="str" cm="1">
        <f t="array" ref="F264">IFERROR(INDEX('School Sites'!$F$2:$F$875,MATCH(1,('School Sites'!$B$2:$B$875=$H$3)*('School Sites'!$D$2:$D$875=A264),0)),"")</f>
        <v/>
      </c>
      <c r="G264" s="19" t="s">
        <v>23</v>
      </c>
      <c r="H264" s="19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</row>
    <row r="265" spans="1:62" x14ac:dyDescent="0.3">
      <c r="A265" s="64" t="str" cm="1">
        <f t="array" ref="A265">IFERROR(INDEX('School Sites'!$D$2:$D$875,MATCH(1,('School Sites'!$H$2:$H$875=$G$3)*(COUNTIF($A$197:A264,'School Sites'!$D$2:$D$875)=0),0)),"")</f>
        <v/>
      </c>
      <c r="B265" s="65" t="str" cm="1">
        <f t="array" ref="B265">IFERROR(INDEX('School Sites'!$C$2:$C$875,MATCH(1,('School Sites'!$B$2:$B$875=$H$3)*('School Sites'!$D$2:$D$875=A265),0)),"")</f>
        <v/>
      </c>
      <c r="C265" s="66"/>
      <c r="D265" s="66"/>
      <c r="E265" s="66"/>
      <c r="F265" s="64" t="str" cm="1">
        <f t="array" ref="F265">IFERROR(INDEX('School Sites'!$F$2:$F$875,MATCH(1,('School Sites'!$B$2:$B$875=$H$3)*('School Sites'!$D$2:$D$875=A265),0)),"")</f>
        <v/>
      </c>
      <c r="G265" s="19" t="s">
        <v>23</v>
      </c>
      <c r="H265" s="19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</row>
    <row r="266" spans="1:62" x14ac:dyDescent="0.3">
      <c r="A266" s="64" t="str" cm="1">
        <f t="array" ref="A266">IFERROR(INDEX('School Sites'!$D$2:$D$875,MATCH(1,('School Sites'!$H$2:$H$875=$G$3)*(COUNTIF($A$197:A265,'School Sites'!$D$2:$D$875)=0),0)),"")</f>
        <v/>
      </c>
      <c r="B266" s="65" t="str" cm="1">
        <f t="array" ref="B266">IFERROR(INDEX('School Sites'!$C$2:$C$875,MATCH(1,('School Sites'!$B$2:$B$875=$H$3)*('School Sites'!$D$2:$D$875=A266),0)),"")</f>
        <v/>
      </c>
      <c r="C266" s="66"/>
      <c r="D266" s="66"/>
      <c r="E266" s="66"/>
      <c r="F266" s="64" t="str" cm="1">
        <f t="array" ref="F266">IFERROR(INDEX('School Sites'!$F$2:$F$875,MATCH(1,('School Sites'!$B$2:$B$875=$H$3)*('School Sites'!$D$2:$D$875=A266),0)),"")</f>
        <v/>
      </c>
      <c r="G266" s="19" t="s">
        <v>23</v>
      </c>
      <c r="H266" s="19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</row>
    <row r="267" spans="1:62" x14ac:dyDescent="0.3">
      <c r="A267" s="64" t="str" cm="1">
        <f t="array" ref="A267">IFERROR(INDEX('School Sites'!$D$2:$D$875,MATCH(1,('School Sites'!$H$2:$H$875=$G$3)*(COUNTIF($A$197:A266,'School Sites'!$D$2:$D$875)=0),0)),"")</f>
        <v/>
      </c>
      <c r="B267" s="65" t="str" cm="1">
        <f t="array" ref="B267">IFERROR(INDEX('School Sites'!$C$2:$C$875,MATCH(1,('School Sites'!$B$2:$B$875=$H$3)*('School Sites'!$D$2:$D$875=A267),0)),"")</f>
        <v/>
      </c>
      <c r="C267" s="66"/>
      <c r="D267" s="66"/>
      <c r="E267" s="66"/>
      <c r="F267" s="64" t="str" cm="1">
        <f t="array" ref="F267">IFERROR(INDEX('School Sites'!$F$2:$F$875,MATCH(1,('School Sites'!$B$2:$B$875=$H$3)*('School Sites'!$D$2:$D$875=A267),0)),"")</f>
        <v/>
      </c>
      <c r="G267" s="19" t="s">
        <v>23</v>
      </c>
      <c r="H267" s="19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</row>
    <row r="268" spans="1:62" x14ac:dyDescent="0.3">
      <c r="A268" s="64" t="str" cm="1">
        <f t="array" ref="A268">IFERROR(INDEX('School Sites'!$D$2:$D$875,MATCH(1,('School Sites'!$H$2:$H$875=$G$3)*(COUNTIF($A$197:A267,'School Sites'!$D$2:$D$875)=0),0)),"")</f>
        <v/>
      </c>
      <c r="B268" s="65" t="str" cm="1">
        <f t="array" ref="B268">IFERROR(INDEX('School Sites'!$C$2:$C$875,MATCH(1,('School Sites'!$B$2:$B$875=$H$3)*('School Sites'!$D$2:$D$875=A268),0)),"")</f>
        <v/>
      </c>
      <c r="C268" s="66"/>
      <c r="D268" s="66"/>
      <c r="E268" s="66"/>
      <c r="F268" s="64" t="str" cm="1">
        <f t="array" ref="F268">IFERROR(INDEX('School Sites'!$F$2:$F$875,MATCH(1,('School Sites'!$B$2:$B$875=$H$3)*('School Sites'!$D$2:$D$875=A268),0)),"")</f>
        <v/>
      </c>
      <c r="G268" s="19" t="s">
        <v>23</v>
      </c>
      <c r="H268" s="19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</row>
    <row r="269" spans="1:62" x14ac:dyDescent="0.3">
      <c r="A269" s="64" t="str" cm="1">
        <f t="array" ref="A269">IFERROR(INDEX('School Sites'!$D$2:$D$875,MATCH(1,('School Sites'!$H$2:$H$875=$G$3)*(COUNTIF($A$197:A268,'School Sites'!$D$2:$D$875)=0),0)),"")</f>
        <v/>
      </c>
      <c r="B269" s="65" t="str" cm="1">
        <f t="array" ref="B269">IFERROR(INDEX('School Sites'!$C$2:$C$875,MATCH(1,('School Sites'!$B$2:$B$875=$H$3)*('School Sites'!$D$2:$D$875=A269),0)),"")</f>
        <v/>
      </c>
      <c r="C269" s="66"/>
      <c r="D269" s="66"/>
      <c r="E269" s="66"/>
      <c r="F269" s="64" t="str" cm="1">
        <f t="array" ref="F269">IFERROR(INDEX('School Sites'!$F$2:$F$875,MATCH(1,('School Sites'!$B$2:$B$875=$H$3)*('School Sites'!$D$2:$D$875=A269),0)),"")</f>
        <v/>
      </c>
      <c r="G269" s="19" t="s">
        <v>23</v>
      </c>
      <c r="H269" s="1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</row>
    <row r="270" spans="1:62" x14ac:dyDescent="0.3">
      <c r="A270" s="64" t="str" cm="1">
        <f t="array" ref="A270">IFERROR(INDEX('School Sites'!$D$2:$D$875,MATCH(1,('School Sites'!$H$2:$H$875=$G$3)*(COUNTIF($A$197:A269,'School Sites'!$D$2:$D$875)=0),0)),"")</f>
        <v/>
      </c>
      <c r="B270" s="65" t="str" cm="1">
        <f t="array" ref="B270">IFERROR(INDEX('School Sites'!$C$2:$C$875,MATCH(1,('School Sites'!$B$2:$B$875=$H$3)*('School Sites'!$D$2:$D$875=A270),0)),"")</f>
        <v/>
      </c>
      <c r="C270" s="66"/>
      <c r="D270" s="66"/>
      <c r="E270" s="66"/>
      <c r="F270" s="64" t="str" cm="1">
        <f t="array" ref="F270">IFERROR(INDEX('School Sites'!$F$2:$F$875,MATCH(1,('School Sites'!$B$2:$B$875=$H$3)*('School Sites'!$D$2:$D$875=A270),0)),"")</f>
        <v/>
      </c>
      <c r="G270" s="19" t="s">
        <v>23</v>
      </c>
      <c r="H270" s="19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</row>
    <row r="271" spans="1:62" x14ac:dyDescent="0.3">
      <c r="A271" s="64" t="str" cm="1">
        <f t="array" ref="A271">IFERROR(INDEX('School Sites'!$D$2:$D$875,MATCH(1,('School Sites'!$H$2:$H$875=$G$3)*(COUNTIF($A$197:A270,'School Sites'!$D$2:$D$875)=0),0)),"")</f>
        <v/>
      </c>
      <c r="B271" s="65" t="str" cm="1">
        <f t="array" ref="B271">IFERROR(INDEX('School Sites'!$C$2:$C$875,MATCH(1,('School Sites'!$B$2:$B$875=$H$3)*('School Sites'!$D$2:$D$875=A271),0)),"")</f>
        <v/>
      </c>
      <c r="C271" s="66"/>
      <c r="D271" s="66"/>
      <c r="E271" s="66"/>
      <c r="F271" s="64" t="str" cm="1">
        <f t="array" ref="F271">IFERROR(INDEX('School Sites'!$F$2:$F$875,MATCH(1,('School Sites'!$B$2:$B$875=$H$3)*('School Sites'!$D$2:$D$875=A271),0)),"")</f>
        <v/>
      </c>
      <c r="G271" s="19" t="s">
        <v>23</v>
      </c>
      <c r="H271" s="19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</row>
    <row r="272" spans="1:62" x14ac:dyDescent="0.3">
      <c r="A272" s="64" t="str" cm="1">
        <f t="array" ref="A272">IFERROR(INDEX('School Sites'!$D$2:$D$875,MATCH(1,('School Sites'!$H$2:$H$875=$G$3)*(COUNTIF($A$197:A271,'School Sites'!$D$2:$D$875)=0),0)),"")</f>
        <v/>
      </c>
      <c r="B272" s="65" t="str" cm="1">
        <f t="array" ref="B272">IFERROR(INDEX('School Sites'!$C$2:$C$875,MATCH(1,('School Sites'!$B$2:$B$875=$H$3)*('School Sites'!$D$2:$D$875=A272),0)),"")</f>
        <v/>
      </c>
      <c r="C272" s="66"/>
      <c r="D272" s="66"/>
      <c r="E272" s="66"/>
      <c r="F272" s="64" t="str" cm="1">
        <f t="array" ref="F272">IFERROR(INDEX('School Sites'!$F$2:$F$875,MATCH(1,('School Sites'!$B$2:$B$875=$H$3)*('School Sites'!$D$2:$D$875=A272),0)),"")</f>
        <v/>
      </c>
      <c r="G272" s="19" t="s">
        <v>23</v>
      </c>
      <c r="H272" s="19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</row>
    <row r="273" spans="1:62" x14ac:dyDescent="0.3">
      <c r="A273" s="64" t="str" cm="1">
        <f t="array" ref="A273">IFERROR(INDEX('School Sites'!$D$2:$D$875,MATCH(1,('School Sites'!$H$2:$H$875=$G$3)*(COUNTIF($A$197:A272,'School Sites'!$D$2:$D$875)=0),0)),"")</f>
        <v/>
      </c>
      <c r="B273" s="65" t="str" cm="1">
        <f t="array" ref="B273">IFERROR(INDEX('School Sites'!$C$2:$C$875,MATCH(1,('School Sites'!$B$2:$B$875=$H$3)*('School Sites'!$D$2:$D$875=A273),0)),"")</f>
        <v/>
      </c>
      <c r="C273" s="66"/>
      <c r="D273" s="66"/>
      <c r="E273" s="66"/>
      <c r="F273" s="64" t="str" cm="1">
        <f t="array" ref="F273">IFERROR(INDEX('School Sites'!$F$2:$F$875,MATCH(1,('School Sites'!$B$2:$B$875=$H$3)*('School Sites'!$D$2:$D$875=A273),0)),"")</f>
        <v/>
      </c>
      <c r="G273" s="19" t="s">
        <v>23</v>
      </c>
      <c r="H273" s="19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</row>
    <row r="274" spans="1:62" x14ac:dyDescent="0.3">
      <c r="A274" s="64" t="str" cm="1">
        <f t="array" ref="A274">IFERROR(INDEX('School Sites'!$D$2:$D$875,MATCH(1,('School Sites'!$H$2:$H$875=$G$3)*(COUNTIF($A$197:A273,'School Sites'!$D$2:$D$875)=0),0)),"")</f>
        <v/>
      </c>
      <c r="B274" s="65" t="str" cm="1">
        <f t="array" ref="B274">IFERROR(INDEX('School Sites'!$C$2:$C$875,MATCH(1,('School Sites'!$B$2:$B$875=$H$3)*('School Sites'!$D$2:$D$875=A274),0)),"")</f>
        <v/>
      </c>
      <c r="C274" s="66"/>
      <c r="D274" s="66"/>
      <c r="E274" s="66"/>
      <c r="F274" s="64" t="str" cm="1">
        <f t="array" ref="F274">IFERROR(INDEX('School Sites'!$F$2:$F$875,MATCH(1,('School Sites'!$B$2:$B$875=$H$3)*('School Sites'!$D$2:$D$875=A274),0)),"")</f>
        <v/>
      </c>
      <c r="G274" s="19" t="s">
        <v>23</v>
      </c>
      <c r="H274" s="19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</row>
    <row r="275" spans="1:62" x14ac:dyDescent="0.3">
      <c r="A275" s="64" t="str" cm="1">
        <f t="array" ref="A275">IFERROR(INDEX('School Sites'!$D$2:$D$875,MATCH(1,('School Sites'!$H$2:$H$875=$G$3)*(COUNTIF($A$197:A274,'School Sites'!$D$2:$D$875)=0),0)),"")</f>
        <v/>
      </c>
      <c r="B275" s="65" t="str" cm="1">
        <f t="array" ref="B275">IFERROR(INDEX('School Sites'!$C$2:$C$875,MATCH(1,('School Sites'!$B$2:$B$875=$H$3)*('School Sites'!$D$2:$D$875=A275),0)),"")</f>
        <v/>
      </c>
      <c r="C275" s="66"/>
      <c r="D275" s="66"/>
      <c r="E275" s="66"/>
      <c r="F275" s="64" t="str" cm="1">
        <f t="array" ref="F275">IFERROR(INDEX('School Sites'!$F$2:$F$875,MATCH(1,('School Sites'!$B$2:$B$875=$H$3)*('School Sites'!$D$2:$D$875=A275),0)),"")</f>
        <v/>
      </c>
      <c r="G275" s="19" t="s">
        <v>23</v>
      </c>
      <c r="H275" s="19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</row>
    <row r="276" spans="1:62" x14ac:dyDescent="0.3">
      <c r="A276" s="64" t="str" cm="1">
        <f t="array" ref="A276">IFERROR(INDEX('School Sites'!$D$2:$D$875,MATCH(1,('School Sites'!$H$2:$H$875=$G$3)*(COUNTIF($A$197:A275,'School Sites'!$D$2:$D$875)=0),0)),"")</f>
        <v/>
      </c>
      <c r="B276" s="65" t="str" cm="1">
        <f t="array" ref="B276">IFERROR(INDEX('School Sites'!$C$2:$C$875,MATCH(1,('School Sites'!$B$2:$B$875=$H$3)*('School Sites'!$D$2:$D$875=A276),0)),"")</f>
        <v/>
      </c>
      <c r="C276" s="66"/>
      <c r="D276" s="66"/>
      <c r="E276" s="66"/>
      <c r="F276" s="64" t="str" cm="1">
        <f t="array" ref="F276">IFERROR(INDEX('School Sites'!$F$2:$F$875,MATCH(1,('School Sites'!$B$2:$B$875=$H$3)*('School Sites'!$D$2:$D$875=A276),0)),"")</f>
        <v/>
      </c>
      <c r="G276" s="19" t="s">
        <v>23</v>
      </c>
      <c r="H276" s="19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</row>
    <row r="277" spans="1:62" x14ac:dyDescent="0.3">
      <c r="A277" s="64" t="str" cm="1">
        <f t="array" ref="A277">IFERROR(INDEX('School Sites'!$D$2:$D$875,MATCH(1,('School Sites'!$H$2:$H$875=$G$3)*(COUNTIF($A$197:A276,'School Sites'!$D$2:$D$875)=0),0)),"")</f>
        <v/>
      </c>
      <c r="B277" s="65" t="str" cm="1">
        <f t="array" ref="B277">IFERROR(INDEX('School Sites'!$C$2:$C$875,MATCH(1,('School Sites'!$B$2:$B$875=$H$3)*('School Sites'!$D$2:$D$875=A277),0)),"")</f>
        <v/>
      </c>
      <c r="C277" s="66"/>
      <c r="D277" s="66"/>
      <c r="E277" s="66"/>
      <c r="F277" s="64" t="str" cm="1">
        <f t="array" ref="F277">IFERROR(INDEX('School Sites'!$F$2:$F$875,MATCH(1,('School Sites'!$B$2:$B$875=$H$3)*('School Sites'!$D$2:$D$875=A277),0)),"")</f>
        <v/>
      </c>
      <c r="G277" s="19" t="s">
        <v>23</v>
      </c>
      <c r="H277" s="19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1:62" x14ac:dyDescent="0.3">
      <c r="A278" s="64" t="str" cm="1">
        <f t="array" ref="A278">IFERROR(INDEX('School Sites'!$D$2:$D$875,MATCH(1,('School Sites'!$H$2:$H$875=$G$3)*(COUNTIF($A$197:A277,'School Sites'!$D$2:$D$875)=0),0)),"")</f>
        <v/>
      </c>
      <c r="B278" s="65" t="str" cm="1">
        <f t="array" ref="B278">IFERROR(INDEX('School Sites'!$C$2:$C$875,MATCH(1,('School Sites'!$B$2:$B$875=$H$3)*('School Sites'!$D$2:$D$875=A278),0)),"")</f>
        <v/>
      </c>
      <c r="C278" s="66"/>
      <c r="D278" s="66"/>
      <c r="E278" s="66"/>
      <c r="F278" s="64" t="str" cm="1">
        <f t="array" ref="F278">IFERROR(INDEX('School Sites'!$F$2:$F$875,MATCH(1,('School Sites'!$B$2:$B$875=$H$3)*('School Sites'!$D$2:$D$875=A278),0)),"")</f>
        <v/>
      </c>
      <c r="G278" s="19" t="s">
        <v>23</v>
      </c>
      <c r="H278" s="19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1:62" x14ac:dyDescent="0.3">
      <c r="A279" s="64" t="str" cm="1">
        <f t="array" ref="A279">IFERROR(INDEX('School Sites'!$D$2:$D$875,MATCH(1,('School Sites'!$H$2:$H$875=$G$3)*(COUNTIF($A$197:A278,'School Sites'!$D$2:$D$875)=0),0)),"")</f>
        <v/>
      </c>
      <c r="B279" s="65" t="str" cm="1">
        <f t="array" ref="B279">IFERROR(INDEX('School Sites'!$C$2:$C$875,MATCH(1,('School Sites'!$B$2:$B$875=$H$3)*('School Sites'!$D$2:$D$875=A279),0)),"")</f>
        <v/>
      </c>
      <c r="C279" s="66"/>
      <c r="D279" s="66"/>
      <c r="E279" s="66"/>
      <c r="F279" s="64" t="str" cm="1">
        <f t="array" ref="F279">IFERROR(INDEX('School Sites'!$F$2:$F$875,MATCH(1,('School Sites'!$B$2:$B$875=$H$3)*('School Sites'!$D$2:$D$875=A279),0)),"")</f>
        <v/>
      </c>
      <c r="G279" s="19" t="s">
        <v>23</v>
      </c>
      <c r="H279" s="1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</row>
    <row r="280" spans="1:62" x14ac:dyDescent="0.3">
      <c r="A280" s="64" t="str" cm="1">
        <f t="array" ref="A280">IFERROR(INDEX('School Sites'!$D$2:$D$875,MATCH(1,('School Sites'!$H$2:$H$875=$G$3)*(COUNTIF($A$197:A279,'School Sites'!$D$2:$D$875)=0),0)),"")</f>
        <v/>
      </c>
      <c r="B280" s="65" t="str" cm="1">
        <f t="array" ref="B280">IFERROR(INDEX('School Sites'!$C$2:$C$875,MATCH(1,('School Sites'!$B$2:$B$875=$H$3)*('School Sites'!$D$2:$D$875=A280),0)),"")</f>
        <v/>
      </c>
      <c r="C280" s="66"/>
      <c r="D280" s="66"/>
      <c r="E280" s="66"/>
      <c r="F280" s="64" t="str" cm="1">
        <f t="array" ref="F280">IFERROR(INDEX('School Sites'!$F$2:$F$875,MATCH(1,('School Sites'!$B$2:$B$875=$H$3)*('School Sites'!$D$2:$D$875=A280),0)),"")</f>
        <v/>
      </c>
      <c r="G280" s="19" t="s">
        <v>23</v>
      </c>
      <c r="H280" s="19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</row>
    <row r="281" spans="1:62" x14ac:dyDescent="0.3">
      <c r="A281" s="64" t="str" cm="1">
        <f t="array" ref="A281">IFERROR(INDEX('School Sites'!$D$2:$D$875,MATCH(1,('School Sites'!$H$2:$H$875=$G$3)*(COUNTIF($A$197:A280,'School Sites'!$D$2:$D$875)=0),0)),"")</f>
        <v/>
      </c>
      <c r="B281" s="65" t="str" cm="1">
        <f t="array" ref="B281">IFERROR(INDEX('School Sites'!$C$2:$C$875,MATCH(1,('School Sites'!$B$2:$B$875=$H$3)*('School Sites'!$D$2:$D$875=A281),0)),"")</f>
        <v/>
      </c>
      <c r="C281" s="66"/>
      <c r="D281" s="66"/>
      <c r="E281" s="66"/>
      <c r="F281" s="64" t="str" cm="1">
        <f t="array" ref="F281">IFERROR(INDEX('School Sites'!$F$2:$F$875,MATCH(1,('School Sites'!$B$2:$B$875=$H$3)*('School Sites'!$D$2:$D$875=A281),0)),"")</f>
        <v/>
      </c>
      <c r="G281" s="19" t="s">
        <v>23</v>
      </c>
      <c r="H281" s="19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</row>
    <row r="282" spans="1:62" x14ac:dyDescent="0.3">
      <c r="A282" s="64" t="str" cm="1">
        <f t="array" ref="A282">IFERROR(INDEX('School Sites'!$D$2:$D$875,MATCH(1,('School Sites'!$H$2:$H$875=$G$3)*(COUNTIF($A$197:A281,'School Sites'!$D$2:$D$875)=0),0)),"")</f>
        <v/>
      </c>
      <c r="B282" s="65" t="str" cm="1">
        <f t="array" ref="B282">IFERROR(INDEX('School Sites'!$C$2:$C$875,MATCH(1,('School Sites'!$B$2:$B$875=$H$3)*('School Sites'!$D$2:$D$875=A282),0)),"")</f>
        <v/>
      </c>
      <c r="C282" s="66"/>
      <c r="D282" s="66"/>
      <c r="E282" s="66"/>
      <c r="F282" s="64" t="str" cm="1">
        <f t="array" ref="F282">IFERROR(INDEX('School Sites'!$F$2:$F$875,MATCH(1,('School Sites'!$B$2:$B$875=$H$3)*('School Sites'!$D$2:$D$875=A282),0)),"")</f>
        <v/>
      </c>
      <c r="G282" s="19" t="s">
        <v>23</v>
      </c>
      <c r="H282" s="19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</row>
    <row r="283" spans="1:62" x14ac:dyDescent="0.3">
      <c r="A283" s="64" t="str" cm="1">
        <f t="array" ref="A283">IFERROR(INDEX('School Sites'!$D$2:$D$875,MATCH(1,('School Sites'!$H$2:$H$875=$G$3)*(COUNTIF($A$197:A282,'School Sites'!$D$2:$D$875)=0),0)),"")</f>
        <v/>
      </c>
      <c r="B283" s="65" t="str" cm="1">
        <f t="array" ref="B283">IFERROR(INDEX('School Sites'!$C$2:$C$875,MATCH(1,('School Sites'!$B$2:$B$875=$H$3)*('School Sites'!$D$2:$D$875=A283),0)),"")</f>
        <v/>
      </c>
      <c r="C283" s="66"/>
      <c r="D283" s="66"/>
      <c r="E283" s="66"/>
      <c r="F283" s="64" t="str" cm="1">
        <f t="array" ref="F283">IFERROR(INDEX('School Sites'!$F$2:$F$875,MATCH(1,('School Sites'!$B$2:$B$875=$H$3)*('School Sites'!$D$2:$D$875=A283),0)),"")</f>
        <v/>
      </c>
      <c r="G283" s="19" t="s">
        <v>23</v>
      </c>
      <c r="H283" s="19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</row>
    <row r="284" spans="1:62" x14ac:dyDescent="0.3">
      <c r="A284" s="64" t="str" cm="1">
        <f t="array" ref="A284">IFERROR(INDEX('School Sites'!$D$2:$D$875,MATCH(1,('School Sites'!$H$2:$H$875=$G$3)*(COUNTIF($A$197:A283,'School Sites'!$D$2:$D$875)=0),0)),"")</f>
        <v/>
      </c>
      <c r="B284" s="65" t="str" cm="1">
        <f t="array" ref="B284">IFERROR(INDEX('School Sites'!$C$2:$C$875,MATCH(1,('School Sites'!$B$2:$B$875=$H$3)*('School Sites'!$D$2:$D$875=A284),0)),"")</f>
        <v/>
      </c>
      <c r="C284" s="66"/>
      <c r="D284" s="66"/>
      <c r="E284" s="66"/>
      <c r="F284" s="64" t="str" cm="1">
        <f t="array" ref="F284">IFERROR(INDEX('School Sites'!$F$2:$F$875,MATCH(1,('School Sites'!$B$2:$B$875=$H$3)*('School Sites'!$D$2:$D$875=A284),0)),"")</f>
        <v/>
      </c>
      <c r="G284" s="19" t="s">
        <v>23</v>
      </c>
      <c r="H284" s="19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</row>
    <row r="285" spans="1:62" x14ac:dyDescent="0.3">
      <c r="A285" s="64" t="str" cm="1">
        <f t="array" ref="A285">IFERROR(INDEX('School Sites'!$D$2:$D$875,MATCH(1,('School Sites'!$H$2:$H$875=$G$3)*(COUNTIF($A$197:A284,'School Sites'!$D$2:$D$875)=0),0)),"")</f>
        <v/>
      </c>
      <c r="B285" s="65" t="str" cm="1">
        <f t="array" ref="B285">IFERROR(INDEX('School Sites'!$C$2:$C$875,MATCH(1,('School Sites'!$B$2:$B$875=$H$3)*('School Sites'!$D$2:$D$875=A285),0)),"")</f>
        <v/>
      </c>
      <c r="C285" s="66"/>
      <c r="D285" s="66"/>
      <c r="E285" s="66"/>
      <c r="F285" s="64" t="str" cm="1">
        <f t="array" ref="F285">IFERROR(INDEX('School Sites'!$F$2:$F$875,MATCH(1,('School Sites'!$B$2:$B$875=$H$3)*('School Sites'!$D$2:$D$875=A285),0)),"")</f>
        <v/>
      </c>
      <c r="G285" s="19" t="s">
        <v>23</v>
      </c>
      <c r="H285" s="19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1:62" x14ac:dyDescent="0.3">
      <c r="A286" s="64" t="str" cm="1">
        <f t="array" ref="A286">IFERROR(INDEX('School Sites'!$D$2:$D$875,MATCH(1,('School Sites'!$H$2:$H$875=$G$3)*(COUNTIF($A$197:A285,'School Sites'!$D$2:$D$875)=0),0)),"")</f>
        <v/>
      </c>
      <c r="B286" s="65" t="str" cm="1">
        <f t="array" ref="B286">IFERROR(INDEX('School Sites'!$C$2:$C$875,MATCH(1,('School Sites'!$B$2:$B$875=$H$3)*('School Sites'!$D$2:$D$875=A286),0)),"")</f>
        <v/>
      </c>
      <c r="C286" s="66"/>
      <c r="D286" s="66"/>
      <c r="E286" s="66"/>
      <c r="F286" s="64" t="str" cm="1">
        <f t="array" ref="F286">IFERROR(INDEX('School Sites'!$F$2:$F$875,MATCH(1,('School Sites'!$B$2:$B$875=$H$3)*('School Sites'!$D$2:$D$875=A286),0)),"")</f>
        <v/>
      </c>
      <c r="G286" s="19" t="s">
        <v>23</v>
      </c>
      <c r="H286" s="19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1:62" x14ac:dyDescent="0.3">
      <c r="A287" s="64" t="str" cm="1">
        <f t="array" ref="A287">IFERROR(INDEX('School Sites'!$D$2:$D$875,MATCH(1,('School Sites'!$H$2:$H$875=$G$3)*(COUNTIF($A$197:A286,'School Sites'!$D$2:$D$875)=0),0)),"")</f>
        <v/>
      </c>
      <c r="B287" s="65" t="str" cm="1">
        <f t="array" ref="B287">IFERROR(INDEX('School Sites'!$C$2:$C$875,MATCH(1,('School Sites'!$B$2:$B$875=$H$3)*('School Sites'!$D$2:$D$875=A287),0)),"")</f>
        <v/>
      </c>
      <c r="C287" s="66"/>
      <c r="D287" s="66"/>
      <c r="E287" s="66"/>
      <c r="F287" s="64" t="str" cm="1">
        <f t="array" ref="F287">IFERROR(INDEX('School Sites'!$F$2:$F$875,MATCH(1,('School Sites'!$B$2:$B$875=$H$3)*('School Sites'!$D$2:$D$875=A287),0)),"")</f>
        <v/>
      </c>
      <c r="G287" s="19" t="s">
        <v>23</v>
      </c>
      <c r="H287" s="19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</row>
    <row r="288" spans="1:62" x14ac:dyDescent="0.3">
      <c r="A288" s="64" t="str" cm="1">
        <f t="array" ref="A288">IFERROR(INDEX('School Sites'!$D$2:$D$875,MATCH(1,('School Sites'!$H$2:$H$875=$G$3)*(COUNTIF($A$197:A287,'School Sites'!$D$2:$D$875)=0),0)),"")</f>
        <v/>
      </c>
      <c r="B288" s="65" t="str" cm="1">
        <f t="array" ref="B288">IFERROR(INDEX('School Sites'!$C$2:$C$875,MATCH(1,('School Sites'!$B$2:$B$875=$H$3)*('School Sites'!$D$2:$D$875=A288),0)),"")</f>
        <v/>
      </c>
      <c r="C288" s="66"/>
      <c r="D288" s="66"/>
      <c r="E288" s="66"/>
      <c r="F288" s="64" t="str" cm="1">
        <f t="array" ref="F288">IFERROR(INDEX('School Sites'!$F$2:$F$875,MATCH(1,('School Sites'!$B$2:$B$875=$H$3)*('School Sites'!$D$2:$D$875=A288),0)),"")</f>
        <v/>
      </c>
      <c r="G288" s="19" t="s">
        <v>23</v>
      </c>
      <c r="H288" s="19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</row>
    <row r="289" spans="1:62" x14ac:dyDescent="0.3">
      <c r="A289" s="64" t="str" cm="1">
        <f t="array" ref="A289">IFERROR(INDEX('School Sites'!$D$2:$D$875,MATCH(1,('School Sites'!$H$2:$H$875=$G$3)*(COUNTIF($A$197:A288,'School Sites'!$D$2:$D$875)=0),0)),"")</f>
        <v/>
      </c>
      <c r="B289" s="65" t="str" cm="1">
        <f t="array" ref="B289">IFERROR(INDEX('School Sites'!$C$2:$C$875,MATCH(1,('School Sites'!$B$2:$B$875=$H$3)*('School Sites'!$D$2:$D$875=A289),0)),"")</f>
        <v/>
      </c>
      <c r="C289" s="66"/>
      <c r="D289" s="66"/>
      <c r="E289" s="66"/>
      <c r="F289" s="64" t="str" cm="1">
        <f t="array" ref="F289">IFERROR(INDEX('School Sites'!$F$2:$F$875,MATCH(1,('School Sites'!$B$2:$B$875=$H$3)*('School Sites'!$D$2:$D$875=A289),0)),"")</f>
        <v/>
      </c>
      <c r="G289" s="19" t="s">
        <v>23</v>
      </c>
      <c r="H289" s="1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</row>
    <row r="290" spans="1:62" x14ac:dyDescent="0.3">
      <c r="A290" s="64" t="str" cm="1">
        <f t="array" ref="A290">IFERROR(INDEX('School Sites'!$D$2:$D$875,MATCH(1,('School Sites'!$H$2:$H$875=$G$3)*(COUNTIF($A$197:A289,'School Sites'!$D$2:$D$875)=0),0)),"")</f>
        <v/>
      </c>
      <c r="B290" s="65" t="str" cm="1">
        <f t="array" ref="B290">IFERROR(INDEX('School Sites'!$C$2:$C$875,MATCH(1,('School Sites'!$B$2:$B$875=$H$3)*('School Sites'!$D$2:$D$875=A290),0)),"")</f>
        <v/>
      </c>
      <c r="C290" s="66"/>
      <c r="D290" s="66"/>
      <c r="E290" s="66"/>
      <c r="F290" s="64" t="str" cm="1">
        <f t="array" ref="F290">IFERROR(INDEX('School Sites'!$F$2:$F$875,MATCH(1,('School Sites'!$B$2:$B$875=$H$3)*('School Sites'!$D$2:$D$875=A290),0)),"")</f>
        <v/>
      </c>
      <c r="G290" s="19" t="s">
        <v>23</v>
      </c>
      <c r="H290" s="19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</row>
    <row r="291" spans="1:62" x14ac:dyDescent="0.3">
      <c r="A291" s="64" t="str" cm="1">
        <f t="array" ref="A291">IFERROR(INDEX('School Sites'!$D$2:$D$875,MATCH(1,('School Sites'!$H$2:$H$875=$G$3)*(COUNTIF($A$197:A290,'School Sites'!$D$2:$D$875)=0),0)),"")</f>
        <v/>
      </c>
      <c r="B291" s="65" t="str" cm="1">
        <f t="array" ref="B291">IFERROR(INDEX('School Sites'!$C$2:$C$875,MATCH(1,('School Sites'!$B$2:$B$875=$H$3)*('School Sites'!$D$2:$D$875=A291),0)),"")</f>
        <v/>
      </c>
      <c r="C291" s="66"/>
      <c r="D291" s="66"/>
      <c r="E291" s="66"/>
      <c r="F291" s="64" t="str" cm="1">
        <f t="array" ref="F291">IFERROR(INDEX('School Sites'!$F$2:$F$875,MATCH(1,('School Sites'!$B$2:$B$875=$H$3)*('School Sites'!$D$2:$D$875=A291),0)),"")</f>
        <v/>
      </c>
      <c r="G291" s="19" t="s">
        <v>23</v>
      </c>
      <c r="H291" s="19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</row>
    <row r="292" spans="1:62" x14ac:dyDescent="0.3">
      <c r="A292" s="64" t="str" cm="1">
        <f t="array" ref="A292">IFERROR(INDEX('School Sites'!$D$2:$D$875,MATCH(1,('School Sites'!$H$2:$H$875=$G$3)*(COUNTIF($A$197:A291,'School Sites'!$D$2:$D$875)=0),0)),"")</f>
        <v/>
      </c>
      <c r="B292" s="65" t="str" cm="1">
        <f t="array" ref="B292">IFERROR(INDEX('School Sites'!$C$2:$C$875,MATCH(1,('School Sites'!$B$2:$B$875=$H$3)*('School Sites'!$D$2:$D$875=A292),0)),"")</f>
        <v/>
      </c>
      <c r="C292" s="66"/>
      <c r="D292" s="66"/>
      <c r="E292" s="66"/>
      <c r="F292" s="64" t="str" cm="1">
        <f t="array" ref="F292">IFERROR(INDEX('School Sites'!$F$2:$F$875,MATCH(1,('School Sites'!$B$2:$B$875=$H$3)*('School Sites'!$D$2:$D$875=A292),0)),"")</f>
        <v/>
      </c>
      <c r="G292" s="19" t="s">
        <v>23</v>
      </c>
      <c r="H292" s="19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</row>
    <row r="293" spans="1:62" x14ac:dyDescent="0.3">
      <c r="A293" s="64" t="str" cm="1">
        <f t="array" ref="A293">IFERROR(INDEX('School Sites'!$D$2:$D$875,MATCH(1,('School Sites'!$H$2:$H$875=$G$3)*(COUNTIF($A$197:A292,'School Sites'!$D$2:$D$875)=0),0)),"")</f>
        <v/>
      </c>
      <c r="B293" s="65" t="str" cm="1">
        <f t="array" ref="B293">IFERROR(INDEX('School Sites'!$C$2:$C$875,MATCH(1,('School Sites'!$B$2:$B$875=$H$3)*('School Sites'!$D$2:$D$875=A293),0)),"")</f>
        <v/>
      </c>
      <c r="C293" s="66"/>
      <c r="D293" s="66"/>
      <c r="E293" s="66"/>
      <c r="F293" s="64" t="str" cm="1">
        <f t="array" ref="F293">IFERROR(INDEX('School Sites'!$F$2:$F$875,MATCH(1,('School Sites'!$B$2:$B$875=$H$3)*('School Sites'!$D$2:$D$875=A293),0)),"")</f>
        <v/>
      </c>
      <c r="G293" s="19" t="s">
        <v>23</v>
      </c>
      <c r="H293" s="19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</row>
    <row r="294" spans="1:62" x14ac:dyDescent="0.3">
      <c r="A294" s="64" t="str" cm="1">
        <f t="array" ref="A294">IFERROR(INDEX('School Sites'!$D$2:$D$875,MATCH(1,('School Sites'!$H$2:$H$875=$G$3)*(COUNTIF($A$197:A293,'School Sites'!$D$2:$D$875)=0),0)),"")</f>
        <v/>
      </c>
      <c r="B294" s="65" t="str" cm="1">
        <f t="array" ref="B294">IFERROR(INDEX('School Sites'!$C$2:$C$875,MATCH(1,('School Sites'!$B$2:$B$875=$H$3)*('School Sites'!$D$2:$D$875=A294),0)),"")</f>
        <v/>
      </c>
      <c r="C294" s="66"/>
      <c r="D294" s="66"/>
      <c r="E294" s="66"/>
      <c r="F294" s="64" t="str" cm="1">
        <f t="array" ref="F294">IFERROR(INDEX('School Sites'!$F$2:$F$875,MATCH(1,('School Sites'!$B$2:$B$875=$H$3)*('School Sites'!$D$2:$D$875=A294),0)),"")</f>
        <v/>
      </c>
      <c r="G294" s="19" t="s">
        <v>23</v>
      </c>
      <c r="H294" s="19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</row>
    <row r="295" spans="1:62" x14ac:dyDescent="0.3">
      <c r="A295" s="64" t="str" cm="1">
        <f t="array" ref="A295">IFERROR(INDEX('School Sites'!$D$2:$D$875,MATCH(1,('School Sites'!$H$2:$H$875=$G$3)*(COUNTIF($A$197:A294,'School Sites'!$D$2:$D$875)=0),0)),"")</f>
        <v/>
      </c>
      <c r="B295" s="65" t="str" cm="1">
        <f t="array" ref="B295">IFERROR(INDEX('School Sites'!$C$2:$C$875,MATCH(1,('School Sites'!$B$2:$B$875=$H$3)*('School Sites'!$D$2:$D$875=A295),0)),"")</f>
        <v/>
      </c>
      <c r="C295" s="66"/>
      <c r="D295" s="66"/>
      <c r="E295" s="66"/>
      <c r="F295" s="64" t="str" cm="1">
        <f t="array" ref="F295">IFERROR(INDEX('School Sites'!$F$2:$F$875,MATCH(1,('School Sites'!$B$2:$B$875=$H$3)*('School Sites'!$D$2:$D$875=A295),0)),"")</f>
        <v/>
      </c>
      <c r="G295" s="19" t="s">
        <v>23</v>
      </c>
      <c r="H295" s="19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</row>
    <row r="296" spans="1:62" x14ac:dyDescent="0.3">
      <c r="A296" s="64" t="str" cm="1">
        <f t="array" ref="A296">IFERROR(INDEX('School Sites'!$D$2:$D$875,MATCH(1,('School Sites'!$H$2:$H$875=$G$3)*(COUNTIF($A$197:A295,'School Sites'!$D$2:$D$875)=0),0)),"")</f>
        <v/>
      </c>
      <c r="B296" s="65" t="str" cm="1">
        <f t="array" ref="B296">IFERROR(INDEX('School Sites'!$C$2:$C$875,MATCH(1,('School Sites'!$B$2:$B$875=$H$3)*('School Sites'!$D$2:$D$875=A296),0)),"")</f>
        <v/>
      </c>
      <c r="C296" s="66"/>
      <c r="D296" s="66"/>
      <c r="E296" s="66"/>
      <c r="F296" s="64" t="str" cm="1">
        <f t="array" ref="F296">IFERROR(INDEX('School Sites'!$F$2:$F$875,MATCH(1,('School Sites'!$B$2:$B$875=$H$3)*('School Sites'!$D$2:$D$875=A296),0)),"")</f>
        <v/>
      </c>
      <c r="G296" s="19" t="s">
        <v>23</v>
      </c>
      <c r="H296" s="19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</row>
    <row r="297" spans="1:62" x14ac:dyDescent="0.3">
      <c r="A297" s="64" t="str" cm="1">
        <f t="array" ref="A297">IFERROR(INDEX('School Sites'!$D$2:$D$875,MATCH(1,('School Sites'!$H$2:$H$875=$G$3)*(COUNTIF($A$197:A296,'School Sites'!$D$2:$D$875)=0),0)),"")</f>
        <v/>
      </c>
      <c r="B297" s="65" t="str" cm="1">
        <f t="array" ref="B297">IFERROR(INDEX('School Sites'!$C$2:$C$875,MATCH(1,('School Sites'!$B$2:$B$875=$H$3)*('School Sites'!$D$2:$D$875=A297),0)),"")</f>
        <v/>
      </c>
      <c r="C297" s="66"/>
      <c r="D297" s="66"/>
      <c r="E297" s="66"/>
      <c r="F297" s="64" t="str" cm="1">
        <f t="array" ref="F297">IFERROR(INDEX('School Sites'!$F$2:$F$875,MATCH(1,('School Sites'!$B$2:$B$875=$H$3)*('School Sites'!$D$2:$D$875=A297),0)),"")</f>
        <v/>
      </c>
      <c r="G297" s="19" t="s">
        <v>23</v>
      </c>
      <c r="H297" s="19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</row>
    <row r="298" spans="1:62" x14ac:dyDescent="0.3">
      <c r="A298" s="64" t="str" cm="1">
        <f t="array" ref="A298">IFERROR(INDEX('School Sites'!$D$2:$D$875,MATCH(1,('School Sites'!$H$2:$H$875=$G$3)*(COUNTIF($A$197:A297,'School Sites'!$D$2:$D$875)=0),0)),"")</f>
        <v/>
      </c>
      <c r="B298" s="65" t="str" cm="1">
        <f t="array" ref="B298">IFERROR(INDEX('School Sites'!$C$2:$C$875,MATCH(1,('School Sites'!$B$2:$B$875=$H$3)*('School Sites'!$D$2:$D$875=A298),0)),"")</f>
        <v/>
      </c>
      <c r="C298" s="66"/>
      <c r="D298" s="66"/>
      <c r="E298" s="66"/>
      <c r="F298" s="64" t="str" cm="1">
        <f t="array" ref="F298">IFERROR(INDEX('School Sites'!$F$2:$F$875,MATCH(1,('School Sites'!$B$2:$B$875=$H$3)*('School Sites'!$D$2:$D$875=A298),0)),"")</f>
        <v/>
      </c>
      <c r="G298" s="19" t="s">
        <v>23</v>
      </c>
      <c r="H298" s="19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</row>
    <row r="299" spans="1:62" x14ac:dyDescent="0.3">
      <c r="A299" s="64" t="str" cm="1">
        <f t="array" ref="A299">IFERROR(INDEX('School Sites'!$D$2:$D$875,MATCH(1,('School Sites'!$H$2:$H$875=$G$3)*(COUNTIF($A$197:A298,'School Sites'!$D$2:$D$875)=0),0)),"")</f>
        <v/>
      </c>
      <c r="B299" s="65" t="str" cm="1">
        <f t="array" ref="B299">IFERROR(INDEX('School Sites'!$C$2:$C$875,MATCH(1,('School Sites'!$B$2:$B$875=$H$3)*('School Sites'!$D$2:$D$875=A299),0)),"")</f>
        <v/>
      </c>
      <c r="C299" s="66"/>
      <c r="D299" s="66"/>
      <c r="E299" s="66"/>
      <c r="F299" s="64" t="str" cm="1">
        <f t="array" ref="F299">IFERROR(INDEX('School Sites'!$F$2:$F$875,MATCH(1,('School Sites'!$B$2:$B$875=$H$3)*('School Sites'!$D$2:$D$875=A299),0)),"")</f>
        <v/>
      </c>
      <c r="G299" s="19" t="s">
        <v>23</v>
      </c>
      <c r="H299" s="1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</row>
    <row r="300" spans="1:62" x14ac:dyDescent="0.3">
      <c r="A300" s="64" t="str" cm="1">
        <f t="array" ref="A300">IFERROR(INDEX('School Sites'!$D$2:$D$875,MATCH(1,('School Sites'!$H$2:$H$875=$G$3)*(COUNTIF($A$197:A299,'School Sites'!$D$2:$D$875)=0),0)),"")</f>
        <v/>
      </c>
      <c r="B300" s="65" t="str" cm="1">
        <f t="array" ref="B300">IFERROR(INDEX('School Sites'!$C$2:$C$875,MATCH(1,('School Sites'!$B$2:$B$875=$H$3)*('School Sites'!$D$2:$D$875=A300),0)),"")</f>
        <v/>
      </c>
      <c r="C300" s="66"/>
      <c r="D300" s="66"/>
      <c r="E300" s="66"/>
      <c r="F300" s="64" t="str" cm="1">
        <f t="array" ref="F300">IFERROR(INDEX('School Sites'!$F$2:$F$875,MATCH(1,('School Sites'!$B$2:$B$875=$H$3)*('School Sites'!$D$2:$D$875=A300),0)),"")</f>
        <v/>
      </c>
      <c r="G300" s="19" t="s">
        <v>23</v>
      </c>
      <c r="H300" s="19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</row>
    <row r="301" spans="1:62" x14ac:dyDescent="0.3">
      <c r="A301" s="64" t="str" cm="1">
        <f t="array" ref="A301">IFERROR(INDEX('School Sites'!$D$2:$D$875,MATCH(1,('School Sites'!$H$2:$H$875=$G$3)*(COUNTIF($A$197:A300,'School Sites'!$D$2:$D$875)=0),0)),"")</f>
        <v/>
      </c>
      <c r="B301" s="65" t="str" cm="1">
        <f t="array" ref="B301">IFERROR(INDEX('School Sites'!$C$2:$C$875,MATCH(1,('School Sites'!$B$2:$B$875=$H$3)*('School Sites'!$D$2:$D$875=A301),0)),"")</f>
        <v/>
      </c>
      <c r="C301" s="66"/>
      <c r="D301" s="66"/>
      <c r="E301" s="66"/>
      <c r="F301" s="64" t="str" cm="1">
        <f t="array" ref="F301">IFERROR(INDEX('School Sites'!$F$2:$F$875,MATCH(1,('School Sites'!$B$2:$B$875=$H$3)*('School Sites'!$D$2:$D$875=A301),0)),"")</f>
        <v/>
      </c>
      <c r="G301" s="19" t="s">
        <v>23</v>
      </c>
      <c r="H301" s="19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</row>
    <row r="302" spans="1:62" x14ac:dyDescent="0.3">
      <c r="A302" s="64" t="str" cm="1">
        <f t="array" ref="A302">IFERROR(INDEX('School Sites'!$D$2:$D$875,MATCH(1,('School Sites'!$H$2:$H$875=$G$3)*(COUNTIF($A$197:A301,'School Sites'!$D$2:$D$875)=0),0)),"")</f>
        <v/>
      </c>
      <c r="B302" s="65" t="str" cm="1">
        <f t="array" ref="B302">IFERROR(INDEX('School Sites'!$C$2:$C$875,MATCH(1,('School Sites'!$B$2:$B$875=$H$3)*('School Sites'!$D$2:$D$875=A302),0)),"")</f>
        <v/>
      </c>
      <c r="C302" s="66"/>
      <c r="D302" s="66"/>
      <c r="E302" s="66"/>
      <c r="F302" s="64" t="str" cm="1">
        <f t="array" ref="F302">IFERROR(INDEX('School Sites'!$F$2:$F$875,MATCH(1,('School Sites'!$B$2:$B$875=$H$3)*('School Sites'!$D$2:$D$875=A302),0)),"")</f>
        <v/>
      </c>
      <c r="G302" s="19" t="s">
        <v>23</v>
      </c>
      <c r="H302" s="19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</row>
    <row r="303" spans="1:62" x14ac:dyDescent="0.3">
      <c r="A303" s="64" t="str" cm="1">
        <f t="array" ref="A303">IFERROR(INDEX('School Sites'!$D$2:$D$875,MATCH(1,('School Sites'!$H$2:$H$875=$G$3)*(COUNTIF($A$197:A302,'School Sites'!$D$2:$D$875)=0),0)),"")</f>
        <v/>
      </c>
      <c r="B303" s="65" t="str" cm="1">
        <f t="array" ref="B303">IFERROR(INDEX('School Sites'!$C$2:$C$875,MATCH(1,('School Sites'!$B$2:$B$875=$H$3)*('School Sites'!$D$2:$D$875=A303),0)),"")</f>
        <v/>
      </c>
      <c r="C303" s="66"/>
      <c r="D303" s="66"/>
      <c r="E303" s="66"/>
      <c r="F303" s="64" t="str" cm="1">
        <f t="array" ref="F303">IFERROR(INDEX('School Sites'!$F$2:$F$875,MATCH(1,('School Sites'!$B$2:$B$875=$H$3)*('School Sites'!$D$2:$D$875=A303),0)),"")</f>
        <v/>
      </c>
      <c r="G303" s="19" t="s">
        <v>23</v>
      </c>
      <c r="H303" s="19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2" x14ac:dyDescent="0.3">
      <c r="A304" s="64" t="str" cm="1">
        <f t="array" ref="A304">IFERROR(INDEX('School Sites'!$D$2:$D$875,MATCH(1,('School Sites'!$H$2:$H$875=$G$3)*(COUNTIF($A$197:A303,'School Sites'!$D$2:$D$875)=0),0)),"")</f>
        <v/>
      </c>
      <c r="B304" s="65" t="str" cm="1">
        <f t="array" ref="B304">IFERROR(INDEX('School Sites'!$C$2:$C$875,MATCH(1,('School Sites'!$B$2:$B$875=$H$3)*('School Sites'!$D$2:$D$875=A304),0)),"")</f>
        <v/>
      </c>
      <c r="C304" s="66"/>
      <c r="D304" s="66"/>
      <c r="E304" s="66"/>
      <c r="F304" s="64" t="str" cm="1">
        <f t="array" ref="F304">IFERROR(INDEX('School Sites'!$F$2:$F$875,MATCH(1,('School Sites'!$B$2:$B$875=$H$3)*('School Sites'!$D$2:$D$875=A304),0)),"")</f>
        <v/>
      </c>
      <c r="G304" s="19" t="s">
        <v>23</v>
      </c>
      <c r="H304" s="19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</row>
    <row r="305" spans="1:62" x14ac:dyDescent="0.3">
      <c r="A305" s="64" t="str" cm="1">
        <f t="array" ref="A305">IFERROR(INDEX('School Sites'!$D$2:$D$875,MATCH(1,('School Sites'!$H$2:$H$875=$G$3)*(COUNTIF($A$197:A304,'School Sites'!$D$2:$D$875)=0),0)),"")</f>
        <v/>
      </c>
      <c r="B305" s="65" t="str" cm="1">
        <f t="array" ref="B305">IFERROR(INDEX('School Sites'!$C$2:$C$875,MATCH(1,('School Sites'!$B$2:$B$875=$H$3)*('School Sites'!$D$2:$D$875=A305),0)),"")</f>
        <v/>
      </c>
      <c r="C305" s="66"/>
      <c r="D305" s="66"/>
      <c r="E305" s="66"/>
      <c r="F305" s="64" t="str" cm="1">
        <f t="array" ref="F305">IFERROR(INDEX('School Sites'!$F$2:$F$875,MATCH(1,('School Sites'!$B$2:$B$875=$H$3)*('School Sites'!$D$2:$D$875=A305),0)),"")</f>
        <v/>
      </c>
      <c r="G305" s="19" t="s">
        <v>23</v>
      </c>
      <c r="H305" s="19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</row>
    <row r="306" spans="1:62" x14ac:dyDescent="0.3">
      <c r="A306" s="64" t="str" cm="1">
        <f t="array" ref="A306">IFERROR(INDEX('School Sites'!$D$2:$D$875,MATCH(1,('School Sites'!$H$2:$H$875=$G$3)*(COUNTIF($A$197:A305,'School Sites'!$D$2:$D$875)=0),0)),"")</f>
        <v/>
      </c>
      <c r="B306" s="65" t="str" cm="1">
        <f t="array" ref="B306">IFERROR(INDEX('School Sites'!$C$2:$C$875,MATCH(1,('School Sites'!$B$2:$B$875=$H$3)*('School Sites'!$D$2:$D$875=A306),0)),"")</f>
        <v/>
      </c>
      <c r="C306" s="66"/>
      <c r="D306" s="66"/>
      <c r="E306" s="66"/>
      <c r="F306" s="64" t="str" cm="1">
        <f t="array" ref="F306">IFERROR(INDEX('School Sites'!$F$2:$F$875,MATCH(1,('School Sites'!$B$2:$B$875=$H$3)*('School Sites'!$D$2:$D$875=A306),0)),"")</f>
        <v/>
      </c>
      <c r="G306" s="19" t="s">
        <v>23</v>
      </c>
      <c r="H306" s="19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</row>
    <row r="307" spans="1:62" x14ac:dyDescent="0.3">
      <c r="A307" s="64" t="str" cm="1">
        <f t="array" ref="A307">IFERROR(INDEX('School Sites'!$D$2:$D$875,MATCH(1,('School Sites'!$H$2:$H$875=$G$3)*(COUNTIF($A$197:A306,'School Sites'!$D$2:$D$875)=0),0)),"")</f>
        <v/>
      </c>
      <c r="B307" s="65" t="str" cm="1">
        <f t="array" ref="B307">IFERROR(INDEX('School Sites'!$C$2:$C$875,MATCH(1,('School Sites'!$B$2:$B$875=$H$3)*('School Sites'!$D$2:$D$875=A307),0)),"")</f>
        <v/>
      </c>
      <c r="C307" s="66"/>
      <c r="D307" s="66"/>
      <c r="E307" s="66"/>
      <c r="F307" s="64" t="str" cm="1">
        <f t="array" ref="F307">IFERROR(INDEX('School Sites'!$F$2:$F$875,MATCH(1,('School Sites'!$B$2:$B$875=$H$3)*('School Sites'!$D$2:$D$875=A307),0)),"")</f>
        <v/>
      </c>
      <c r="G307" s="19" t="s">
        <v>23</v>
      </c>
      <c r="H307" s="19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</row>
    <row r="308" spans="1:62" x14ac:dyDescent="0.3">
      <c r="A308" s="64" t="str" cm="1">
        <f t="array" ref="A308">IFERROR(INDEX('School Sites'!$D$2:$D$875,MATCH(1,('School Sites'!$H$2:$H$875=$G$3)*(COUNTIF($A$197:A307,'School Sites'!$D$2:$D$875)=0),0)),"")</f>
        <v/>
      </c>
      <c r="B308" s="65" t="str" cm="1">
        <f t="array" ref="B308">IFERROR(INDEX('School Sites'!$C$2:$C$875,MATCH(1,('School Sites'!$B$2:$B$875=$H$3)*('School Sites'!$D$2:$D$875=A308),0)),"")</f>
        <v/>
      </c>
      <c r="C308" s="66"/>
      <c r="D308" s="66"/>
      <c r="E308" s="66"/>
      <c r="F308" s="64" t="str" cm="1">
        <f t="array" ref="F308">IFERROR(INDEX('School Sites'!$F$2:$F$875,MATCH(1,('School Sites'!$B$2:$B$875=$H$3)*('School Sites'!$D$2:$D$875=A308),0)),"")</f>
        <v/>
      </c>
      <c r="G308" s="19" t="s">
        <v>23</v>
      </c>
      <c r="H308" s="19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</row>
    <row r="309" spans="1:62" x14ac:dyDescent="0.3">
      <c r="A309" s="64" t="str" cm="1">
        <f t="array" ref="A309">IFERROR(INDEX('School Sites'!$D$2:$D$875,MATCH(1,('School Sites'!$H$2:$H$875=$G$3)*(COUNTIF($A$197:A308,'School Sites'!$D$2:$D$875)=0),0)),"")</f>
        <v/>
      </c>
      <c r="B309" s="65" t="str" cm="1">
        <f t="array" ref="B309">IFERROR(INDEX('School Sites'!$C$2:$C$875,MATCH(1,('School Sites'!$B$2:$B$875=$H$3)*('School Sites'!$D$2:$D$875=A309),0)),"")</f>
        <v/>
      </c>
      <c r="C309" s="66"/>
      <c r="D309" s="66"/>
      <c r="E309" s="66"/>
      <c r="F309" s="64" t="str" cm="1">
        <f t="array" ref="F309">IFERROR(INDEX('School Sites'!$F$2:$F$875,MATCH(1,('School Sites'!$B$2:$B$875=$H$3)*('School Sites'!$D$2:$D$875=A309),0)),"")</f>
        <v/>
      </c>
      <c r="G309" s="19" t="s">
        <v>23</v>
      </c>
      <c r="H309" s="1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</row>
    <row r="310" spans="1:62" x14ac:dyDescent="0.3">
      <c r="A310" s="64" t="str" cm="1">
        <f t="array" ref="A310">IFERROR(INDEX('School Sites'!$D$2:$D$875,MATCH(1,('School Sites'!$H$2:$H$875=$G$3)*(COUNTIF($A$197:A309,'School Sites'!$D$2:$D$875)=0),0)),"")</f>
        <v/>
      </c>
      <c r="B310" s="65" t="str" cm="1">
        <f t="array" ref="B310">IFERROR(INDEX('School Sites'!$C$2:$C$875,MATCH(1,('School Sites'!$B$2:$B$875=$H$3)*('School Sites'!$D$2:$D$875=A310),0)),"")</f>
        <v/>
      </c>
      <c r="C310" s="66"/>
      <c r="D310" s="66"/>
      <c r="E310" s="66"/>
      <c r="F310" s="64" t="str" cm="1">
        <f t="array" ref="F310">IFERROR(INDEX('School Sites'!$F$2:$F$875,MATCH(1,('School Sites'!$B$2:$B$875=$H$3)*('School Sites'!$D$2:$D$875=A310),0)),"")</f>
        <v/>
      </c>
      <c r="G310" s="19" t="s">
        <v>23</v>
      </c>
      <c r="H310" s="19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</row>
    <row r="311" spans="1:62" x14ac:dyDescent="0.3">
      <c r="A311" s="64" t="str" cm="1">
        <f t="array" ref="A311">IFERROR(INDEX('School Sites'!$D$2:$D$875,MATCH(1,('School Sites'!$H$2:$H$875=$G$3)*(COUNTIF($A$197:A310,'School Sites'!$D$2:$D$875)=0),0)),"")</f>
        <v/>
      </c>
      <c r="B311" s="65" t="str" cm="1">
        <f t="array" ref="B311">IFERROR(INDEX('School Sites'!$C$2:$C$875,MATCH(1,('School Sites'!$B$2:$B$875=$H$3)*('School Sites'!$D$2:$D$875=A311),0)),"")</f>
        <v/>
      </c>
      <c r="C311" s="66"/>
      <c r="D311" s="66"/>
      <c r="E311" s="66"/>
      <c r="F311" s="64" t="str" cm="1">
        <f t="array" ref="F311">IFERROR(INDEX('School Sites'!$F$2:$F$875,MATCH(1,('School Sites'!$B$2:$B$875=$H$3)*('School Sites'!$D$2:$D$875=A311),0)),"")</f>
        <v/>
      </c>
      <c r="G311" s="19" t="s">
        <v>23</v>
      </c>
      <c r="H311" s="19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</row>
    <row r="312" spans="1:62" x14ac:dyDescent="0.3">
      <c r="A312" s="64" t="str" cm="1">
        <f t="array" ref="A312">IFERROR(INDEX('School Sites'!$D$2:$D$875,MATCH(1,('School Sites'!$H$2:$H$875=$G$3)*(COUNTIF($A$197:A311,'School Sites'!$D$2:$D$875)=0),0)),"")</f>
        <v/>
      </c>
      <c r="B312" s="65" t="str" cm="1">
        <f t="array" ref="B312">IFERROR(INDEX('School Sites'!$C$2:$C$875,MATCH(1,('School Sites'!$B$2:$B$875=$H$3)*('School Sites'!$D$2:$D$875=A312),0)),"")</f>
        <v/>
      </c>
      <c r="C312" s="66"/>
      <c r="D312" s="66"/>
      <c r="E312" s="66"/>
      <c r="F312" s="64" t="str" cm="1">
        <f t="array" ref="F312">IFERROR(INDEX('School Sites'!$F$2:$F$875,MATCH(1,('School Sites'!$B$2:$B$875=$H$3)*('School Sites'!$D$2:$D$875=A312),0)),"")</f>
        <v/>
      </c>
      <c r="G312" s="19" t="s">
        <v>23</v>
      </c>
      <c r="H312" s="19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</row>
    <row r="313" spans="1:62" x14ac:dyDescent="0.3">
      <c r="A313" s="64" t="str" cm="1">
        <f t="array" ref="A313">IFERROR(INDEX('School Sites'!$D$2:$D$875,MATCH(1,('School Sites'!$H$2:$H$875=$G$3)*(COUNTIF($A$197:A312,'School Sites'!$D$2:$D$875)=0),0)),"")</f>
        <v/>
      </c>
      <c r="B313" s="65" t="str" cm="1">
        <f t="array" ref="B313">IFERROR(INDEX('School Sites'!$C$2:$C$875,MATCH(1,('School Sites'!$B$2:$B$875=$H$3)*('School Sites'!$D$2:$D$875=A313),0)),"")</f>
        <v/>
      </c>
      <c r="C313" s="66"/>
      <c r="D313" s="66"/>
      <c r="E313" s="66"/>
      <c r="F313" s="64" t="str" cm="1">
        <f t="array" ref="F313">IFERROR(INDEX('School Sites'!$F$2:$F$875,MATCH(1,('School Sites'!$B$2:$B$875=$H$3)*('School Sites'!$D$2:$D$875=A313),0)),"")</f>
        <v/>
      </c>
      <c r="G313" s="19" t="s">
        <v>23</v>
      </c>
      <c r="H313" s="19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</row>
    <row r="314" spans="1:62" x14ac:dyDescent="0.3">
      <c r="A314" s="64" t="str" cm="1">
        <f t="array" ref="A314">IFERROR(INDEX('School Sites'!$D$2:$D$875,MATCH(1,('School Sites'!$H$2:$H$875=$G$3)*(COUNTIF($A$197:A313,'School Sites'!$D$2:$D$875)=0),0)),"")</f>
        <v/>
      </c>
      <c r="B314" s="65" t="str" cm="1">
        <f t="array" ref="B314">IFERROR(INDEX('School Sites'!$C$2:$C$875,MATCH(1,('School Sites'!$B$2:$B$875=$H$3)*('School Sites'!$D$2:$D$875=A314),0)),"")</f>
        <v/>
      </c>
      <c r="C314" s="66"/>
      <c r="D314" s="66"/>
      <c r="E314" s="66"/>
      <c r="F314" s="64" t="str" cm="1">
        <f t="array" ref="F314">IFERROR(INDEX('School Sites'!$F$2:$F$875,MATCH(1,('School Sites'!$B$2:$B$875=$H$3)*('School Sites'!$D$2:$D$875=A314),0)),"")</f>
        <v/>
      </c>
      <c r="G314" s="19" t="s">
        <v>23</v>
      </c>
      <c r="H314" s="19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</row>
    <row r="315" spans="1:62" x14ac:dyDescent="0.3">
      <c r="A315" s="64" t="str" cm="1">
        <f t="array" ref="A315">IFERROR(INDEX('School Sites'!$D$2:$D$875,MATCH(1,('School Sites'!$H$2:$H$875=$G$3)*(COUNTIF($A$197:A314,'School Sites'!$D$2:$D$875)=0),0)),"")</f>
        <v/>
      </c>
      <c r="B315" s="65" t="str" cm="1">
        <f t="array" ref="B315">IFERROR(INDEX('School Sites'!$C$2:$C$875,MATCH(1,('School Sites'!$B$2:$B$875=$H$3)*('School Sites'!$D$2:$D$875=A315),0)),"")</f>
        <v/>
      </c>
      <c r="C315" s="66"/>
      <c r="D315" s="66"/>
      <c r="E315" s="66"/>
      <c r="F315" s="64" t="str" cm="1">
        <f t="array" ref="F315">IFERROR(INDEX('School Sites'!$F$2:$F$875,MATCH(1,('School Sites'!$B$2:$B$875=$H$3)*('School Sites'!$D$2:$D$875=A315),0)),"")</f>
        <v/>
      </c>
      <c r="G315" s="19" t="s">
        <v>23</v>
      </c>
      <c r="H315" s="19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1:62" x14ac:dyDescent="0.3">
      <c r="A316" s="64" t="str" cm="1">
        <f t="array" ref="A316">IFERROR(INDEX('School Sites'!$D$2:$D$875,MATCH(1,('School Sites'!$H$2:$H$875=$G$3)*(COUNTIF($A$197:A315,'School Sites'!$D$2:$D$875)=0),0)),"")</f>
        <v/>
      </c>
      <c r="B316" s="65" t="str" cm="1">
        <f t="array" ref="B316">IFERROR(INDEX('School Sites'!$C$2:$C$875,MATCH(1,('School Sites'!$B$2:$B$875=$H$3)*('School Sites'!$D$2:$D$875=A316),0)),"")</f>
        <v/>
      </c>
      <c r="C316" s="66"/>
      <c r="D316" s="66"/>
      <c r="E316" s="66"/>
      <c r="F316" s="64" t="str" cm="1">
        <f t="array" ref="F316">IFERROR(INDEX('School Sites'!$F$2:$F$875,MATCH(1,('School Sites'!$B$2:$B$875=$H$3)*('School Sites'!$D$2:$D$875=A316),0)),"")</f>
        <v/>
      </c>
      <c r="G316" s="19" t="s">
        <v>23</v>
      </c>
      <c r="H316" s="19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1:62" x14ac:dyDescent="0.3">
      <c r="A317" s="64" t="str" cm="1">
        <f t="array" ref="A317">IFERROR(INDEX('School Sites'!$D$2:$D$875,MATCH(1,('School Sites'!$H$2:$H$875=$G$3)*(COUNTIF($A$197:A316,'School Sites'!$D$2:$D$875)=0),0)),"")</f>
        <v/>
      </c>
      <c r="B317" s="65" t="str" cm="1">
        <f t="array" ref="B317">IFERROR(INDEX('School Sites'!$C$2:$C$875,MATCH(1,('School Sites'!$B$2:$B$875=$H$3)*('School Sites'!$D$2:$D$875=A317),0)),"")</f>
        <v/>
      </c>
      <c r="C317" s="66"/>
      <c r="D317" s="66"/>
      <c r="E317" s="66"/>
      <c r="F317" s="64" t="str" cm="1">
        <f t="array" ref="F317">IFERROR(INDEX('School Sites'!$F$2:$F$875,MATCH(1,('School Sites'!$B$2:$B$875=$H$3)*('School Sites'!$D$2:$D$875=A317),0)),"")</f>
        <v/>
      </c>
      <c r="G317" s="19" t="s">
        <v>23</v>
      </c>
      <c r="H317" s="19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1:62" x14ac:dyDescent="0.3">
      <c r="A318" s="64" t="str" cm="1">
        <f t="array" ref="A318">IFERROR(INDEX('School Sites'!$D$2:$D$875,MATCH(1,('School Sites'!$H$2:$H$875=$G$3)*(COUNTIF($A$197:A317,'School Sites'!$D$2:$D$875)=0),0)),"")</f>
        <v/>
      </c>
      <c r="B318" s="65" t="str" cm="1">
        <f t="array" ref="B318">IFERROR(INDEX('School Sites'!$C$2:$C$875,MATCH(1,('School Sites'!$B$2:$B$875=$H$3)*('School Sites'!$D$2:$D$875=A318),0)),"")</f>
        <v/>
      </c>
      <c r="C318" s="66"/>
      <c r="D318" s="66"/>
      <c r="E318" s="66"/>
      <c r="F318" s="64" t="str" cm="1">
        <f t="array" ref="F318">IFERROR(INDEX('School Sites'!$F$2:$F$875,MATCH(1,('School Sites'!$B$2:$B$875=$H$3)*('School Sites'!$D$2:$D$875=A318),0)),"")</f>
        <v/>
      </c>
      <c r="G318" s="19" t="s">
        <v>23</v>
      </c>
      <c r="H318" s="19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1:62" x14ac:dyDescent="0.3">
      <c r="A319" s="64" t="str" cm="1">
        <f t="array" ref="A319">IFERROR(INDEX('School Sites'!$D$2:$D$875,MATCH(1,('School Sites'!$H$2:$H$875=$G$3)*(COUNTIF($A$197:A318,'School Sites'!$D$2:$D$875)=0),0)),"")</f>
        <v/>
      </c>
      <c r="B319" s="65" t="str" cm="1">
        <f t="array" ref="B319">IFERROR(INDEX('School Sites'!$C$2:$C$875,MATCH(1,('School Sites'!$B$2:$B$875=$H$3)*('School Sites'!$D$2:$D$875=A319),0)),"")</f>
        <v/>
      </c>
      <c r="C319" s="66"/>
      <c r="D319" s="66"/>
      <c r="E319" s="66"/>
      <c r="F319" s="64" t="str" cm="1">
        <f t="array" ref="F319">IFERROR(INDEX('School Sites'!$F$2:$F$875,MATCH(1,('School Sites'!$B$2:$B$875=$H$3)*('School Sites'!$D$2:$D$875=A319),0)),"")</f>
        <v/>
      </c>
      <c r="G319" s="19" t="s">
        <v>23</v>
      </c>
      <c r="H319" s="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</row>
    <row r="320" spans="1:62" x14ac:dyDescent="0.3">
      <c r="A320" s="64" t="str" cm="1">
        <f t="array" ref="A320">IFERROR(INDEX('School Sites'!$D$2:$D$875,MATCH(1,('School Sites'!$H$2:$H$875=$G$3)*(COUNTIF($A$197:A319,'School Sites'!$D$2:$D$875)=0),0)),"")</f>
        <v/>
      </c>
      <c r="B320" s="65" t="str" cm="1">
        <f t="array" ref="B320">IFERROR(INDEX('School Sites'!$C$2:$C$875,MATCH(1,('School Sites'!$B$2:$B$875=$H$3)*('School Sites'!$D$2:$D$875=A320),0)),"")</f>
        <v/>
      </c>
      <c r="C320" s="66"/>
      <c r="D320" s="66"/>
      <c r="E320" s="66"/>
      <c r="F320" s="64" t="str" cm="1">
        <f t="array" ref="F320">IFERROR(INDEX('School Sites'!$F$2:$F$875,MATCH(1,('School Sites'!$B$2:$B$875=$H$3)*('School Sites'!$D$2:$D$875=A320),0)),"")</f>
        <v/>
      </c>
      <c r="G320" s="19" t="s">
        <v>23</v>
      </c>
      <c r="H320" s="19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</row>
    <row r="321" spans="1:62" x14ac:dyDescent="0.3">
      <c r="A321" s="64" t="str" cm="1">
        <f t="array" ref="A321">IFERROR(INDEX('School Sites'!$D$2:$D$875,MATCH(1,('School Sites'!$H$2:$H$875=$G$3)*(COUNTIF($A$197:A320,'School Sites'!$D$2:$D$875)=0),0)),"")</f>
        <v/>
      </c>
      <c r="B321" s="65" t="str" cm="1">
        <f t="array" ref="B321">IFERROR(INDEX('School Sites'!$C$2:$C$875,MATCH(1,('School Sites'!$B$2:$B$875=$H$3)*('School Sites'!$D$2:$D$875=A321),0)),"")</f>
        <v/>
      </c>
      <c r="C321" s="66"/>
      <c r="D321" s="66"/>
      <c r="E321" s="66"/>
      <c r="F321" s="64" t="str" cm="1">
        <f t="array" ref="F321">IFERROR(INDEX('School Sites'!$F$2:$F$875,MATCH(1,('School Sites'!$B$2:$B$875=$H$3)*('School Sites'!$D$2:$D$875=A321),0)),"")</f>
        <v/>
      </c>
      <c r="G321" s="19" t="s">
        <v>23</v>
      </c>
      <c r="H321" s="19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62" x14ac:dyDescent="0.3">
      <c r="A322" s="64" t="str" cm="1">
        <f t="array" ref="A322">IFERROR(INDEX('School Sites'!$D$2:$D$875,MATCH(1,('School Sites'!$H$2:$H$875=$G$3)*(COUNTIF($A$197:A321,'School Sites'!$D$2:$D$875)=0),0)),"")</f>
        <v/>
      </c>
      <c r="B322" s="65" t="str" cm="1">
        <f t="array" ref="B322">IFERROR(INDEX('School Sites'!$C$2:$C$875,MATCH(1,('School Sites'!$B$2:$B$875=$H$3)*('School Sites'!$D$2:$D$875=A322),0)),"")</f>
        <v/>
      </c>
      <c r="C322" s="66"/>
      <c r="D322" s="66"/>
      <c r="E322" s="66"/>
      <c r="F322" s="64" t="str" cm="1">
        <f t="array" ref="F322">IFERROR(INDEX('School Sites'!$F$2:$F$875,MATCH(1,('School Sites'!$B$2:$B$875=$H$3)*('School Sites'!$D$2:$D$875=A322),0)),"")</f>
        <v/>
      </c>
      <c r="G322" s="19" t="s">
        <v>23</v>
      </c>
      <c r="H322" s="19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</row>
    <row r="323" spans="1:62" x14ac:dyDescent="0.3">
      <c r="A323" s="64" t="str" cm="1">
        <f t="array" ref="A323">IFERROR(INDEX('School Sites'!$D$2:$D$875,MATCH(1,('School Sites'!$H$2:$H$875=$G$3)*(COUNTIF($A$197:A322,'School Sites'!$D$2:$D$875)=0),0)),"")</f>
        <v/>
      </c>
      <c r="B323" s="65" t="str" cm="1">
        <f t="array" ref="B323">IFERROR(INDEX('School Sites'!$C$2:$C$875,MATCH(1,('School Sites'!$B$2:$B$875=$H$3)*('School Sites'!$D$2:$D$875=A323),0)),"")</f>
        <v/>
      </c>
      <c r="C323" s="66"/>
      <c r="D323" s="66"/>
      <c r="E323" s="66"/>
      <c r="F323" s="64" t="str" cm="1">
        <f t="array" ref="F323">IFERROR(INDEX('School Sites'!$F$2:$F$875,MATCH(1,('School Sites'!$B$2:$B$875=$H$3)*('School Sites'!$D$2:$D$875=A323),0)),"")</f>
        <v/>
      </c>
      <c r="G323" s="19" t="s">
        <v>23</v>
      </c>
      <c r="H323" s="19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</row>
    <row r="324" spans="1:62" x14ac:dyDescent="0.3">
      <c r="A324" s="64" t="str" cm="1">
        <f t="array" ref="A324">IFERROR(INDEX('School Sites'!$D$2:$D$875,MATCH(1,('School Sites'!$H$2:$H$875=$G$3)*(COUNTIF($A$197:A323,'School Sites'!$D$2:$D$875)=0),0)),"")</f>
        <v/>
      </c>
      <c r="B324" s="65" t="str" cm="1">
        <f t="array" ref="B324">IFERROR(INDEX('School Sites'!$C$2:$C$875,MATCH(1,('School Sites'!$B$2:$B$875=$H$3)*('School Sites'!$D$2:$D$875=A324),0)),"")</f>
        <v/>
      </c>
      <c r="C324" s="66"/>
      <c r="D324" s="66"/>
      <c r="E324" s="66"/>
      <c r="F324" s="64" t="str" cm="1">
        <f t="array" ref="F324">IFERROR(INDEX('School Sites'!$F$2:$F$875,MATCH(1,('School Sites'!$B$2:$B$875=$H$3)*('School Sites'!$D$2:$D$875=A324),0)),"")</f>
        <v/>
      </c>
      <c r="G324" s="19" t="s">
        <v>23</v>
      </c>
      <c r="H324" s="19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</row>
    <row r="325" spans="1:62" x14ac:dyDescent="0.3">
      <c r="A325" s="64" t="str" cm="1">
        <f t="array" ref="A325">IFERROR(INDEX('School Sites'!$D$2:$D$875,MATCH(1,('School Sites'!$H$2:$H$875=$G$3)*(COUNTIF($A$197:A324,'School Sites'!$D$2:$D$875)=0),0)),"")</f>
        <v/>
      </c>
      <c r="B325" s="65" t="str" cm="1">
        <f t="array" ref="B325">IFERROR(INDEX('School Sites'!$C$2:$C$875,MATCH(1,('School Sites'!$B$2:$B$875=$H$3)*('School Sites'!$D$2:$D$875=A325),0)),"")</f>
        <v/>
      </c>
      <c r="C325" s="66"/>
      <c r="D325" s="66"/>
      <c r="E325" s="66"/>
      <c r="F325" s="64" t="str" cm="1">
        <f t="array" ref="F325">IFERROR(INDEX('School Sites'!$F$2:$F$875,MATCH(1,('School Sites'!$B$2:$B$875=$H$3)*('School Sites'!$D$2:$D$875=A325),0)),"")</f>
        <v/>
      </c>
      <c r="G325" s="19" t="s">
        <v>23</v>
      </c>
      <c r="H325" s="19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</row>
    <row r="326" spans="1:62" x14ac:dyDescent="0.3">
      <c r="A326" s="64" t="str" cm="1">
        <f t="array" ref="A326">IFERROR(INDEX('School Sites'!$D$2:$D$875,MATCH(1,('School Sites'!$H$2:$H$875=$G$3)*(COUNTIF($A$197:A325,'School Sites'!$D$2:$D$875)=0),0)),"")</f>
        <v/>
      </c>
      <c r="B326" s="65" t="str" cm="1">
        <f t="array" ref="B326">IFERROR(INDEX('School Sites'!$C$2:$C$875,MATCH(1,('School Sites'!$B$2:$B$875=$H$3)*('School Sites'!$D$2:$D$875=A326),0)),"")</f>
        <v/>
      </c>
      <c r="C326" s="66"/>
      <c r="D326" s="66"/>
      <c r="E326" s="66"/>
      <c r="F326" s="64" t="str" cm="1">
        <f t="array" ref="F326">IFERROR(INDEX('School Sites'!$F$2:$F$875,MATCH(1,('School Sites'!$B$2:$B$875=$H$3)*('School Sites'!$D$2:$D$875=A326),0)),"")</f>
        <v/>
      </c>
      <c r="G326" s="19" t="s">
        <v>23</v>
      </c>
      <c r="H326" s="19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</row>
    <row r="327" spans="1:62" x14ac:dyDescent="0.3">
      <c r="A327" s="64" t="str" cm="1">
        <f t="array" ref="A327">IFERROR(INDEX('School Sites'!$D$2:$D$875,MATCH(1,('School Sites'!$H$2:$H$875=$G$3)*(COUNTIF($A$197:A326,'School Sites'!$D$2:$D$875)=0),0)),"")</f>
        <v/>
      </c>
      <c r="B327" s="65" t="str" cm="1">
        <f t="array" ref="B327">IFERROR(INDEX('School Sites'!$C$2:$C$875,MATCH(1,('School Sites'!$B$2:$B$875=$H$3)*('School Sites'!$D$2:$D$875=A327),0)),"")</f>
        <v/>
      </c>
      <c r="C327" s="66"/>
      <c r="D327" s="66"/>
      <c r="E327" s="66"/>
      <c r="F327" s="64" t="str" cm="1">
        <f t="array" ref="F327">IFERROR(INDEX('School Sites'!$F$2:$F$875,MATCH(1,('School Sites'!$B$2:$B$875=$H$3)*('School Sites'!$D$2:$D$875=A327),0)),"")</f>
        <v/>
      </c>
      <c r="G327" s="19" t="s">
        <v>23</v>
      </c>
      <c r="H327" s="19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2" x14ac:dyDescent="0.3">
      <c r="A328" s="64" t="str" cm="1">
        <f t="array" ref="A328">IFERROR(INDEX('School Sites'!$D$2:$D$875,MATCH(1,('School Sites'!$H$2:$H$875=$G$3)*(COUNTIF($A$197:A327,'School Sites'!$D$2:$D$875)=0),0)),"")</f>
        <v/>
      </c>
      <c r="B328" s="65" t="str" cm="1">
        <f t="array" ref="B328">IFERROR(INDEX('School Sites'!$C$2:$C$875,MATCH(1,('School Sites'!$B$2:$B$875=$H$3)*('School Sites'!$D$2:$D$875=A328),0)),"")</f>
        <v/>
      </c>
      <c r="C328" s="66"/>
      <c r="D328" s="66"/>
      <c r="E328" s="66"/>
      <c r="F328" s="64" t="str" cm="1">
        <f t="array" ref="F328">IFERROR(INDEX('School Sites'!$F$2:$F$875,MATCH(1,('School Sites'!$B$2:$B$875=$H$3)*('School Sites'!$D$2:$D$875=A328),0)),"")</f>
        <v/>
      </c>
      <c r="G328" s="19" t="s">
        <v>23</v>
      </c>
      <c r="H328" s="19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2" x14ac:dyDescent="0.3">
      <c r="A329" s="64" t="str" cm="1">
        <f t="array" ref="A329">IFERROR(INDEX('School Sites'!$D$2:$D$875,MATCH(1,('School Sites'!$H$2:$H$875=$G$3)*(COUNTIF($A$197:A328,'School Sites'!$D$2:$D$875)=0),0)),"")</f>
        <v/>
      </c>
      <c r="B329" s="65" t="str" cm="1">
        <f t="array" ref="B329">IFERROR(INDEX('School Sites'!$C$2:$C$875,MATCH(1,('School Sites'!$B$2:$B$875=$H$3)*('School Sites'!$D$2:$D$875=A329),0)),"")</f>
        <v/>
      </c>
      <c r="C329" s="66"/>
      <c r="D329" s="66"/>
      <c r="E329" s="66"/>
      <c r="F329" s="64" t="str" cm="1">
        <f t="array" ref="F329">IFERROR(INDEX('School Sites'!$F$2:$F$875,MATCH(1,('School Sites'!$B$2:$B$875=$H$3)*('School Sites'!$D$2:$D$875=A329),0)),"")</f>
        <v/>
      </c>
      <c r="G329" s="19" t="s">
        <v>23</v>
      </c>
      <c r="H329" s="1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2" x14ac:dyDescent="0.3">
      <c r="A330" s="64" t="str" cm="1">
        <f t="array" ref="A330">IFERROR(INDEX('School Sites'!$D$2:$D$875,MATCH(1,('School Sites'!$H$2:$H$875=$G$3)*(COUNTIF($A$197:A329,'School Sites'!$D$2:$D$875)=0),0)),"")</f>
        <v/>
      </c>
      <c r="B330" s="65" t="str" cm="1">
        <f t="array" ref="B330">IFERROR(INDEX('School Sites'!$C$2:$C$875,MATCH(1,('School Sites'!$B$2:$B$875=$H$3)*('School Sites'!$D$2:$D$875=A330),0)),"")</f>
        <v/>
      </c>
      <c r="C330" s="66"/>
      <c r="D330" s="66"/>
      <c r="E330" s="66"/>
      <c r="F330" s="64" t="str" cm="1">
        <f t="array" ref="F330">IFERROR(INDEX('School Sites'!$F$2:$F$875,MATCH(1,('School Sites'!$B$2:$B$875=$H$3)*('School Sites'!$D$2:$D$875=A330),0)),"")</f>
        <v/>
      </c>
      <c r="G330" s="19" t="s">
        <v>23</v>
      </c>
      <c r="H330" s="19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</row>
    <row r="331" spans="1:62" x14ac:dyDescent="0.3">
      <c r="A331" s="64" t="str" cm="1">
        <f t="array" ref="A331">IFERROR(INDEX('School Sites'!$D$2:$D$875,MATCH(1,('School Sites'!$H$2:$H$875=$G$3)*(COUNTIF($A$197:A330,'School Sites'!$D$2:$D$875)=0),0)),"")</f>
        <v/>
      </c>
      <c r="B331" s="65" t="str" cm="1">
        <f t="array" ref="B331">IFERROR(INDEX('School Sites'!$C$2:$C$875,MATCH(1,('School Sites'!$B$2:$B$875=$H$3)*('School Sites'!$D$2:$D$875=A331),0)),"")</f>
        <v/>
      </c>
      <c r="C331" s="66"/>
      <c r="D331" s="66"/>
      <c r="E331" s="66"/>
      <c r="F331" s="64" t="str" cm="1">
        <f t="array" ref="F331">IFERROR(INDEX('School Sites'!$F$2:$F$875,MATCH(1,('School Sites'!$B$2:$B$875=$H$3)*('School Sites'!$D$2:$D$875=A331),0)),"")</f>
        <v/>
      </c>
      <c r="G331" s="19" t="s">
        <v>23</v>
      </c>
      <c r="H331" s="19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2" x14ac:dyDescent="0.3">
      <c r="A332" s="64" t="str" cm="1">
        <f t="array" ref="A332">IFERROR(INDEX('School Sites'!$D$2:$D$875,MATCH(1,('School Sites'!$H$2:$H$875=$G$3)*(COUNTIF($A$197:A331,'School Sites'!$D$2:$D$875)=0),0)),"")</f>
        <v/>
      </c>
      <c r="B332" s="65" t="str" cm="1">
        <f t="array" ref="B332">IFERROR(INDEX('School Sites'!$C$2:$C$875,MATCH(1,('School Sites'!$B$2:$B$875=$H$3)*('School Sites'!$D$2:$D$875=A332),0)),"")</f>
        <v/>
      </c>
      <c r="C332" s="66"/>
      <c r="D332" s="66"/>
      <c r="E332" s="66"/>
      <c r="F332" s="64" t="str" cm="1">
        <f t="array" ref="F332">IFERROR(INDEX('School Sites'!$F$2:$F$875,MATCH(1,('School Sites'!$B$2:$B$875=$H$3)*('School Sites'!$D$2:$D$875=A332),0)),"")</f>
        <v/>
      </c>
      <c r="G332" s="19" t="s">
        <v>23</v>
      </c>
      <c r="H332" s="19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2" x14ac:dyDescent="0.3">
      <c r="A333" s="64" t="str" cm="1">
        <f t="array" ref="A333">IFERROR(INDEX('School Sites'!$D$2:$D$875,MATCH(1,('School Sites'!$H$2:$H$875=$G$3)*(COUNTIF($A$197:A332,'School Sites'!$D$2:$D$875)=0),0)),"")</f>
        <v/>
      </c>
      <c r="B333" s="65" t="str" cm="1">
        <f t="array" ref="B333">IFERROR(INDEX('School Sites'!$C$2:$C$875,MATCH(1,('School Sites'!$B$2:$B$875=$H$3)*('School Sites'!$D$2:$D$875=A333),0)),"")</f>
        <v/>
      </c>
      <c r="C333" s="66"/>
      <c r="D333" s="66"/>
      <c r="E333" s="66"/>
      <c r="F333" s="64" t="str" cm="1">
        <f t="array" ref="F333">IFERROR(INDEX('School Sites'!$F$2:$F$875,MATCH(1,('School Sites'!$B$2:$B$875=$H$3)*('School Sites'!$D$2:$D$875=A333),0)),"")</f>
        <v/>
      </c>
      <c r="G333" s="19" t="s">
        <v>23</v>
      </c>
      <c r="H333" s="19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</row>
    <row r="334" spans="1:62" x14ac:dyDescent="0.3">
      <c r="A334" s="64" t="str" cm="1">
        <f t="array" ref="A334">IFERROR(INDEX('School Sites'!$D$2:$D$875,MATCH(1,('School Sites'!$H$2:$H$875=$G$3)*(COUNTIF($A$197:A333,'School Sites'!$D$2:$D$875)=0),0)),"")</f>
        <v/>
      </c>
      <c r="B334" s="65" t="str" cm="1">
        <f t="array" ref="B334">IFERROR(INDEX('School Sites'!$C$2:$C$875,MATCH(1,('School Sites'!$B$2:$B$875=$H$3)*('School Sites'!$D$2:$D$875=A334),0)),"")</f>
        <v/>
      </c>
      <c r="C334" s="66"/>
      <c r="D334" s="66"/>
      <c r="E334" s="66"/>
      <c r="F334" s="64" t="str" cm="1">
        <f t="array" ref="F334">IFERROR(INDEX('School Sites'!$F$2:$F$875,MATCH(1,('School Sites'!$B$2:$B$875=$H$3)*('School Sites'!$D$2:$D$875=A334),0)),"")</f>
        <v/>
      </c>
      <c r="G334" s="19" t="s">
        <v>23</v>
      </c>
      <c r="H334" s="19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</row>
    <row r="335" spans="1:62" x14ac:dyDescent="0.3">
      <c r="A335" s="64" t="str" cm="1">
        <f t="array" ref="A335">IFERROR(INDEX('School Sites'!$D$2:$D$875,MATCH(1,('School Sites'!$H$2:$H$875=$G$3)*(COUNTIF($A$197:A334,'School Sites'!$D$2:$D$875)=0),0)),"")</f>
        <v/>
      </c>
      <c r="B335" s="65" t="str" cm="1">
        <f t="array" ref="B335">IFERROR(INDEX('School Sites'!$C$2:$C$875,MATCH(1,('School Sites'!$B$2:$B$875=$H$3)*('School Sites'!$D$2:$D$875=A335),0)),"")</f>
        <v/>
      </c>
      <c r="C335" s="66"/>
      <c r="D335" s="66"/>
      <c r="E335" s="66"/>
      <c r="F335" s="64" t="str" cm="1">
        <f t="array" ref="F335">IFERROR(INDEX('School Sites'!$F$2:$F$875,MATCH(1,('School Sites'!$B$2:$B$875=$H$3)*('School Sites'!$D$2:$D$875=A335),0)),"")</f>
        <v/>
      </c>
      <c r="G335" s="19" t="s">
        <v>23</v>
      </c>
      <c r="H335" s="19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</row>
    <row r="336" spans="1:62" x14ac:dyDescent="0.3">
      <c r="A336" s="64" t="str" cm="1">
        <f t="array" ref="A336">IFERROR(INDEX('School Sites'!$D$2:$D$875,MATCH(1,('School Sites'!$H$2:$H$875=$G$3)*(COUNTIF($A$197:A335,'School Sites'!$D$2:$D$875)=0),0)),"")</f>
        <v/>
      </c>
      <c r="B336" s="65" t="str" cm="1">
        <f t="array" ref="B336">IFERROR(INDEX('School Sites'!$C$2:$C$875,MATCH(1,('School Sites'!$B$2:$B$875=$H$3)*('School Sites'!$D$2:$D$875=A336),0)),"")</f>
        <v/>
      </c>
      <c r="C336" s="66"/>
      <c r="D336" s="66"/>
      <c r="E336" s="66"/>
      <c r="F336" s="64" t="str" cm="1">
        <f t="array" ref="F336">IFERROR(INDEX('School Sites'!$F$2:$F$875,MATCH(1,('School Sites'!$B$2:$B$875=$H$3)*('School Sites'!$D$2:$D$875=A336),0)),"")</f>
        <v/>
      </c>
      <c r="G336" s="19" t="s">
        <v>23</v>
      </c>
      <c r="H336" s="19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</row>
    <row r="337" spans="1:62" x14ac:dyDescent="0.3">
      <c r="A337" s="64" t="str" cm="1">
        <f t="array" ref="A337">IFERROR(INDEX('School Sites'!$D$2:$D$875,MATCH(1,('School Sites'!$H$2:$H$875=$G$3)*(COUNTIF($A$197:A336,'School Sites'!$D$2:$D$875)=0),0)),"")</f>
        <v/>
      </c>
      <c r="B337" s="65" t="str" cm="1">
        <f t="array" ref="B337">IFERROR(INDEX('School Sites'!$C$2:$C$875,MATCH(1,('School Sites'!$B$2:$B$875=$H$3)*('School Sites'!$D$2:$D$875=A337),0)),"")</f>
        <v/>
      </c>
      <c r="C337" s="66"/>
      <c r="D337" s="66"/>
      <c r="E337" s="66"/>
      <c r="F337" s="64" t="str" cm="1">
        <f t="array" ref="F337">IFERROR(INDEX('School Sites'!$F$2:$F$875,MATCH(1,('School Sites'!$B$2:$B$875=$H$3)*('School Sites'!$D$2:$D$875=A337),0)),"")</f>
        <v/>
      </c>
      <c r="G337" s="19" t="s">
        <v>23</v>
      </c>
      <c r="H337" s="19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</row>
    <row r="338" spans="1:62" x14ac:dyDescent="0.3">
      <c r="A338" s="64" t="str" cm="1">
        <f t="array" ref="A338">IFERROR(INDEX('School Sites'!$D$2:$D$875,MATCH(1,('School Sites'!$H$2:$H$875=$G$3)*(COUNTIF($A$197:A337,'School Sites'!$D$2:$D$875)=0),0)),"")</f>
        <v/>
      </c>
      <c r="B338" s="65" t="str" cm="1">
        <f t="array" ref="B338">IFERROR(INDEX('School Sites'!$C$2:$C$875,MATCH(1,('School Sites'!$B$2:$B$875=$H$3)*('School Sites'!$D$2:$D$875=A338),0)),"")</f>
        <v/>
      </c>
      <c r="C338" s="66"/>
      <c r="D338" s="66"/>
      <c r="E338" s="66"/>
      <c r="F338" s="64" t="str" cm="1">
        <f t="array" ref="F338">IFERROR(INDEX('School Sites'!$F$2:$F$875,MATCH(1,('School Sites'!$B$2:$B$875=$H$3)*('School Sites'!$D$2:$D$875=A338),0)),"")</f>
        <v/>
      </c>
      <c r="G338" s="19" t="s">
        <v>23</v>
      </c>
      <c r="H338" s="19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</row>
    <row r="339" spans="1:62" x14ac:dyDescent="0.3">
      <c r="A339" s="64" t="str" cm="1">
        <f t="array" ref="A339">IFERROR(INDEX('School Sites'!$D$2:$D$875,MATCH(1,('School Sites'!$H$2:$H$875=$G$3)*(COUNTIF($A$197:A338,'School Sites'!$D$2:$D$875)=0),0)),"")</f>
        <v/>
      </c>
      <c r="B339" s="65" t="str" cm="1">
        <f t="array" ref="B339">IFERROR(INDEX('School Sites'!$C$2:$C$875,MATCH(1,('School Sites'!$B$2:$B$875=$H$3)*('School Sites'!$D$2:$D$875=A339),0)),"")</f>
        <v/>
      </c>
      <c r="C339" s="66"/>
      <c r="D339" s="66"/>
      <c r="E339" s="66"/>
      <c r="F339" s="64" t="str" cm="1">
        <f t="array" ref="F339">IFERROR(INDEX('School Sites'!$F$2:$F$875,MATCH(1,('School Sites'!$B$2:$B$875=$H$3)*('School Sites'!$D$2:$D$875=A339),0)),"")</f>
        <v/>
      </c>
      <c r="G339" s="19" t="s">
        <v>23</v>
      </c>
      <c r="H339" s="1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</row>
    <row r="340" spans="1:62" x14ac:dyDescent="0.3">
      <c r="A340" s="64" t="str" cm="1">
        <f t="array" ref="A340">IFERROR(INDEX('School Sites'!$D$2:$D$875,MATCH(1,('School Sites'!$H$2:$H$875=$G$3)*(COUNTIF($A$197:A339,'School Sites'!$D$2:$D$875)=0),0)),"")</f>
        <v/>
      </c>
      <c r="B340" s="65" t="str" cm="1">
        <f t="array" ref="B340">IFERROR(INDEX('School Sites'!$C$2:$C$875,MATCH(1,('School Sites'!$B$2:$B$875=$H$3)*('School Sites'!$D$2:$D$875=A340),0)),"")</f>
        <v/>
      </c>
      <c r="C340" s="66"/>
      <c r="D340" s="66"/>
      <c r="E340" s="66"/>
      <c r="F340" s="64" t="str" cm="1">
        <f t="array" ref="F340">IFERROR(INDEX('School Sites'!$F$2:$F$875,MATCH(1,('School Sites'!$B$2:$B$875=$H$3)*('School Sites'!$D$2:$D$875=A340),0)),"")</f>
        <v/>
      </c>
      <c r="G340" s="19" t="s">
        <v>23</v>
      </c>
      <c r="H340" s="19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</row>
    <row r="341" spans="1:62" x14ac:dyDescent="0.3">
      <c r="A341" s="64" t="str" cm="1">
        <f t="array" ref="A341">IFERROR(INDEX('School Sites'!$D$2:$D$875,MATCH(1,('School Sites'!$H$2:$H$875=$G$3)*(COUNTIF($A$197:A340,'School Sites'!$D$2:$D$875)=0),0)),"")</f>
        <v/>
      </c>
      <c r="B341" s="65" t="str" cm="1">
        <f t="array" ref="B341">IFERROR(INDEX('School Sites'!$C$2:$C$875,MATCH(1,('School Sites'!$B$2:$B$875=$H$3)*('School Sites'!$D$2:$D$875=A341),0)),"")</f>
        <v/>
      </c>
      <c r="C341" s="66"/>
      <c r="D341" s="66"/>
      <c r="E341" s="66"/>
      <c r="F341" s="64" t="str" cm="1">
        <f t="array" ref="F341">IFERROR(INDEX('School Sites'!$F$2:$F$875,MATCH(1,('School Sites'!$B$2:$B$875=$H$3)*('School Sites'!$D$2:$D$875=A341),0)),"")</f>
        <v/>
      </c>
      <c r="G341" s="19" t="s">
        <v>23</v>
      </c>
      <c r="H341" s="19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</row>
    <row r="342" spans="1:62" x14ac:dyDescent="0.3">
      <c r="A342" s="64" t="str" cm="1">
        <f t="array" ref="A342">IFERROR(INDEX('School Sites'!$D$2:$D$875,MATCH(1,('School Sites'!$H$2:$H$875=$G$3)*(COUNTIF($A$197:A341,'School Sites'!$D$2:$D$875)=0),0)),"")</f>
        <v/>
      </c>
      <c r="B342" s="65" t="str" cm="1">
        <f t="array" ref="B342">IFERROR(INDEX('School Sites'!$C$2:$C$875,MATCH(1,('School Sites'!$B$2:$B$875=$H$3)*('School Sites'!$D$2:$D$875=A342),0)),"")</f>
        <v/>
      </c>
      <c r="C342" s="66"/>
      <c r="D342" s="66"/>
      <c r="E342" s="66"/>
      <c r="F342" s="64" t="str" cm="1">
        <f t="array" ref="F342">IFERROR(INDEX('School Sites'!$F$2:$F$875,MATCH(1,('School Sites'!$B$2:$B$875=$H$3)*('School Sites'!$D$2:$D$875=A342),0)),"")</f>
        <v/>
      </c>
      <c r="G342" s="19" t="s">
        <v>23</v>
      </c>
      <c r="H342" s="19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</row>
    <row r="343" spans="1:62" x14ac:dyDescent="0.3">
      <c r="A343" s="64" t="str" cm="1">
        <f t="array" ref="A343">IFERROR(INDEX('School Sites'!$D$2:$D$875,MATCH(1,('School Sites'!$H$2:$H$875=$G$3)*(COUNTIF($A$197:A342,'School Sites'!$D$2:$D$875)=0),0)),"")</f>
        <v/>
      </c>
      <c r="B343" s="65" t="str" cm="1">
        <f t="array" ref="B343">IFERROR(INDEX('School Sites'!$C$2:$C$875,MATCH(1,('School Sites'!$B$2:$B$875=$H$3)*('School Sites'!$D$2:$D$875=A343),0)),"")</f>
        <v/>
      </c>
      <c r="C343" s="66"/>
      <c r="D343" s="66"/>
      <c r="E343" s="66"/>
      <c r="F343" s="64" t="str" cm="1">
        <f t="array" ref="F343">IFERROR(INDEX('School Sites'!$F$2:$F$875,MATCH(1,('School Sites'!$B$2:$B$875=$H$3)*('School Sites'!$D$2:$D$875=A343),0)),"")</f>
        <v/>
      </c>
      <c r="G343" s="19" t="s">
        <v>23</v>
      </c>
      <c r="H343" s="19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</row>
    <row r="344" spans="1:62" x14ac:dyDescent="0.3">
      <c r="A344" s="64" t="str" cm="1">
        <f t="array" ref="A344">IFERROR(INDEX('School Sites'!$D$2:$D$875,MATCH(1,('School Sites'!$H$2:$H$875=$G$3)*(COUNTIF($A$197:A343,'School Sites'!$D$2:$D$875)=0),0)),"")</f>
        <v/>
      </c>
      <c r="B344" s="65" t="str" cm="1">
        <f t="array" ref="B344">IFERROR(INDEX('School Sites'!$C$2:$C$875,MATCH(1,('School Sites'!$B$2:$B$875=$H$3)*('School Sites'!$D$2:$D$875=A344),0)),"")</f>
        <v/>
      </c>
      <c r="C344" s="66"/>
      <c r="D344" s="66"/>
      <c r="E344" s="66"/>
      <c r="F344" s="64" t="str" cm="1">
        <f t="array" ref="F344">IFERROR(INDEX('School Sites'!$F$2:$F$875,MATCH(1,('School Sites'!$B$2:$B$875=$H$3)*('School Sites'!$D$2:$D$875=A344),0)),"")</f>
        <v/>
      </c>
      <c r="G344" s="19" t="s">
        <v>23</v>
      </c>
      <c r="H344" s="19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</row>
  </sheetData>
  <sheetProtection algorithmName="SHA-512" hashValue="hPNPwHLrLPFqZ1t7bglxKU4QFiuoCIqjnpju+8n7CqGkIJxBFazsSVzptnh0vSqqViaIopxZ/Yot8+k+FQmSUw==" saltValue="rQbTvZkM9wmK4E655AaWrA==" spinCount="100000" sheet="1" formatCells="0" formatColumns="0" formatRows="0" insertColumns="0" insertRows="0" insertHyperlinks="0" sort="0" autoFilter="0" pivotTables="0"/>
  <conditionalFormatting sqref="A17:A187">
    <cfRule type="cellIs" dxfId="13" priority="2" operator="equal">
      <formula>""</formula>
    </cfRule>
    <cfRule type="cellIs" dxfId="12" priority="3" operator="lessThan">
      <formula>45108</formula>
    </cfRule>
    <cfRule type="duplicateValues" dxfId="11" priority="6"/>
    <cfRule type="cellIs" dxfId="10" priority="7" operator="greaterThan">
      <formula>45473</formula>
    </cfRule>
  </conditionalFormatting>
  <conditionalFormatting sqref="C17:C188 C191">
    <cfRule type="cellIs" dxfId="9" priority="1" operator="equal">
      <formula>"VIOLATION"</formula>
    </cfRule>
  </conditionalFormatting>
  <dataValidations count="1">
    <dataValidation type="list" allowBlank="1" showInputMessage="1" showErrorMessage="1" sqref="G198:G344" xr:uid="{B4CA6359-3E0A-4E96-AB30-A7B06358D846}">
      <formula1>"Select…,Yes,No"</formula1>
    </dataValidation>
  </dataValidations>
  <printOptions horizontalCentered="1"/>
  <pageMargins left="0.2" right="0.2" top="0.5" bottom="0.5" header="0" footer="0.3"/>
  <pageSetup scale="60" fitToHeight="8" orientation="landscape" r:id="rId1"/>
  <headerFooter>
    <oddFooter>&amp;L&amp;"Arial,Bold"&amp;8&amp;F&amp;R&amp;"Arial,Bold"&amp;8&amp;P of &amp;N</oddFooter>
  </headerFooter>
  <colBreaks count="1" manualBreakCount="1">
    <brk id="11" max="239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69D50D0E-2194-4557-BA7D-2BAD75D1D3B8}">
          <x14:formula1>
            <xm:f>OFFSET(PED_ONLY2!$I$2,,,COUNTIF(PED_ONLY2!$I$1:$I$256,"?*")-1)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1317-9F48-4309-9655-D9952916946D}">
  <dimension ref="A1:I875"/>
  <sheetViews>
    <sheetView showGridLines="0" topLeftCell="A859" workbookViewId="0">
      <selection activeCell="H870" sqref="H870"/>
    </sheetView>
  </sheetViews>
  <sheetFormatPr defaultRowHeight="14.4" x14ac:dyDescent="0.3"/>
  <cols>
    <col min="1" max="1" width="34.77734375" style="10" customWidth="1"/>
    <col min="2" max="2" width="7" style="10" customWidth="1"/>
    <col min="3" max="3" width="36.44140625" style="10" customWidth="1"/>
    <col min="4" max="4" width="5.77734375" style="10" customWidth="1"/>
    <col min="5" max="5" width="9" style="10" customWidth="1"/>
    <col min="6" max="6" width="6" style="10" customWidth="1"/>
    <col min="7" max="16384" width="8.88671875" style="10"/>
  </cols>
  <sheetData>
    <row r="1" spans="1:9" ht="31.2" customHeight="1" x14ac:dyDescent="0.3">
      <c r="A1" s="14" t="s">
        <v>1785</v>
      </c>
      <c r="B1" s="16" t="s">
        <v>1784</v>
      </c>
      <c r="C1" s="14" t="s">
        <v>22</v>
      </c>
      <c r="D1" s="16" t="s">
        <v>1783</v>
      </c>
      <c r="E1" s="15" t="s">
        <v>1782</v>
      </c>
      <c r="F1" s="14" t="s">
        <v>1781</v>
      </c>
      <c r="G1" s="17" t="s">
        <v>1787</v>
      </c>
      <c r="H1" s="17" t="s">
        <v>1788</v>
      </c>
      <c r="I1" s="10" t="s">
        <v>1794</v>
      </c>
    </row>
    <row r="2" spans="1:9" ht="14.4" customHeight="1" x14ac:dyDescent="0.3">
      <c r="A2" s="11" t="s">
        <v>1780</v>
      </c>
      <c r="B2" s="13" t="s">
        <v>1723</v>
      </c>
      <c r="C2" s="11" t="s">
        <v>1780</v>
      </c>
      <c r="D2" s="13" t="s">
        <v>565</v>
      </c>
      <c r="E2" s="12" t="s">
        <v>554</v>
      </c>
      <c r="F2" s="11" t="s">
        <v>1429</v>
      </c>
      <c r="G2" s="10" t="str">
        <f>IF(E2="N","D",IF(LEFT(B2,1)="5","SC","LC"))</f>
        <v>SC</v>
      </c>
      <c r="H2" s="10" t="str">
        <f>IF(G2="D",_xlfn.CONCAT(B2,"-","000"),_xlfn.CONCAT(B2,"-",D2))</f>
        <v>580-001</v>
      </c>
      <c r="I2" s="10" t="s">
        <v>1793</v>
      </c>
    </row>
    <row r="3" spans="1:9" x14ac:dyDescent="0.3">
      <c r="A3" s="11" t="s">
        <v>1779</v>
      </c>
      <c r="B3" s="13" t="s">
        <v>1551</v>
      </c>
      <c r="C3" s="11" t="s">
        <v>1779</v>
      </c>
      <c r="D3" s="13" t="s">
        <v>565</v>
      </c>
      <c r="E3" s="12" t="s">
        <v>554</v>
      </c>
      <c r="F3" s="11" t="s">
        <v>750</v>
      </c>
      <c r="G3" s="10" t="str">
        <f t="shared" ref="G3:G66" si="0">IF(E3="N","D",IF(LEFT(B3,1)="5","SC","LC"))</f>
        <v>SC</v>
      </c>
      <c r="H3" s="10" t="str">
        <f t="shared" ref="H3:H66" si="1">IF(G3="D",_xlfn.CONCAT(B3,"-","000"),_xlfn.CONCAT(B3,"-",D3))</f>
        <v>516-001</v>
      </c>
      <c r="I3" s="10" t="s">
        <v>1793</v>
      </c>
    </row>
    <row r="4" spans="1:9" x14ac:dyDescent="0.3">
      <c r="A4" s="11" t="s">
        <v>1778</v>
      </c>
      <c r="B4" s="13" t="s">
        <v>1682</v>
      </c>
      <c r="C4" s="11" t="s">
        <v>1778</v>
      </c>
      <c r="D4" s="13" t="s">
        <v>565</v>
      </c>
      <c r="E4" s="12" t="s">
        <v>554</v>
      </c>
      <c r="F4" s="11" t="s">
        <v>750</v>
      </c>
      <c r="G4" s="10" t="str">
        <f t="shared" si="0"/>
        <v>SC</v>
      </c>
      <c r="H4" s="10" t="str">
        <f t="shared" si="1"/>
        <v>517-001</v>
      </c>
      <c r="I4" s="10" t="s">
        <v>1793</v>
      </c>
    </row>
    <row r="5" spans="1:9" ht="14.4" customHeight="1" x14ac:dyDescent="0.3">
      <c r="A5" s="11" t="s">
        <v>37</v>
      </c>
      <c r="B5" s="13" t="s">
        <v>1777</v>
      </c>
      <c r="C5" s="11" t="s">
        <v>1776</v>
      </c>
      <c r="D5" s="13" t="s">
        <v>565</v>
      </c>
      <c r="E5" s="12" t="s">
        <v>554</v>
      </c>
      <c r="F5" s="11" t="s">
        <v>553</v>
      </c>
      <c r="G5" s="10" t="str">
        <f t="shared" si="0"/>
        <v>SC</v>
      </c>
      <c r="H5" s="10" t="str">
        <f t="shared" si="1"/>
        <v>579-001</v>
      </c>
      <c r="I5" s="10" t="s">
        <v>1793</v>
      </c>
    </row>
    <row r="6" spans="1:9" x14ac:dyDescent="0.3">
      <c r="A6" s="11" t="s">
        <v>42</v>
      </c>
      <c r="B6" s="13" t="s">
        <v>1146</v>
      </c>
      <c r="C6" s="11" t="s">
        <v>1775</v>
      </c>
      <c r="D6" s="13" t="s">
        <v>716</v>
      </c>
      <c r="E6" s="12" t="s">
        <v>524</v>
      </c>
      <c r="F6" s="11" t="s">
        <v>528</v>
      </c>
      <c r="G6" s="10" t="str">
        <f t="shared" si="0"/>
        <v>D</v>
      </c>
      <c r="H6" s="10" t="str">
        <f t="shared" si="1"/>
        <v>046-000</v>
      </c>
      <c r="I6" s="10" t="s">
        <v>1793</v>
      </c>
    </row>
    <row r="7" spans="1:9" ht="14.4" customHeight="1" x14ac:dyDescent="0.3">
      <c r="A7" s="11" t="s">
        <v>42</v>
      </c>
      <c r="B7" s="13" t="s">
        <v>1146</v>
      </c>
      <c r="C7" s="11" t="s">
        <v>1774</v>
      </c>
      <c r="D7" s="13" t="s">
        <v>877</v>
      </c>
      <c r="E7" s="12" t="s">
        <v>524</v>
      </c>
      <c r="F7" s="11" t="s">
        <v>656</v>
      </c>
      <c r="G7" s="10" t="str">
        <f t="shared" si="0"/>
        <v>D</v>
      </c>
      <c r="H7" s="10" t="str">
        <f t="shared" si="1"/>
        <v>046-000</v>
      </c>
      <c r="I7" s="10" t="s">
        <v>1792</v>
      </c>
    </row>
    <row r="8" spans="1:9" ht="14.4" customHeight="1" x14ac:dyDescent="0.3">
      <c r="A8" s="11" t="s">
        <v>42</v>
      </c>
      <c r="B8" s="13" t="s">
        <v>1146</v>
      </c>
      <c r="C8" s="11" t="s">
        <v>1233</v>
      </c>
      <c r="D8" s="13" t="s">
        <v>757</v>
      </c>
      <c r="E8" s="12" t="s">
        <v>524</v>
      </c>
      <c r="F8" s="11" t="s">
        <v>523</v>
      </c>
      <c r="G8" s="10" t="str">
        <f t="shared" si="0"/>
        <v>D</v>
      </c>
      <c r="H8" s="10" t="str">
        <f t="shared" si="1"/>
        <v>046-000</v>
      </c>
      <c r="I8" s="10" t="s">
        <v>1793</v>
      </c>
    </row>
    <row r="9" spans="1:9" ht="14.4" customHeight="1" x14ac:dyDescent="0.3">
      <c r="A9" s="11" t="s">
        <v>42</v>
      </c>
      <c r="B9" s="13" t="s">
        <v>1146</v>
      </c>
      <c r="C9" s="11" t="s">
        <v>1773</v>
      </c>
      <c r="D9" s="13" t="s">
        <v>680</v>
      </c>
      <c r="E9" s="12" t="s">
        <v>524</v>
      </c>
      <c r="F9" s="11" t="s">
        <v>656</v>
      </c>
      <c r="G9" s="10" t="str">
        <f t="shared" si="0"/>
        <v>D</v>
      </c>
      <c r="H9" s="10" t="str">
        <f t="shared" si="1"/>
        <v>046-000</v>
      </c>
      <c r="I9" s="10" t="s">
        <v>1792</v>
      </c>
    </row>
    <row r="10" spans="1:9" ht="26.4" x14ac:dyDescent="0.3">
      <c r="A10" s="11" t="s">
        <v>42</v>
      </c>
      <c r="B10" s="13" t="s">
        <v>1146</v>
      </c>
      <c r="C10" s="11" t="s">
        <v>1772</v>
      </c>
      <c r="D10" s="13" t="s">
        <v>739</v>
      </c>
      <c r="E10" s="12" t="s">
        <v>524</v>
      </c>
      <c r="F10" s="11" t="s">
        <v>656</v>
      </c>
      <c r="G10" s="10" t="str">
        <f t="shared" si="0"/>
        <v>D</v>
      </c>
      <c r="H10" s="10" t="str">
        <f t="shared" si="1"/>
        <v>046-000</v>
      </c>
      <c r="I10" s="10" t="s">
        <v>1792</v>
      </c>
    </row>
    <row r="11" spans="1:9" ht="14.4" customHeight="1" x14ac:dyDescent="0.3">
      <c r="A11" s="11" t="s">
        <v>42</v>
      </c>
      <c r="B11" s="13" t="s">
        <v>1146</v>
      </c>
      <c r="C11" s="11" t="s">
        <v>1771</v>
      </c>
      <c r="D11" s="13" t="s">
        <v>613</v>
      </c>
      <c r="E11" s="12" t="s">
        <v>524</v>
      </c>
      <c r="F11" s="11" t="s">
        <v>534</v>
      </c>
      <c r="G11" s="10" t="str">
        <f t="shared" si="0"/>
        <v>D</v>
      </c>
      <c r="H11" s="10" t="str">
        <f t="shared" si="1"/>
        <v>046-000</v>
      </c>
      <c r="I11" s="10" t="s">
        <v>1792</v>
      </c>
    </row>
    <row r="12" spans="1:9" ht="14.4" customHeight="1" x14ac:dyDescent="0.3">
      <c r="A12" s="11" t="s">
        <v>42</v>
      </c>
      <c r="B12" s="13" t="s">
        <v>1146</v>
      </c>
      <c r="C12" s="11" t="s">
        <v>1770</v>
      </c>
      <c r="D12" s="13" t="s">
        <v>705</v>
      </c>
      <c r="E12" s="12" t="s">
        <v>524</v>
      </c>
      <c r="F12" s="11" t="s">
        <v>523</v>
      </c>
      <c r="G12" s="10" t="str">
        <f t="shared" si="0"/>
        <v>D</v>
      </c>
      <c r="H12" s="10" t="str">
        <f t="shared" si="1"/>
        <v>046-000</v>
      </c>
      <c r="I12" s="10" t="s">
        <v>1793</v>
      </c>
    </row>
    <row r="13" spans="1:9" ht="14.4" customHeight="1" x14ac:dyDescent="0.3">
      <c r="A13" s="11" t="s">
        <v>42</v>
      </c>
      <c r="B13" s="13" t="s">
        <v>1146</v>
      </c>
      <c r="C13" s="11" t="s">
        <v>1605</v>
      </c>
      <c r="D13" s="13" t="s">
        <v>881</v>
      </c>
      <c r="E13" s="12" t="s">
        <v>524</v>
      </c>
      <c r="F13" s="11" t="s">
        <v>656</v>
      </c>
      <c r="G13" s="10" t="str">
        <f t="shared" si="0"/>
        <v>D</v>
      </c>
      <c r="H13" s="10" t="str">
        <f t="shared" si="1"/>
        <v>046-000</v>
      </c>
      <c r="I13" s="10" t="s">
        <v>1792</v>
      </c>
    </row>
    <row r="14" spans="1:9" ht="14.4" customHeight="1" x14ac:dyDescent="0.3">
      <c r="A14" s="11" t="s">
        <v>42</v>
      </c>
      <c r="B14" s="13" t="s">
        <v>1146</v>
      </c>
      <c r="C14" s="11" t="s">
        <v>797</v>
      </c>
      <c r="D14" s="13" t="s">
        <v>537</v>
      </c>
      <c r="E14" s="12" t="s">
        <v>524</v>
      </c>
      <c r="F14" s="11" t="s">
        <v>523</v>
      </c>
      <c r="G14" s="10" t="str">
        <f t="shared" si="0"/>
        <v>D</v>
      </c>
      <c r="H14" s="10" t="str">
        <f t="shared" si="1"/>
        <v>046-000</v>
      </c>
      <c r="I14" s="10" t="s">
        <v>1793</v>
      </c>
    </row>
    <row r="15" spans="1:9" ht="14.4" customHeight="1" x14ac:dyDescent="0.3">
      <c r="A15" s="11" t="s">
        <v>42</v>
      </c>
      <c r="B15" s="13" t="s">
        <v>1146</v>
      </c>
      <c r="C15" s="11" t="s">
        <v>1769</v>
      </c>
      <c r="D15" s="13" t="s">
        <v>1375</v>
      </c>
      <c r="E15" s="12" t="s">
        <v>524</v>
      </c>
      <c r="F15" s="11" t="s">
        <v>534</v>
      </c>
      <c r="G15" s="10" t="str">
        <f t="shared" si="0"/>
        <v>D</v>
      </c>
      <c r="H15" s="10" t="str">
        <f t="shared" si="1"/>
        <v>046-000</v>
      </c>
      <c r="I15" s="10" t="s">
        <v>1792</v>
      </c>
    </row>
    <row r="16" spans="1:9" ht="14.4" customHeight="1" x14ac:dyDescent="0.3">
      <c r="A16" s="11" t="s">
        <v>42</v>
      </c>
      <c r="B16" s="13" t="s">
        <v>1146</v>
      </c>
      <c r="C16" s="11" t="s">
        <v>612</v>
      </c>
      <c r="D16" s="13" t="s">
        <v>664</v>
      </c>
      <c r="E16" s="12" t="s">
        <v>524</v>
      </c>
      <c r="F16" s="11" t="s">
        <v>656</v>
      </c>
      <c r="G16" s="10" t="str">
        <f t="shared" si="0"/>
        <v>D</v>
      </c>
      <c r="H16" s="10" t="str">
        <f t="shared" si="1"/>
        <v>046-000</v>
      </c>
      <c r="I16" s="10" t="s">
        <v>1792</v>
      </c>
    </row>
    <row r="17" spans="1:9" ht="14.4" customHeight="1" x14ac:dyDescent="0.3">
      <c r="A17" s="11" t="s">
        <v>42</v>
      </c>
      <c r="B17" s="13" t="s">
        <v>1146</v>
      </c>
      <c r="C17" s="11" t="s">
        <v>1768</v>
      </c>
      <c r="D17" s="13" t="s">
        <v>667</v>
      </c>
      <c r="E17" s="12" t="s">
        <v>524</v>
      </c>
      <c r="F17" s="11" t="s">
        <v>656</v>
      </c>
      <c r="G17" s="10" t="str">
        <f t="shared" si="0"/>
        <v>D</v>
      </c>
      <c r="H17" s="10" t="str">
        <f t="shared" si="1"/>
        <v>046-000</v>
      </c>
      <c r="I17" s="10" t="s">
        <v>1792</v>
      </c>
    </row>
    <row r="18" spans="1:9" ht="14.4" customHeight="1" x14ac:dyDescent="0.3">
      <c r="A18" s="11" t="s">
        <v>42</v>
      </c>
      <c r="B18" s="13" t="s">
        <v>1146</v>
      </c>
      <c r="C18" s="11" t="s">
        <v>1438</v>
      </c>
      <c r="D18" s="13" t="s">
        <v>980</v>
      </c>
      <c r="E18" s="12" t="s">
        <v>524</v>
      </c>
      <c r="F18" s="11" t="s">
        <v>534</v>
      </c>
      <c r="G18" s="10" t="str">
        <f t="shared" si="0"/>
        <v>D</v>
      </c>
      <c r="H18" s="10" t="str">
        <f t="shared" si="1"/>
        <v>046-000</v>
      </c>
      <c r="I18" s="10" t="s">
        <v>1792</v>
      </c>
    </row>
    <row r="19" spans="1:9" ht="14.4" customHeight="1" x14ac:dyDescent="0.3">
      <c r="A19" s="11" t="s">
        <v>45</v>
      </c>
      <c r="B19" s="13" t="s">
        <v>565</v>
      </c>
      <c r="C19" s="11" t="s">
        <v>1767</v>
      </c>
      <c r="D19" s="13" t="s">
        <v>1766</v>
      </c>
      <c r="E19" s="12" t="s">
        <v>524</v>
      </c>
      <c r="F19" s="11" t="s">
        <v>534</v>
      </c>
      <c r="G19" s="10" t="str">
        <f t="shared" si="0"/>
        <v>D</v>
      </c>
      <c r="H19" s="10" t="str">
        <f t="shared" si="1"/>
        <v>001-000</v>
      </c>
      <c r="I19" s="10" t="s">
        <v>1792</v>
      </c>
    </row>
    <row r="20" spans="1:9" x14ac:dyDescent="0.3">
      <c r="A20" s="11" t="s">
        <v>45</v>
      </c>
      <c r="B20" s="13" t="s">
        <v>565</v>
      </c>
      <c r="C20" s="11" t="s">
        <v>1765</v>
      </c>
      <c r="D20" s="13" t="s">
        <v>634</v>
      </c>
      <c r="E20" s="12" t="s">
        <v>554</v>
      </c>
      <c r="F20" s="11" t="s">
        <v>528</v>
      </c>
      <c r="G20" s="10" t="str">
        <f t="shared" si="0"/>
        <v>LC</v>
      </c>
      <c r="H20" s="10" t="str">
        <f t="shared" si="1"/>
        <v>001-090</v>
      </c>
      <c r="I20" s="10" t="s">
        <v>1793</v>
      </c>
    </row>
    <row r="21" spans="1:9" x14ac:dyDescent="0.3">
      <c r="A21" s="11" t="s">
        <v>45</v>
      </c>
      <c r="B21" s="13" t="s">
        <v>565</v>
      </c>
      <c r="C21" s="11" t="s">
        <v>1764</v>
      </c>
      <c r="D21" s="13" t="s">
        <v>1763</v>
      </c>
      <c r="E21" s="12" t="s">
        <v>554</v>
      </c>
      <c r="F21" s="11" t="s">
        <v>528</v>
      </c>
      <c r="G21" s="10" t="str">
        <f t="shared" si="0"/>
        <v>LC</v>
      </c>
      <c r="H21" s="10" t="str">
        <f t="shared" si="1"/>
        <v>001-749</v>
      </c>
      <c r="I21" s="10" t="s">
        <v>1793</v>
      </c>
    </row>
    <row r="22" spans="1:9" ht="14.4" customHeight="1" x14ac:dyDescent="0.3">
      <c r="A22" s="11" t="s">
        <v>45</v>
      </c>
      <c r="B22" s="13" t="s">
        <v>565</v>
      </c>
      <c r="C22" s="11" t="s">
        <v>1762</v>
      </c>
      <c r="D22" s="13" t="s">
        <v>1761</v>
      </c>
      <c r="E22" s="12" t="s">
        <v>524</v>
      </c>
      <c r="F22" s="11" t="s">
        <v>534</v>
      </c>
      <c r="G22" s="10" t="str">
        <f t="shared" si="0"/>
        <v>D</v>
      </c>
      <c r="H22" s="10" t="str">
        <f t="shared" si="1"/>
        <v>001-000</v>
      </c>
      <c r="I22" s="10" t="s">
        <v>1792</v>
      </c>
    </row>
    <row r="23" spans="1:9" ht="14.4" customHeight="1" x14ac:dyDescent="0.3">
      <c r="A23" s="11" t="s">
        <v>45</v>
      </c>
      <c r="B23" s="13" t="s">
        <v>565</v>
      </c>
      <c r="C23" s="11" t="s">
        <v>1095</v>
      </c>
      <c r="D23" s="13" t="s">
        <v>1760</v>
      </c>
      <c r="E23" s="12" t="s">
        <v>524</v>
      </c>
      <c r="F23" s="11" t="s">
        <v>534</v>
      </c>
      <c r="G23" s="10" t="str">
        <f t="shared" si="0"/>
        <v>D</v>
      </c>
      <c r="H23" s="10" t="str">
        <f t="shared" si="1"/>
        <v>001-000</v>
      </c>
      <c r="I23" s="10" t="s">
        <v>1792</v>
      </c>
    </row>
    <row r="24" spans="1:9" ht="14.4" customHeight="1" x14ac:dyDescent="0.3">
      <c r="A24" s="11" t="s">
        <v>45</v>
      </c>
      <c r="B24" s="13" t="s">
        <v>565</v>
      </c>
      <c r="C24" s="11" t="s">
        <v>1759</v>
      </c>
      <c r="D24" s="13" t="s">
        <v>1758</v>
      </c>
      <c r="E24" s="12" t="s">
        <v>524</v>
      </c>
      <c r="F24" s="11" t="s">
        <v>534</v>
      </c>
      <c r="G24" s="10" t="str">
        <f t="shared" si="0"/>
        <v>D</v>
      </c>
      <c r="H24" s="10" t="str">
        <f t="shared" si="1"/>
        <v>001-000</v>
      </c>
      <c r="I24" s="10" t="s">
        <v>1792</v>
      </c>
    </row>
    <row r="25" spans="1:9" x14ac:dyDescent="0.3">
      <c r="A25" s="11" t="s">
        <v>45</v>
      </c>
      <c r="B25" s="13" t="s">
        <v>565</v>
      </c>
      <c r="C25" s="11" t="s">
        <v>1757</v>
      </c>
      <c r="D25" s="13" t="s">
        <v>1756</v>
      </c>
      <c r="E25" s="12" t="s">
        <v>524</v>
      </c>
      <c r="F25" s="11" t="s">
        <v>528</v>
      </c>
      <c r="G25" s="10" t="str">
        <f t="shared" si="0"/>
        <v>D</v>
      </c>
      <c r="H25" s="10" t="str">
        <f t="shared" si="1"/>
        <v>001-000</v>
      </c>
      <c r="I25" s="10" t="s">
        <v>1793</v>
      </c>
    </row>
    <row r="26" spans="1:9" ht="26.4" x14ac:dyDescent="0.3">
      <c r="A26" s="11" t="s">
        <v>45</v>
      </c>
      <c r="B26" s="13" t="s">
        <v>565</v>
      </c>
      <c r="C26" s="11" t="s">
        <v>1755</v>
      </c>
      <c r="D26" s="13" t="s">
        <v>615</v>
      </c>
      <c r="E26" s="12" t="s">
        <v>554</v>
      </c>
      <c r="F26" s="11" t="s">
        <v>528</v>
      </c>
      <c r="G26" s="10" t="str">
        <f t="shared" si="0"/>
        <v>LC</v>
      </c>
      <c r="H26" s="10" t="str">
        <f t="shared" si="1"/>
        <v>001-016</v>
      </c>
      <c r="I26" s="10" t="s">
        <v>1793</v>
      </c>
    </row>
    <row r="27" spans="1:9" ht="14.4" customHeight="1" x14ac:dyDescent="0.3">
      <c r="A27" s="11" t="s">
        <v>45</v>
      </c>
      <c r="B27" s="13" t="s">
        <v>565</v>
      </c>
      <c r="C27" s="11" t="s">
        <v>55</v>
      </c>
      <c r="D27" s="13" t="s">
        <v>1373</v>
      </c>
      <c r="E27" s="12" t="s">
        <v>554</v>
      </c>
      <c r="F27" s="11" t="s">
        <v>553</v>
      </c>
      <c r="G27" s="10" t="str">
        <f t="shared" si="0"/>
        <v>LC</v>
      </c>
      <c r="H27" s="10" t="str">
        <f t="shared" si="1"/>
        <v>001-116</v>
      </c>
      <c r="I27" s="10" t="s">
        <v>1793</v>
      </c>
    </row>
    <row r="28" spans="1:9" ht="14.4" customHeight="1" x14ac:dyDescent="0.3">
      <c r="A28" s="11" t="s">
        <v>45</v>
      </c>
      <c r="B28" s="13" t="s">
        <v>565</v>
      </c>
      <c r="C28" s="11" t="s">
        <v>1754</v>
      </c>
      <c r="D28" s="13" t="s">
        <v>1753</v>
      </c>
      <c r="E28" s="12" t="s">
        <v>524</v>
      </c>
      <c r="F28" s="11" t="s">
        <v>534</v>
      </c>
      <c r="G28" s="10" t="str">
        <f t="shared" si="0"/>
        <v>D</v>
      </c>
      <c r="H28" s="10" t="str">
        <f t="shared" si="1"/>
        <v>001-000</v>
      </c>
      <c r="I28" s="10" t="s">
        <v>1792</v>
      </c>
    </row>
    <row r="29" spans="1:9" ht="14.4" customHeight="1" x14ac:dyDescent="0.3">
      <c r="A29" s="11" t="s">
        <v>45</v>
      </c>
      <c r="B29" s="13" t="s">
        <v>565</v>
      </c>
      <c r="C29" s="11" t="s">
        <v>1263</v>
      </c>
      <c r="D29" s="13" t="s">
        <v>1752</v>
      </c>
      <c r="E29" s="12" t="s">
        <v>524</v>
      </c>
      <c r="F29" s="11" t="s">
        <v>534</v>
      </c>
      <c r="G29" s="10" t="str">
        <f t="shared" si="0"/>
        <v>D</v>
      </c>
      <c r="H29" s="10" t="str">
        <f t="shared" si="1"/>
        <v>001-000</v>
      </c>
      <c r="I29" s="10" t="s">
        <v>1792</v>
      </c>
    </row>
    <row r="30" spans="1:9" ht="14.4" customHeight="1" x14ac:dyDescent="0.3">
      <c r="A30" s="11" t="s">
        <v>45</v>
      </c>
      <c r="B30" s="13" t="s">
        <v>565</v>
      </c>
      <c r="C30" s="11" t="s">
        <v>1751</v>
      </c>
      <c r="D30" s="13" t="s">
        <v>1750</v>
      </c>
      <c r="E30" s="12" t="s">
        <v>524</v>
      </c>
      <c r="F30" s="11" t="s">
        <v>534</v>
      </c>
      <c r="G30" s="10" t="str">
        <f t="shared" si="0"/>
        <v>D</v>
      </c>
      <c r="H30" s="10" t="str">
        <f t="shared" si="1"/>
        <v>001-000</v>
      </c>
      <c r="I30" s="10" t="s">
        <v>1792</v>
      </c>
    </row>
    <row r="31" spans="1:9" ht="14.4" customHeight="1" x14ac:dyDescent="0.3">
      <c r="A31" s="11" t="s">
        <v>45</v>
      </c>
      <c r="B31" s="13" t="s">
        <v>565</v>
      </c>
      <c r="C31" s="11" t="s">
        <v>1749</v>
      </c>
      <c r="D31" s="13" t="s">
        <v>1748</v>
      </c>
      <c r="E31" s="12" t="s">
        <v>524</v>
      </c>
      <c r="F31" s="11" t="s">
        <v>534</v>
      </c>
      <c r="G31" s="10" t="str">
        <f t="shared" si="0"/>
        <v>D</v>
      </c>
      <c r="H31" s="10" t="str">
        <f t="shared" si="1"/>
        <v>001-000</v>
      </c>
      <c r="I31" s="10" t="s">
        <v>1792</v>
      </c>
    </row>
    <row r="32" spans="1:9" ht="14.4" customHeight="1" x14ac:dyDescent="0.3">
      <c r="A32" s="11" t="s">
        <v>45</v>
      </c>
      <c r="B32" s="13" t="s">
        <v>565</v>
      </c>
      <c r="C32" s="11" t="s">
        <v>1747</v>
      </c>
      <c r="D32" s="13" t="s">
        <v>1746</v>
      </c>
      <c r="E32" s="12" t="s">
        <v>524</v>
      </c>
      <c r="F32" s="11" t="s">
        <v>534</v>
      </c>
      <c r="G32" s="10" t="str">
        <f t="shared" si="0"/>
        <v>D</v>
      </c>
      <c r="H32" s="10" t="str">
        <f t="shared" si="1"/>
        <v>001-000</v>
      </c>
      <c r="I32" s="10" t="s">
        <v>1792</v>
      </c>
    </row>
    <row r="33" spans="1:9" x14ac:dyDescent="0.3">
      <c r="A33" s="11" t="s">
        <v>45</v>
      </c>
      <c r="B33" s="13" t="s">
        <v>565</v>
      </c>
      <c r="C33" s="11" t="s">
        <v>1745</v>
      </c>
      <c r="D33" s="13" t="s">
        <v>677</v>
      </c>
      <c r="E33" s="12" t="s">
        <v>524</v>
      </c>
      <c r="F33" s="11" t="s">
        <v>528</v>
      </c>
      <c r="G33" s="10" t="str">
        <f t="shared" si="0"/>
        <v>D</v>
      </c>
      <c r="H33" s="10" t="str">
        <f t="shared" si="1"/>
        <v>001-000</v>
      </c>
      <c r="I33" s="10" t="s">
        <v>1793</v>
      </c>
    </row>
    <row r="34" spans="1:9" ht="14.4" customHeight="1" x14ac:dyDescent="0.3">
      <c r="A34" s="11" t="s">
        <v>45</v>
      </c>
      <c r="B34" s="13" t="s">
        <v>565</v>
      </c>
      <c r="C34" s="11" t="s">
        <v>1744</v>
      </c>
      <c r="D34" s="13" t="s">
        <v>1743</v>
      </c>
      <c r="E34" s="12" t="s">
        <v>524</v>
      </c>
      <c r="F34" s="11" t="s">
        <v>656</v>
      </c>
      <c r="G34" s="10" t="str">
        <f t="shared" si="0"/>
        <v>D</v>
      </c>
      <c r="H34" s="10" t="str">
        <f t="shared" si="1"/>
        <v>001-000</v>
      </c>
      <c r="I34" s="10" t="s">
        <v>1792</v>
      </c>
    </row>
    <row r="35" spans="1:9" ht="14.4" customHeight="1" x14ac:dyDescent="0.3">
      <c r="A35" s="11" t="s">
        <v>45</v>
      </c>
      <c r="B35" s="13" t="s">
        <v>565</v>
      </c>
      <c r="C35" s="11" t="s">
        <v>1742</v>
      </c>
      <c r="D35" s="13" t="s">
        <v>1741</v>
      </c>
      <c r="E35" s="12" t="s">
        <v>524</v>
      </c>
      <c r="F35" s="11" t="s">
        <v>570</v>
      </c>
      <c r="G35" s="10" t="str">
        <f t="shared" si="0"/>
        <v>D</v>
      </c>
      <c r="H35" s="10" t="str">
        <f t="shared" si="1"/>
        <v>001-000</v>
      </c>
      <c r="I35" s="10" t="s">
        <v>1792</v>
      </c>
    </row>
    <row r="36" spans="1:9" ht="14.4" customHeight="1" x14ac:dyDescent="0.3">
      <c r="A36" s="11" t="s">
        <v>45</v>
      </c>
      <c r="B36" s="13" t="s">
        <v>565</v>
      </c>
      <c r="C36" s="11" t="s">
        <v>1740</v>
      </c>
      <c r="D36" s="13" t="s">
        <v>1739</v>
      </c>
      <c r="E36" s="12" t="s">
        <v>524</v>
      </c>
      <c r="F36" s="11" t="s">
        <v>534</v>
      </c>
      <c r="G36" s="10" t="str">
        <f t="shared" si="0"/>
        <v>D</v>
      </c>
      <c r="H36" s="10" t="str">
        <f t="shared" si="1"/>
        <v>001-000</v>
      </c>
      <c r="I36" s="10" t="s">
        <v>1792</v>
      </c>
    </row>
    <row r="37" spans="1:9" ht="14.4" customHeight="1" x14ac:dyDescent="0.3">
      <c r="A37" s="11" t="s">
        <v>45</v>
      </c>
      <c r="B37" s="13" t="s">
        <v>565</v>
      </c>
      <c r="C37" s="11" t="s">
        <v>1738</v>
      </c>
      <c r="D37" s="13" t="s">
        <v>1737</v>
      </c>
      <c r="E37" s="12" t="s">
        <v>524</v>
      </c>
      <c r="F37" s="11" t="s">
        <v>534</v>
      </c>
      <c r="G37" s="10" t="str">
        <f t="shared" si="0"/>
        <v>D</v>
      </c>
      <c r="H37" s="10" t="str">
        <f t="shared" si="1"/>
        <v>001-000</v>
      </c>
      <c r="I37" s="10" t="s">
        <v>1792</v>
      </c>
    </row>
    <row r="38" spans="1:9" ht="26.4" x14ac:dyDescent="0.3">
      <c r="A38" s="11" t="s">
        <v>45</v>
      </c>
      <c r="B38" s="13" t="s">
        <v>565</v>
      </c>
      <c r="C38" s="11" t="s">
        <v>1736</v>
      </c>
      <c r="D38" s="13" t="s">
        <v>1085</v>
      </c>
      <c r="E38" s="12" t="s">
        <v>524</v>
      </c>
      <c r="F38" s="11" t="s">
        <v>1735</v>
      </c>
      <c r="G38" s="10" t="str">
        <f t="shared" si="0"/>
        <v>D</v>
      </c>
      <c r="H38" s="10" t="str">
        <f t="shared" si="1"/>
        <v>001-000</v>
      </c>
      <c r="I38" s="10" t="s">
        <v>1793</v>
      </c>
    </row>
    <row r="39" spans="1:9" ht="14.4" customHeight="1" x14ac:dyDescent="0.3">
      <c r="A39" s="11" t="s">
        <v>45</v>
      </c>
      <c r="B39" s="13" t="s">
        <v>565</v>
      </c>
      <c r="C39" s="11" t="s">
        <v>1734</v>
      </c>
      <c r="D39" s="13" t="s">
        <v>1733</v>
      </c>
      <c r="E39" s="12" t="s">
        <v>524</v>
      </c>
      <c r="F39" s="11" t="s">
        <v>534</v>
      </c>
      <c r="G39" s="10" t="str">
        <f t="shared" si="0"/>
        <v>D</v>
      </c>
      <c r="H39" s="10" t="str">
        <f t="shared" si="1"/>
        <v>001-000</v>
      </c>
      <c r="I39" s="10" t="s">
        <v>1792</v>
      </c>
    </row>
    <row r="40" spans="1:9" ht="14.4" customHeight="1" x14ac:dyDescent="0.3">
      <c r="A40" s="11" t="s">
        <v>45</v>
      </c>
      <c r="B40" s="13" t="s">
        <v>565</v>
      </c>
      <c r="C40" s="11" t="s">
        <v>1732</v>
      </c>
      <c r="D40" s="13" t="s">
        <v>1731</v>
      </c>
      <c r="E40" s="12" t="s">
        <v>524</v>
      </c>
      <c r="F40" s="11" t="s">
        <v>656</v>
      </c>
      <c r="G40" s="10" t="str">
        <f t="shared" si="0"/>
        <v>D</v>
      </c>
      <c r="H40" s="10" t="str">
        <f t="shared" si="1"/>
        <v>001-000</v>
      </c>
      <c r="I40" s="10" t="s">
        <v>1792</v>
      </c>
    </row>
    <row r="41" spans="1:9" ht="14.4" customHeight="1" x14ac:dyDescent="0.3">
      <c r="A41" s="11" t="s">
        <v>45</v>
      </c>
      <c r="B41" s="13" t="s">
        <v>565</v>
      </c>
      <c r="C41" s="11" t="s">
        <v>752</v>
      </c>
      <c r="D41" s="13" t="s">
        <v>1730</v>
      </c>
      <c r="E41" s="12" t="s">
        <v>524</v>
      </c>
      <c r="F41" s="11" t="s">
        <v>534</v>
      </c>
      <c r="G41" s="10" t="str">
        <f t="shared" si="0"/>
        <v>D</v>
      </c>
      <c r="H41" s="10" t="str">
        <f t="shared" si="1"/>
        <v>001-000</v>
      </c>
      <c r="I41" s="10" t="s">
        <v>1792</v>
      </c>
    </row>
    <row r="42" spans="1:9" ht="14.4" customHeight="1" x14ac:dyDescent="0.3">
      <c r="A42" s="11" t="s">
        <v>45</v>
      </c>
      <c r="B42" s="13" t="s">
        <v>565</v>
      </c>
      <c r="C42" s="11" t="s">
        <v>1729</v>
      </c>
      <c r="D42" s="13" t="s">
        <v>1728</v>
      </c>
      <c r="E42" s="12" t="s">
        <v>524</v>
      </c>
      <c r="F42" s="11" t="s">
        <v>656</v>
      </c>
      <c r="G42" s="10" t="str">
        <f t="shared" si="0"/>
        <v>D</v>
      </c>
      <c r="H42" s="10" t="str">
        <f t="shared" si="1"/>
        <v>001-000</v>
      </c>
      <c r="I42" s="10" t="s">
        <v>1792</v>
      </c>
    </row>
    <row r="43" spans="1:9" x14ac:dyDescent="0.3">
      <c r="A43" s="11" t="s">
        <v>45</v>
      </c>
      <c r="B43" s="13" t="s">
        <v>565</v>
      </c>
      <c r="C43" s="11" t="s">
        <v>1727</v>
      </c>
      <c r="D43" s="13" t="s">
        <v>1726</v>
      </c>
      <c r="E43" s="12" t="s">
        <v>524</v>
      </c>
      <c r="F43" s="11" t="s">
        <v>579</v>
      </c>
      <c r="G43" s="10" t="str">
        <f t="shared" si="0"/>
        <v>D</v>
      </c>
      <c r="H43" s="10" t="str">
        <f t="shared" si="1"/>
        <v>001-000</v>
      </c>
      <c r="I43" s="10" t="s">
        <v>1793</v>
      </c>
    </row>
    <row r="44" spans="1:9" ht="26.4" x14ac:dyDescent="0.3">
      <c r="A44" s="11" t="s">
        <v>45</v>
      </c>
      <c r="B44" s="13" t="s">
        <v>565</v>
      </c>
      <c r="C44" s="11" t="s">
        <v>1725</v>
      </c>
      <c r="D44" s="13" t="s">
        <v>958</v>
      </c>
      <c r="E44" s="12" t="s">
        <v>554</v>
      </c>
      <c r="F44" s="11" t="s">
        <v>583</v>
      </c>
      <c r="G44" s="10" t="str">
        <f t="shared" si="0"/>
        <v>LC</v>
      </c>
      <c r="H44" s="10" t="str">
        <f t="shared" si="1"/>
        <v>001-118</v>
      </c>
      <c r="I44" s="10" t="s">
        <v>1793</v>
      </c>
    </row>
    <row r="45" spans="1:9" x14ac:dyDescent="0.3">
      <c r="A45" s="11" t="s">
        <v>45</v>
      </c>
      <c r="B45" s="13" t="s">
        <v>565</v>
      </c>
      <c r="C45" s="11" t="s">
        <v>1724</v>
      </c>
      <c r="D45" s="13" t="s">
        <v>1723</v>
      </c>
      <c r="E45" s="12" t="s">
        <v>524</v>
      </c>
      <c r="F45" s="11" t="s">
        <v>528</v>
      </c>
      <c r="G45" s="10" t="str">
        <f t="shared" si="0"/>
        <v>D</v>
      </c>
      <c r="H45" s="10" t="str">
        <f t="shared" si="1"/>
        <v>001-000</v>
      </c>
      <c r="I45" s="10" t="s">
        <v>1793</v>
      </c>
    </row>
    <row r="46" spans="1:9" ht="14.4" customHeight="1" x14ac:dyDescent="0.3">
      <c r="A46" s="11" t="s">
        <v>45</v>
      </c>
      <c r="B46" s="13" t="s">
        <v>565</v>
      </c>
      <c r="C46" s="11" t="s">
        <v>89</v>
      </c>
      <c r="D46" s="13" t="s">
        <v>1722</v>
      </c>
      <c r="E46" s="12" t="s">
        <v>554</v>
      </c>
      <c r="F46" s="11" t="s">
        <v>553</v>
      </c>
      <c r="G46" s="10" t="str">
        <f t="shared" si="0"/>
        <v>LC</v>
      </c>
      <c r="H46" s="10" t="str">
        <f t="shared" si="1"/>
        <v>001-780</v>
      </c>
      <c r="I46" s="10" t="s">
        <v>1793</v>
      </c>
    </row>
    <row r="47" spans="1:9" ht="14.4" customHeight="1" x14ac:dyDescent="0.3">
      <c r="A47" s="11" t="s">
        <v>45</v>
      </c>
      <c r="B47" s="13" t="s">
        <v>565</v>
      </c>
      <c r="C47" s="11" t="s">
        <v>1721</v>
      </c>
      <c r="D47" s="13" t="s">
        <v>1720</v>
      </c>
      <c r="E47" s="12" t="s">
        <v>524</v>
      </c>
      <c r="F47" s="11" t="s">
        <v>523</v>
      </c>
      <c r="G47" s="10" t="str">
        <f t="shared" si="0"/>
        <v>D</v>
      </c>
      <c r="H47" s="10" t="str">
        <f t="shared" si="1"/>
        <v>001-000</v>
      </c>
      <c r="I47" s="10" t="s">
        <v>1793</v>
      </c>
    </row>
    <row r="48" spans="1:9" ht="14.4" customHeight="1" x14ac:dyDescent="0.3">
      <c r="A48" s="11" t="s">
        <v>45</v>
      </c>
      <c r="B48" s="13" t="s">
        <v>565</v>
      </c>
      <c r="C48" s="11" t="s">
        <v>1417</v>
      </c>
      <c r="D48" s="13" t="s">
        <v>1719</v>
      </c>
      <c r="E48" s="12" t="s">
        <v>524</v>
      </c>
      <c r="F48" s="11" t="s">
        <v>534</v>
      </c>
      <c r="G48" s="10" t="str">
        <f t="shared" si="0"/>
        <v>D</v>
      </c>
      <c r="H48" s="10" t="str">
        <f t="shared" si="1"/>
        <v>001-000</v>
      </c>
      <c r="I48" s="10" t="s">
        <v>1792</v>
      </c>
    </row>
    <row r="49" spans="1:9" x14ac:dyDescent="0.3">
      <c r="A49" s="11" t="s">
        <v>45</v>
      </c>
      <c r="B49" s="13" t="s">
        <v>565</v>
      </c>
      <c r="C49" s="11" t="s">
        <v>1718</v>
      </c>
      <c r="D49" s="13" t="s">
        <v>1717</v>
      </c>
      <c r="E49" s="12" t="s">
        <v>524</v>
      </c>
      <c r="F49" s="11" t="s">
        <v>528</v>
      </c>
      <c r="G49" s="10" t="str">
        <f t="shared" si="0"/>
        <v>D</v>
      </c>
      <c r="H49" s="10" t="str">
        <f t="shared" si="1"/>
        <v>001-000</v>
      </c>
      <c r="I49" s="10" t="s">
        <v>1793</v>
      </c>
    </row>
    <row r="50" spans="1:9" ht="14.4" customHeight="1" x14ac:dyDescent="0.3">
      <c r="A50" s="11" t="s">
        <v>45</v>
      </c>
      <c r="B50" s="13" t="s">
        <v>565</v>
      </c>
      <c r="C50" s="11" t="s">
        <v>1716</v>
      </c>
      <c r="D50" s="13" t="s">
        <v>1715</v>
      </c>
      <c r="E50" s="12" t="s">
        <v>524</v>
      </c>
      <c r="F50" s="11" t="s">
        <v>534</v>
      </c>
      <c r="G50" s="10" t="str">
        <f t="shared" si="0"/>
        <v>D</v>
      </c>
      <c r="H50" s="10" t="str">
        <f t="shared" si="1"/>
        <v>001-000</v>
      </c>
      <c r="I50" s="10" t="s">
        <v>1792</v>
      </c>
    </row>
    <row r="51" spans="1:9" ht="14.4" customHeight="1" x14ac:dyDescent="0.3">
      <c r="A51" s="11" t="s">
        <v>45</v>
      </c>
      <c r="B51" s="13" t="s">
        <v>565</v>
      </c>
      <c r="C51" s="11" t="s">
        <v>1714</v>
      </c>
      <c r="D51" s="13" t="s">
        <v>1713</v>
      </c>
      <c r="E51" s="12" t="s">
        <v>524</v>
      </c>
      <c r="F51" s="11" t="s">
        <v>534</v>
      </c>
      <c r="G51" s="10" t="str">
        <f t="shared" si="0"/>
        <v>D</v>
      </c>
      <c r="H51" s="10" t="str">
        <f t="shared" si="1"/>
        <v>001-000</v>
      </c>
      <c r="I51" s="10" t="s">
        <v>1792</v>
      </c>
    </row>
    <row r="52" spans="1:9" x14ac:dyDescent="0.3">
      <c r="A52" s="11" t="s">
        <v>45</v>
      </c>
      <c r="B52" s="13" t="s">
        <v>565</v>
      </c>
      <c r="C52" s="11" t="s">
        <v>1712</v>
      </c>
      <c r="D52" s="13" t="s">
        <v>636</v>
      </c>
      <c r="E52" s="12" t="s">
        <v>524</v>
      </c>
      <c r="F52" s="11" t="s">
        <v>579</v>
      </c>
      <c r="G52" s="10" t="str">
        <f t="shared" si="0"/>
        <v>D</v>
      </c>
      <c r="H52" s="10" t="str">
        <f t="shared" si="1"/>
        <v>001-000</v>
      </c>
      <c r="I52" s="10" t="s">
        <v>1793</v>
      </c>
    </row>
    <row r="53" spans="1:9" ht="14.4" customHeight="1" x14ac:dyDescent="0.3">
      <c r="A53" s="11" t="s">
        <v>45</v>
      </c>
      <c r="B53" s="13" t="s">
        <v>565</v>
      </c>
      <c r="C53" s="11" t="s">
        <v>1711</v>
      </c>
      <c r="D53" s="13" t="s">
        <v>1710</v>
      </c>
      <c r="E53" s="12" t="s">
        <v>554</v>
      </c>
      <c r="F53" s="11" t="s">
        <v>583</v>
      </c>
      <c r="G53" s="10" t="str">
        <f t="shared" si="0"/>
        <v>LC</v>
      </c>
      <c r="H53" s="10" t="str">
        <f t="shared" si="1"/>
        <v>001-706</v>
      </c>
      <c r="I53" s="10" t="s">
        <v>1793</v>
      </c>
    </row>
    <row r="54" spans="1:9" ht="14.4" customHeight="1" x14ac:dyDescent="0.3">
      <c r="A54" s="11" t="s">
        <v>45</v>
      </c>
      <c r="B54" s="13" t="s">
        <v>565</v>
      </c>
      <c r="C54" s="11" t="s">
        <v>1148</v>
      </c>
      <c r="D54" s="13" t="s">
        <v>1709</v>
      </c>
      <c r="E54" s="12" t="s">
        <v>524</v>
      </c>
      <c r="F54" s="11" t="s">
        <v>656</v>
      </c>
      <c r="G54" s="10" t="str">
        <f t="shared" si="0"/>
        <v>D</v>
      </c>
      <c r="H54" s="10" t="str">
        <f t="shared" si="1"/>
        <v>001-000</v>
      </c>
      <c r="I54" s="10" t="s">
        <v>1792</v>
      </c>
    </row>
    <row r="55" spans="1:9" ht="14.4" customHeight="1" x14ac:dyDescent="0.3">
      <c r="A55" s="11" t="s">
        <v>45</v>
      </c>
      <c r="B55" s="13" t="s">
        <v>565</v>
      </c>
      <c r="C55" s="11" t="s">
        <v>1708</v>
      </c>
      <c r="D55" s="13" t="s">
        <v>1707</v>
      </c>
      <c r="E55" s="12" t="s">
        <v>524</v>
      </c>
      <c r="F55" s="11" t="s">
        <v>656</v>
      </c>
      <c r="G55" s="10" t="str">
        <f t="shared" si="0"/>
        <v>D</v>
      </c>
      <c r="H55" s="10" t="str">
        <f t="shared" si="1"/>
        <v>001-000</v>
      </c>
      <c r="I55" s="10" t="s">
        <v>1792</v>
      </c>
    </row>
    <row r="56" spans="1:9" x14ac:dyDescent="0.3">
      <c r="A56" s="11" t="s">
        <v>45</v>
      </c>
      <c r="B56" s="13" t="s">
        <v>565</v>
      </c>
      <c r="C56" s="11" t="s">
        <v>103</v>
      </c>
      <c r="D56" s="13" t="s">
        <v>877</v>
      </c>
      <c r="E56" s="12" t="s">
        <v>554</v>
      </c>
      <c r="F56" s="11" t="s">
        <v>750</v>
      </c>
      <c r="G56" s="10" t="str">
        <f t="shared" si="0"/>
        <v>LC</v>
      </c>
      <c r="H56" s="10" t="str">
        <f t="shared" si="1"/>
        <v>001-028</v>
      </c>
      <c r="I56" s="10" t="s">
        <v>1793</v>
      </c>
    </row>
    <row r="57" spans="1:9" x14ac:dyDescent="0.3">
      <c r="A57" s="11" t="s">
        <v>45</v>
      </c>
      <c r="B57" s="13" t="s">
        <v>565</v>
      </c>
      <c r="C57" s="11" t="s">
        <v>1706</v>
      </c>
      <c r="D57" s="13" t="s">
        <v>1705</v>
      </c>
      <c r="E57" s="12" t="s">
        <v>554</v>
      </c>
      <c r="F57" s="11" t="s">
        <v>619</v>
      </c>
      <c r="G57" s="10" t="str">
        <f t="shared" si="0"/>
        <v>LC</v>
      </c>
      <c r="H57" s="10" t="str">
        <f t="shared" si="1"/>
        <v>001-769</v>
      </c>
      <c r="I57" s="10" t="s">
        <v>1793</v>
      </c>
    </row>
    <row r="58" spans="1:9" x14ac:dyDescent="0.3">
      <c r="A58" s="11" t="s">
        <v>45</v>
      </c>
      <c r="B58" s="13" t="s">
        <v>565</v>
      </c>
      <c r="C58" s="11" t="s">
        <v>1704</v>
      </c>
      <c r="D58" s="13" t="s">
        <v>1703</v>
      </c>
      <c r="E58" s="12" t="s">
        <v>524</v>
      </c>
      <c r="F58" s="11" t="s">
        <v>553</v>
      </c>
      <c r="G58" s="10" t="str">
        <f t="shared" si="0"/>
        <v>D</v>
      </c>
      <c r="H58" s="10" t="str">
        <f t="shared" si="1"/>
        <v>001-000</v>
      </c>
      <c r="I58" s="10" t="s">
        <v>1793</v>
      </c>
    </row>
    <row r="59" spans="1:9" x14ac:dyDescent="0.3">
      <c r="A59" s="11" t="s">
        <v>45</v>
      </c>
      <c r="B59" s="13" t="s">
        <v>565</v>
      </c>
      <c r="C59" s="11" t="s">
        <v>1702</v>
      </c>
      <c r="D59" s="13" t="s">
        <v>1701</v>
      </c>
      <c r="E59" s="12" t="s">
        <v>524</v>
      </c>
      <c r="F59" s="11" t="s">
        <v>528</v>
      </c>
      <c r="G59" s="10" t="str">
        <f t="shared" si="0"/>
        <v>D</v>
      </c>
      <c r="H59" s="10" t="str">
        <f t="shared" si="1"/>
        <v>001-000</v>
      </c>
      <c r="I59" s="10" t="s">
        <v>1793</v>
      </c>
    </row>
    <row r="60" spans="1:9" ht="14.4" customHeight="1" x14ac:dyDescent="0.3">
      <c r="A60" s="11" t="s">
        <v>45</v>
      </c>
      <c r="B60" s="13" t="s">
        <v>565</v>
      </c>
      <c r="C60" s="11" t="s">
        <v>1425</v>
      </c>
      <c r="D60" s="13" t="s">
        <v>1700</v>
      </c>
      <c r="E60" s="12" t="s">
        <v>524</v>
      </c>
      <c r="F60" s="11" t="s">
        <v>534</v>
      </c>
      <c r="G60" s="10" t="str">
        <f t="shared" si="0"/>
        <v>D</v>
      </c>
      <c r="H60" s="10" t="str">
        <f t="shared" si="1"/>
        <v>001-000</v>
      </c>
      <c r="I60" s="10" t="s">
        <v>1792</v>
      </c>
    </row>
    <row r="61" spans="1:9" ht="14.4" customHeight="1" x14ac:dyDescent="0.3">
      <c r="A61" s="11" t="s">
        <v>45</v>
      </c>
      <c r="B61" s="13" t="s">
        <v>565</v>
      </c>
      <c r="C61" s="11" t="s">
        <v>1699</v>
      </c>
      <c r="D61" s="13" t="s">
        <v>1698</v>
      </c>
      <c r="E61" s="12" t="s">
        <v>524</v>
      </c>
      <c r="F61" s="11" t="s">
        <v>523</v>
      </c>
      <c r="G61" s="10" t="str">
        <f t="shared" si="0"/>
        <v>D</v>
      </c>
      <c r="H61" s="10" t="str">
        <f t="shared" si="1"/>
        <v>001-000</v>
      </c>
      <c r="I61" s="10" t="s">
        <v>1793</v>
      </c>
    </row>
    <row r="62" spans="1:9" x14ac:dyDescent="0.3">
      <c r="A62" s="11" t="s">
        <v>45</v>
      </c>
      <c r="B62" s="13" t="s">
        <v>565</v>
      </c>
      <c r="C62" s="11" t="s">
        <v>1697</v>
      </c>
      <c r="D62" s="13" t="s">
        <v>1696</v>
      </c>
      <c r="E62" s="12" t="s">
        <v>524</v>
      </c>
      <c r="F62" s="11" t="s">
        <v>553</v>
      </c>
      <c r="G62" s="10" t="str">
        <f t="shared" si="0"/>
        <v>D</v>
      </c>
      <c r="H62" s="10" t="str">
        <f t="shared" si="1"/>
        <v>001-000</v>
      </c>
      <c r="I62" s="10" t="s">
        <v>1793</v>
      </c>
    </row>
    <row r="63" spans="1:9" ht="26.4" x14ac:dyDescent="0.3">
      <c r="A63" s="11" t="s">
        <v>45</v>
      </c>
      <c r="B63" s="13" t="s">
        <v>565</v>
      </c>
      <c r="C63" s="11" t="s">
        <v>1695</v>
      </c>
      <c r="D63" s="13" t="s">
        <v>603</v>
      </c>
      <c r="E63" s="12" t="s">
        <v>554</v>
      </c>
      <c r="F63" s="11" t="s">
        <v>531</v>
      </c>
      <c r="G63" s="10" t="str">
        <f t="shared" si="0"/>
        <v>LC</v>
      </c>
      <c r="H63" s="10" t="str">
        <f t="shared" si="1"/>
        <v>001-063</v>
      </c>
      <c r="I63" s="10" t="s">
        <v>1793</v>
      </c>
    </row>
    <row r="64" spans="1:9" ht="14.4" customHeight="1" x14ac:dyDescent="0.3">
      <c r="A64" s="11" t="s">
        <v>45</v>
      </c>
      <c r="B64" s="13" t="s">
        <v>565</v>
      </c>
      <c r="C64" s="11" t="s">
        <v>1694</v>
      </c>
      <c r="D64" s="13" t="s">
        <v>1693</v>
      </c>
      <c r="E64" s="12" t="s">
        <v>524</v>
      </c>
      <c r="F64" s="11" t="s">
        <v>534</v>
      </c>
      <c r="G64" s="10" t="str">
        <f t="shared" si="0"/>
        <v>D</v>
      </c>
      <c r="H64" s="10" t="str">
        <f t="shared" si="1"/>
        <v>001-000</v>
      </c>
      <c r="I64" s="10" t="s">
        <v>1792</v>
      </c>
    </row>
    <row r="65" spans="1:9" ht="14.4" customHeight="1" x14ac:dyDescent="0.3">
      <c r="A65" s="11" t="s">
        <v>45</v>
      </c>
      <c r="B65" s="13" t="s">
        <v>565</v>
      </c>
      <c r="C65" s="11" t="s">
        <v>1692</v>
      </c>
      <c r="D65" s="13" t="s">
        <v>1691</v>
      </c>
      <c r="E65" s="12" t="s">
        <v>524</v>
      </c>
      <c r="F65" s="11" t="s">
        <v>534</v>
      </c>
      <c r="G65" s="10" t="str">
        <f t="shared" si="0"/>
        <v>D</v>
      </c>
      <c r="H65" s="10" t="str">
        <f t="shared" si="1"/>
        <v>001-000</v>
      </c>
      <c r="I65" s="10" t="s">
        <v>1792</v>
      </c>
    </row>
    <row r="66" spans="1:9" ht="14.4" customHeight="1" x14ac:dyDescent="0.3">
      <c r="A66" s="11" t="s">
        <v>45</v>
      </c>
      <c r="B66" s="13" t="s">
        <v>565</v>
      </c>
      <c r="C66" s="11" t="s">
        <v>1690</v>
      </c>
      <c r="D66" s="13" t="s">
        <v>1689</v>
      </c>
      <c r="E66" s="12" t="s">
        <v>524</v>
      </c>
      <c r="F66" s="11" t="s">
        <v>570</v>
      </c>
      <c r="G66" s="10" t="str">
        <f t="shared" si="0"/>
        <v>D</v>
      </c>
      <c r="H66" s="10" t="str">
        <f t="shared" si="1"/>
        <v>001-000</v>
      </c>
      <c r="I66" s="10" t="s">
        <v>1792</v>
      </c>
    </row>
    <row r="67" spans="1:9" x14ac:dyDescent="0.3">
      <c r="A67" s="11" t="s">
        <v>45</v>
      </c>
      <c r="B67" s="13" t="s">
        <v>565</v>
      </c>
      <c r="C67" s="11" t="s">
        <v>1688</v>
      </c>
      <c r="D67" s="13" t="s">
        <v>1687</v>
      </c>
      <c r="E67" s="12" t="s">
        <v>524</v>
      </c>
      <c r="F67" s="11" t="s">
        <v>528</v>
      </c>
      <c r="G67" s="10" t="str">
        <f t="shared" ref="G67:G130" si="2">IF(E67="N","D",IF(LEFT(B67,1)="5","SC","LC"))</f>
        <v>D</v>
      </c>
      <c r="H67" s="10" t="str">
        <f t="shared" ref="H67:H130" si="3">IF(G67="D",_xlfn.CONCAT(B67,"-","000"),_xlfn.CONCAT(B67,"-",D67))</f>
        <v>001-000</v>
      </c>
      <c r="I67" s="10" t="s">
        <v>1793</v>
      </c>
    </row>
    <row r="68" spans="1:9" x14ac:dyDescent="0.3">
      <c r="A68" s="11" t="s">
        <v>45</v>
      </c>
      <c r="B68" s="13" t="s">
        <v>565</v>
      </c>
      <c r="C68" s="11" t="s">
        <v>1686</v>
      </c>
      <c r="D68" s="13" t="s">
        <v>765</v>
      </c>
      <c r="E68" s="12" t="s">
        <v>554</v>
      </c>
      <c r="F68" s="11" t="s">
        <v>528</v>
      </c>
      <c r="G68" s="10" t="str">
        <f t="shared" si="2"/>
        <v>LC</v>
      </c>
      <c r="H68" s="10" t="str">
        <f t="shared" si="3"/>
        <v>001-024</v>
      </c>
      <c r="I68" s="10" t="s">
        <v>1793</v>
      </c>
    </row>
    <row r="69" spans="1:9" ht="14.4" customHeight="1" x14ac:dyDescent="0.3">
      <c r="A69" s="11" t="s">
        <v>45</v>
      </c>
      <c r="B69" s="13" t="s">
        <v>565</v>
      </c>
      <c r="C69" s="11" t="s">
        <v>1685</v>
      </c>
      <c r="D69" s="13" t="s">
        <v>1684</v>
      </c>
      <c r="E69" s="12" t="s">
        <v>524</v>
      </c>
      <c r="F69" s="11" t="s">
        <v>534</v>
      </c>
      <c r="G69" s="10" t="str">
        <f t="shared" si="2"/>
        <v>D</v>
      </c>
      <c r="H69" s="10" t="str">
        <f t="shared" si="3"/>
        <v>001-000</v>
      </c>
      <c r="I69" s="10" t="s">
        <v>1792</v>
      </c>
    </row>
    <row r="70" spans="1:9" x14ac:dyDescent="0.3">
      <c r="A70" s="11" t="s">
        <v>45</v>
      </c>
      <c r="B70" s="13" t="s">
        <v>565</v>
      </c>
      <c r="C70" s="11" t="s">
        <v>1683</v>
      </c>
      <c r="D70" s="13" t="s">
        <v>1682</v>
      </c>
      <c r="E70" s="12" t="s">
        <v>524</v>
      </c>
      <c r="F70" s="11" t="s">
        <v>750</v>
      </c>
      <c r="G70" s="10" t="str">
        <f t="shared" si="2"/>
        <v>D</v>
      </c>
      <c r="H70" s="10" t="str">
        <f t="shared" si="3"/>
        <v>001-000</v>
      </c>
      <c r="I70" s="10" t="s">
        <v>1793</v>
      </c>
    </row>
    <row r="71" spans="1:9" ht="14.4" customHeight="1" x14ac:dyDescent="0.3">
      <c r="A71" s="11" t="s">
        <v>45</v>
      </c>
      <c r="B71" s="13" t="s">
        <v>565</v>
      </c>
      <c r="C71" s="11" t="s">
        <v>1681</v>
      </c>
      <c r="D71" s="13" t="s">
        <v>1680</v>
      </c>
      <c r="E71" s="12" t="s">
        <v>524</v>
      </c>
      <c r="F71" s="11" t="s">
        <v>553</v>
      </c>
      <c r="G71" s="10" t="str">
        <f t="shared" si="2"/>
        <v>D</v>
      </c>
      <c r="H71" s="10" t="str">
        <f t="shared" si="3"/>
        <v>001-000</v>
      </c>
      <c r="I71" s="10" t="s">
        <v>1793</v>
      </c>
    </row>
    <row r="72" spans="1:9" ht="14.4" customHeight="1" x14ac:dyDescent="0.3">
      <c r="A72" s="11" t="s">
        <v>45</v>
      </c>
      <c r="B72" s="13" t="s">
        <v>565</v>
      </c>
      <c r="C72" s="11" t="s">
        <v>1679</v>
      </c>
      <c r="D72" s="13" t="s">
        <v>1678</v>
      </c>
      <c r="E72" s="12" t="s">
        <v>524</v>
      </c>
      <c r="F72" s="11" t="s">
        <v>534</v>
      </c>
      <c r="G72" s="10" t="str">
        <f t="shared" si="2"/>
        <v>D</v>
      </c>
      <c r="H72" s="10" t="str">
        <f t="shared" si="3"/>
        <v>001-000</v>
      </c>
      <c r="I72" s="10" t="s">
        <v>1792</v>
      </c>
    </row>
    <row r="73" spans="1:9" ht="14.4" customHeight="1" x14ac:dyDescent="0.3">
      <c r="A73" s="11" t="s">
        <v>45</v>
      </c>
      <c r="B73" s="13" t="s">
        <v>565</v>
      </c>
      <c r="C73" s="11" t="s">
        <v>1677</v>
      </c>
      <c r="D73" s="13" t="s">
        <v>1676</v>
      </c>
      <c r="E73" s="12" t="s">
        <v>524</v>
      </c>
      <c r="F73" s="11" t="s">
        <v>773</v>
      </c>
      <c r="G73" s="10" t="str">
        <f t="shared" si="2"/>
        <v>D</v>
      </c>
      <c r="H73" s="10" t="str">
        <f t="shared" si="3"/>
        <v>001-000</v>
      </c>
      <c r="I73" s="10" t="s">
        <v>1792</v>
      </c>
    </row>
    <row r="74" spans="1:9" ht="14.4" customHeight="1" x14ac:dyDescent="0.3">
      <c r="A74" s="11" t="s">
        <v>45</v>
      </c>
      <c r="B74" s="13" t="s">
        <v>565</v>
      </c>
      <c r="C74" s="11" t="s">
        <v>1675</v>
      </c>
      <c r="D74" s="13" t="s">
        <v>1674</v>
      </c>
      <c r="E74" s="12" t="s">
        <v>524</v>
      </c>
      <c r="F74" s="11" t="s">
        <v>523</v>
      </c>
      <c r="G74" s="10" t="str">
        <f t="shared" si="2"/>
        <v>D</v>
      </c>
      <c r="H74" s="10" t="str">
        <f t="shared" si="3"/>
        <v>001-000</v>
      </c>
      <c r="I74" s="10" t="s">
        <v>1793</v>
      </c>
    </row>
    <row r="75" spans="1:9" x14ac:dyDescent="0.3">
      <c r="A75" s="11" t="s">
        <v>45</v>
      </c>
      <c r="B75" s="13" t="s">
        <v>565</v>
      </c>
      <c r="C75" s="11" t="s">
        <v>1673</v>
      </c>
      <c r="D75" s="13" t="s">
        <v>1045</v>
      </c>
      <c r="E75" s="12" t="s">
        <v>554</v>
      </c>
      <c r="F75" s="11" t="s">
        <v>750</v>
      </c>
      <c r="G75" s="10" t="str">
        <f t="shared" si="2"/>
        <v>LC</v>
      </c>
      <c r="H75" s="10" t="str">
        <f t="shared" si="3"/>
        <v>001-069</v>
      </c>
      <c r="I75" s="10" t="s">
        <v>1793</v>
      </c>
    </row>
    <row r="76" spans="1:9" x14ac:dyDescent="0.3">
      <c r="A76" s="11" t="s">
        <v>45</v>
      </c>
      <c r="B76" s="13" t="s">
        <v>565</v>
      </c>
      <c r="C76" s="11" t="s">
        <v>1672</v>
      </c>
      <c r="D76" s="13" t="s">
        <v>674</v>
      </c>
      <c r="E76" s="12" t="s">
        <v>524</v>
      </c>
      <c r="F76" s="11" t="s">
        <v>579</v>
      </c>
      <c r="G76" s="10" t="str">
        <f t="shared" si="2"/>
        <v>D</v>
      </c>
      <c r="H76" s="10" t="str">
        <f t="shared" si="3"/>
        <v>001-000</v>
      </c>
      <c r="I76" s="10" t="s">
        <v>1793</v>
      </c>
    </row>
    <row r="77" spans="1:9" ht="14.4" customHeight="1" x14ac:dyDescent="0.3">
      <c r="A77" s="11" t="s">
        <v>45</v>
      </c>
      <c r="B77" s="13" t="s">
        <v>565</v>
      </c>
      <c r="C77" s="11" t="s">
        <v>1671</v>
      </c>
      <c r="D77" s="13" t="s">
        <v>1670</v>
      </c>
      <c r="E77" s="12" t="s">
        <v>524</v>
      </c>
      <c r="F77" s="11" t="s">
        <v>534</v>
      </c>
      <c r="G77" s="10" t="str">
        <f t="shared" si="2"/>
        <v>D</v>
      </c>
      <c r="H77" s="10" t="str">
        <f t="shared" si="3"/>
        <v>001-000</v>
      </c>
      <c r="I77" s="10" t="s">
        <v>1792</v>
      </c>
    </row>
    <row r="78" spans="1:9" ht="14.4" customHeight="1" x14ac:dyDescent="0.3">
      <c r="A78" s="11" t="s">
        <v>45</v>
      </c>
      <c r="B78" s="13" t="s">
        <v>565</v>
      </c>
      <c r="C78" s="11" t="s">
        <v>1669</v>
      </c>
      <c r="D78" s="13" t="s">
        <v>1668</v>
      </c>
      <c r="E78" s="12" t="s">
        <v>524</v>
      </c>
      <c r="F78" s="11" t="s">
        <v>523</v>
      </c>
      <c r="G78" s="10" t="str">
        <f t="shared" si="2"/>
        <v>D</v>
      </c>
      <c r="H78" s="10" t="str">
        <f t="shared" si="3"/>
        <v>001-000</v>
      </c>
      <c r="I78" s="10" t="s">
        <v>1793</v>
      </c>
    </row>
    <row r="79" spans="1:9" ht="14.4" customHeight="1" x14ac:dyDescent="0.3">
      <c r="A79" s="11" t="s">
        <v>45</v>
      </c>
      <c r="B79" s="13" t="s">
        <v>565</v>
      </c>
      <c r="C79" s="11" t="s">
        <v>1667</v>
      </c>
      <c r="D79" s="13" t="s">
        <v>1666</v>
      </c>
      <c r="E79" s="12" t="s">
        <v>524</v>
      </c>
      <c r="F79" s="11" t="s">
        <v>534</v>
      </c>
      <c r="G79" s="10" t="str">
        <f t="shared" si="2"/>
        <v>D</v>
      </c>
      <c r="H79" s="10" t="str">
        <f t="shared" si="3"/>
        <v>001-000</v>
      </c>
      <c r="I79" s="10" t="s">
        <v>1792</v>
      </c>
    </row>
    <row r="80" spans="1:9" x14ac:dyDescent="0.3">
      <c r="A80" s="11" t="s">
        <v>45</v>
      </c>
      <c r="B80" s="13" t="s">
        <v>565</v>
      </c>
      <c r="C80" s="11" t="s">
        <v>1665</v>
      </c>
      <c r="D80" s="13" t="s">
        <v>1664</v>
      </c>
      <c r="E80" s="12" t="s">
        <v>524</v>
      </c>
      <c r="F80" s="11" t="s">
        <v>528</v>
      </c>
      <c r="G80" s="10" t="str">
        <f t="shared" si="2"/>
        <v>D</v>
      </c>
      <c r="H80" s="10" t="str">
        <f t="shared" si="3"/>
        <v>001-000</v>
      </c>
      <c r="I80" s="10" t="s">
        <v>1793</v>
      </c>
    </row>
    <row r="81" spans="1:9" ht="14.4" customHeight="1" x14ac:dyDescent="0.3">
      <c r="A81" s="11" t="s">
        <v>45</v>
      </c>
      <c r="B81" s="13" t="s">
        <v>565</v>
      </c>
      <c r="C81" s="11" t="s">
        <v>1663</v>
      </c>
      <c r="D81" s="13" t="s">
        <v>1662</v>
      </c>
      <c r="E81" s="12" t="s">
        <v>524</v>
      </c>
      <c r="F81" s="11" t="s">
        <v>523</v>
      </c>
      <c r="G81" s="10" t="str">
        <f t="shared" si="2"/>
        <v>D</v>
      </c>
      <c r="H81" s="10" t="str">
        <f t="shared" si="3"/>
        <v>001-000</v>
      </c>
      <c r="I81" s="10" t="s">
        <v>1793</v>
      </c>
    </row>
    <row r="82" spans="1:9" ht="14.4" customHeight="1" x14ac:dyDescent="0.3">
      <c r="A82" s="11" t="s">
        <v>45</v>
      </c>
      <c r="B82" s="13" t="s">
        <v>565</v>
      </c>
      <c r="C82" s="11" t="s">
        <v>1661</v>
      </c>
      <c r="D82" s="13" t="s">
        <v>1660</v>
      </c>
      <c r="E82" s="12" t="s">
        <v>524</v>
      </c>
      <c r="F82" s="11" t="s">
        <v>583</v>
      </c>
      <c r="G82" s="10" t="str">
        <f t="shared" si="2"/>
        <v>D</v>
      </c>
      <c r="H82" s="10" t="str">
        <f t="shared" si="3"/>
        <v>001-000</v>
      </c>
      <c r="I82" s="10" t="s">
        <v>1793</v>
      </c>
    </row>
    <row r="83" spans="1:9" ht="14.4" customHeight="1" x14ac:dyDescent="0.3">
      <c r="A83" s="11" t="s">
        <v>45</v>
      </c>
      <c r="B83" s="13" t="s">
        <v>565</v>
      </c>
      <c r="C83" s="11" t="s">
        <v>1659</v>
      </c>
      <c r="D83" s="13" t="s">
        <v>1658</v>
      </c>
      <c r="E83" s="12" t="s">
        <v>524</v>
      </c>
      <c r="F83" s="11" t="s">
        <v>656</v>
      </c>
      <c r="G83" s="10" t="str">
        <f t="shared" si="2"/>
        <v>D</v>
      </c>
      <c r="H83" s="10" t="str">
        <f t="shared" si="3"/>
        <v>001-000</v>
      </c>
      <c r="I83" s="10" t="s">
        <v>1792</v>
      </c>
    </row>
    <row r="84" spans="1:9" x14ac:dyDescent="0.3">
      <c r="A84" s="11" t="s">
        <v>45</v>
      </c>
      <c r="B84" s="13" t="s">
        <v>565</v>
      </c>
      <c r="C84" s="11" t="s">
        <v>1657</v>
      </c>
      <c r="D84" s="13" t="s">
        <v>1656</v>
      </c>
      <c r="E84" s="12" t="s">
        <v>554</v>
      </c>
      <c r="F84" s="11" t="s">
        <v>528</v>
      </c>
      <c r="G84" s="10" t="str">
        <f t="shared" si="2"/>
        <v>LC</v>
      </c>
      <c r="H84" s="10" t="str">
        <f t="shared" si="3"/>
        <v>001-707</v>
      </c>
      <c r="I84" s="10" t="s">
        <v>1793</v>
      </c>
    </row>
    <row r="85" spans="1:9" x14ac:dyDescent="0.3">
      <c r="A85" s="11" t="s">
        <v>45</v>
      </c>
      <c r="B85" s="13" t="s">
        <v>565</v>
      </c>
      <c r="C85" s="11" t="s">
        <v>1655</v>
      </c>
      <c r="D85" s="13" t="s">
        <v>1149</v>
      </c>
      <c r="E85" s="12" t="s">
        <v>554</v>
      </c>
      <c r="F85" s="11" t="s">
        <v>528</v>
      </c>
      <c r="G85" s="10" t="str">
        <f t="shared" si="2"/>
        <v>LC</v>
      </c>
      <c r="H85" s="10" t="str">
        <f t="shared" si="3"/>
        <v>001-030</v>
      </c>
      <c r="I85" s="10" t="s">
        <v>1793</v>
      </c>
    </row>
    <row r="86" spans="1:9" ht="14.4" customHeight="1" x14ac:dyDescent="0.3">
      <c r="A86" s="11" t="s">
        <v>45</v>
      </c>
      <c r="B86" s="13" t="s">
        <v>565</v>
      </c>
      <c r="C86" s="11" t="s">
        <v>1654</v>
      </c>
      <c r="D86" s="13" t="s">
        <v>1653</v>
      </c>
      <c r="E86" s="12" t="s">
        <v>524</v>
      </c>
      <c r="F86" s="11" t="s">
        <v>534</v>
      </c>
      <c r="G86" s="10" t="str">
        <f t="shared" si="2"/>
        <v>D</v>
      </c>
      <c r="H86" s="10" t="str">
        <f t="shared" si="3"/>
        <v>001-000</v>
      </c>
      <c r="I86" s="10" t="s">
        <v>1792</v>
      </c>
    </row>
    <row r="87" spans="1:9" ht="14.4" customHeight="1" x14ac:dyDescent="0.3">
      <c r="A87" s="11" t="s">
        <v>45</v>
      </c>
      <c r="B87" s="13" t="s">
        <v>565</v>
      </c>
      <c r="C87" s="11" t="s">
        <v>1652</v>
      </c>
      <c r="D87" s="13" t="s">
        <v>1651</v>
      </c>
      <c r="E87" s="12" t="s">
        <v>524</v>
      </c>
      <c r="F87" s="11" t="s">
        <v>523</v>
      </c>
      <c r="G87" s="10" t="str">
        <f t="shared" si="2"/>
        <v>D</v>
      </c>
      <c r="H87" s="10" t="str">
        <f t="shared" si="3"/>
        <v>001-000</v>
      </c>
      <c r="I87" s="10" t="s">
        <v>1793</v>
      </c>
    </row>
    <row r="88" spans="1:9" ht="14.4" customHeight="1" x14ac:dyDescent="0.3">
      <c r="A88" s="11" t="s">
        <v>45</v>
      </c>
      <c r="B88" s="13" t="s">
        <v>565</v>
      </c>
      <c r="C88" s="11" t="s">
        <v>1650</v>
      </c>
      <c r="D88" s="13" t="s">
        <v>1649</v>
      </c>
      <c r="E88" s="12" t="s">
        <v>524</v>
      </c>
      <c r="F88" s="11" t="s">
        <v>656</v>
      </c>
      <c r="G88" s="10" t="str">
        <f t="shared" si="2"/>
        <v>D</v>
      </c>
      <c r="H88" s="10" t="str">
        <f t="shared" si="3"/>
        <v>001-000</v>
      </c>
      <c r="I88" s="10" t="s">
        <v>1792</v>
      </c>
    </row>
    <row r="89" spans="1:9" ht="14.4" customHeight="1" x14ac:dyDescent="0.3">
      <c r="A89" s="11" t="s">
        <v>45</v>
      </c>
      <c r="B89" s="13" t="s">
        <v>565</v>
      </c>
      <c r="C89" s="11" t="s">
        <v>1648</v>
      </c>
      <c r="D89" s="13" t="s">
        <v>1647</v>
      </c>
      <c r="E89" s="12" t="s">
        <v>524</v>
      </c>
      <c r="F89" s="11" t="s">
        <v>523</v>
      </c>
      <c r="G89" s="10" t="str">
        <f t="shared" si="2"/>
        <v>D</v>
      </c>
      <c r="H89" s="10" t="str">
        <f t="shared" si="3"/>
        <v>001-000</v>
      </c>
      <c r="I89" s="10" t="s">
        <v>1793</v>
      </c>
    </row>
    <row r="90" spans="1:9" ht="14.4" customHeight="1" x14ac:dyDescent="0.3">
      <c r="A90" s="11" t="s">
        <v>45</v>
      </c>
      <c r="B90" s="13" t="s">
        <v>565</v>
      </c>
      <c r="C90" s="11" t="s">
        <v>1646</v>
      </c>
      <c r="D90" s="13" t="s">
        <v>1645</v>
      </c>
      <c r="E90" s="12" t="s">
        <v>524</v>
      </c>
      <c r="F90" s="11" t="s">
        <v>534</v>
      </c>
      <c r="G90" s="10" t="str">
        <f t="shared" si="2"/>
        <v>D</v>
      </c>
      <c r="H90" s="10" t="str">
        <f t="shared" si="3"/>
        <v>001-000</v>
      </c>
      <c r="I90" s="10" t="s">
        <v>1792</v>
      </c>
    </row>
    <row r="91" spans="1:9" ht="14.4" customHeight="1" x14ac:dyDescent="0.3">
      <c r="A91" s="11" t="s">
        <v>45</v>
      </c>
      <c r="B91" s="13" t="s">
        <v>565</v>
      </c>
      <c r="C91" s="11" t="s">
        <v>1644</v>
      </c>
      <c r="D91" s="13" t="s">
        <v>1643</v>
      </c>
      <c r="E91" s="12" t="s">
        <v>524</v>
      </c>
      <c r="F91" s="11" t="s">
        <v>523</v>
      </c>
      <c r="G91" s="10" t="str">
        <f t="shared" si="2"/>
        <v>D</v>
      </c>
      <c r="H91" s="10" t="str">
        <f t="shared" si="3"/>
        <v>001-000</v>
      </c>
      <c r="I91" s="10" t="s">
        <v>1793</v>
      </c>
    </row>
    <row r="92" spans="1:9" x14ac:dyDescent="0.3">
      <c r="A92" s="11" t="s">
        <v>45</v>
      </c>
      <c r="B92" s="13" t="s">
        <v>565</v>
      </c>
      <c r="C92" s="11" t="s">
        <v>1642</v>
      </c>
      <c r="D92" s="13" t="s">
        <v>1641</v>
      </c>
      <c r="E92" s="12" t="s">
        <v>554</v>
      </c>
      <c r="F92" s="11" t="s">
        <v>528</v>
      </c>
      <c r="G92" s="10" t="str">
        <f t="shared" si="2"/>
        <v>LC</v>
      </c>
      <c r="H92" s="10" t="str">
        <f t="shared" si="3"/>
        <v>001-752</v>
      </c>
      <c r="I92" s="10" t="s">
        <v>1793</v>
      </c>
    </row>
    <row r="93" spans="1:9" ht="14.4" customHeight="1" x14ac:dyDescent="0.3">
      <c r="A93" s="11" t="s">
        <v>45</v>
      </c>
      <c r="B93" s="13" t="s">
        <v>565</v>
      </c>
      <c r="C93" s="11" t="s">
        <v>1640</v>
      </c>
      <c r="D93" s="13" t="s">
        <v>1639</v>
      </c>
      <c r="E93" s="12" t="s">
        <v>524</v>
      </c>
      <c r="F93" s="11" t="s">
        <v>595</v>
      </c>
      <c r="G93" s="10" t="str">
        <f t="shared" si="2"/>
        <v>D</v>
      </c>
      <c r="H93" s="10" t="str">
        <f t="shared" si="3"/>
        <v>001-000</v>
      </c>
      <c r="I93" s="10" t="s">
        <v>1792</v>
      </c>
    </row>
    <row r="94" spans="1:9" x14ac:dyDescent="0.3">
      <c r="A94" s="11" t="s">
        <v>45</v>
      </c>
      <c r="B94" s="13" t="s">
        <v>565</v>
      </c>
      <c r="C94" s="11" t="s">
        <v>1638</v>
      </c>
      <c r="D94" s="13" t="s">
        <v>1637</v>
      </c>
      <c r="E94" s="12" t="s">
        <v>524</v>
      </c>
      <c r="F94" s="11" t="s">
        <v>579</v>
      </c>
      <c r="G94" s="10" t="str">
        <f t="shared" si="2"/>
        <v>D</v>
      </c>
      <c r="H94" s="10" t="str">
        <f t="shared" si="3"/>
        <v>001-000</v>
      </c>
      <c r="I94" s="10" t="s">
        <v>1793</v>
      </c>
    </row>
    <row r="95" spans="1:9" x14ac:dyDescent="0.3">
      <c r="A95" s="11" t="s">
        <v>45</v>
      </c>
      <c r="B95" s="13" t="s">
        <v>565</v>
      </c>
      <c r="C95" s="11" t="s">
        <v>1636</v>
      </c>
      <c r="D95" s="13" t="s">
        <v>628</v>
      </c>
      <c r="E95" s="12" t="s">
        <v>524</v>
      </c>
      <c r="F95" s="11" t="s">
        <v>528</v>
      </c>
      <c r="G95" s="10" t="str">
        <f t="shared" si="2"/>
        <v>D</v>
      </c>
      <c r="H95" s="10" t="str">
        <f t="shared" si="3"/>
        <v>001-000</v>
      </c>
      <c r="I95" s="10" t="s">
        <v>1793</v>
      </c>
    </row>
    <row r="96" spans="1:9" ht="14.4" customHeight="1" x14ac:dyDescent="0.3">
      <c r="A96" s="11" t="s">
        <v>45</v>
      </c>
      <c r="B96" s="13" t="s">
        <v>565</v>
      </c>
      <c r="C96" s="11" t="s">
        <v>1635</v>
      </c>
      <c r="D96" s="13" t="s">
        <v>1634</v>
      </c>
      <c r="E96" s="12" t="s">
        <v>524</v>
      </c>
      <c r="F96" s="11" t="s">
        <v>534</v>
      </c>
      <c r="G96" s="10" t="str">
        <f t="shared" si="2"/>
        <v>D</v>
      </c>
      <c r="H96" s="10" t="str">
        <f t="shared" si="3"/>
        <v>001-000</v>
      </c>
      <c r="I96" s="10" t="s">
        <v>1792</v>
      </c>
    </row>
    <row r="97" spans="1:9" x14ac:dyDescent="0.3">
      <c r="A97" s="11" t="s">
        <v>45</v>
      </c>
      <c r="B97" s="13" t="s">
        <v>565</v>
      </c>
      <c r="C97" s="11" t="s">
        <v>1078</v>
      </c>
      <c r="D97" s="13" t="s">
        <v>1077</v>
      </c>
      <c r="E97" s="12" t="s">
        <v>524</v>
      </c>
      <c r="F97" s="11" t="s">
        <v>579</v>
      </c>
      <c r="G97" s="10" t="str">
        <f t="shared" si="2"/>
        <v>D</v>
      </c>
      <c r="H97" s="10" t="str">
        <f t="shared" si="3"/>
        <v>001-000</v>
      </c>
      <c r="I97" s="10" t="s">
        <v>1793</v>
      </c>
    </row>
    <row r="98" spans="1:9" ht="14.4" customHeight="1" x14ac:dyDescent="0.3">
      <c r="A98" s="11" t="s">
        <v>45</v>
      </c>
      <c r="B98" s="13" t="s">
        <v>565</v>
      </c>
      <c r="C98" s="11" t="s">
        <v>1633</v>
      </c>
      <c r="D98" s="13" t="s">
        <v>1632</v>
      </c>
      <c r="E98" s="12" t="s">
        <v>524</v>
      </c>
      <c r="F98" s="11" t="s">
        <v>523</v>
      </c>
      <c r="G98" s="10" t="str">
        <f t="shared" si="2"/>
        <v>D</v>
      </c>
      <c r="H98" s="10" t="str">
        <f t="shared" si="3"/>
        <v>001-000</v>
      </c>
      <c r="I98" s="10" t="s">
        <v>1793</v>
      </c>
    </row>
    <row r="99" spans="1:9" ht="14.4" customHeight="1" x14ac:dyDescent="0.3">
      <c r="A99" s="11" t="s">
        <v>45</v>
      </c>
      <c r="B99" s="13" t="s">
        <v>565</v>
      </c>
      <c r="C99" s="11" t="s">
        <v>1631</v>
      </c>
      <c r="D99" s="13" t="s">
        <v>1630</v>
      </c>
      <c r="E99" s="12" t="s">
        <v>524</v>
      </c>
      <c r="F99" s="11" t="s">
        <v>534</v>
      </c>
      <c r="G99" s="10" t="str">
        <f t="shared" si="2"/>
        <v>D</v>
      </c>
      <c r="H99" s="10" t="str">
        <f t="shared" si="3"/>
        <v>001-000</v>
      </c>
      <c r="I99" s="10" t="s">
        <v>1792</v>
      </c>
    </row>
    <row r="100" spans="1:9" ht="14.4" customHeight="1" x14ac:dyDescent="0.3">
      <c r="A100" s="11" t="s">
        <v>45</v>
      </c>
      <c r="B100" s="13" t="s">
        <v>565</v>
      </c>
      <c r="C100" s="11" t="s">
        <v>1629</v>
      </c>
      <c r="D100" s="13" t="s">
        <v>1628</v>
      </c>
      <c r="E100" s="12" t="s">
        <v>524</v>
      </c>
      <c r="F100" s="11" t="s">
        <v>534</v>
      </c>
      <c r="G100" s="10" t="str">
        <f t="shared" si="2"/>
        <v>D</v>
      </c>
      <c r="H100" s="10" t="str">
        <f t="shared" si="3"/>
        <v>001-000</v>
      </c>
      <c r="I100" s="10" t="s">
        <v>1792</v>
      </c>
    </row>
    <row r="101" spans="1:9" ht="14.4" customHeight="1" x14ac:dyDescent="0.3">
      <c r="A101" s="11" t="s">
        <v>45</v>
      </c>
      <c r="B101" s="13" t="s">
        <v>565</v>
      </c>
      <c r="C101" s="11" t="s">
        <v>1627</v>
      </c>
      <c r="D101" s="13" t="s">
        <v>1626</v>
      </c>
      <c r="E101" s="12" t="s">
        <v>524</v>
      </c>
      <c r="F101" s="11" t="s">
        <v>523</v>
      </c>
      <c r="G101" s="10" t="str">
        <f t="shared" si="2"/>
        <v>D</v>
      </c>
      <c r="H101" s="10" t="str">
        <f t="shared" si="3"/>
        <v>001-000</v>
      </c>
      <c r="I101" s="10" t="s">
        <v>1793</v>
      </c>
    </row>
    <row r="102" spans="1:9" ht="14.4" customHeight="1" x14ac:dyDescent="0.3">
      <c r="A102" s="11" t="s">
        <v>45</v>
      </c>
      <c r="B102" s="13" t="s">
        <v>565</v>
      </c>
      <c r="C102" s="11" t="s">
        <v>1625</v>
      </c>
      <c r="D102" s="13" t="s">
        <v>1624</v>
      </c>
      <c r="E102" s="12" t="s">
        <v>524</v>
      </c>
      <c r="F102" s="11" t="s">
        <v>523</v>
      </c>
      <c r="G102" s="10" t="str">
        <f t="shared" si="2"/>
        <v>D</v>
      </c>
      <c r="H102" s="10" t="str">
        <f t="shared" si="3"/>
        <v>001-000</v>
      </c>
      <c r="I102" s="10" t="s">
        <v>1793</v>
      </c>
    </row>
    <row r="103" spans="1:9" ht="14.4" customHeight="1" x14ac:dyDescent="0.3">
      <c r="A103" s="11" t="s">
        <v>45</v>
      </c>
      <c r="B103" s="13" t="s">
        <v>565</v>
      </c>
      <c r="C103" s="11" t="s">
        <v>1623</v>
      </c>
      <c r="D103" s="13" t="s">
        <v>1622</v>
      </c>
      <c r="E103" s="12" t="s">
        <v>524</v>
      </c>
      <c r="F103" s="11" t="s">
        <v>534</v>
      </c>
      <c r="G103" s="10" t="str">
        <f t="shared" si="2"/>
        <v>D</v>
      </c>
      <c r="H103" s="10" t="str">
        <f t="shared" si="3"/>
        <v>001-000</v>
      </c>
      <c r="I103" s="10" t="s">
        <v>1792</v>
      </c>
    </row>
    <row r="104" spans="1:9" ht="14.4" customHeight="1" x14ac:dyDescent="0.3">
      <c r="A104" s="11" t="s">
        <v>45</v>
      </c>
      <c r="B104" s="13" t="s">
        <v>565</v>
      </c>
      <c r="C104" s="11" t="s">
        <v>1621</v>
      </c>
      <c r="D104" s="13" t="s">
        <v>1620</v>
      </c>
      <c r="E104" s="12" t="s">
        <v>524</v>
      </c>
      <c r="F104" s="11" t="s">
        <v>523</v>
      </c>
      <c r="G104" s="10" t="str">
        <f t="shared" si="2"/>
        <v>D</v>
      </c>
      <c r="H104" s="10" t="str">
        <f t="shared" si="3"/>
        <v>001-000</v>
      </c>
      <c r="I104" s="10" t="s">
        <v>1793</v>
      </c>
    </row>
    <row r="105" spans="1:9" ht="14.4" customHeight="1" x14ac:dyDescent="0.3">
      <c r="A105" s="11" t="s">
        <v>45</v>
      </c>
      <c r="B105" s="13" t="s">
        <v>565</v>
      </c>
      <c r="C105" s="11" t="s">
        <v>1619</v>
      </c>
      <c r="D105" s="13" t="s">
        <v>1618</v>
      </c>
      <c r="E105" s="12" t="s">
        <v>524</v>
      </c>
      <c r="F105" s="11" t="s">
        <v>523</v>
      </c>
      <c r="G105" s="10" t="str">
        <f t="shared" si="2"/>
        <v>D</v>
      </c>
      <c r="H105" s="10" t="str">
        <f t="shared" si="3"/>
        <v>001-000</v>
      </c>
      <c r="I105" s="10" t="s">
        <v>1793</v>
      </c>
    </row>
    <row r="106" spans="1:9" ht="14.4" customHeight="1" x14ac:dyDescent="0.3">
      <c r="A106" s="11" t="s">
        <v>45</v>
      </c>
      <c r="B106" s="13" t="s">
        <v>565</v>
      </c>
      <c r="C106" s="11" t="s">
        <v>1617</v>
      </c>
      <c r="D106" s="13" t="s">
        <v>1616</v>
      </c>
      <c r="E106" s="12" t="s">
        <v>524</v>
      </c>
      <c r="F106" s="11" t="s">
        <v>523</v>
      </c>
      <c r="G106" s="10" t="str">
        <f t="shared" si="2"/>
        <v>D</v>
      </c>
      <c r="H106" s="10" t="str">
        <f t="shared" si="3"/>
        <v>001-000</v>
      </c>
      <c r="I106" s="10" t="s">
        <v>1793</v>
      </c>
    </row>
    <row r="107" spans="1:9" ht="14.4" customHeight="1" x14ac:dyDescent="0.3">
      <c r="A107" s="11" t="s">
        <v>45</v>
      </c>
      <c r="B107" s="13" t="s">
        <v>565</v>
      </c>
      <c r="C107" s="11" t="s">
        <v>1615</v>
      </c>
      <c r="D107" s="13" t="s">
        <v>1614</v>
      </c>
      <c r="E107" s="12" t="s">
        <v>524</v>
      </c>
      <c r="F107" s="11" t="s">
        <v>656</v>
      </c>
      <c r="G107" s="10" t="str">
        <f t="shared" si="2"/>
        <v>D</v>
      </c>
      <c r="H107" s="10" t="str">
        <f t="shared" si="3"/>
        <v>001-000</v>
      </c>
      <c r="I107" s="10" t="s">
        <v>1792</v>
      </c>
    </row>
    <row r="108" spans="1:9" ht="14.4" customHeight="1" x14ac:dyDescent="0.3">
      <c r="A108" s="11" t="s">
        <v>45</v>
      </c>
      <c r="B108" s="13" t="s">
        <v>565</v>
      </c>
      <c r="C108" s="11" t="s">
        <v>1613</v>
      </c>
      <c r="D108" s="13" t="s">
        <v>1612</v>
      </c>
      <c r="E108" s="12" t="s">
        <v>524</v>
      </c>
      <c r="F108" s="11" t="s">
        <v>523</v>
      </c>
      <c r="G108" s="10" t="str">
        <f t="shared" si="2"/>
        <v>D</v>
      </c>
      <c r="H108" s="10" t="str">
        <f t="shared" si="3"/>
        <v>001-000</v>
      </c>
      <c r="I108" s="10" t="s">
        <v>1793</v>
      </c>
    </row>
    <row r="109" spans="1:9" ht="14.4" customHeight="1" x14ac:dyDescent="0.3">
      <c r="A109" s="11" t="s">
        <v>45</v>
      </c>
      <c r="B109" s="13" t="s">
        <v>565</v>
      </c>
      <c r="C109" s="11" t="s">
        <v>1378</v>
      </c>
      <c r="D109" s="13" t="s">
        <v>1611</v>
      </c>
      <c r="E109" s="12" t="s">
        <v>524</v>
      </c>
      <c r="F109" s="11" t="s">
        <v>534</v>
      </c>
      <c r="G109" s="10" t="str">
        <f t="shared" si="2"/>
        <v>D</v>
      </c>
      <c r="H109" s="10" t="str">
        <f t="shared" si="3"/>
        <v>001-000</v>
      </c>
      <c r="I109" s="10" t="s">
        <v>1792</v>
      </c>
    </row>
    <row r="110" spans="1:9" ht="14.4" customHeight="1" x14ac:dyDescent="0.3">
      <c r="A110" s="11" t="s">
        <v>45</v>
      </c>
      <c r="B110" s="13" t="s">
        <v>565</v>
      </c>
      <c r="C110" s="11" t="s">
        <v>1610</v>
      </c>
      <c r="D110" s="13" t="s">
        <v>1609</v>
      </c>
      <c r="E110" s="12" t="s">
        <v>524</v>
      </c>
      <c r="F110" s="11" t="s">
        <v>570</v>
      </c>
      <c r="G110" s="10" t="str">
        <f t="shared" si="2"/>
        <v>D</v>
      </c>
      <c r="H110" s="10" t="str">
        <f t="shared" si="3"/>
        <v>001-000</v>
      </c>
      <c r="I110" s="10" t="s">
        <v>1792</v>
      </c>
    </row>
    <row r="111" spans="1:9" ht="14.4" customHeight="1" x14ac:dyDescent="0.3">
      <c r="A111" s="11" t="s">
        <v>45</v>
      </c>
      <c r="B111" s="13" t="s">
        <v>565</v>
      </c>
      <c r="C111" s="11" t="s">
        <v>1608</v>
      </c>
      <c r="D111" s="13" t="s">
        <v>1607</v>
      </c>
      <c r="E111" s="12" t="s">
        <v>524</v>
      </c>
      <c r="F111" s="11" t="s">
        <v>523</v>
      </c>
      <c r="G111" s="10" t="str">
        <f t="shared" si="2"/>
        <v>D</v>
      </c>
      <c r="H111" s="10" t="str">
        <f t="shared" si="3"/>
        <v>001-000</v>
      </c>
      <c r="I111" s="10" t="s">
        <v>1793</v>
      </c>
    </row>
    <row r="112" spans="1:9" x14ac:dyDescent="0.3">
      <c r="A112" s="11" t="s">
        <v>45</v>
      </c>
      <c r="B112" s="13" t="s">
        <v>565</v>
      </c>
      <c r="C112" s="11" t="s">
        <v>174</v>
      </c>
      <c r="D112" s="13" t="s">
        <v>1075</v>
      </c>
      <c r="E112" s="12" t="s">
        <v>554</v>
      </c>
      <c r="F112" s="11" t="s">
        <v>619</v>
      </c>
      <c r="G112" s="10" t="str">
        <f t="shared" si="2"/>
        <v>LC</v>
      </c>
      <c r="H112" s="10" t="str">
        <f t="shared" si="3"/>
        <v>001-061</v>
      </c>
      <c r="I112" s="10" t="s">
        <v>1793</v>
      </c>
    </row>
    <row r="113" spans="1:9" x14ac:dyDescent="0.3">
      <c r="A113" s="11" t="s">
        <v>45</v>
      </c>
      <c r="B113" s="13" t="s">
        <v>565</v>
      </c>
      <c r="C113" s="11" t="s">
        <v>1606</v>
      </c>
      <c r="D113" s="13" t="s">
        <v>1452</v>
      </c>
      <c r="E113" s="12" t="s">
        <v>524</v>
      </c>
      <c r="F113" s="11" t="s">
        <v>528</v>
      </c>
      <c r="G113" s="10" t="str">
        <f t="shared" si="2"/>
        <v>D</v>
      </c>
      <c r="H113" s="10" t="str">
        <f t="shared" si="3"/>
        <v>001-000</v>
      </c>
      <c r="I113" s="10" t="s">
        <v>1793</v>
      </c>
    </row>
    <row r="114" spans="1:9" ht="14.4" customHeight="1" x14ac:dyDescent="0.3">
      <c r="A114" s="11" t="s">
        <v>45</v>
      </c>
      <c r="B114" s="13" t="s">
        <v>565</v>
      </c>
      <c r="C114" s="11" t="s">
        <v>1605</v>
      </c>
      <c r="D114" s="13" t="s">
        <v>1604</v>
      </c>
      <c r="E114" s="12" t="s">
        <v>524</v>
      </c>
      <c r="F114" s="11" t="s">
        <v>534</v>
      </c>
      <c r="G114" s="10" t="str">
        <f t="shared" si="2"/>
        <v>D</v>
      </c>
      <c r="H114" s="10" t="str">
        <f t="shared" si="3"/>
        <v>001-000</v>
      </c>
      <c r="I114" s="10" t="s">
        <v>1792</v>
      </c>
    </row>
    <row r="115" spans="1:9" ht="14.4" customHeight="1" x14ac:dyDescent="0.3">
      <c r="A115" s="11" t="s">
        <v>45</v>
      </c>
      <c r="B115" s="13" t="s">
        <v>565</v>
      </c>
      <c r="C115" s="11" t="s">
        <v>1603</v>
      </c>
      <c r="D115" s="13" t="s">
        <v>1602</v>
      </c>
      <c r="E115" s="12" t="s">
        <v>524</v>
      </c>
      <c r="F115" s="11" t="s">
        <v>534</v>
      </c>
      <c r="G115" s="10" t="str">
        <f t="shared" si="2"/>
        <v>D</v>
      </c>
      <c r="H115" s="10" t="str">
        <f t="shared" si="3"/>
        <v>001-000</v>
      </c>
      <c r="I115" s="10" t="s">
        <v>1792</v>
      </c>
    </row>
    <row r="116" spans="1:9" ht="14.4" customHeight="1" x14ac:dyDescent="0.3">
      <c r="A116" s="11" t="s">
        <v>45</v>
      </c>
      <c r="B116" s="13" t="s">
        <v>565</v>
      </c>
      <c r="C116" s="11" t="s">
        <v>1601</v>
      </c>
      <c r="D116" s="13" t="s">
        <v>1600</v>
      </c>
      <c r="E116" s="12" t="s">
        <v>524</v>
      </c>
      <c r="F116" s="11" t="s">
        <v>534</v>
      </c>
      <c r="G116" s="10" t="str">
        <f t="shared" si="2"/>
        <v>D</v>
      </c>
      <c r="H116" s="10" t="str">
        <f t="shared" si="3"/>
        <v>001-000</v>
      </c>
      <c r="I116" s="10" t="s">
        <v>1792</v>
      </c>
    </row>
    <row r="117" spans="1:9" ht="14.4" customHeight="1" x14ac:dyDescent="0.3">
      <c r="A117" s="11" t="s">
        <v>45</v>
      </c>
      <c r="B117" s="13" t="s">
        <v>565</v>
      </c>
      <c r="C117" s="11" t="s">
        <v>1599</v>
      </c>
      <c r="D117" s="13" t="s">
        <v>1598</v>
      </c>
      <c r="E117" s="12" t="s">
        <v>524</v>
      </c>
      <c r="F117" s="11" t="s">
        <v>656</v>
      </c>
      <c r="G117" s="10" t="str">
        <f t="shared" si="2"/>
        <v>D</v>
      </c>
      <c r="H117" s="10" t="str">
        <f t="shared" si="3"/>
        <v>001-000</v>
      </c>
      <c r="I117" s="10" t="s">
        <v>1792</v>
      </c>
    </row>
    <row r="118" spans="1:9" ht="14.4" customHeight="1" x14ac:dyDescent="0.3">
      <c r="A118" s="11" t="s">
        <v>45</v>
      </c>
      <c r="B118" s="13" t="s">
        <v>565</v>
      </c>
      <c r="C118" s="11" t="s">
        <v>852</v>
      </c>
      <c r="D118" s="13" t="s">
        <v>1597</v>
      </c>
      <c r="E118" s="12" t="s">
        <v>524</v>
      </c>
      <c r="F118" s="11" t="s">
        <v>656</v>
      </c>
      <c r="G118" s="10" t="str">
        <f t="shared" si="2"/>
        <v>D</v>
      </c>
      <c r="H118" s="10" t="str">
        <f t="shared" si="3"/>
        <v>001-000</v>
      </c>
      <c r="I118" s="10" t="s">
        <v>1792</v>
      </c>
    </row>
    <row r="119" spans="1:9" ht="14.4" customHeight="1" x14ac:dyDescent="0.3">
      <c r="A119" s="11" t="s">
        <v>45</v>
      </c>
      <c r="B119" s="13" t="s">
        <v>565</v>
      </c>
      <c r="C119" s="11" t="s">
        <v>1596</v>
      </c>
      <c r="D119" s="13" t="s">
        <v>1595</v>
      </c>
      <c r="E119" s="12" t="s">
        <v>524</v>
      </c>
      <c r="F119" s="11" t="s">
        <v>570</v>
      </c>
      <c r="G119" s="10" t="str">
        <f t="shared" si="2"/>
        <v>D</v>
      </c>
      <c r="H119" s="10" t="str">
        <f t="shared" si="3"/>
        <v>001-000</v>
      </c>
      <c r="I119" s="10" t="s">
        <v>1792</v>
      </c>
    </row>
    <row r="120" spans="1:9" x14ac:dyDescent="0.3">
      <c r="A120" s="11" t="s">
        <v>45</v>
      </c>
      <c r="B120" s="13" t="s">
        <v>565</v>
      </c>
      <c r="C120" s="11" t="s">
        <v>1594</v>
      </c>
      <c r="D120" s="13" t="s">
        <v>1005</v>
      </c>
      <c r="E120" s="12" t="s">
        <v>554</v>
      </c>
      <c r="F120" s="11" t="s">
        <v>531</v>
      </c>
      <c r="G120" s="10" t="str">
        <f t="shared" si="2"/>
        <v>LC</v>
      </c>
      <c r="H120" s="10" t="str">
        <f t="shared" si="3"/>
        <v>001-017</v>
      </c>
      <c r="I120" s="10" t="s">
        <v>1793</v>
      </c>
    </row>
    <row r="121" spans="1:9" ht="14.4" customHeight="1" x14ac:dyDescent="0.3">
      <c r="A121" s="11" t="s">
        <v>45</v>
      </c>
      <c r="B121" s="13" t="s">
        <v>565</v>
      </c>
      <c r="C121" s="11" t="s">
        <v>1593</v>
      </c>
      <c r="D121" s="13" t="s">
        <v>1592</v>
      </c>
      <c r="E121" s="12" t="s">
        <v>524</v>
      </c>
      <c r="F121" s="11" t="s">
        <v>534</v>
      </c>
      <c r="G121" s="10" t="str">
        <f t="shared" si="2"/>
        <v>D</v>
      </c>
      <c r="H121" s="10" t="str">
        <f t="shared" si="3"/>
        <v>001-000</v>
      </c>
      <c r="I121" s="10" t="s">
        <v>1792</v>
      </c>
    </row>
    <row r="122" spans="1:9" ht="14.4" customHeight="1" x14ac:dyDescent="0.3">
      <c r="A122" s="11" t="s">
        <v>45</v>
      </c>
      <c r="B122" s="13" t="s">
        <v>565</v>
      </c>
      <c r="C122" s="11" t="s">
        <v>1591</v>
      </c>
      <c r="D122" s="13" t="s">
        <v>1590</v>
      </c>
      <c r="E122" s="12" t="s">
        <v>524</v>
      </c>
      <c r="F122" s="11" t="s">
        <v>534</v>
      </c>
      <c r="G122" s="10" t="str">
        <f t="shared" si="2"/>
        <v>D</v>
      </c>
      <c r="H122" s="10" t="str">
        <f t="shared" si="3"/>
        <v>001-000</v>
      </c>
      <c r="I122" s="10" t="s">
        <v>1792</v>
      </c>
    </row>
    <row r="123" spans="1:9" ht="14.4" customHeight="1" x14ac:dyDescent="0.3">
      <c r="A123" s="11" t="s">
        <v>45</v>
      </c>
      <c r="B123" s="13" t="s">
        <v>565</v>
      </c>
      <c r="C123" s="11" t="s">
        <v>1589</v>
      </c>
      <c r="D123" s="13" t="s">
        <v>1588</v>
      </c>
      <c r="E123" s="12" t="s">
        <v>524</v>
      </c>
      <c r="F123" s="11" t="s">
        <v>534</v>
      </c>
      <c r="G123" s="10" t="str">
        <f t="shared" si="2"/>
        <v>D</v>
      </c>
      <c r="H123" s="10" t="str">
        <f t="shared" si="3"/>
        <v>001-000</v>
      </c>
      <c r="I123" s="10" t="s">
        <v>1792</v>
      </c>
    </row>
    <row r="124" spans="1:9" ht="14.4" customHeight="1" x14ac:dyDescent="0.3">
      <c r="A124" s="11" t="s">
        <v>45</v>
      </c>
      <c r="B124" s="13" t="s">
        <v>565</v>
      </c>
      <c r="C124" s="11" t="s">
        <v>1587</v>
      </c>
      <c r="D124" s="13" t="s">
        <v>1586</v>
      </c>
      <c r="E124" s="12" t="s">
        <v>524</v>
      </c>
      <c r="F124" s="11" t="s">
        <v>523</v>
      </c>
      <c r="G124" s="10" t="str">
        <f t="shared" si="2"/>
        <v>D</v>
      </c>
      <c r="H124" s="10" t="str">
        <f t="shared" si="3"/>
        <v>001-000</v>
      </c>
      <c r="I124" s="10" t="s">
        <v>1793</v>
      </c>
    </row>
    <row r="125" spans="1:9" x14ac:dyDescent="0.3">
      <c r="A125" s="11" t="s">
        <v>45</v>
      </c>
      <c r="B125" s="13" t="s">
        <v>565</v>
      </c>
      <c r="C125" s="11" t="s">
        <v>1585</v>
      </c>
      <c r="D125" s="13" t="s">
        <v>672</v>
      </c>
      <c r="E125" s="12" t="s">
        <v>524</v>
      </c>
      <c r="F125" s="11" t="s">
        <v>579</v>
      </c>
      <c r="G125" s="10" t="str">
        <f t="shared" si="2"/>
        <v>D</v>
      </c>
      <c r="H125" s="10" t="str">
        <f t="shared" si="3"/>
        <v>001-000</v>
      </c>
      <c r="I125" s="10" t="s">
        <v>1793</v>
      </c>
    </row>
    <row r="126" spans="1:9" ht="14.4" customHeight="1" x14ac:dyDescent="0.3">
      <c r="A126" s="11" t="s">
        <v>45</v>
      </c>
      <c r="B126" s="13" t="s">
        <v>565</v>
      </c>
      <c r="C126" s="11" t="s">
        <v>1584</v>
      </c>
      <c r="D126" s="13" t="s">
        <v>1583</v>
      </c>
      <c r="E126" s="12" t="s">
        <v>524</v>
      </c>
      <c r="F126" s="11" t="s">
        <v>534</v>
      </c>
      <c r="G126" s="10" t="str">
        <f t="shared" si="2"/>
        <v>D</v>
      </c>
      <c r="H126" s="10" t="str">
        <f t="shared" si="3"/>
        <v>001-000</v>
      </c>
      <c r="I126" s="10" t="s">
        <v>1792</v>
      </c>
    </row>
    <row r="127" spans="1:9" ht="14.4" customHeight="1" x14ac:dyDescent="0.3">
      <c r="A127" s="11" t="s">
        <v>45</v>
      </c>
      <c r="B127" s="13" t="s">
        <v>565</v>
      </c>
      <c r="C127" s="11" t="s">
        <v>1582</v>
      </c>
      <c r="D127" s="13" t="s">
        <v>1581</v>
      </c>
      <c r="E127" s="12" t="s">
        <v>524</v>
      </c>
      <c r="F127" s="11" t="s">
        <v>534</v>
      </c>
      <c r="G127" s="10" t="str">
        <f t="shared" si="2"/>
        <v>D</v>
      </c>
      <c r="H127" s="10" t="str">
        <f t="shared" si="3"/>
        <v>001-000</v>
      </c>
      <c r="I127" s="10" t="s">
        <v>1792</v>
      </c>
    </row>
    <row r="128" spans="1:9" x14ac:dyDescent="0.3">
      <c r="A128" s="11" t="s">
        <v>45</v>
      </c>
      <c r="B128" s="13" t="s">
        <v>565</v>
      </c>
      <c r="C128" s="11" t="s">
        <v>1580</v>
      </c>
      <c r="D128" s="13" t="s">
        <v>1129</v>
      </c>
      <c r="E128" s="12" t="s">
        <v>554</v>
      </c>
      <c r="F128" s="11" t="s">
        <v>528</v>
      </c>
      <c r="G128" s="10" t="str">
        <f t="shared" si="2"/>
        <v>LC</v>
      </c>
      <c r="H128" s="10" t="str">
        <f t="shared" si="3"/>
        <v>001-039</v>
      </c>
      <c r="I128" s="10" t="s">
        <v>1793</v>
      </c>
    </row>
    <row r="129" spans="1:9" ht="14.4" customHeight="1" x14ac:dyDescent="0.3">
      <c r="A129" s="11" t="s">
        <v>45</v>
      </c>
      <c r="B129" s="13" t="s">
        <v>565</v>
      </c>
      <c r="C129" s="11" t="s">
        <v>1579</v>
      </c>
      <c r="D129" s="13" t="s">
        <v>1578</v>
      </c>
      <c r="E129" s="12" t="s">
        <v>524</v>
      </c>
      <c r="F129" s="11" t="s">
        <v>534</v>
      </c>
      <c r="G129" s="10" t="str">
        <f t="shared" si="2"/>
        <v>D</v>
      </c>
      <c r="H129" s="10" t="str">
        <f t="shared" si="3"/>
        <v>001-000</v>
      </c>
      <c r="I129" s="10" t="s">
        <v>1792</v>
      </c>
    </row>
    <row r="130" spans="1:9" ht="14.4" customHeight="1" x14ac:dyDescent="0.3">
      <c r="A130" s="11" t="s">
        <v>45</v>
      </c>
      <c r="B130" s="13" t="s">
        <v>565</v>
      </c>
      <c r="C130" s="11" t="s">
        <v>1577</v>
      </c>
      <c r="D130" s="13" t="s">
        <v>1576</v>
      </c>
      <c r="E130" s="12" t="s">
        <v>524</v>
      </c>
      <c r="F130" s="11" t="s">
        <v>534</v>
      </c>
      <c r="G130" s="10" t="str">
        <f t="shared" si="2"/>
        <v>D</v>
      </c>
      <c r="H130" s="10" t="str">
        <f t="shared" si="3"/>
        <v>001-000</v>
      </c>
      <c r="I130" s="10" t="s">
        <v>1792</v>
      </c>
    </row>
    <row r="131" spans="1:9" ht="14.4" customHeight="1" x14ac:dyDescent="0.3">
      <c r="A131" s="11" t="s">
        <v>45</v>
      </c>
      <c r="B131" s="13" t="s">
        <v>565</v>
      </c>
      <c r="C131" s="11" t="s">
        <v>1575</v>
      </c>
      <c r="D131" s="13" t="s">
        <v>1574</v>
      </c>
      <c r="E131" s="12" t="s">
        <v>524</v>
      </c>
      <c r="F131" s="11" t="s">
        <v>534</v>
      </c>
      <c r="G131" s="10" t="str">
        <f t="shared" ref="G131:G194" si="4">IF(E131="N","D",IF(LEFT(B131,1)="5","SC","LC"))</f>
        <v>D</v>
      </c>
      <c r="H131" s="10" t="str">
        <f t="shared" ref="H131:H194" si="5">IF(G131="D",_xlfn.CONCAT(B131,"-","000"),_xlfn.CONCAT(B131,"-",D131))</f>
        <v>001-000</v>
      </c>
      <c r="I131" s="10" t="s">
        <v>1792</v>
      </c>
    </row>
    <row r="132" spans="1:9" ht="14.4" customHeight="1" x14ac:dyDescent="0.3">
      <c r="A132" s="11" t="s">
        <v>45</v>
      </c>
      <c r="B132" s="13" t="s">
        <v>565</v>
      </c>
      <c r="C132" s="11" t="s">
        <v>1573</v>
      </c>
      <c r="D132" s="13" t="s">
        <v>1572</v>
      </c>
      <c r="E132" s="12" t="s">
        <v>524</v>
      </c>
      <c r="F132" s="11" t="s">
        <v>534</v>
      </c>
      <c r="G132" s="10" t="str">
        <f t="shared" si="4"/>
        <v>D</v>
      </c>
      <c r="H132" s="10" t="str">
        <f t="shared" si="5"/>
        <v>001-000</v>
      </c>
      <c r="I132" s="10" t="s">
        <v>1792</v>
      </c>
    </row>
    <row r="133" spans="1:9" ht="14.4" customHeight="1" x14ac:dyDescent="0.3">
      <c r="A133" s="11" t="s">
        <v>45</v>
      </c>
      <c r="B133" s="13" t="s">
        <v>565</v>
      </c>
      <c r="C133" s="11" t="s">
        <v>1571</v>
      </c>
      <c r="D133" s="13" t="s">
        <v>1570</v>
      </c>
      <c r="E133" s="12" t="s">
        <v>524</v>
      </c>
      <c r="F133" s="11" t="s">
        <v>523</v>
      </c>
      <c r="G133" s="10" t="str">
        <f t="shared" si="4"/>
        <v>D</v>
      </c>
      <c r="H133" s="10" t="str">
        <f t="shared" si="5"/>
        <v>001-000</v>
      </c>
      <c r="I133" s="10" t="s">
        <v>1793</v>
      </c>
    </row>
    <row r="134" spans="1:9" ht="14.4" customHeight="1" x14ac:dyDescent="0.3">
      <c r="A134" s="11" t="s">
        <v>45</v>
      </c>
      <c r="B134" s="13" t="s">
        <v>565</v>
      </c>
      <c r="C134" s="11" t="s">
        <v>1569</v>
      </c>
      <c r="D134" s="13" t="s">
        <v>1568</v>
      </c>
      <c r="E134" s="12" t="s">
        <v>524</v>
      </c>
      <c r="F134" s="11" t="s">
        <v>534</v>
      </c>
      <c r="G134" s="10" t="str">
        <f t="shared" si="4"/>
        <v>D</v>
      </c>
      <c r="H134" s="10" t="str">
        <f t="shared" si="5"/>
        <v>001-000</v>
      </c>
      <c r="I134" s="10" t="s">
        <v>1792</v>
      </c>
    </row>
    <row r="135" spans="1:9" ht="14.4" customHeight="1" x14ac:dyDescent="0.3">
      <c r="A135" s="11" t="s">
        <v>45</v>
      </c>
      <c r="B135" s="13" t="s">
        <v>565</v>
      </c>
      <c r="C135" s="11" t="s">
        <v>1567</v>
      </c>
      <c r="D135" s="13" t="s">
        <v>1566</v>
      </c>
      <c r="E135" s="12" t="s">
        <v>524</v>
      </c>
      <c r="F135" s="11" t="s">
        <v>656</v>
      </c>
      <c r="G135" s="10" t="str">
        <f t="shared" si="4"/>
        <v>D</v>
      </c>
      <c r="H135" s="10" t="str">
        <f t="shared" si="5"/>
        <v>001-000</v>
      </c>
      <c r="I135" s="10" t="s">
        <v>1792</v>
      </c>
    </row>
    <row r="136" spans="1:9" ht="14.4" customHeight="1" x14ac:dyDescent="0.3">
      <c r="A136" s="11" t="s">
        <v>45</v>
      </c>
      <c r="B136" s="13" t="s">
        <v>565</v>
      </c>
      <c r="C136" s="11" t="s">
        <v>1065</v>
      </c>
      <c r="D136" s="13" t="s">
        <v>1565</v>
      </c>
      <c r="E136" s="12" t="s">
        <v>524</v>
      </c>
      <c r="F136" s="11" t="s">
        <v>656</v>
      </c>
      <c r="G136" s="10" t="str">
        <f t="shared" si="4"/>
        <v>D</v>
      </c>
      <c r="H136" s="10" t="str">
        <f t="shared" si="5"/>
        <v>001-000</v>
      </c>
      <c r="I136" s="10" t="s">
        <v>1792</v>
      </c>
    </row>
    <row r="137" spans="1:9" ht="14.4" customHeight="1" x14ac:dyDescent="0.3">
      <c r="A137" s="11" t="s">
        <v>45</v>
      </c>
      <c r="B137" s="13" t="s">
        <v>565</v>
      </c>
      <c r="C137" s="11" t="s">
        <v>214</v>
      </c>
      <c r="D137" s="13" t="s">
        <v>582</v>
      </c>
      <c r="E137" s="12" t="s">
        <v>554</v>
      </c>
      <c r="F137" s="11" t="s">
        <v>656</v>
      </c>
      <c r="G137" s="10" t="str">
        <f t="shared" si="4"/>
        <v>LC</v>
      </c>
      <c r="H137" s="10" t="str">
        <f t="shared" si="5"/>
        <v>001-095</v>
      </c>
      <c r="I137" s="10" t="s">
        <v>1792</v>
      </c>
    </row>
    <row r="138" spans="1:9" ht="14.4" customHeight="1" x14ac:dyDescent="0.3">
      <c r="A138" s="11" t="s">
        <v>45</v>
      </c>
      <c r="B138" s="13" t="s">
        <v>565</v>
      </c>
      <c r="C138" s="11" t="s">
        <v>1564</v>
      </c>
      <c r="D138" s="13" t="s">
        <v>1563</v>
      </c>
      <c r="E138" s="12" t="s">
        <v>524</v>
      </c>
      <c r="F138" s="11" t="s">
        <v>534</v>
      </c>
      <c r="G138" s="10" t="str">
        <f t="shared" si="4"/>
        <v>D</v>
      </c>
      <c r="H138" s="10" t="str">
        <f t="shared" si="5"/>
        <v>001-000</v>
      </c>
      <c r="I138" s="10" t="s">
        <v>1792</v>
      </c>
    </row>
    <row r="139" spans="1:9" ht="26.4" x14ac:dyDescent="0.3">
      <c r="A139" s="11" t="s">
        <v>45</v>
      </c>
      <c r="B139" s="13" t="s">
        <v>565</v>
      </c>
      <c r="C139" s="11" t="s">
        <v>1562</v>
      </c>
      <c r="D139" s="13" t="s">
        <v>1330</v>
      </c>
      <c r="E139" s="12" t="s">
        <v>554</v>
      </c>
      <c r="F139" s="11" t="s">
        <v>553</v>
      </c>
      <c r="G139" s="10" t="str">
        <f t="shared" si="4"/>
        <v>LC</v>
      </c>
      <c r="H139" s="10" t="str">
        <f t="shared" si="5"/>
        <v>001-098</v>
      </c>
      <c r="I139" s="10" t="s">
        <v>1793</v>
      </c>
    </row>
    <row r="140" spans="1:9" ht="14.4" customHeight="1" x14ac:dyDescent="0.3">
      <c r="A140" s="11" t="s">
        <v>45</v>
      </c>
      <c r="B140" s="13" t="s">
        <v>565</v>
      </c>
      <c r="C140" s="11" t="s">
        <v>1561</v>
      </c>
      <c r="D140" s="13" t="s">
        <v>1560</v>
      </c>
      <c r="E140" s="12" t="s">
        <v>524</v>
      </c>
      <c r="F140" s="11" t="s">
        <v>534</v>
      </c>
      <c r="G140" s="10" t="str">
        <f t="shared" si="4"/>
        <v>D</v>
      </c>
      <c r="H140" s="10" t="str">
        <f t="shared" si="5"/>
        <v>001-000</v>
      </c>
      <c r="I140" s="10" t="s">
        <v>1792</v>
      </c>
    </row>
    <row r="141" spans="1:9" ht="26.4" x14ac:dyDescent="0.3">
      <c r="A141" s="11" t="s">
        <v>45</v>
      </c>
      <c r="B141" s="13" t="s">
        <v>565</v>
      </c>
      <c r="C141" s="11" t="s">
        <v>1559</v>
      </c>
      <c r="D141" s="13" t="s">
        <v>658</v>
      </c>
      <c r="E141" s="12" t="s">
        <v>554</v>
      </c>
      <c r="F141" s="11" t="s">
        <v>750</v>
      </c>
      <c r="G141" s="10" t="str">
        <f t="shared" si="4"/>
        <v>LC</v>
      </c>
      <c r="H141" s="10" t="str">
        <f t="shared" si="5"/>
        <v>001-006</v>
      </c>
      <c r="I141" s="10" t="s">
        <v>1793</v>
      </c>
    </row>
    <row r="142" spans="1:9" ht="14.4" customHeight="1" x14ac:dyDescent="0.3">
      <c r="A142" s="11" t="s">
        <v>45</v>
      </c>
      <c r="B142" s="13" t="s">
        <v>565</v>
      </c>
      <c r="C142" s="11" t="s">
        <v>1197</v>
      </c>
      <c r="D142" s="13" t="s">
        <v>1558</v>
      </c>
      <c r="E142" s="12" t="s">
        <v>524</v>
      </c>
      <c r="F142" s="11" t="s">
        <v>534</v>
      </c>
      <c r="G142" s="10" t="str">
        <f t="shared" si="4"/>
        <v>D</v>
      </c>
      <c r="H142" s="10" t="str">
        <f t="shared" si="5"/>
        <v>001-000</v>
      </c>
      <c r="I142" s="10" t="s">
        <v>1792</v>
      </c>
    </row>
    <row r="143" spans="1:9" x14ac:dyDescent="0.3">
      <c r="A143" s="11" t="s">
        <v>45</v>
      </c>
      <c r="B143" s="13" t="s">
        <v>565</v>
      </c>
      <c r="C143" s="11" t="s">
        <v>1557</v>
      </c>
      <c r="D143" s="13" t="s">
        <v>1556</v>
      </c>
      <c r="E143" s="12" t="s">
        <v>554</v>
      </c>
      <c r="F143" s="11" t="s">
        <v>528</v>
      </c>
      <c r="G143" s="10" t="str">
        <f t="shared" si="4"/>
        <v>LC</v>
      </c>
      <c r="H143" s="10" t="str">
        <f t="shared" si="5"/>
        <v>001-708</v>
      </c>
      <c r="I143" s="10" t="s">
        <v>1793</v>
      </c>
    </row>
    <row r="144" spans="1:9" x14ac:dyDescent="0.3">
      <c r="A144" s="11" t="s">
        <v>45</v>
      </c>
      <c r="B144" s="13" t="s">
        <v>565</v>
      </c>
      <c r="C144" s="11" t="s">
        <v>1555</v>
      </c>
      <c r="D144" s="13" t="s">
        <v>922</v>
      </c>
      <c r="E144" s="12" t="s">
        <v>524</v>
      </c>
      <c r="F144" s="11" t="s">
        <v>531</v>
      </c>
      <c r="G144" s="10" t="str">
        <f t="shared" si="4"/>
        <v>D</v>
      </c>
      <c r="H144" s="10" t="str">
        <f t="shared" si="5"/>
        <v>001-000</v>
      </c>
      <c r="I144" s="10" t="s">
        <v>1793</v>
      </c>
    </row>
    <row r="145" spans="1:9" ht="14.4" customHeight="1" x14ac:dyDescent="0.3">
      <c r="A145" s="11" t="s">
        <v>45</v>
      </c>
      <c r="B145" s="13" t="s">
        <v>565</v>
      </c>
      <c r="C145" s="11" t="s">
        <v>1554</v>
      </c>
      <c r="D145" s="13" t="s">
        <v>1553</v>
      </c>
      <c r="E145" s="12" t="s">
        <v>554</v>
      </c>
      <c r="F145" s="11" t="s">
        <v>553</v>
      </c>
      <c r="G145" s="10" t="str">
        <f t="shared" si="4"/>
        <v>LC</v>
      </c>
      <c r="H145" s="10" t="str">
        <f t="shared" si="5"/>
        <v>001-768</v>
      </c>
      <c r="I145" s="10" t="s">
        <v>1793</v>
      </c>
    </row>
    <row r="146" spans="1:9" x14ac:dyDescent="0.3">
      <c r="A146" s="11" t="s">
        <v>45</v>
      </c>
      <c r="B146" s="13" t="s">
        <v>565</v>
      </c>
      <c r="C146" s="11" t="s">
        <v>1552</v>
      </c>
      <c r="D146" s="13" t="s">
        <v>1551</v>
      </c>
      <c r="E146" s="12" t="s">
        <v>524</v>
      </c>
      <c r="F146" s="11" t="s">
        <v>528</v>
      </c>
      <c r="G146" s="10" t="str">
        <f t="shared" si="4"/>
        <v>D</v>
      </c>
      <c r="H146" s="10" t="str">
        <f t="shared" si="5"/>
        <v>001-000</v>
      </c>
      <c r="I146" s="10" t="s">
        <v>1793</v>
      </c>
    </row>
    <row r="147" spans="1:9" ht="14.4" customHeight="1" x14ac:dyDescent="0.3">
      <c r="A147" s="11" t="s">
        <v>45</v>
      </c>
      <c r="B147" s="13" t="s">
        <v>565</v>
      </c>
      <c r="C147" s="11" t="s">
        <v>1550</v>
      </c>
      <c r="D147" s="13" t="s">
        <v>1549</v>
      </c>
      <c r="E147" s="12" t="s">
        <v>524</v>
      </c>
      <c r="F147" s="11" t="s">
        <v>656</v>
      </c>
      <c r="G147" s="10" t="str">
        <f t="shared" si="4"/>
        <v>D</v>
      </c>
      <c r="H147" s="10" t="str">
        <f t="shared" si="5"/>
        <v>001-000</v>
      </c>
      <c r="I147" s="10" t="s">
        <v>1792</v>
      </c>
    </row>
    <row r="148" spans="1:9" ht="14.4" customHeight="1" x14ac:dyDescent="0.3">
      <c r="A148" s="11" t="s">
        <v>45</v>
      </c>
      <c r="B148" s="13" t="s">
        <v>565</v>
      </c>
      <c r="C148" s="11" t="s">
        <v>1548</v>
      </c>
      <c r="D148" s="13" t="s">
        <v>1547</v>
      </c>
      <c r="E148" s="12" t="s">
        <v>524</v>
      </c>
      <c r="F148" s="11" t="s">
        <v>534</v>
      </c>
      <c r="G148" s="10" t="str">
        <f t="shared" si="4"/>
        <v>D</v>
      </c>
      <c r="H148" s="10" t="str">
        <f t="shared" si="5"/>
        <v>001-000</v>
      </c>
      <c r="I148" s="10" t="s">
        <v>1792</v>
      </c>
    </row>
    <row r="149" spans="1:9" ht="14.4" customHeight="1" x14ac:dyDescent="0.3">
      <c r="A149" s="11" t="s">
        <v>45</v>
      </c>
      <c r="B149" s="13" t="s">
        <v>565</v>
      </c>
      <c r="C149" s="11" t="s">
        <v>1546</v>
      </c>
      <c r="D149" s="13" t="s">
        <v>1545</v>
      </c>
      <c r="E149" s="12" t="s">
        <v>524</v>
      </c>
      <c r="F149" s="11" t="s">
        <v>656</v>
      </c>
      <c r="G149" s="10" t="str">
        <f t="shared" si="4"/>
        <v>D</v>
      </c>
      <c r="H149" s="10" t="str">
        <f t="shared" si="5"/>
        <v>001-000</v>
      </c>
      <c r="I149" s="10" t="s">
        <v>1792</v>
      </c>
    </row>
    <row r="150" spans="1:9" ht="14.4" customHeight="1" x14ac:dyDescent="0.3">
      <c r="A150" s="11" t="s">
        <v>45</v>
      </c>
      <c r="B150" s="13" t="s">
        <v>565</v>
      </c>
      <c r="C150" s="11" t="s">
        <v>1544</v>
      </c>
      <c r="D150" s="13" t="s">
        <v>1543</v>
      </c>
      <c r="E150" s="12" t="s">
        <v>524</v>
      </c>
      <c r="F150" s="11" t="s">
        <v>534</v>
      </c>
      <c r="G150" s="10" t="str">
        <f t="shared" si="4"/>
        <v>D</v>
      </c>
      <c r="H150" s="10" t="str">
        <f t="shared" si="5"/>
        <v>001-000</v>
      </c>
      <c r="I150" s="10" t="s">
        <v>1792</v>
      </c>
    </row>
    <row r="151" spans="1:9" ht="14.4" customHeight="1" x14ac:dyDescent="0.3">
      <c r="A151" s="11" t="s">
        <v>45</v>
      </c>
      <c r="B151" s="13" t="s">
        <v>565</v>
      </c>
      <c r="C151" s="11" t="s">
        <v>1542</v>
      </c>
      <c r="D151" s="13" t="s">
        <v>1541</v>
      </c>
      <c r="E151" s="12" t="s">
        <v>524</v>
      </c>
      <c r="F151" s="11" t="s">
        <v>570</v>
      </c>
      <c r="G151" s="10" t="str">
        <f t="shared" si="4"/>
        <v>D</v>
      </c>
      <c r="H151" s="10" t="str">
        <f t="shared" si="5"/>
        <v>001-000</v>
      </c>
      <c r="I151" s="10" t="s">
        <v>1792</v>
      </c>
    </row>
    <row r="152" spans="1:9" ht="14.4" customHeight="1" x14ac:dyDescent="0.3">
      <c r="A152" s="11" t="s">
        <v>45</v>
      </c>
      <c r="B152" s="13" t="s">
        <v>565</v>
      </c>
      <c r="C152" s="11" t="s">
        <v>1540</v>
      </c>
      <c r="D152" s="13" t="s">
        <v>1539</v>
      </c>
      <c r="E152" s="12" t="s">
        <v>524</v>
      </c>
      <c r="F152" s="11" t="s">
        <v>534</v>
      </c>
      <c r="G152" s="10" t="str">
        <f t="shared" si="4"/>
        <v>D</v>
      </c>
      <c r="H152" s="10" t="str">
        <f t="shared" si="5"/>
        <v>001-000</v>
      </c>
      <c r="I152" s="10" t="s">
        <v>1792</v>
      </c>
    </row>
    <row r="153" spans="1:9" ht="14.4" customHeight="1" x14ac:dyDescent="0.3">
      <c r="A153" s="11" t="s">
        <v>45</v>
      </c>
      <c r="B153" s="13" t="s">
        <v>565</v>
      </c>
      <c r="C153" s="11" t="s">
        <v>1538</v>
      </c>
      <c r="D153" s="13" t="s">
        <v>1537</v>
      </c>
      <c r="E153" s="12" t="s">
        <v>524</v>
      </c>
      <c r="F153" s="11" t="s">
        <v>523</v>
      </c>
      <c r="G153" s="10" t="str">
        <f t="shared" si="4"/>
        <v>D</v>
      </c>
      <c r="H153" s="10" t="str">
        <f t="shared" si="5"/>
        <v>001-000</v>
      </c>
      <c r="I153" s="10" t="s">
        <v>1793</v>
      </c>
    </row>
    <row r="154" spans="1:9" ht="26.4" x14ac:dyDescent="0.3">
      <c r="A154" s="11" t="s">
        <v>45</v>
      </c>
      <c r="B154" s="13" t="s">
        <v>565</v>
      </c>
      <c r="C154" s="11" t="s">
        <v>1536</v>
      </c>
      <c r="D154" s="13" t="s">
        <v>589</v>
      </c>
      <c r="E154" s="12" t="s">
        <v>554</v>
      </c>
      <c r="F154" s="11" t="s">
        <v>619</v>
      </c>
      <c r="G154" s="10" t="str">
        <f t="shared" si="4"/>
        <v>LC</v>
      </c>
      <c r="H154" s="10" t="str">
        <f t="shared" si="5"/>
        <v>001-047</v>
      </c>
      <c r="I154" s="10" t="s">
        <v>1793</v>
      </c>
    </row>
    <row r="155" spans="1:9" ht="14.4" customHeight="1" x14ac:dyDescent="0.3">
      <c r="A155" s="11" t="s">
        <v>45</v>
      </c>
      <c r="B155" s="13" t="s">
        <v>565</v>
      </c>
      <c r="C155" s="11" t="s">
        <v>1535</v>
      </c>
      <c r="D155" s="13" t="s">
        <v>1534</v>
      </c>
      <c r="E155" s="12" t="s">
        <v>524</v>
      </c>
      <c r="F155" s="11" t="s">
        <v>534</v>
      </c>
      <c r="G155" s="10" t="str">
        <f t="shared" si="4"/>
        <v>D</v>
      </c>
      <c r="H155" s="10" t="str">
        <f t="shared" si="5"/>
        <v>001-000</v>
      </c>
      <c r="I155" s="10" t="s">
        <v>1792</v>
      </c>
    </row>
    <row r="156" spans="1:9" x14ac:dyDescent="0.3">
      <c r="A156" s="11" t="s">
        <v>45</v>
      </c>
      <c r="B156" s="13" t="s">
        <v>565</v>
      </c>
      <c r="C156" s="11" t="s">
        <v>1533</v>
      </c>
      <c r="D156" s="13" t="s">
        <v>1532</v>
      </c>
      <c r="E156" s="12" t="s">
        <v>524</v>
      </c>
      <c r="F156" s="11" t="s">
        <v>528</v>
      </c>
      <c r="G156" s="10" t="str">
        <f t="shared" si="4"/>
        <v>D</v>
      </c>
      <c r="H156" s="10" t="str">
        <f t="shared" si="5"/>
        <v>001-000</v>
      </c>
      <c r="I156" s="10" t="s">
        <v>1793</v>
      </c>
    </row>
    <row r="157" spans="1:9" x14ac:dyDescent="0.3">
      <c r="A157" s="11" t="s">
        <v>45</v>
      </c>
      <c r="B157" s="13" t="s">
        <v>565</v>
      </c>
      <c r="C157" s="11" t="s">
        <v>1531</v>
      </c>
      <c r="D157" s="13" t="s">
        <v>1040</v>
      </c>
      <c r="E157" s="12" t="s">
        <v>554</v>
      </c>
      <c r="F157" s="11" t="s">
        <v>619</v>
      </c>
      <c r="G157" s="10" t="str">
        <f t="shared" si="4"/>
        <v>LC</v>
      </c>
      <c r="H157" s="10" t="str">
        <f t="shared" si="5"/>
        <v>001-051</v>
      </c>
      <c r="I157" s="10" t="s">
        <v>1793</v>
      </c>
    </row>
    <row r="158" spans="1:9" ht="14.4" customHeight="1" x14ac:dyDescent="0.3">
      <c r="A158" s="11" t="s">
        <v>45</v>
      </c>
      <c r="B158" s="13" t="s">
        <v>565</v>
      </c>
      <c r="C158" s="11" t="s">
        <v>1530</v>
      </c>
      <c r="D158" s="13" t="s">
        <v>1529</v>
      </c>
      <c r="E158" s="12" t="s">
        <v>524</v>
      </c>
      <c r="F158" s="11" t="s">
        <v>523</v>
      </c>
      <c r="G158" s="10" t="str">
        <f t="shared" si="4"/>
        <v>D</v>
      </c>
      <c r="H158" s="10" t="str">
        <f t="shared" si="5"/>
        <v>001-000</v>
      </c>
      <c r="I158" s="10" t="s">
        <v>1793</v>
      </c>
    </row>
    <row r="159" spans="1:9" ht="14.4" customHeight="1" x14ac:dyDescent="0.3">
      <c r="A159" s="11" t="s">
        <v>45</v>
      </c>
      <c r="B159" s="13" t="s">
        <v>565</v>
      </c>
      <c r="C159" s="11" t="s">
        <v>1528</v>
      </c>
      <c r="D159" s="13" t="s">
        <v>1527</v>
      </c>
      <c r="E159" s="12" t="s">
        <v>524</v>
      </c>
      <c r="F159" s="11" t="s">
        <v>534</v>
      </c>
      <c r="G159" s="10" t="str">
        <f t="shared" si="4"/>
        <v>D</v>
      </c>
      <c r="H159" s="10" t="str">
        <f t="shared" si="5"/>
        <v>001-000</v>
      </c>
      <c r="I159" s="10" t="s">
        <v>1792</v>
      </c>
    </row>
    <row r="160" spans="1:9" ht="14.4" customHeight="1" x14ac:dyDescent="0.3">
      <c r="A160" s="11" t="s">
        <v>45</v>
      </c>
      <c r="B160" s="13" t="s">
        <v>565</v>
      </c>
      <c r="C160" s="11" t="s">
        <v>1526</v>
      </c>
      <c r="D160" s="13" t="s">
        <v>1525</v>
      </c>
      <c r="E160" s="12" t="s">
        <v>524</v>
      </c>
      <c r="F160" s="11" t="s">
        <v>656</v>
      </c>
      <c r="G160" s="10" t="str">
        <f t="shared" si="4"/>
        <v>D</v>
      </c>
      <c r="H160" s="10" t="str">
        <f t="shared" si="5"/>
        <v>001-000</v>
      </c>
      <c r="I160" s="10" t="s">
        <v>1792</v>
      </c>
    </row>
    <row r="161" spans="1:9" ht="14.4" customHeight="1" x14ac:dyDescent="0.3">
      <c r="A161" s="11" t="s">
        <v>45</v>
      </c>
      <c r="B161" s="13" t="s">
        <v>565</v>
      </c>
      <c r="C161" s="11" t="s">
        <v>1524</v>
      </c>
      <c r="D161" s="13" t="s">
        <v>1523</v>
      </c>
      <c r="E161" s="12" t="s">
        <v>524</v>
      </c>
      <c r="F161" s="11" t="s">
        <v>656</v>
      </c>
      <c r="G161" s="10" t="str">
        <f t="shared" si="4"/>
        <v>D</v>
      </c>
      <c r="H161" s="10" t="str">
        <f t="shared" si="5"/>
        <v>001-000</v>
      </c>
      <c r="I161" s="10" t="s">
        <v>1792</v>
      </c>
    </row>
    <row r="162" spans="1:9" ht="14.4" customHeight="1" x14ac:dyDescent="0.3">
      <c r="A162" s="11" t="s">
        <v>45</v>
      </c>
      <c r="B162" s="13" t="s">
        <v>565</v>
      </c>
      <c r="C162" s="11" t="s">
        <v>1522</v>
      </c>
      <c r="D162" s="13" t="s">
        <v>1521</v>
      </c>
      <c r="E162" s="12" t="s">
        <v>524</v>
      </c>
      <c r="F162" s="11" t="s">
        <v>570</v>
      </c>
      <c r="G162" s="10" t="str">
        <f t="shared" si="4"/>
        <v>D</v>
      </c>
      <c r="H162" s="10" t="str">
        <f t="shared" si="5"/>
        <v>001-000</v>
      </c>
      <c r="I162" s="10" t="s">
        <v>1792</v>
      </c>
    </row>
    <row r="163" spans="1:9" x14ac:dyDescent="0.3">
      <c r="A163" s="11" t="s">
        <v>45</v>
      </c>
      <c r="B163" s="13" t="s">
        <v>565</v>
      </c>
      <c r="C163" s="11" t="s">
        <v>1520</v>
      </c>
      <c r="D163" s="13" t="s">
        <v>1272</v>
      </c>
      <c r="E163" s="12" t="s">
        <v>524</v>
      </c>
      <c r="F163" s="11" t="s">
        <v>528</v>
      </c>
      <c r="G163" s="10" t="str">
        <f t="shared" si="4"/>
        <v>D</v>
      </c>
      <c r="H163" s="10" t="str">
        <f t="shared" si="5"/>
        <v>001-000</v>
      </c>
      <c r="I163" s="10" t="s">
        <v>1793</v>
      </c>
    </row>
    <row r="164" spans="1:9" x14ac:dyDescent="0.3">
      <c r="A164" s="11" t="s">
        <v>45</v>
      </c>
      <c r="B164" s="13" t="s">
        <v>565</v>
      </c>
      <c r="C164" s="11" t="s">
        <v>1519</v>
      </c>
      <c r="D164" s="13" t="s">
        <v>1518</v>
      </c>
      <c r="E164" s="12" t="s">
        <v>524</v>
      </c>
      <c r="F164" s="11" t="s">
        <v>528</v>
      </c>
      <c r="G164" s="10" t="str">
        <f t="shared" si="4"/>
        <v>D</v>
      </c>
      <c r="H164" s="10" t="str">
        <f t="shared" si="5"/>
        <v>001-000</v>
      </c>
      <c r="I164" s="10" t="s">
        <v>1793</v>
      </c>
    </row>
    <row r="165" spans="1:9" ht="14.4" customHeight="1" x14ac:dyDescent="0.3">
      <c r="A165" s="11" t="s">
        <v>45</v>
      </c>
      <c r="B165" s="13" t="s">
        <v>565</v>
      </c>
      <c r="C165" s="11" t="s">
        <v>1517</v>
      </c>
      <c r="D165" s="13" t="s">
        <v>1516</v>
      </c>
      <c r="E165" s="12" t="s">
        <v>524</v>
      </c>
      <c r="F165" s="11" t="s">
        <v>656</v>
      </c>
      <c r="G165" s="10" t="str">
        <f t="shared" si="4"/>
        <v>D</v>
      </c>
      <c r="H165" s="10" t="str">
        <f t="shared" si="5"/>
        <v>001-000</v>
      </c>
      <c r="I165" s="10" t="s">
        <v>1792</v>
      </c>
    </row>
    <row r="166" spans="1:9" x14ac:dyDescent="0.3">
      <c r="A166" s="11" t="s">
        <v>45</v>
      </c>
      <c r="B166" s="13" t="s">
        <v>565</v>
      </c>
      <c r="C166" s="11" t="s">
        <v>277</v>
      </c>
      <c r="D166" s="13" t="s">
        <v>1515</v>
      </c>
      <c r="E166" s="12" t="s">
        <v>554</v>
      </c>
      <c r="F166" s="11" t="s">
        <v>528</v>
      </c>
      <c r="G166" s="10" t="str">
        <f t="shared" si="4"/>
        <v>LC</v>
      </c>
      <c r="H166" s="10" t="str">
        <f t="shared" si="5"/>
        <v>001-750</v>
      </c>
      <c r="I166" s="10" t="s">
        <v>1793</v>
      </c>
    </row>
    <row r="167" spans="1:9" ht="14.4" customHeight="1" x14ac:dyDescent="0.3">
      <c r="A167" s="11" t="s">
        <v>45</v>
      </c>
      <c r="B167" s="13" t="s">
        <v>565</v>
      </c>
      <c r="C167" s="11" t="s">
        <v>1044</v>
      </c>
      <c r="D167" s="13" t="s">
        <v>1514</v>
      </c>
      <c r="E167" s="12" t="s">
        <v>524</v>
      </c>
      <c r="F167" s="11" t="s">
        <v>534</v>
      </c>
      <c r="G167" s="10" t="str">
        <f t="shared" si="4"/>
        <v>D</v>
      </c>
      <c r="H167" s="10" t="str">
        <f t="shared" si="5"/>
        <v>001-000</v>
      </c>
      <c r="I167" s="10" t="s">
        <v>1792</v>
      </c>
    </row>
    <row r="168" spans="1:9" ht="14.4" customHeight="1" x14ac:dyDescent="0.3">
      <c r="A168" s="11" t="s">
        <v>45</v>
      </c>
      <c r="B168" s="13" t="s">
        <v>565</v>
      </c>
      <c r="C168" s="11" t="s">
        <v>1513</v>
      </c>
      <c r="D168" s="13" t="s">
        <v>1512</v>
      </c>
      <c r="E168" s="12" t="s">
        <v>524</v>
      </c>
      <c r="F168" s="11" t="s">
        <v>534</v>
      </c>
      <c r="G168" s="10" t="str">
        <f t="shared" si="4"/>
        <v>D</v>
      </c>
      <c r="H168" s="10" t="str">
        <f t="shared" si="5"/>
        <v>001-000</v>
      </c>
      <c r="I168" s="10" t="s">
        <v>1792</v>
      </c>
    </row>
    <row r="169" spans="1:9" x14ac:dyDescent="0.3">
      <c r="A169" s="11" t="s">
        <v>45</v>
      </c>
      <c r="B169" s="13" t="s">
        <v>565</v>
      </c>
      <c r="C169" s="11" t="s">
        <v>1511</v>
      </c>
      <c r="D169" s="13" t="s">
        <v>563</v>
      </c>
      <c r="E169" s="12" t="s">
        <v>554</v>
      </c>
      <c r="F169" s="11" t="s">
        <v>619</v>
      </c>
      <c r="G169" s="10" t="str">
        <f t="shared" si="4"/>
        <v>LC</v>
      </c>
      <c r="H169" s="10" t="str">
        <f t="shared" si="5"/>
        <v>001-025</v>
      </c>
      <c r="I169" s="10" t="s">
        <v>1793</v>
      </c>
    </row>
    <row r="170" spans="1:9" ht="14.4" customHeight="1" x14ac:dyDescent="0.3">
      <c r="A170" s="11" t="s">
        <v>45</v>
      </c>
      <c r="B170" s="13" t="s">
        <v>565</v>
      </c>
      <c r="C170" s="11" t="s">
        <v>1510</v>
      </c>
      <c r="D170" s="13" t="s">
        <v>1509</v>
      </c>
      <c r="E170" s="12" t="s">
        <v>524</v>
      </c>
      <c r="F170" s="11" t="s">
        <v>656</v>
      </c>
      <c r="G170" s="10" t="str">
        <f t="shared" si="4"/>
        <v>D</v>
      </c>
      <c r="H170" s="10" t="str">
        <f t="shared" si="5"/>
        <v>001-000</v>
      </c>
      <c r="I170" s="10" t="s">
        <v>1792</v>
      </c>
    </row>
    <row r="171" spans="1:9" ht="14.4" customHeight="1" x14ac:dyDescent="0.3">
      <c r="A171" s="11" t="s">
        <v>45</v>
      </c>
      <c r="B171" s="13" t="s">
        <v>565</v>
      </c>
      <c r="C171" s="11" t="s">
        <v>1508</v>
      </c>
      <c r="D171" s="13" t="s">
        <v>1507</v>
      </c>
      <c r="E171" s="12" t="s">
        <v>524</v>
      </c>
      <c r="F171" s="11" t="s">
        <v>534</v>
      </c>
      <c r="G171" s="10" t="str">
        <f t="shared" si="4"/>
        <v>D</v>
      </c>
      <c r="H171" s="10" t="str">
        <f t="shared" si="5"/>
        <v>001-000</v>
      </c>
      <c r="I171" s="10" t="s">
        <v>1792</v>
      </c>
    </row>
    <row r="172" spans="1:9" ht="14.4" customHeight="1" x14ac:dyDescent="0.3">
      <c r="A172" s="11" t="s">
        <v>45</v>
      </c>
      <c r="B172" s="13" t="s">
        <v>565</v>
      </c>
      <c r="C172" s="11" t="s">
        <v>1506</v>
      </c>
      <c r="D172" s="13" t="s">
        <v>1505</v>
      </c>
      <c r="E172" s="12" t="s">
        <v>524</v>
      </c>
      <c r="F172" s="11" t="s">
        <v>523</v>
      </c>
      <c r="G172" s="10" t="str">
        <f t="shared" si="4"/>
        <v>D</v>
      </c>
      <c r="H172" s="10" t="str">
        <f t="shared" si="5"/>
        <v>001-000</v>
      </c>
      <c r="I172" s="10" t="s">
        <v>1793</v>
      </c>
    </row>
    <row r="173" spans="1:9" ht="14.4" customHeight="1" x14ac:dyDescent="0.3">
      <c r="A173" s="11" t="s">
        <v>45</v>
      </c>
      <c r="B173" s="13" t="s">
        <v>565</v>
      </c>
      <c r="C173" s="11" t="s">
        <v>983</v>
      </c>
      <c r="D173" s="13" t="s">
        <v>1504</v>
      </c>
      <c r="E173" s="12" t="s">
        <v>524</v>
      </c>
      <c r="F173" s="11" t="s">
        <v>523</v>
      </c>
      <c r="G173" s="10" t="str">
        <f t="shared" si="4"/>
        <v>D</v>
      </c>
      <c r="H173" s="10" t="str">
        <f t="shared" si="5"/>
        <v>001-000</v>
      </c>
      <c r="I173" s="10" t="s">
        <v>1793</v>
      </c>
    </row>
    <row r="174" spans="1:9" ht="26.4" x14ac:dyDescent="0.3">
      <c r="A174" s="11" t="s">
        <v>45</v>
      </c>
      <c r="B174" s="13" t="s">
        <v>565</v>
      </c>
      <c r="C174" s="11" t="s">
        <v>1503</v>
      </c>
      <c r="D174" s="13" t="s">
        <v>1502</v>
      </c>
      <c r="E174" s="12" t="s">
        <v>554</v>
      </c>
      <c r="F174" s="11" t="s">
        <v>528</v>
      </c>
      <c r="G174" s="10" t="str">
        <f t="shared" si="4"/>
        <v>LC</v>
      </c>
      <c r="H174" s="10" t="str">
        <f t="shared" si="5"/>
        <v>001-753</v>
      </c>
      <c r="I174" s="10" t="s">
        <v>1793</v>
      </c>
    </row>
    <row r="175" spans="1:9" ht="26.4" x14ac:dyDescent="0.3">
      <c r="A175" s="11" t="s">
        <v>45</v>
      </c>
      <c r="B175" s="13" t="s">
        <v>565</v>
      </c>
      <c r="C175" s="11" t="s">
        <v>1501</v>
      </c>
      <c r="D175" s="13" t="s">
        <v>1500</v>
      </c>
      <c r="E175" s="12" t="s">
        <v>554</v>
      </c>
      <c r="F175" s="11" t="s">
        <v>579</v>
      </c>
      <c r="G175" s="10" t="str">
        <f t="shared" si="4"/>
        <v>LC</v>
      </c>
      <c r="H175" s="10" t="str">
        <f t="shared" si="5"/>
        <v>001-781</v>
      </c>
      <c r="I175" s="10" t="s">
        <v>1793</v>
      </c>
    </row>
    <row r="176" spans="1:9" ht="14.4" customHeight="1" x14ac:dyDescent="0.3">
      <c r="A176" s="11" t="s">
        <v>45</v>
      </c>
      <c r="B176" s="13" t="s">
        <v>565</v>
      </c>
      <c r="C176" s="11" t="s">
        <v>1499</v>
      </c>
      <c r="D176" s="13" t="s">
        <v>1498</v>
      </c>
      <c r="E176" s="12" t="s">
        <v>524</v>
      </c>
      <c r="F176" s="11" t="s">
        <v>656</v>
      </c>
      <c r="G176" s="10" t="str">
        <f t="shared" si="4"/>
        <v>D</v>
      </c>
      <c r="H176" s="10" t="str">
        <f t="shared" si="5"/>
        <v>001-000</v>
      </c>
      <c r="I176" s="10" t="s">
        <v>1792</v>
      </c>
    </row>
    <row r="177" spans="1:9" ht="14.4" customHeight="1" x14ac:dyDescent="0.3">
      <c r="A177" s="11" t="s">
        <v>45</v>
      </c>
      <c r="B177" s="13" t="s">
        <v>565</v>
      </c>
      <c r="C177" s="11" t="s">
        <v>1497</v>
      </c>
      <c r="D177" s="13" t="s">
        <v>1496</v>
      </c>
      <c r="E177" s="12" t="s">
        <v>524</v>
      </c>
      <c r="F177" s="11" t="s">
        <v>534</v>
      </c>
      <c r="G177" s="10" t="str">
        <f t="shared" si="4"/>
        <v>D</v>
      </c>
      <c r="H177" s="10" t="str">
        <f t="shared" si="5"/>
        <v>001-000</v>
      </c>
      <c r="I177" s="10" t="s">
        <v>1792</v>
      </c>
    </row>
    <row r="178" spans="1:9" ht="14.4" customHeight="1" x14ac:dyDescent="0.3">
      <c r="A178" s="11" t="s">
        <v>45</v>
      </c>
      <c r="B178" s="13" t="s">
        <v>565</v>
      </c>
      <c r="C178" s="11" t="s">
        <v>1495</v>
      </c>
      <c r="D178" s="13" t="s">
        <v>1494</v>
      </c>
      <c r="E178" s="12" t="s">
        <v>524</v>
      </c>
      <c r="F178" s="11" t="s">
        <v>523</v>
      </c>
      <c r="G178" s="10" t="str">
        <f t="shared" si="4"/>
        <v>D</v>
      </c>
      <c r="H178" s="10" t="str">
        <f t="shared" si="5"/>
        <v>001-000</v>
      </c>
      <c r="I178" s="10" t="s">
        <v>1793</v>
      </c>
    </row>
    <row r="179" spans="1:9" x14ac:dyDescent="0.3">
      <c r="A179" s="11" t="s">
        <v>45</v>
      </c>
      <c r="B179" s="13" t="s">
        <v>565</v>
      </c>
      <c r="C179" s="11" t="s">
        <v>1493</v>
      </c>
      <c r="D179" s="13" t="s">
        <v>1028</v>
      </c>
      <c r="E179" s="12" t="s">
        <v>524</v>
      </c>
      <c r="F179" s="11" t="s">
        <v>579</v>
      </c>
      <c r="G179" s="10" t="str">
        <f t="shared" si="4"/>
        <v>D</v>
      </c>
      <c r="H179" s="10" t="str">
        <f t="shared" si="5"/>
        <v>001-000</v>
      </c>
      <c r="I179" s="10" t="s">
        <v>1793</v>
      </c>
    </row>
    <row r="180" spans="1:9" ht="26.4" x14ac:dyDescent="0.3">
      <c r="A180" s="11" t="s">
        <v>45</v>
      </c>
      <c r="B180" s="13" t="s">
        <v>565</v>
      </c>
      <c r="C180" s="11" t="s">
        <v>1492</v>
      </c>
      <c r="D180" s="13" t="s">
        <v>1491</v>
      </c>
      <c r="E180" s="12" t="s">
        <v>524</v>
      </c>
      <c r="F180" s="11" t="s">
        <v>553</v>
      </c>
      <c r="G180" s="10" t="str">
        <f t="shared" si="4"/>
        <v>D</v>
      </c>
      <c r="H180" s="10" t="str">
        <f t="shared" si="5"/>
        <v>001-000</v>
      </c>
      <c r="I180" s="10" t="s">
        <v>1793</v>
      </c>
    </row>
    <row r="181" spans="1:9" ht="14.4" customHeight="1" x14ac:dyDescent="0.3">
      <c r="A181" s="11" t="s">
        <v>45</v>
      </c>
      <c r="B181" s="13" t="s">
        <v>565</v>
      </c>
      <c r="C181" s="11" t="s">
        <v>1490</v>
      </c>
      <c r="D181" s="13" t="s">
        <v>1489</v>
      </c>
      <c r="E181" s="12" t="s">
        <v>524</v>
      </c>
      <c r="F181" s="11" t="s">
        <v>523</v>
      </c>
      <c r="G181" s="10" t="str">
        <f t="shared" si="4"/>
        <v>D</v>
      </c>
      <c r="H181" s="10" t="str">
        <f t="shared" si="5"/>
        <v>001-000</v>
      </c>
      <c r="I181" s="10" t="s">
        <v>1793</v>
      </c>
    </row>
    <row r="182" spans="1:9" ht="14.4" customHeight="1" x14ac:dyDescent="0.3">
      <c r="A182" s="11" t="s">
        <v>45</v>
      </c>
      <c r="B182" s="13" t="s">
        <v>565</v>
      </c>
      <c r="C182" s="11" t="s">
        <v>1488</v>
      </c>
      <c r="D182" s="13" t="s">
        <v>1487</v>
      </c>
      <c r="E182" s="12" t="s">
        <v>524</v>
      </c>
      <c r="F182" s="11" t="s">
        <v>534</v>
      </c>
      <c r="G182" s="10" t="str">
        <f t="shared" si="4"/>
        <v>D</v>
      </c>
      <c r="H182" s="10" t="str">
        <f t="shared" si="5"/>
        <v>001-000</v>
      </c>
      <c r="I182" s="10" t="s">
        <v>1792</v>
      </c>
    </row>
    <row r="183" spans="1:9" x14ac:dyDescent="0.3">
      <c r="A183" s="11" t="s">
        <v>45</v>
      </c>
      <c r="B183" s="13" t="s">
        <v>565</v>
      </c>
      <c r="C183" s="11" t="s">
        <v>1486</v>
      </c>
      <c r="D183" s="13" t="s">
        <v>1101</v>
      </c>
      <c r="E183" s="12" t="s">
        <v>524</v>
      </c>
      <c r="F183" s="11" t="s">
        <v>528</v>
      </c>
      <c r="G183" s="10" t="str">
        <f t="shared" si="4"/>
        <v>D</v>
      </c>
      <c r="H183" s="10" t="str">
        <f t="shared" si="5"/>
        <v>001-000</v>
      </c>
      <c r="I183" s="10" t="s">
        <v>1793</v>
      </c>
    </row>
    <row r="184" spans="1:9" ht="14.4" customHeight="1" x14ac:dyDescent="0.3">
      <c r="A184" s="11" t="s">
        <v>45</v>
      </c>
      <c r="B184" s="13" t="s">
        <v>565</v>
      </c>
      <c r="C184" s="11" t="s">
        <v>1485</v>
      </c>
      <c r="D184" s="13" t="s">
        <v>1484</v>
      </c>
      <c r="E184" s="12" t="s">
        <v>524</v>
      </c>
      <c r="F184" s="11" t="s">
        <v>523</v>
      </c>
      <c r="G184" s="10" t="str">
        <f t="shared" si="4"/>
        <v>D</v>
      </c>
      <c r="H184" s="10" t="str">
        <f t="shared" si="5"/>
        <v>001-000</v>
      </c>
      <c r="I184" s="10" t="s">
        <v>1793</v>
      </c>
    </row>
    <row r="185" spans="1:9" ht="14.4" customHeight="1" x14ac:dyDescent="0.3">
      <c r="A185" s="11" t="s">
        <v>45</v>
      </c>
      <c r="B185" s="13" t="s">
        <v>565</v>
      </c>
      <c r="C185" s="11" t="s">
        <v>1483</v>
      </c>
      <c r="D185" s="13" t="s">
        <v>1482</v>
      </c>
      <c r="E185" s="12" t="s">
        <v>524</v>
      </c>
      <c r="F185" s="11" t="s">
        <v>534</v>
      </c>
      <c r="G185" s="10" t="str">
        <f t="shared" si="4"/>
        <v>D</v>
      </c>
      <c r="H185" s="10" t="str">
        <f t="shared" si="5"/>
        <v>001-000</v>
      </c>
      <c r="I185" s="10" t="s">
        <v>1792</v>
      </c>
    </row>
    <row r="186" spans="1:9" x14ac:dyDescent="0.3">
      <c r="A186" s="11" t="s">
        <v>45</v>
      </c>
      <c r="B186" s="13" t="s">
        <v>565</v>
      </c>
      <c r="C186" s="11" t="s">
        <v>1481</v>
      </c>
      <c r="D186" s="13" t="s">
        <v>1480</v>
      </c>
      <c r="E186" s="12" t="s">
        <v>524</v>
      </c>
      <c r="F186" s="11" t="s">
        <v>523</v>
      </c>
      <c r="G186" s="10" t="str">
        <f t="shared" si="4"/>
        <v>D</v>
      </c>
      <c r="H186" s="10" t="str">
        <f t="shared" si="5"/>
        <v>001-000</v>
      </c>
      <c r="I186" s="10" t="s">
        <v>1793</v>
      </c>
    </row>
    <row r="187" spans="1:9" x14ac:dyDescent="0.3">
      <c r="A187" s="11" t="s">
        <v>45</v>
      </c>
      <c r="B187" s="13" t="s">
        <v>565</v>
      </c>
      <c r="C187" s="11" t="s">
        <v>1479</v>
      </c>
      <c r="D187" s="13" t="s">
        <v>1453</v>
      </c>
      <c r="E187" s="12" t="s">
        <v>524</v>
      </c>
      <c r="F187" s="11" t="s">
        <v>528</v>
      </c>
      <c r="G187" s="10" t="str">
        <f t="shared" si="4"/>
        <v>D</v>
      </c>
      <c r="H187" s="10" t="str">
        <f t="shared" si="5"/>
        <v>001-000</v>
      </c>
      <c r="I187" s="10" t="s">
        <v>1793</v>
      </c>
    </row>
    <row r="188" spans="1:9" ht="26.4" x14ac:dyDescent="0.3">
      <c r="A188" s="11" t="s">
        <v>45</v>
      </c>
      <c r="B188" s="13" t="s">
        <v>565</v>
      </c>
      <c r="C188" s="11" t="s">
        <v>1478</v>
      </c>
      <c r="D188" s="13" t="s">
        <v>1477</v>
      </c>
      <c r="E188" s="12" t="s">
        <v>554</v>
      </c>
      <c r="F188" s="11" t="s">
        <v>523</v>
      </c>
      <c r="G188" s="10" t="str">
        <f t="shared" si="4"/>
        <v>LC</v>
      </c>
      <c r="H188" s="10" t="str">
        <f t="shared" si="5"/>
        <v>001-709</v>
      </c>
      <c r="I188" s="10" t="s">
        <v>1793</v>
      </c>
    </row>
    <row r="189" spans="1:9" ht="14.4" customHeight="1" x14ac:dyDescent="0.3">
      <c r="A189" s="11" t="s">
        <v>45</v>
      </c>
      <c r="B189" s="13" t="s">
        <v>565</v>
      </c>
      <c r="C189" s="11" t="s">
        <v>1476</v>
      </c>
      <c r="D189" s="13" t="s">
        <v>1475</v>
      </c>
      <c r="E189" s="12" t="s">
        <v>524</v>
      </c>
      <c r="F189" s="11" t="s">
        <v>523</v>
      </c>
      <c r="G189" s="10" t="str">
        <f t="shared" si="4"/>
        <v>D</v>
      </c>
      <c r="H189" s="10" t="str">
        <f t="shared" si="5"/>
        <v>001-000</v>
      </c>
      <c r="I189" s="10" t="s">
        <v>1793</v>
      </c>
    </row>
    <row r="190" spans="1:9" x14ac:dyDescent="0.3">
      <c r="A190" s="11" t="s">
        <v>45</v>
      </c>
      <c r="B190" s="13" t="s">
        <v>565</v>
      </c>
      <c r="C190" s="11" t="s">
        <v>1474</v>
      </c>
      <c r="D190" s="13" t="s">
        <v>814</v>
      </c>
      <c r="E190" s="12" t="s">
        <v>524</v>
      </c>
      <c r="F190" s="11" t="s">
        <v>528</v>
      </c>
      <c r="G190" s="10" t="str">
        <f t="shared" si="4"/>
        <v>D</v>
      </c>
      <c r="H190" s="10" t="str">
        <f t="shared" si="5"/>
        <v>001-000</v>
      </c>
      <c r="I190" s="10" t="s">
        <v>1793</v>
      </c>
    </row>
    <row r="191" spans="1:9" ht="14.4" customHeight="1" x14ac:dyDescent="0.3">
      <c r="A191" s="11" t="s">
        <v>45</v>
      </c>
      <c r="B191" s="13" t="s">
        <v>565</v>
      </c>
      <c r="C191" s="11" t="s">
        <v>1473</v>
      </c>
      <c r="D191" s="13" t="s">
        <v>1472</v>
      </c>
      <c r="E191" s="12" t="s">
        <v>524</v>
      </c>
      <c r="F191" s="11" t="s">
        <v>534</v>
      </c>
      <c r="G191" s="10" t="str">
        <f t="shared" si="4"/>
        <v>D</v>
      </c>
      <c r="H191" s="10" t="str">
        <f t="shared" si="5"/>
        <v>001-000</v>
      </c>
      <c r="I191" s="10" t="s">
        <v>1792</v>
      </c>
    </row>
    <row r="192" spans="1:9" ht="14.4" customHeight="1" x14ac:dyDescent="0.3">
      <c r="A192" s="11" t="s">
        <v>45</v>
      </c>
      <c r="B192" s="13" t="s">
        <v>565</v>
      </c>
      <c r="C192" s="11" t="s">
        <v>1471</v>
      </c>
      <c r="D192" s="13" t="s">
        <v>1470</v>
      </c>
      <c r="E192" s="12" t="s">
        <v>524</v>
      </c>
      <c r="F192" s="11" t="s">
        <v>534</v>
      </c>
      <c r="G192" s="10" t="str">
        <f t="shared" si="4"/>
        <v>D</v>
      </c>
      <c r="H192" s="10" t="str">
        <f t="shared" si="5"/>
        <v>001-000</v>
      </c>
      <c r="I192" s="10" t="s">
        <v>1792</v>
      </c>
    </row>
    <row r="193" spans="1:9" ht="26.4" x14ac:dyDescent="0.3">
      <c r="A193" s="11" t="s">
        <v>45</v>
      </c>
      <c r="B193" s="13" t="s">
        <v>565</v>
      </c>
      <c r="C193" s="11" t="s">
        <v>1469</v>
      </c>
      <c r="D193" s="13" t="s">
        <v>1468</v>
      </c>
      <c r="E193" s="12" t="s">
        <v>554</v>
      </c>
      <c r="F193" s="11" t="s">
        <v>656</v>
      </c>
      <c r="G193" s="10" t="str">
        <f t="shared" si="4"/>
        <v>LC</v>
      </c>
      <c r="H193" s="10" t="str">
        <f t="shared" si="5"/>
        <v>001-782</v>
      </c>
      <c r="I193" s="10" t="s">
        <v>1792</v>
      </c>
    </row>
    <row r="194" spans="1:9" ht="14.4" customHeight="1" x14ac:dyDescent="0.3">
      <c r="A194" s="11" t="s">
        <v>45</v>
      </c>
      <c r="B194" s="13" t="s">
        <v>565</v>
      </c>
      <c r="C194" s="11" t="s">
        <v>1467</v>
      </c>
      <c r="D194" s="13" t="s">
        <v>1466</v>
      </c>
      <c r="E194" s="12" t="s">
        <v>524</v>
      </c>
      <c r="F194" s="11" t="s">
        <v>523</v>
      </c>
      <c r="G194" s="10" t="str">
        <f t="shared" si="4"/>
        <v>D</v>
      </c>
      <c r="H194" s="10" t="str">
        <f t="shared" si="5"/>
        <v>001-000</v>
      </c>
      <c r="I194" s="10" t="s">
        <v>1793</v>
      </c>
    </row>
    <row r="195" spans="1:9" ht="14.4" customHeight="1" x14ac:dyDescent="0.3">
      <c r="A195" s="11" t="s">
        <v>45</v>
      </c>
      <c r="B195" s="13" t="s">
        <v>565</v>
      </c>
      <c r="C195" s="11" t="s">
        <v>1329</v>
      </c>
      <c r="D195" s="13" t="s">
        <v>1465</v>
      </c>
      <c r="E195" s="12" t="s">
        <v>524</v>
      </c>
      <c r="F195" s="11" t="s">
        <v>534</v>
      </c>
      <c r="G195" s="10" t="str">
        <f t="shared" ref="G195:G258" si="6">IF(E195="N","D",IF(LEFT(B195,1)="5","SC","LC"))</f>
        <v>D</v>
      </c>
      <c r="H195" s="10" t="str">
        <f t="shared" ref="H195:H258" si="7">IF(G195="D",_xlfn.CONCAT(B195,"-","000"),_xlfn.CONCAT(B195,"-",D195))</f>
        <v>001-000</v>
      </c>
      <c r="I195" s="10" t="s">
        <v>1792</v>
      </c>
    </row>
    <row r="196" spans="1:9" ht="14.4" customHeight="1" x14ac:dyDescent="0.3">
      <c r="A196" s="11" t="s">
        <v>45</v>
      </c>
      <c r="B196" s="13" t="s">
        <v>565</v>
      </c>
      <c r="C196" s="11" t="s">
        <v>1464</v>
      </c>
      <c r="D196" s="13" t="s">
        <v>1463</v>
      </c>
      <c r="E196" s="12" t="s">
        <v>524</v>
      </c>
      <c r="F196" s="11" t="s">
        <v>534</v>
      </c>
      <c r="G196" s="10" t="str">
        <f t="shared" si="6"/>
        <v>D</v>
      </c>
      <c r="H196" s="10" t="str">
        <f t="shared" si="7"/>
        <v>001-000</v>
      </c>
      <c r="I196" s="10" t="s">
        <v>1792</v>
      </c>
    </row>
    <row r="197" spans="1:9" ht="14.4" customHeight="1" x14ac:dyDescent="0.3">
      <c r="A197" s="11" t="s">
        <v>47</v>
      </c>
      <c r="B197" s="13" t="s">
        <v>1462</v>
      </c>
      <c r="C197" s="11" t="s">
        <v>47</v>
      </c>
      <c r="D197" s="13" t="s">
        <v>565</v>
      </c>
      <c r="E197" s="12" t="s">
        <v>554</v>
      </c>
      <c r="F197" s="11" t="s">
        <v>583</v>
      </c>
      <c r="G197" s="10" t="str">
        <f t="shared" si="6"/>
        <v>SC</v>
      </c>
      <c r="H197" s="10" t="str">
        <f t="shared" si="7"/>
        <v>528-001</v>
      </c>
      <c r="I197" s="10" t="s">
        <v>1793</v>
      </c>
    </row>
    <row r="198" spans="1:9" ht="26.4" x14ac:dyDescent="0.3">
      <c r="A198" s="11" t="s">
        <v>1460</v>
      </c>
      <c r="B198" s="13" t="s">
        <v>1461</v>
      </c>
      <c r="C198" s="11" t="s">
        <v>1460</v>
      </c>
      <c r="D198" s="13" t="s">
        <v>565</v>
      </c>
      <c r="E198" s="12" t="s">
        <v>554</v>
      </c>
      <c r="F198" s="11" t="s">
        <v>656</v>
      </c>
      <c r="G198" s="10" t="str">
        <f t="shared" si="6"/>
        <v>SC</v>
      </c>
      <c r="H198" s="10" t="str">
        <f t="shared" si="7"/>
        <v>574-001</v>
      </c>
      <c r="I198" s="10" t="s">
        <v>1792</v>
      </c>
    </row>
    <row r="199" spans="1:9" ht="26.4" x14ac:dyDescent="0.3">
      <c r="A199" s="11" t="s">
        <v>1458</v>
      </c>
      <c r="B199" s="13" t="s">
        <v>1459</v>
      </c>
      <c r="C199" s="11" t="s">
        <v>1458</v>
      </c>
      <c r="D199" s="13" t="s">
        <v>565</v>
      </c>
      <c r="E199" s="12" t="s">
        <v>554</v>
      </c>
      <c r="F199" s="11" t="s">
        <v>619</v>
      </c>
      <c r="G199" s="10" t="str">
        <f t="shared" si="6"/>
        <v>SC</v>
      </c>
      <c r="H199" s="10" t="str">
        <f t="shared" si="7"/>
        <v>524-001</v>
      </c>
      <c r="I199" s="10" t="s">
        <v>1793</v>
      </c>
    </row>
    <row r="200" spans="1:9" x14ac:dyDescent="0.3">
      <c r="A200" s="11" t="s">
        <v>1456</v>
      </c>
      <c r="B200" s="13" t="s">
        <v>1457</v>
      </c>
      <c r="C200" s="11" t="s">
        <v>1456</v>
      </c>
      <c r="D200" s="13" t="s">
        <v>565</v>
      </c>
      <c r="E200" s="12" t="s">
        <v>554</v>
      </c>
      <c r="F200" s="11" t="s">
        <v>619</v>
      </c>
      <c r="G200" s="10" t="str">
        <f t="shared" si="6"/>
        <v>SC</v>
      </c>
      <c r="H200" s="10" t="str">
        <f t="shared" si="7"/>
        <v>532-001</v>
      </c>
      <c r="I200" s="10" t="s">
        <v>1793</v>
      </c>
    </row>
    <row r="201" spans="1:9" x14ac:dyDescent="0.3">
      <c r="A201" s="11" t="s">
        <v>1454</v>
      </c>
      <c r="B201" s="13" t="s">
        <v>1455</v>
      </c>
      <c r="C201" s="11" t="s">
        <v>1454</v>
      </c>
      <c r="D201" s="13" t="s">
        <v>565</v>
      </c>
      <c r="E201" s="12" t="s">
        <v>554</v>
      </c>
      <c r="F201" s="11" t="s">
        <v>528</v>
      </c>
      <c r="G201" s="10" t="str">
        <f t="shared" si="6"/>
        <v>SC</v>
      </c>
      <c r="H201" s="10" t="str">
        <f t="shared" si="7"/>
        <v>511-001</v>
      </c>
      <c r="I201" s="10" t="s">
        <v>1793</v>
      </c>
    </row>
    <row r="202" spans="1:9" ht="14.4" customHeight="1" x14ac:dyDescent="0.3">
      <c r="A202" s="11" t="s">
        <v>59</v>
      </c>
      <c r="B202" s="13" t="s">
        <v>1453</v>
      </c>
      <c r="C202" s="11" t="s">
        <v>59</v>
      </c>
      <c r="D202" s="13" t="s">
        <v>565</v>
      </c>
      <c r="E202" s="12" t="s">
        <v>554</v>
      </c>
      <c r="F202" s="11" t="s">
        <v>656</v>
      </c>
      <c r="G202" s="10" t="str">
        <f t="shared" si="6"/>
        <v>SC</v>
      </c>
      <c r="H202" s="10" t="str">
        <f t="shared" si="7"/>
        <v>575-001</v>
      </c>
      <c r="I202" s="10" t="s">
        <v>1792</v>
      </c>
    </row>
    <row r="203" spans="1:9" x14ac:dyDescent="0.3">
      <c r="A203" s="11" t="s">
        <v>1451</v>
      </c>
      <c r="B203" s="13" t="s">
        <v>1452</v>
      </c>
      <c r="C203" s="11" t="s">
        <v>1451</v>
      </c>
      <c r="D203" s="13" t="s">
        <v>565</v>
      </c>
      <c r="E203" s="12" t="s">
        <v>554</v>
      </c>
      <c r="F203" s="11" t="s">
        <v>528</v>
      </c>
      <c r="G203" s="10" t="str">
        <f t="shared" si="6"/>
        <v>SC</v>
      </c>
      <c r="H203" s="10" t="str">
        <f t="shared" si="7"/>
        <v>525-001</v>
      </c>
      <c r="I203" s="10" t="s">
        <v>1793</v>
      </c>
    </row>
    <row r="204" spans="1:9" x14ac:dyDescent="0.3">
      <c r="A204" s="11" t="s">
        <v>65</v>
      </c>
      <c r="B204" s="13" t="s">
        <v>1149</v>
      </c>
      <c r="C204" s="11" t="s">
        <v>1450</v>
      </c>
      <c r="D204" s="13" t="s">
        <v>1005</v>
      </c>
      <c r="E204" s="12" t="s">
        <v>524</v>
      </c>
      <c r="F204" s="11" t="s">
        <v>531</v>
      </c>
      <c r="G204" s="10" t="str">
        <f t="shared" si="6"/>
        <v>D</v>
      </c>
      <c r="H204" s="10" t="str">
        <f t="shared" si="7"/>
        <v>030-000</v>
      </c>
      <c r="I204" s="10" t="s">
        <v>1793</v>
      </c>
    </row>
    <row r="205" spans="1:9" ht="14.4" customHeight="1" x14ac:dyDescent="0.3">
      <c r="A205" s="11" t="s">
        <v>65</v>
      </c>
      <c r="B205" s="13" t="s">
        <v>1149</v>
      </c>
      <c r="C205" s="11" t="s">
        <v>1264</v>
      </c>
      <c r="D205" s="13" t="s">
        <v>615</v>
      </c>
      <c r="E205" s="12" t="s">
        <v>524</v>
      </c>
      <c r="F205" s="11" t="s">
        <v>1032</v>
      </c>
      <c r="G205" s="10" t="str">
        <f t="shared" si="6"/>
        <v>D</v>
      </c>
      <c r="H205" s="10" t="str">
        <f t="shared" si="7"/>
        <v>030-000</v>
      </c>
      <c r="I205" s="10" t="s">
        <v>1792</v>
      </c>
    </row>
    <row r="206" spans="1:9" ht="14.4" customHeight="1" x14ac:dyDescent="0.3">
      <c r="A206" s="11" t="s">
        <v>65</v>
      </c>
      <c r="B206" s="13" t="s">
        <v>1149</v>
      </c>
      <c r="C206" s="11" t="s">
        <v>1449</v>
      </c>
      <c r="D206" s="13" t="s">
        <v>718</v>
      </c>
      <c r="E206" s="12" t="s">
        <v>524</v>
      </c>
      <c r="F206" s="11" t="s">
        <v>871</v>
      </c>
      <c r="G206" s="10" t="str">
        <f t="shared" si="6"/>
        <v>D</v>
      </c>
      <c r="H206" s="10" t="str">
        <f t="shared" si="7"/>
        <v>030-000</v>
      </c>
      <c r="I206" s="10" t="s">
        <v>1792</v>
      </c>
    </row>
    <row r="207" spans="1:9" x14ac:dyDescent="0.3">
      <c r="A207" s="11" t="s">
        <v>67</v>
      </c>
      <c r="B207" s="13" t="s">
        <v>754</v>
      </c>
      <c r="C207" s="11" t="s">
        <v>1448</v>
      </c>
      <c r="D207" s="13" t="s">
        <v>966</v>
      </c>
      <c r="E207" s="12" t="s">
        <v>524</v>
      </c>
      <c r="F207" s="11" t="s">
        <v>985</v>
      </c>
      <c r="G207" s="10" t="str">
        <f t="shared" si="6"/>
        <v>D</v>
      </c>
      <c r="H207" s="10" t="str">
        <f t="shared" si="7"/>
        <v>022-000</v>
      </c>
      <c r="I207" s="10" t="s">
        <v>1793</v>
      </c>
    </row>
    <row r="208" spans="1:9" ht="14.4" customHeight="1" x14ac:dyDescent="0.3">
      <c r="A208" s="11" t="s">
        <v>67</v>
      </c>
      <c r="B208" s="13" t="s">
        <v>754</v>
      </c>
      <c r="C208" s="11" t="s">
        <v>1447</v>
      </c>
      <c r="D208" s="13" t="s">
        <v>1446</v>
      </c>
      <c r="E208" s="12" t="s">
        <v>524</v>
      </c>
      <c r="F208" s="11" t="s">
        <v>1445</v>
      </c>
      <c r="G208" s="10" t="str">
        <f t="shared" si="6"/>
        <v>D</v>
      </c>
      <c r="H208" s="10" t="str">
        <f t="shared" si="7"/>
        <v>022-000</v>
      </c>
      <c r="I208" s="10" t="s">
        <v>1793</v>
      </c>
    </row>
    <row r="209" spans="1:9" ht="14.4" customHeight="1" x14ac:dyDescent="0.3">
      <c r="A209" s="11" t="s">
        <v>67</v>
      </c>
      <c r="B209" s="13" t="s">
        <v>754</v>
      </c>
      <c r="C209" s="11" t="s">
        <v>1444</v>
      </c>
      <c r="D209" s="13" t="s">
        <v>734</v>
      </c>
      <c r="E209" s="12" t="s">
        <v>524</v>
      </c>
      <c r="F209" s="11" t="s">
        <v>1443</v>
      </c>
      <c r="G209" s="10" t="str">
        <f t="shared" si="6"/>
        <v>D</v>
      </c>
      <c r="H209" s="10" t="str">
        <f t="shared" si="7"/>
        <v>022-000</v>
      </c>
      <c r="I209" s="10" t="s">
        <v>1793</v>
      </c>
    </row>
    <row r="210" spans="1:9" ht="14.4" customHeight="1" x14ac:dyDescent="0.3">
      <c r="A210" s="11" t="s">
        <v>67</v>
      </c>
      <c r="B210" s="13" t="s">
        <v>754</v>
      </c>
      <c r="C210" s="11" t="s">
        <v>1038</v>
      </c>
      <c r="D210" s="13" t="s">
        <v>874</v>
      </c>
      <c r="E210" s="12" t="s">
        <v>524</v>
      </c>
      <c r="F210" s="11" t="s">
        <v>656</v>
      </c>
      <c r="G210" s="10" t="str">
        <f t="shared" si="6"/>
        <v>D</v>
      </c>
      <c r="H210" s="10" t="str">
        <f t="shared" si="7"/>
        <v>022-000</v>
      </c>
      <c r="I210" s="10" t="s">
        <v>1792</v>
      </c>
    </row>
    <row r="211" spans="1:9" ht="14.4" customHeight="1" x14ac:dyDescent="0.3">
      <c r="A211" s="11" t="s">
        <v>67</v>
      </c>
      <c r="B211" s="13" t="s">
        <v>754</v>
      </c>
      <c r="C211" s="11" t="s">
        <v>1442</v>
      </c>
      <c r="D211" s="13" t="s">
        <v>759</v>
      </c>
      <c r="E211" s="12" t="s">
        <v>524</v>
      </c>
      <c r="F211" s="11" t="s">
        <v>876</v>
      </c>
      <c r="G211" s="10" t="str">
        <f t="shared" si="6"/>
        <v>D</v>
      </c>
      <c r="H211" s="10" t="str">
        <f t="shared" si="7"/>
        <v>022-000</v>
      </c>
      <c r="I211" s="10" t="s">
        <v>1792</v>
      </c>
    </row>
    <row r="212" spans="1:9" ht="14.4" customHeight="1" x14ac:dyDescent="0.3">
      <c r="A212" s="11" t="s">
        <v>67</v>
      </c>
      <c r="B212" s="13" t="s">
        <v>754</v>
      </c>
      <c r="C212" s="11" t="s">
        <v>1441</v>
      </c>
      <c r="D212" s="13" t="s">
        <v>667</v>
      </c>
      <c r="E212" s="12" t="s">
        <v>524</v>
      </c>
      <c r="F212" s="11" t="s">
        <v>942</v>
      </c>
      <c r="G212" s="10" t="str">
        <f t="shared" si="6"/>
        <v>D</v>
      </c>
      <c r="H212" s="10" t="str">
        <f t="shared" si="7"/>
        <v>022-000</v>
      </c>
      <c r="I212" s="10" t="s">
        <v>1792</v>
      </c>
    </row>
    <row r="213" spans="1:9" ht="14.4" customHeight="1" x14ac:dyDescent="0.3">
      <c r="A213" s="11" t="s">
        <v>67</v>
      </c>
      <c r="B213" s="13" t="s">
        <v>754</v>
      </c>
      <c r="C213" s="11" t="s">
        <v>892</v>
      </c>
      <c r="D213" s="13" t="s">
        <v>883</v>
      </c>
      <c r="E213" s="12" t="s">
        <v>524</v>
      </c>
      <c r="F213" s="11" t="s">
        <v>553</v>
      </c>
      <c r="G213" s="10" t="str">
        <f t="shared" si="6"/>
        <v>D</v>
      </c>
      <c r="H213" s="10" t="str">
        <f t="shared" si="7"/>
        <v>022-000</v>
      </c>
      <c r="I213" s="10" t="s">
        <v>1793</v>
      </c>
    </row>
    <row r="214" spans="1:9" ht="14.4" customHeight="1" x14ac:dyDescent="0.3">
      <c r="A214" s="11" t="s">
        <v>67</v>
      </c>
      <c r="B214" s="13" t="s">
        <v>754</v>
      </c>
      <c r="C214" s="11" t="s">
        <v>1440</v>
      </c>
      <c r="D214" s="13" t="s">
        <v>778</v>
      </c>
      <c r="E214" s="12" t="s">
        <v>524</v>
      </c>
      <c r="F214" s="11" t="s">
        <v>656</v>
      </c>
      <c r="G214" s="10" t="str">
        <f t="shared" si="6"/>
        <v>D</v>
      </c>
      <c r="H214" s="10" t="str">
        <f t="shared" si="7"/>
        <v>022-000</v>
      </c>
      <c r="I214" s="10" t="s">
        <v>1792</v>
      </c>
    </row>
    <row r="215" spans="1:9" ht="14.4" customHeight="1" x14ac:dyDescent="0.3">
      <c r="A215" s="11" t="s">
        <v>67</v>
      </c>
      <c r="B215" s="13" t="s">
        <v>754</v>
      </c>
      <c r="C215" s="11" t="s">
        <v>1439</v>
      </c>
      <c r="D215" s="13" t="s">
        <v>565</v>
      </c>
      <c r="E215" s="12" t="s">
        <v>524</v>
      </c>
      <c r="F215" s="11" t="s">
        <v>942</v>
      </c>
      <c r="G215" s="10" t="str">
        <f t="shared" si="6"/>
        <v>D</v>
      </c>
      <c r="H215" s="10" t="str">
        <f t="shared" si="7"/>
        <v>022-000</v>
      </c>
      <c r="I215" s="10" t="s">
        <v>1792</v>
      </c>
    </row>
    <row r="216" spans="1:9" ht="14.4" customHeight="1" x14ac:dyDescent="0.3">
      <c r="A216" s="11" t="s">
        <v>67</v>
      </c>
      <c r="B216" s="13" t="s">
        <v>754</v>
      </c>
      <c r="C216" s="11" t="s">
        <v>1438</v>
      </c>
      <c r="D216" s="13" t="s">
        <v>1437</v>
      </c>
      <c r="E216" s="12" t="s">
        <v>524</v>
      </c>
      <c r="F216" s="11" t="s">
        <v>942</v>
      </c>
      <c r="G216" s="10" t="str">
        <f t="shared" si="6"/>
        <v>D</v>
      </c>
      <c r="H216" s="10" t="str">
        <f t="shared" si="7"/>
        <v>022-000</v>
      </c>
      <c r="I216" s="10" t="s">
        <v>1792</v>
      </c>
    </row>
    <row r="217" spans="1:9" x14ac:dyDescent="0.3">
      <c r="A217" s="11" t="s">
        <v>71</v>
      </c>
      <c r="B217" s="13" t="s">
        <v>1117</v>
      </c>
      <c r="C217" s="11" t="s">
        <v>1436</v>
      </c>
      <c r="D217" s="13" t="s">
        <v>824</v>
      </c>
      <c r="E217" s="12" t="s">
        <v>524</v>
      </c>
      <c r="F217" s="11" t="s">
        <v>528</v>
      </c>
      <c r="G217" s="10" t="str">
        <f t="shared" si="6"/>
        <v>D</v>
      </c>
      <c r="H217" s="10" t="str">
        <f t="shared" si="7"/>
        <v>064-000</v>
      </c>
      <c r="I217" s="10" t="s">
        <v>1793</v>
      </c>
    </row>
    <row r="218" spans="1:9" ht="14.4" customHeight="1" x14ac:dyDescent="0.3">
      <c r="A218" s="11" t="s">
        <v>71</v>
      </c>
      <c r="B218" s="13" t="s">
        <v>1117</v>
      </c>
      <c r="C218" s="11" t="s">
        <v>1435</v>
      </c>
      <c r="D218" s="13" t="s">
        <v>1005</v>
      </c>
      <c r="E218" s="12" t="s">
        <v>524</v>
      </c>
      <c r="F218" s="11" t="s">
        <v>523</v>
      </c>
      <c r="G218" s="10" t="str">
        <f t="shared" si="6"/>
        <v>D</v>
      </c>
      <c r="H218" s="10" t="str">
        <f t="shared" si="7"/>
        <v>064-000</v>
      </c>
      <c r="I218" s="10" t="s">
        <v>1793</v>
      </c>
    </row>
    <row r="219" spans="1:9" ht="14.4" customHeight="1" x14ac:dyDescent="0.3">
      <c r="A219" s="11" t="s">
        <v>71</v>
      </c>
      <c r="B219" s="13" t="s">
        <v>1117</v>
      </c>
      <c r="C219" s="11" t="s">
        <v>1434</v>
      </c>
      <c r="D219" s="13" t="s">
        <v>780</v>
      </c>
      <c r="E219" s="12" t="s">
        <v>524</v>
      </c>
      <c r="F219" s="11" t="s">
        <v>607</v>
      </c>
      <c r="G219" s="10" t="str">
        <f t="shared" si="6"/>
        <v>D</v>
      </c>
      <c r="H219" s="10" t="str">
        <f t="shared" si="7"/>
        <v>064-000</v>
      </c>
      <c r="I219" s="10" t="s">
        <v>1792</v>
      </c>
    </row>
    <row r="220" spans="1:9" ht="14.4" customHeight="1" x14ac:dyDescent="0.3">
      <c r="A220" s="11" t="s">
        <v>71</v>
      </c>
      <c r="B220" s="13" t="s">
        <v>1117</v>
      </c>
      <c r="C220" s="11" t="s">
        <v>1433</v>
      </c>
      <c r="D220" s="13" t="s">
        <v>748</v>
      </c>
      <c r="E220" s="12" t="s">
        <v>524</v>
      </c>
      <c r="F220" s="11" t="s">
        <v>607</v>
      </c>
      <c r="G220" s="10" t="str">
        <f t="shared" si="6"/>
        <v>D</v>
      </c>
      <c r="H220" s="10" t="str">
        <f t="shared" si="7"/>
        <v>064-000</v>
      </c>
      <c r="I220" s="10" t="s">
        <v>1792</v>
      </c>
    </row>
    <row r="221" spans="1:9" ht="14.4" customHeight="1" x14ac:dyDescent="0.3">
      <c r="A221" s="11" t="s">
        <v>71</v>
      </c>
      <c r="B221" s="13" t="s">
        <v>1117</v>
      </c>
      <c r="C221" s="11" t="s">
        <v>222</v>
      </c>
      <c r="D221" s="13" t="s">
        <v>565</v>
      </c>
      <c r="E221" s="12" t="s">
        <v>554</v>
      </c>
      <c r="F221" s="11" t="s">
        <v>553</v>
      </c>
      <c r="G221" s="10" t="str">
        <f t="shared" si="6"/>
        <v>LC</v>
      </c>
      <c r="H221" s="10" t="str">
        <f t="shared" si="7"/>
        <v>064-001</v>
      </c>
      <c r="I221" s="10" t="s">
        <v>1793</v>
      </c>
    </row>
    <row r="222" spans="1:9" ht="14.4" customHeight="1" x14ac:dyDescent="0.3">
      <c r="A222" s="11" t="s">
        <v>71</v>
      </c>
      <c r="B222" s="13" t="s">
        <v>1117</v>
      </c>
      <c r="C222" s="11" t="s">
        <v>1432</v>
      </c>
      <c r="D222" s="13" t="s">
        <v>701</v>
      </c>
      <c r="E222" s="12" t="s">
        <v>524</v>
      </c>
      <c r="F222" s="11" t="s">
        <v>610</v>
      </c>
      <c r="G222" s="10" t="str">
        <f t="shared" si="6"/>
        <v>D</v>
      </c>
      <c r="H222" s="10" t="str">
        <f t="shared" si="7"/>
        <v>064-000</v>
      </c>
      <c r="I222" s="10" t="s">
        <v>1792</v>
      </c>
    </row>
    <row r="223" spans="1:9" x14ac:dyDescent="0.3">
      <c r="A223" s="11" t="s">
        <v>71</v>
      </c>
      <c r="B223" s="13" t="s">
        <v>1117</v>
      </c>
      <c r="C223" s="11" t="s">
        <v>1431</v>
      </c>
      <c r="D223" s="13" t="s">
        <v>845</v>
      </c>
      <c r="E223" s="12" t="s">
        <v>524</v>
      </c>
      <c r="F223" s="11" t="s">
        <v>528</v>
      </c>
      <c r="G223" s="10" t="str">
        <f t="shared" si="6"/>
        <v>D</v>
      </c>
      <c r="H223" s="10" t="str">
        <f t="shared" si="7"/>
        <v>064-000</v>
      </c>
      <c r="I223" s="10" t="s">
        <v>1793</v>
      </c>
    </row>
    <row r="224" spans="1:9" x14ac:dyDescent="0.3">
      <c r="A224" s="11" t="s">
        <v>73</v>
      </c>
      <c r="B224" s="13" t="s">
        <v>1109</v>
      </c>
      <c r="C224" s="11" t="s">
        <v>1430</v>
      </c>
      <c r="D224" s="13" t="s">
        <v>658</v>
      </c>
      <c r="E224" s="12" t="s">
        <v>524</v>
      </c>
      <c r="F224" s="11" t="s">
        <v>1429</v>
      </c>
      <c r="G224" s="10" t="str">
        <f t="shared" si="6"/>
        <v>D</v>
      </c>
      <c r="H224" s="10" t="str">
        <f t="shared" si="7"/>
        <v>087-000</v>
      </c>
      <c r="I224" s="10" t="s">
        <v>1793</v>
      </c>
    </row>
    <row r="225" spans="1:9" x14ac:dyDescent="0.3">
      <c r="A225" s="11" t="s">
        <v>73</v>
      </c>
      <c r="B225" s="13" t="s">
        <v>1109</v>
      </c>
      <c r="C225" s="11" t="s">
        <v>1428</v>
      </c>
      <c r="D225" s="13" t="s">
        <v>576</v>
      </c>
      <c r="E225" s="12" t="s">
        <v>524</v>
      </c>
      <c r="F225" s="11" t="s">
        <v>528</v>
      </c>
      <c r="G225" s="10" t="str">
        <f t="shared" si="6"/>
        <v>D</v>
      </c>
      <c r="H225" s="10" t="str">
        <f t="shared" si="7"/>
        <v>087-000</v>
      </c>
      <c r="I225" s="10" t="s">
        <v>1793</v>
      </c>
    </row>
    <row r="226" spans="1:9" x14ac:dyDescent="0.3">
      <c r="A226" s="11" t="s">
        <v>73</v>
      </c>
      <c r="B226" s="13" t="s">
        <v>1109</v>
      </c>
      <c r="C226" s="11" t="s">
        <v>1427</v>
      </c>
      <c r="D226" s="13" t="s">
        <v>565</v>
      </c>
      <c r="E226" s="12" t="s">
        <v>524</v>
      </c>
      <c r="F226" s="11" t="s">
        <v>528</v>
      </c>
      <c r="G226" s="10" t="str">
        <f t="shared" si="6"/>
        <v>D</v>
      </c>
      <c r="H226" s="10" t="str">
        <f t="shared" si="7"/>
        <v>087-000</v>
      </c>
      <c r="I226" s="10" t="s">
        <v>1793</v>
      </c>
    </row>
    <row r="227" spans="1:9" ht="14.4" customHeight="1" x14ac:dyDescent="0.3">
      <c r="A227" s="11" t="s">
        <v>73</v>
      </c>
      <c r="B227" s="13" t="s">
        <v>1109</v>
      </c>
      <c r="C227" s="11" t="s">
        <v>1426</v>
      </c>
      <c r="D227" s="13" t="s">
        <v>563</v>
      </c>
      <c r="E227" s="12" t="s">
        <v>524</v>
      </c>
      <c r="F227" s="11" t="s">
        <v>586</v>
      </c>
      <c r="G227" s="10" t="str">
        <f t="shared" si="6"/>
        <v>D</v>
      </c>
      <c r="H227" s="10" t="str">
        <f t="shared" si="7"/>
        <v>087-000</v>
      </c>
      <c r="I227" s="10" t="s">
        <v>1793</v>
      </c>
    </row>
    <row r="228" spans="1:9" ht="14.4" customHeight="1" x14ac:dyDescent="0.3">
      <c r="A228" s="11" t="s">
        <v>73</v>
      </c>
      <c r="B228" s="13" t="s">
        <v>1109</v>
      </c>
      <c r="C228" s="11" t="s">
        <v>1038</v>
      </c>
      <c r="D228" s="13" t="s">
        <v>703</v>
      </c>
      <c r="E228" s="12" t="s">
        <v>524</v>
      </c>
      <c r="F228" s="11" t="s">
        <v>860</v>
      </c>
      <c r="G228" s="10" t="str">
        <f t="shared" si="6"/>
        <v>D</v>
      </c>
      <c r="H228" s="10" t="str">
        <f t="shared" si="7"/>
        <v>087-000</v>
      </c>
      <c r="I228" s="10" t="s">
        <v>1792</v>
      </c>
    </row>
    <row r="229" spans="1:9" ht="14.4" customHeight="1" x14ac:dyDescent="0.3">
      <c r="A229" s="11" t="s">
        <v>73</v>
      </c>
      <c r="B229" s="13" t="s">
        <v>1109</v>
      </c>
      <c r="C229" s="11" t="s">
        <v>1425</v>
      </c>
      <c r="D229" s="13" t="s">
        <v>851</v>
      </c>
      <c r="E229" s="12" t="s">
        <v>524</v>
      </c>
      <c r="F229" s="11" t="s">
        <v>570</v>
      </c>
      <c r="G229" s="10" t="str">
        <f t="shared" si="6"/>
        <v>D</v>
      </c>
      <c r="H229" s="10" t="str">
        <f t="shared" si="7"/>
        <v>087-000</v>
      </c>
      <c r="I229" s="10" t="s">
        <v>1792</v>
      </c>
    </row>
    <row r="230" spans="1:9" ht="14.4" customHeight="1" x14ac:dyDescent="0.3">
      <c r="A230" s="11" t="s">
        <v>73</v>
      </c>
      <c r="B230" s="13" t="s">
        <v>1109</v>
      </c>
      <c r="C230" s="11" t="s">
        <v>1424</v>
      </c>
      <c r="D230" s="13" t="s">
        <v>1115</v>
      </c>
      <c r="E230" s="12" t="s">
        <v>524</v>
      </c>
      <c r="F230" s="11" t="s">
        <v>570</v>
      </c>
      <c r="G230" s="10" t="str">
        <f t="shared" si="6"/>
        <v>D</v>
      </c>
      <c r="H230" s="10" t="str">
        <f t="shared" si="7"/>
        <v>087-000</v>
      </c>
      <c r="I230" s="10" t="s">
        <v>1792</v>
      </c>
    </row>
    <row r="231" spans="1:9" ht="14.4" customHeight="1" x14ac:dyDescent="0.3">
      <c r="A231" s="11" t="s">
        <v>73</v>
      </c>
      <c r="B231" s="13" t="s">
        <v>1109</v>
      </c>
      <c r="C231" s="11" t="s">
        <v>1423</v>
      </c>
      <c r="D231" s="13" t="s">
        <v>1087</v>
      </c>
      <c r="E231" s="12" t="s">
        <v>524</v>
      </c>
      <c r="F231" s="11" t="s">
        <v>570</v>
      </c>
      <c r="G231" s="10" t="str">
        <f t="shared" si="6"/>
        <v>D</v>
      </c>
      <c r="H231" s="10" t="str">
        <f t="shared" si="7"/>
        <v>087-000</v>
      </c>
      <c r="I231" s="10" t="s">
        <v>1792</v>
      </c>
    </row>
    <row r="232" spans="1:9" ht="14.4" customHeight="1" x14ac:dyDescent="0.3">
      <c r="A232" s="11" t="s">
        <v>73</v>
      </c>
      <c r="B232" s="13" t="s">
        <v>1109</v>
      </c>
      <c r="C232" s="11" t="s">
        <v>1422</v>
      </c>
      <c r="D232" s="13" t="s">
        <v>537</v>
      </c>
      <c r="E232" s="12" t="s">
        <v>524</v>
      </c>
      <c r="F232" s="11" t="s">
        <v>570</v>
      </c>
      <c r="G232" s="10" t="str">
        <f t="shared" si="6"/>
        <v>D</v>
      </c>
      <c r="H232" s="10" t="str">
        <f t="shared" si="7"/>
        <v>087-000</v>
      </c>
      <c r="I232" s="10" t="s">
        <v>1792</v>
      </c>
    </row>
    <row r="233" spans="1:9" ht="14.4" customHeight="1" x14ac:dyDescent="0.3">
      <c r="A233" s="11" t="s">
        <v>73</v>
      </c>
      <c r="B233" s="13" t="s">
        <v>1109</v>
      </c>
      <c r="C233" s="11" t="s">
        <v>1153</v>
      </c>
      <c r="D233" s="13" t="s">
        <v>569</v>
      </c>
      <c r="E233" s="12" t="s">
        <v>524</v>
      </c>
      <c r="F233" s="11" t="s">
        <v>570</v>
      </c>
      <c r="G233" s="10" t="str">
        <f t="shared" si="6"/>
        <v>D</v>
      </c>
      <c r="H233" s="10" t="str">
        <f t="shared" si="7"/>
        <v>087-000</v>
      </c>
      <c r="I233" s="10" t="s">
        <v>1792</v>
      </c>
    </row>
    <row r="234" spans="1:9" ht="14.4" customHeight="1" x14ac:dyDescent="0.3">
      <c r="A234" s="11" t="s">
        <v>75</v>
      </c>
      <c r="B234" s="13" t="s">
        <v>1075</v>
      </c>
      <c r="C234" s="11" t="s">
        <v>1421</v>
      </c>
      <c r="D234" s="13" t="s">
        <v>615</v>
      </c>
      <c r="E234" s="12" t="s">
        <v>524</v>
      </c>
      <c r="F234" s="11" t="s">
        <v>534</v>
      </c>
      <c r="G234" s="10" t="str">
        <f t="shared" si="6"/>
        <v>D</v>
      </c>
      <c r="H234" s="10" t="str">
        <f t="shared" si="7"/>
        <v>061-000</v>
      </c>
      <c r="I234" s="10" t="s">
        <v>1792</v>
      </c>
    </row>
    <row r="235" spans="1:9" ht="14.4" customHeight="1" x14ac:dyDescent="0.3">
      <c r="A235" s="11" t="s">
        <v>75</v>
      </c>
      <c r="B235" s="13" t="s">
        <v>1075</v>
      </c>
      <c r="C235" s="11" t="s">
        <v>1420</v>
      </c>
      <c r="D235" s="13" t="s">
        <v>780</v>
      </c>
      <c r="E235" s="12" t="s">
        <v>524</v>
      </c>
      <c r="F235" s="11" t="s">
        <v>773</v>
      </c>
      <c r="G235" s="10" t="str">
        <f t="shared" si="6"/>
        <v>D</v>
      </c>
      <c r="H235" s="10" t="str">
        <f t="shared" si="7"/>
        <v>061-000</v>
      </c>
      <c r="I235" s="10" t="s">
        <v>1792</v>
      </c>
    </row>
    <row r="236" spans="1:9" x14ac:dyDescent="0.3">
      <c r="A236" s="11" t="s">
        <v>75</v>
      </c>
      <c r="B236" s="13" t="s">
        <v>1075</v>
      </c>
      <c r="C236" s="11" t="s">
        <v>1419</v>
      </c>
      <c r="D236" s="13" t="s">
        <v>782</v>
      </c>
      <c r="E236" s="12" t="s">
        <v>524</v>
      </c>
      <c r="F236" s="11" t="s">
        <v>528</v>
      </c>
      <c r="G236" s="10" t="str">
        <f t="shared" si="6"/>
        <v>D</v>
      </c>
      <c r="H236" s="10" t="str">
        <f t="shared" si="7"/>
        <v>061-000</v>
      </c>
      <c r="I236" s="10" t="s">
        <v>1793</v>
      </c>
    </row>
    <row r="237" spans="1:9" ht="14.4" customHeight="1" x14ac:dyDescent="0.3">
      <c r="A237" s="11" t="s">
        <v>75</v>
      </c>
      <c r="B237" s="13" t="s">
        <v>1075</v>
      </c>
      <c r="C237" s="11" t="s">
        <v>1418</v>
      </c>
      <c r="D237" s="13" t="s">
        <v>576</v>
      </c>
      <c r="E237" s="12" t="s">
        <v>524</v>
      </c>
      <c r="F237" s="11" t="s">
        <v>523</v>
      </c>
      <c r="G237" s="10" t="str">
        <f t="shared" si="6"/>
        <v>D</v>
      </c>
      <c r="H237" s="10" t="str">
        <f t="shared" si="7"/>
        <v>061-000</v>
      </c>
      <c r="I237" s="10" t="s">
        <v>1793</v>
      </c>
    </row>
    <row r="238" spans="1:9" ht="14.4" customHeight="1" x14ac:dyDescent="0.3">
      <c r="A238" s="11" t="s">
        <v>75</v>
      </c>
      <c r="B238" s="13" t="s">
        <v>1075</v>
      </c>
      <c r="C238" s="11" t="s">
        <v>1417</v>
      </c>
      <c r="D238" s="13" t="s">
        <v>718</v>
      </c>
      <c r="E238" s="12" t="s">
        <v>524</v>
      </c>
      <c r="F238" s="11" t="s">
        <v>534</v>
      </c>
      <c r="G238" s="10" t="str">
        <f t="shared" si="6"/>
        <v>D</v>
      </c>
      <c r="H238" s="10" t="str">
        <f t="shared" si="7"/>
        <v>061-000</v>
      </c>
      <c r="I238" s="10" t="s">
        <v>1792</v>
      </c>
    </row>
    <row r="239" spans="1:9" ht="14.4" customHeight="1" x14ac:dyDescent="0.3">
      <c r="A239" s="11" t="s">
        <v>75</v>
      </c>
      <c r="B239" s="13" t="s">
        <v>1075</v>
      </c>
      <c r="C239" s="11" t="s">
        <v>1416</v>
      </c>
      <c r="D239" s="13" t="s">
        <v>765</v>
      </c>
      <c r="E239" s="12" t="s">
        <v>524</v>
      </c>
      <c r="F239" s="11" t="s">
        <v>523</v>
      </c>
      <c r="G239" s="10" t="str">
        <f t="shared" si="6"/>
        <v>D</v>
      </c>
      <c r="H239" s="10" t="str">
        <f t="shared" si="7"/>
        <v>061-000</v>
      </c>
      <c r="I239" s="10" t="s">
        <v>1793</v>
      </c>
    </row>
    <row r="240" spans="1:9" ht="14.4" customHeight="1" x14ac:dyDescent="0.3">
      <c r="A240" s="11" t="s">
        <v>75</v>
      </c>
      <c r="B240" s="13" t="s">
        <v>1075</v>
      </c>
      <c r="C240" s="11" t="s">
        <v>1415</v>
      </c>
      <c r="D240" s="13" t="s">
        <v>1024</v>
      </c>
      <c r="E240" s="12" t="s">
        <v>524</v>
      </c>
      <c r="F240" s="11" t="s">
        <v>534</v>
      </c>
      <c r="G240" s="10" t="str">
        <f t="shared" si="6"/>
        <v>D</v>
      </c>
      <c r="H240" s="10" t="str">
        <f t="shared" si="7"/>
        <v>061-000</v>
      </c>
      <c r="I240" s="10" t="s">
        <v>1792</v>
      </c>
    </row>
    <row r="241" spans="1:9" ht="14.4" customHeight="1" x14ac:dyDescent="0.3">
      <c r="A241" s="11" t="s">
        <v>75</v>
      </c>
      <c r="B241" s="13" t="s">
        <v>1075</v>
      </c>
      <c r="C241" s="11" t="s">
        <v>1414</v>
      </c>
      <c r="D241" s="13" t="s">
        <v>1413</v>
      </c>
      <c r="E241" s="12" t="s">
        <v>524</v>
      </c>
      <c r="F241" s="11" t="s">
        <v>534</v>
      </c>
      <c r="G241" s="10" t="str">
        <f t="shared" si="6"/>
        <v>D</v>
      </c>
      <c r="H241" s="10" t="str">
        <f t="shared" si="7"/>
        <v>061-000</v>
      </c>
      <c r="I241" s="10" t="s">
        <v>1792</v>
      </c>
    </row>
    <row r="242" spans="1:9" ht="14.4" customHeight="1" x14ac:dyDescent="0.3">
      <c r="A242" s="11" t="s">
        <v>75</v>
      </c>
      <c r="B242" s="13" t="s">
        <v>1075</v>
      </c>
      <c r="C242" s="11" t="s">
        <v>1412</v>
      </c>
      <c r="D242" s="13" t="s">
        <v>877</v>
      </c>
      <c r="E242" s="12" t="s">
        <v>524</v>
      </c>
      <c r="F242" s="11" t="s">
        <v>523</v>
      </c>
      <c r="G242" s="10" t="str">
        <f t="shared" si="6"/>
        <v>D</v>
      </c>
      <c r="H242" s="10" t="str">
        <f t="shared" si="7"/>
        <v>061-000</v>
      </c>
      <c r="I242" s="10" t="s">
        <v>1793</v>
      </c>
    </row>
    <row r="243" spans="1:9" ht="14.4" customHeight="1" x14ac:dyDescent="0.3">
      <c r="A243" s="11" t="s">
        <v>75</v>
      </c>
      <c r="B243" s="13" t="s">
        <v>1075</v>
      </c>
      <c r="C243" s="11" t="s">
        <v>1411</v>
      </c>
      <c r="D243" s="13" t="s">
        <v>1059</v>
      </c>
      <c r="E243" s="12" t="s">
        <v>524</v>
      </c>
      <c r="F243" s="11" t="s">
        <v>595</v>
      </c>
      <c r="G243" s="10" t="str">
        <f t="shared" si="6"/>
        <v>D</v>
      </c>
      <c r="H243" s="10" t="str">
        <f t="shared" si="7"/>
        <v>061-000</v>
      </c>
      <c r="I243" s="10" t="s">
        <v>1792</v>
      </c>
    </row>
    <row r="244" spans="1:9" ht="14.4" customHeight="1" x14ac:dyDescent="0.3">
      <c r="A244" s="11" t="s">
        <v>77</v>
      </c>
      <c r="B244" s="13" t="s">
        <v>1115</v>
      </c>
      <c r="C244" s="11" t="s">
        <v>1410</v>
      </c>
      <c r="D244" s="13" t="s">
        <v>563</v>
      </c>
      <c r="E244" s="12" t="s">
        <v>524</v>
      </c>
      <c r="F244" s="11" t="s">
        <v>697</v>
      </c>
      <c r="G244" s="10" t="str">
        <f t="shared" si="6"/>
        <v>D</v>
      </c>
      <c r="H244" s="10" t="str">
        <f t="shared" si="7"/>
        <v>066-000</v>
      </c>
      <c r="I244" s="10" t="s">
        <v>1792</v>
      </c>
    </row>
    <row r="245" spans="1:9" ht="26.4" x14ac:dyDescent="0.3">
      <c r="A245" s="11" t="s">
        <v>77</v>
      </c>
      <c r="B245" s="13" t="s">
        <v>1115</v>
      </c>
      <c r="C245" s="11" t="s">
        <v>1409</v>
      </c>
      <c r="D245" s="13" t="s">
        <v>1149</v>
      </c>
      <c r="E245" s="12" t="s">
        <v>524</v>
      </c>
      <c r="F245" s="11" t="s">
        <v>876</v>
      </c>
      <c r="G245" s="10" t="str">
        <f t="shared" si="6"/>
        <v>D</v>
      </c>
      <c r="H245" s="10" t="str">
        <f t="shared" si="7"/>
        <v>066-000</v>
      </c>
      <c r="I245" s="10" t="s">
        <v>1792</v>
      </c>
    </row>
    <row r="246" spans="1:9" x14ac:dyDescent="0.3">
      <c r="A246" s="11" t="s">
        <v>77</v>
      </c>
      <c r="B246" s="13" t="s">
        <v>1115</v>
      </c>
      <c r="C246" s="11" t="s">
        <v>1408</v>
      </c>
      <c r="D246" s="13" t="s">
        <v>576</v>
      </c>
      <c r="E246" s="12" t="s">
        <v>524</v>
      </c>
      <c r="F246" s="11" t="s">
        <v>528</v>
      </c>
      <c r="G246" s="10" t="str">
        <f t="shared" si="6"/>
        <v>D</v>
      </c>
      <c r="H246" s="10" t="str">
        <f t="shared" si="7"/>
        <v>066-000</v>
      </c>
      <c r="I246" s="10" t="s">
        <v>1793</v>
      </c>
    </row>
    <row r="247" spans="1:9" ht="14.4" customHeight="1" x14ac:dyDescent="0.3">
      <c r="A247" s="11" t="s">
        <v>77</v>
      </c>
      <c r="B247" s="13" t="s">
        <v>1115</v>
      </c>
      <c r="C247" s="11" t="s">
        <v>1407</v>
      </c>
      <c r="D247" s="13" t="s">
        <v>757</v>
      </c>
      <c r="E247" s="12" t="s">
        <v>524</v>
      </c>
      <c r="F247" s="11" t="s">
        <v>1406</v>
      </c>
      <c r="G247" s="10" t="str">
        <f t="shared" si="6"/>
        <v>D</v>
      </c>
      <c r="H247" s="10" t="str">
        <f t="shared" si="7"/>
        <v>066-000</v>
      </c>
      <c r="I247" s="10" t="s">
        <v>1792</v>
      </c>
    </row>
    <row r="248" spans="1:9" x14ac:dyDescent="0.3">
      <c r="A248" s="11" t="s">
        <v>77</v>
      </c>
      <c r="B248" s="13" t="s">
        <v>1115</v>
      </c>
      <c r="C248" s="11" t="s">
        <v>1405</v>
      </c>
      <c r="D248" s="13" t="s">
        <v>565</v>
      </c>
      <c r="E248" s="12" t="s">
        <v>524</v>
      </c>
      <c r="F248" s="11" t="s">
        <v>528</v>
      </c>
      <c r="G248" s="10" t="str">
        <f t="shared" si="6"/>
        <v>D</v>
      </c>
      <c r="H248" s="10" t="str">
        <f t="shared" si="7"/>
        <v>066-000</v>
      </c>
      <c r="I248" s="10" t="s">
        <v>1793</v>
      </c>
    </row>
    <row r="249" spans="1:9" ht="14.4" customHeight="1" x14ac:dyDescent="0.3">
      <c r="A249" s="11" t="s">
        <v>77</v>
      </c>
      <c r="B249" s="13" t="s">
        <v>1115</v>
      </c>
      <c r="C249" s="11" t="s">
        <v>1404</v>
      </c>
      <c r="D249" s="13" t="s">
        <v>582</v>
      </c>
      <c r="E249" s="12" t="s">
        <v>524</v>
      </c>
      <c r="F249" s="11" t="s">
        <v>586</v>
      </c>
      <c r="G249" s="10" t="str">
        <f t="shared" si="6"/>
        <v>D</v>
      </c>
      <c r="H249" s="10" t="str">
        <f t="shared" si="7"/>
        <v>066-000</v>
      </c>
      <c r="I249" s="10" t="s">
        <v>1793</v>
      </c>
    </row>
    <row r="250" spans="1:9" ht="14.4" customHeight="1" x14ac:dyDescent="0.3">
      <c r="A250" s="11" t="s">
        <v>77</v>
      </c>
      <c r="B250" s="13" t="s">
        <v>1115</v>
      </c>
      <c r="C250" s="11" t="s">
        <v>1403</v>
      </c>
      <c r="D250" s="13" t="s">
        <v>551</v>
      </c>
      <c r="E250" s="12" t="s">
        <v>524</v>
      </c>
      <c r="F250" s="11" t="s">
        <v>860</v>
      </c>
      <c r="G250" s="10" t="str">
        <f t="shared" si="6"/>
        <v>D</v>
      </c>
      <c r="H250" s="10" t="str">
        <f t="shared" si="7"/>
        <v>066-000</v>
      </c>
      <c r="I250" s="10" t="s">
        <v>1792</v>
      </c>
    </row>
    <row r="251" spans="1:9" ht="14.4" customHeight="1" x14ac:dyDescent="0.3">
      <c r="A251" s="11" t="s">
        <v>79</v>
      </c>
      <c r="B251" s="13" t="s">
        <v>1028</v>
      </c>
      <c r="C251" s="11" t="s">
        <v>1402</v>
      </c>
      <c r="D251" s="13" t="s">
        <v>757</v>
      </c>
      <c r="E251" s="12" t="s">
        <v>524</v>
      </c>
      <c r="F251" s="11" t="s">
        <v>534</v>
      </c>
      <c r="G251" s="10" t="str">
        <f t="shared" si="6"/>
        <v>D</v>
      </c>
      <c r="H251" s="10" t="str">
        <f t="shared" si="7"/>
        <v>040-000</v>
      </c>
      <c r="I251" s="10" t="s">
        <v>1792</v>
      </c>
    </row>
    <row r="252" spans="1:9" x14ac:dyDescent="0.3">
      <c r="A252" s="11" t="s">
        <v>79</v>
      </c>
      <c r="B252" s="13" t="s">
        <v>1028</v>
      </c>
      <c r="C252" s="11" t="s">
        <v>1401</v>
      </c>
      <c r="D252" s="13" t="s">
        <v>703</v>
      </c>
      <c r="E252" s="12" t="s">
        <v>524</v>
      </c>
      <c r="F252" s="11" t="s">
        <v>528</v>
      </c>
      <c r="G252" s="10" t="str">
        <f t="shared" si="6"/>
        <v>D</v>
      </c>
      <c r="H252" s="10" t="str">
        <f t="shared" si="7"/>
        <v>040-000</v>
      </c>
      <c r="I252" s="10" t="s">
        <v>1793</v>
      </c>
    </row>
    <row r="253" spans="1:9" ht="14.4" customHeight="1" x14ac:dyDescent="0.3">
      <c r="A253" s="11" t="s">
        <v>79</v>
      </c>
      <c r="B253" s="13" t="s">
        <v>1028</v>
      </c>
      <c r="C253" s="11" t="s">
        <v>1400</v>
      </c>
      <c r="D253" s="13" t="s">
        <v>775</v>
      </c>
      <c r="E253" s="12" t="s">
        <v>524</v>
      </c>
      <c r="F253" s="11" t="s">
        <v>523</v>
      </c>
      <c r="G253" s="10" t="str">
        <f t="shared" si="6"/>
        <v>D</v>
      </c>
      <c r="H253" s="10" t="str">
        <f t="shared" si="7"/>
        <v>040-000</v>
      </c>
      <c r="I253" s="10" t="s">
        <v>1793</v>
      </c>
    </row>
    <row r="254" spans="1:9" x14ac:dyDescent="0.3">
      <c r="A254" s="11" t="s">
        <v>81</v>
      </c>
      <c r="B254" s="13" t="s">
        <v>718</v>
      </c>
      <c r="C254" s="11" t="s">
        <v>1399</v>
      </c>
      <c r="D254" s="13" t="s">
        <v>636</v>
      </c>
      <c r="E254" s="12" t="s">
        <v>524</v>
      </c>
      <c r="F254" s="11" t="s">
        <v>528</v>
      </c>
      <c r="G254" s="10" t="str">
        <f t="shared" si="6"/>
        <v>D</v>
      </c>
      <c r="H254" s="10" t="str">
        <f t="shared" si="7"/>
        <v>020-000</v>
      </c>
      <c r="I254" s="10" t="s">
        <v>1793</v>
      </c>
    </row>
    <row r="255" spans="1:9" x14ac:dyDescent="0.3">
      <c r="A255" s="11" t="s">
        <v>81</v>
      </c>
      <c r="B255" s="13" t="s">
        <v>718</v>
      </c>
      <c r="C255" s="11" t="s">
        <v>1398</v>
      </c>
      <c r="D255" s="13" t="s">
        <v>587</v>
      </c>
      <c r="E255" s="12" t="s">
        <v>524</v>
      </c>
      <c r="F255" s="11" t="s">
        <v>1397</v>
      </c>
      <c r="G255" s="10" t="str">
        <f t="shared" si="6"/>
        <v>D</v>
      </c>
      <c r="H255" s="10" t="str">
        <f t="shared" si="7"/>
        <v>020-000</v>
      </c>
      <c r="I255" s="10" t="s">
        <v>1793</v>
      </c>
    </row>
    <row r="256" spans="1:9" x14ac:dyDescent="0.3">
      <c r="A256" s="11" t="s">
        <v>81</v>
      </c>
      <c r="B256" s="13" t="s">
        <v>718</v>
      </c>
      <c r="C256" s="11" t="s">
        <v>1396</v>
      </c>
      <c r="D256" s="13" t="s">
        <v>703</v>
      </c>
      <c r="E256" s="12" t="s">
        <v>524</v>
      </c>
      <c r="F256" s="11" t="s">
        <v>528</v>
      </c>
      <c r="G256" s="10" t="str">
        <f t="shared" si="6"/>
        <v>D</v>
      </c>
      <c r="H256" s="10" t="str">
        <f t="shared" si="7"/>
        <v>020-000</v>
      </c>
      <c r="I256" s="10" t="s">
        <v>1793</v>
      </c>
    </row>
    <row r="257" spans="1:9" ht="26.4" x14ac:dyDescent="0.3">
      <c r="A257" s="11" t="s">
        <v>81</v>
      </c>
      <c r="B257" s="13" t="s">
        <v>718</v>
      </c>
      <c r="C257" s="11" t="s">
        <v>1395</v>
      </c>
      <c r="D257" s="13" t="s">
        <v>874</v>
      </c>
      <c r="E257" s="12" t="s">
        <v>524</v>
      </c>
      <c r="F257" s="11" t="s">
        <v>523</v>
      </c>
      <c r="G257" s="10" t="str">
        <f t="shared" si="6"/>
        <v>D</v>
      </c>
      <c r="H257" s="10" t="str">
        <f t="shared" si="7"/>
        <v>020-000</v>
      </c>
      <c r="I257" s="10" t="s">
        <v>1793</v>
      </c>
    </row>
    <row r="258" spans="1:9" ht="26.4" x14ac:dyDescent="0.3">
      <c r="A258" s="11" t="s">
        <v>81</v>
      </c>
      <c r="B258" s="13" t="s">
        <v>718</v>
      </c>
      <c r="C258" s="11" t="s">
        <v>1394</v>
      </c>
      <c r="D258" s="13" t="s">
        <v>824</v>
      </c>
      <c r="E258" s="12" t="s">
        <v>524</v>
      </c>
      <c r="F258" s="11" t="s">
        <v>523</v>
      </c>
      <c r="G258" s="10" t="str">
        <f t="shared" si="6"/>
        <v>D</v>
      </c>
      <c r="H258" s="10" t="str">
        <f t="shared" si="7"/>
        <v>020-000</v>
      </c>
      <c r="I258" s="10" t="s">
        <v>1793</v>
      </c>
    </row>
    <row r="259" spans="1:9" ht="14.4" customHeight="1" x14ac:dyDescent="0.3">
      <c r="A259" s="11" t="s">
        <v>81</v>
      </c>
      <c r="B259" s="13" t="s">
        <v>718</v>
      </c>
      <c r="C259" s="11" t="s">
        <v>1393</v>
      </c>
      <c r="D259" s="13" t="s">
        <v>596</v>
      </c>
      <c r="E259" s="12" t="s">
        <v>524</v>
      </c>
      <c r="F259" s="11" t="s">
        <v>942</v>
      </c>
      <c r="G259" s="10" t="str">
        <f t="shared" ref="G259:G322" si="8">IF(E259="N","D",IF(LEFT(B259,1)="5","SC","LC"))</f>
        <v>D</v>
      </c>
      <c r="H259" s="10" t="str">
        <f t="shared" ref="H259:H322" si="9">IF(G259="D",_xlfn.CONCAT(B259,"-","000"),_xlfn.CONCAT(B259,"-",D259))</f>
        <v>020-000</v>
      </c>
      <c r="I259" s="10" t="s">
        <v>1792</v>
      </c>
    </row>
    <row r="260" spans="1:9" ht="14.4" customHeight="1" x14ac:dyDescent="0.3">
      <c r="A260" s="11" t="s">
        <v>81</v>
      </c>
      <c r="B260" s="13" t="s">
        <v>718</v>
      </c>
      <c r="C260" s="11" t="s">
        <v>1392</v>
      </c>
      <c r="D260" s="13" t="s">
        <v>591</v>
      </c>
      <c r="E260" s="12" t="s">
        <v>524</v>
      </c>
      <c r="F260" s="11" t="s">
        <v>656</v>
      </c>
      <c r="G260" s="10" t="str">
        <f t="shared" si="8"/>
        <v>D</v>
      </c>
      <c r="H260" s="10" t="str">
        <f t="shared" si="9"/>
        <v>020-000</v>
      </c>
      <c r="I260" s="10" t="s">
        <v>1792</v>
      </c>
    </row>
    <row r="261" spans="1:9" ht="26.4" x14ac:dyDescent="0.3">
      <c r="A261" s="11" t="s">
        <v>81</v>
      </c>
      <c r="B261" s="13" t="s">
        <v>718</v>
      </c>
      <c r="C261" s="11" t="s">
        <v>1391</v>
      </c>
      <c r="D261" s="13" t="s">
        <v>589</v>
      </c>
      <c r="E261" s="12" t="s">
        <v>524</v>
      </c>
      <c r="F261" s="11" t="s">
        <v>876</v>
      </c>
      <c r="G261" s="10" t="str">
        <f t="shared" si="8"/>
        <v>D</v>
      </c>
      <c r="H261" s="10" t="str">
        <f t="shared" si="9"/>
        <v>020-000</v>
      </c>
      <c r="I261" s="10" t="s">
        <v>1792</v>
      </c>
    </row>
    <row r="262" spans="1:9" x14ac:dyDescent="0.3">
      <c r="A262" s="11" t="s">
        <v>81</v>
      </c>
      <c r="B262" s="13" t="s">
        <v>718</v>
      </c>
      <c r="C262" s="11" t="s">
        <v>1390</v>
      </c>
      <c r="D262" s="13" t="s">
        <v>565</v>
      </c>
      <c r="E262" s="12" t="s">
        <v>554</v>
      </c>
      <c r="F262" s="11" t="s">
        <v>750</v>
      </c>
      <c r="G262" s="10" t="str">
        <f t="shared" si="8"/>
        <v>LC</v>
      </c>
      <c r="H262" s="10" t="str">
        <f t="shared" si="9"/>
        <v>020-001</v>
      </c>
      <c r="I262" s="10" t="s">
        <v>1793</v>
      </c>
    </row>
    <row r="263" spans="1:9" ht="14.4" customHeight="1" x14ac:dyDescent="0.3">
      <c r="A263" s="11" t="s">
        <v>81</v>
      </c>
      <c r="B263" s="13" t="s">
        <v>718</v>
      </c>
      <c r="C263" s="11" t="s">
        <v>799</v>
      </c>
      <c r="D263" s="13" t="s">
        <v>730</v>
      </c>
      <c r="E263" s="12" t="s">
        <v>524</v>
      </c>
      <c r="F263" s="11" t="s">
        <v>656</v>
      </c>
      <c r="G263" s="10" t="str">
        <f t="shared" si="8"/>
        <v>D</v>
      </c>
      <c r="H263" s="10" t="str">
        <f t="shared" si="9"/>
        <v>020-000</v>
      </c>
      <c r="I263" s="10" t="s">
        <v>1792</v>
      </c>
    </row>
    <row r="264" spans="1:9" ht="14.4" customHeight="1" x14ac:dyDescent="0.3">
      <c r="A264" s="11" t="s">
        <v>81</v>
      </c>
      <c r="B264" s="13" t="s">
        <v>718</v>
      </c>
      <c r="C264" s="11" t="s">
        <v>1389</v>
      </c>
      <c r="D264" s="13" t="s">
        <v>632</v>
      </c>
      <c r="E264" s="12" t="s">
        <v>524</v>
      </c>
      <c r="F264" s="11" t="s">
        <v>656</v>
      </c>
      <c r="G264" s="10" t="str">
        <f t="shared" si="8"/>
        <v>D</v>
      </c>
      <c r="H264" s="10" t="str">
        <f t="shared" si="9"/>
        <v>020-000</v>
      </c>
      <c r="I264" s="10" t="s">
        <v>1792</v>
      </c>
    </row>
    <row r="265" spans="1:9" ht="14.4" customHeight="1" x14ac:dyDescent="0.3">
      <c r="A265" s="11" t="s">
        <v>81</v>
      </c>
      <c r="B265" s="13" t="s">
        <v>718</v>
      </c>
      <c r="C265" s="11" t="s">
        <v>789</v>
      </c>
      <c r="D265" s="13" t="s">
        <v>1388</v>
      </c>
      <c r="E265" s="12" t="s">
        <v>524</v>
      </c>
      <c r="F265" s="11" t="s">
        <v>942</v>
      </c>
      <c r="G265" s="10" t="str">
        <f t="shared" si="8"/>
        <v>D</v>
      </c>
      <c r="H265" s="10" t="str">
        <f t="shared" si="9"/>
        <v>020-000</v>
      </c>
      <c r="I265" s="10" t="s">
        <v>1792</v>
      </c>
    </row>
    <row r="266" spans="1:9" ht="14.4" customHeight="1" x14ac:dyDescent="0.3">
      <c r="A266" s="11" t="s">
        <v>83</v>
      </c>
      <c r="B266" s="13" t="s">
        <v>705</v>
      </c>
      <c r="C266" s="11" t="s">
        <v>1387</v>
      </c>
      <c r="D266" s="13" t="s">
        <v>636</v>
      </c>
      <c r="E266" s="12" t="s">
        <v>524</v>
      </c>
      <c r="F266" s="11" t="s">
        <v>656</v>
      </c>
      <c r="G266" s="10" t="str">
        <f t="shared" si="8"/>
        <v>D</v>
      </c>
      <c r="H266" s="10" t="str">
        <f t="shared" si="9"/>
        <v>037-000</v>
      </c>
      <c r="I266" s="10" t="s">
        <v>1792</v>
      </c>
    </row>
    <row r="267" spans="1:9" x14ac:dyDescent="0.3">
      <c r="A267" s="11" t="s">
        <v>83</v>
      </c>
      <c r="B267" s="13" t="s">
        <v>705</v>
      </c>
      <c r="C267" s="11" t="s">
        <v>1386</v>
      </c>
      <c r="D267" s="13" t="s">
        <v>775</v>
      </c>
      <c r="E267" s="12" t="s">
        <v>524</v>
      </c>
      <c r="F267" s="11" t="s">
        <v>528</v>
      </c>
      <c r="G267" s="10" t="str">
        <f t="shared" si="8"/>
        <v>D</v>
      </c>
      <c r="H267" s="10" t="str">
        <f t="shared" si="9"/>
        <v>037-000</v>
      </c>
      <c r="I267" s="10" t="s">
        <v>1793</v>
      </c>
    </row>
    <row r="268" spans="1:9" ht="14.4" customHeight="1" x14ac:dyDescent="0.3">
      <c r="A268" s="11" t="s">
        <v>83</v>
      </c>
      <c r="B268" s="13" t="s">
        <v>705</v>
      </c>
      <c r="C268" s="11" t="s">
        <v>1385</v>
      </c>
      <c r="D268" s="13" t="s">
        <v>548</v>
      </c>
      <c r="E268" s="12" t="s">
        <v>524</v>
      </c>
      <c r="F268" s="11" t="s">
        <v>523</v>
      </c>
      <c r="G268" s="10" t="str">
        <f t="shared" si="8"/>
        <v>D</v>
      </c>
      <c r="H268" s="10" t="str">
        <f t="shared" si="9"/>
        <v>037-000</v>
      </c>
      <c r="I268" s="10" t="s">
        <v>1793</v>
      </c>
    </row>
    <row r="269" spans="1:9" x14ac:dyDescent="0.3">
      <c r="A269" s="11" t="s">
        <v>1367</v>
      </c>
      <c r="B269" s="13" t="s">
        <v>1366</v>
      </c>
      <c r="C269" s="11" t="s">
        <v>1384</v>
      </c>
      <c r="D269" s="13" t="s">
        <v>563</v>
      </c>
      <c r="E269" s="12" t="s">
        <v>524</v>
      </c>
      <c r="F269" s="11" t="s">
        <v>528</v>
      </c>
      <c r="G269" s="10" t="str">
        <f t="shared" si="8"/>
        <v>D</v>
      </c>
      <c r="H269" s="10" t="str">
        <f t="shared" si="9"/>
        <v>067-000</v>
      </c>
      <c r="I269" s="10" t="s">
        <v>1793</v>
      </c>
    </row>
    <row r="270" spans="1:9" ht="14.4" customHeight="1" x14ac:dyDescent="0.3">
      <c r="A270" s="11" t="s">
        <v>1367</v>
      </c>
      <c r="B270" s="13" t="s">
        <v>1366</v>
      </c>
      <c r="C270" s="11" t="s">
        <v>1383</v>
      </c>
      <c r="D270" s="13" t="s">
        <v>1382</v>
      </c>
      <c r="E270" s="12" t="s">
        <v>554</v>
      </c>
      <c r="F270" s="11" t="s">
        <v>656</v>
      </c>
      <c r="G270" s="10" t="str">
        <f t="shared" si="8"/>
        <v>LC</v>
      </c>
      <c r="H270" s="10" t="str">
        <f t="shared" si="9"/>
        <v>067-109</v>
      </c>
      <c r="I270" s="10" t="s">
        <v>1792</v>
      </c>
    </row>
    <row r="271" spans="1:9" ht="14.4" customHeight="1" x14ac:dyDescent="0.3">
      <c r="A271" s="11" t="s">
        <v>1367</v>
      </c>
      <c r="B271" s="13" t="s">
        <v>1366</v>
      </c>
      <c r="C271" s="11" t="s">
        <v>1381</v>
      </c>
      <c r="D271" s="13" t="s">
        <v>576</v>
      </c>
      <c r="E271" s="12" t="s">
        <v>524</v>
      </c>
      <c r="F271" s="11" t="s">
        <v>534</v>
      </c>
      <c r="G271" s="10" t="str">
        <f t="shared" si="8"/>
        <v>D</v>
      </c>
      <c r="H271" s="10" t="str">
        <f t="shared" si="9"/>
        <v>067-000</v>
      </c>
      <c r="I271" s="10" t="s">
        <v>1792</v>
      </c>
    </row>
    <row r="272" spans="1:9" ht="14.4" customHeight="1" x14ac:dyDescent="0.3">
      <c r="A272" s="11" t="s">
        <v>1367</v>
      </c>
      <c r="B272" s="13" t="s">
        <v>1366</v>
      </c>
      <c r="C272" s="11" t="s">
        <v>1380</v>
      </c>
      <c r="D272" s="13" t="s">
        <v>611</v>
      </c>
      <c r="E272" s="12" t="s">
        <v>524</v>
      </c>
      <c r="F272" s="11" t="s">
        <v>570</v>
      </c>
      <c r="G272" s="10" t="str">
        <f t="shared" si="8"/>
        <v>D</v>
      </c>
      <c r="H272" s="10" t="str">
        <f t="shared" si="9"/>
        <v>067-000</v>
      </c>
      <c r="I272" s="10" t="s">
        <v>1792</v>
      </c>
    </row>
    <row r="273" spans="1:9" x14ac:dyDescent="0.3">
      <c r="A273" s="11" t="s">
        <v>1367</v>
      </c>
      <c r="B273" s="13" t="s">
        <v>1366</v>
      </c>
      <c r="C273" s="11" t="s">
        <v>1379</v>
      </c>
      <c r="D273" s="13" t="s">
        <v>636</v>
      </c>
      <c r="E273" s="12" t="s">
        <v>524</v>
      </c>
      <c r="F273" s="11" t="s">
        <v>528</v>
      </c>
      <c r="G273" s="10" t="str">
        <f t="shared" si="8"/>
        <v>D</v>
      </c>
      <c r="H273" s="10" t="str">
        <f t="shared" si="9"/>
        <v>067-000</v>
      </c>
      <c r="I273" s="10" t="s">
        <v>1793</v>
      </c>
    </row>
    <row r="274" spans="1:9" ht="14.4" customHeight="1" x14ac:dyDescent="0.3">
      <c r="A274" s="11" t="s">
        <v>1367</v>
      </c>
      <c r="B274" s="13" t="s">
        <v>1366</v>
      </c>
      <c r="C274" s="11" t="s">
        <v>1378</v>
      </c>
      <c r="D274" s="13" t="s">
        <v>1087</v>
      </c>
      <c r="E274" s="12" t="s">
        <v>524</v>
      </c>
      <c r="F274" s="11" t="s">
        <v>570</v>
      </c>
      <c r="G274" s="10" t="str">
        <f t="shared" si="8"/>
        <v>D</v>
      </c>
      <c r="H274" s="10" t="str">
        <f t="shared" si="9"/>
        <v>067-000</v>
      </c>
      <c r="I274" s="10" t="s">
        <v>1792</v>
      </c>
    </row>
    <row r="275" spans="1:9" ht="14.4" customHeight="1" x14ac:dyDescent="0.3">
      <c r="A275" s="11" t="s">
        <v>1367</v>
      </c>
      <c r="B275" s="13" t="s">
        <v>1366</v>
      </c>
      <c r="C275" s="11" t="s">
        <v>1377</v>
      </c>
      <c r="D275" s="13" t="s">
        <v>703</v>
      </c>
      <c r="E275" s="12" t="s">
        <v>524</v>
      </c>
      <c r="F275" s="11" t="s">
        <v>586</v>
      </c>
      <c r="G275" s="10" t="str">
        <f t="shared" si="8"/>
        <v>D</v>
      </c>
      <c r="H275" s="10" t="str">
        <f t="shared" si="9"/>
        <v>067-000</v>
      </c>
      <c r="I275" s="10" t="s">
        <v>1793</v>
      </c>
    </row>
    <row r="276" spans="1:9" ht="14.4" customHeight="1" x14ac:dyDescent="0.3">
      <c r="A276" s="11" t="s">
        <v>1367</v>
      </c>
      <c r="B276" s="13" t="s">
        <v>1366</v>
      </c>
      <c r="C276" s="11" t="s">
        <v>1334</v>
      </c>
      <c r="D276" s="13" t="s">
        <v>745</v>
      </c>
      <c r="E276" s="12" t="s">
        <v>524</v>
      </c>
      <c r="F276" s="11" t="s">
        <v>534</v>
      </c>
      <c r="G276" s="10" t="str">
        <f t="shared" si="8"/>
        <v>D</v>
      </c>
      <c r="H276" s="10" t="str">
        <f t="shared" si="9"/>
        <v>067-000</v>
      </c>
      <c r="I276" s="10" t="s">
        <v>1792</v>
      </c>
    </row>
    <row r="277" spans="1:9" ht="14.4" customHeight="1" x14ac:dyDescent="0.3">
      <c r="A277" s="11" t="s">
        <v>1367</v>
      </c>
      <c r="B277" s="13" t="s">
        <v>1366</v>
      </c>
      <c r="C277" s="11" t="s">
        <v>1376</v>
      </c>
      <c r="D277" s="13" t="s">
        <v>1375</v>
      </c>
      <c r="E277" s="12" t="s">
        <v>524</v>
      </c>
      <c r="F277" s="11" t="s">
        <v>534</v>
      </c>
      <c r="G277" s="10" t="str">
        <f t="shared" si="8"/>
        <v>D</v>
      </c>
      <c r="H277" s="10" t="str">
        <f t="shared" si="9"/>
        <v>067-000</v>
      </c>
      <c r="I277" s="10" t="s">
        <v>1792</v>
      </c>
    </row>
    <row r="278" spans="1:9" ht="14.4" customHeight="1" x14ac:dyDescent="0.3">
      <c r="A278" s="11" t="s">
        <v>1367</v>
      </c>
      <c r="B278" s="13" t="s">
        <v>1366</v>
      </c>
      <c r="C278" s="11" t="s">
        <v>1374</v>
      </c>
      <c r="D278" s="13" t="s">
        <v>1373</v>
      </c>
      <c r="E278" s="12" t="s">
        <v>524</v>
      </c>
      <c r="F278" s="11" t="s">
        <v>534</v>
      </c>
      <c r="G278" s="10" t="str">
        <f t="shared" si="8"/>
        <v>D</v>
      </c>
      <c r="H278" s="10" t="str">
        <f t="shared" si="9"/>
        <v>067-000</v>
      </c>
      <c r="I278" s="10" t="s">
        <v>1792</v>
      </c>
    </row>
    <row r="279" spans="1:9" x14ac:dyDescent="0.3">
      <c r="A279" s="11" t="s">
        <v>1367</v>
      </c>
      <c r="B279" s="13" t="s">
        <v>1366</v>
      </c>
      <c r="C279" s="11" t="s">
        <v>1372</v>
      </c>
      <c r="D279" s="13" t="s">
        <v>728</v>
      </c>
      <c r="E279" s="12" t="s">
        <v>524</v>
      </c>
      <c r="F279" s="11" t="s">
        <v>528</v>
      </c>
      <c r="G279" s="10" t="str">
        <f t="shared" si="8"/>
        <v>D</v>
      </c>
      <c r="H279" s="10" t="str">
        <f t="shared" si="9"/>
        <v>067-000</v>
      </c>
      <c r="I279" s="10" t="s">
        <v>1793</v>
      </c>
    </row>
    <row r="280" spans="1:9" ht="14.4" customHeight="1" x14ac:dyDescent="0.3">
      <c r="A280" s="11" t="s">
        <v>1367</v>
      </c>
      <c r="B280" s="13" t="s">
        <v>1366</v>
      </c>
      <c r="C280" s="11" t="s">
        <v>1371</v>
      </c>
      <c r="D280" s="13" t="s">
        <v>794</v>
      </c>
      <c r="E280" s="12" t="s">
        <v>524</v>
      </c>
      <c r="F280" s="11" t="s">
        <v>523</v>
      </c>
      <c r="G280" s="10" t="str">
        <f t="shared" si="8"/>
        <v>D</v>
      </c>
      <c r="H280" s="10" t="str">
        <f t="shared" si="9"/>
        <v>067-000</v>
      </c>
      <c r="I280" s="10" t="s">
        <v>1793</v>
      </c>
    </row>
    <row r="281" spans="1:9" ht="14.4" customHeight="1" x14ac:dyDescent="0.3">
      <c r="A281" s="11" t="s">
        <v>1367</v>
      </c>
      <c r="B281" s="13" t="s">
        <v>1366</v>
      </c>
      <c r="C281" s="11" t="s">
        <v>1370</v>
      </c>
      <c r="D281" s="13" t="s">
        <v>693</v>
      </c>
      <c r="E281" s="12" t="s">
        <v>524</v>
      </c>
      <c r="F281" s="11" t="s">
        <v>534</v>
      </c>
      <c r="G281" s="10" t="str">
        <f t="shared" si="8"/>
        <v>D</v>
      </c>
      <c r="H281" s="10" t="str">
        <f t="shared" si="9"/>
        <v>067-000</v>
      </c>
      <c r="I281" s="10" t="s">
        <v>1792</v>
      </c>
    </row>
    <row r="282" spans="1:9" ht="14.4" customHeight="1" x14ac:dyDescent="0.3">
      <c r="A282" s="11" t="s">
        <v>1367</v>
      </c>
      <c r="B282" s="13" t="s">
        <v>1366</v>
      </c>
      <c r="C282" s="11" t="s">
        <v>1369</v>
      </c>
      <c r="D282" s="13" t="s">
        <v>977</v>
      </c>
      <c r="E282" s="12" t="s">
        <v>524</v>
      </c>
      <c r="F282" s="11" t="s">
        <v>570</v>
      </c>
      <c r="G282" s="10" t="str">
        <f t="shared" si="8"/>
        <v>D</v>
      </c>
      <c r="H282" s="10" t="str">
        <f t="shared" si="9"/>
        <v>067-000</v>
      </c>
      <c r="I282" s="10" t="s">
        <v>1792</v>
      </c>
    </row>
    <row r="283" spans="1:9" x14ac:dyDescent="0.3">
      <c r="A283" s="11" t="s">
        <v>1367</v>
      </c>
      <c r="B283" s="13" t="s">
        <v>1366</v>
      </c>
      <c r="C283" s="11" t="s">
        <v>1368</v>
      </c>
      <c r="D283" s="13" t="s">
        <v>1129</v>
      </c>
      <c r="E283" s="12" t="s">
        <v>524</v>
      </c>
      <c r="F283" s="11" t="s">
        <v>528</v>
      </c>
      <c r="G283" s="10" t="str">
        <f t="shared" si="8"/>
        <v>D</v>
      </c>
      <c r="H283" s="10" t="str">
        <f t="shared" si="9"/>
        <v>067-000</v>
      </c>
      <c r="I283" s="10" t="s">
        <v>1793</v>
      </c>
    </row>
    <row r="284" spans="1:9" ht="14.4" customHeight="1" x14ac:dyDescent="0.3">
      <c r="A284" s="11" t="s">
        <v>1367</v>
      </c>
      <c r="B284" s="13" t="s">
        <v>1366</v>
      </c>
      <c r="C284" s="11" t="s">
        <v>1365</v>
      </c>
      <c r="D284" s="13" t="s">
        <v>591</v>
      </c>
      <c r="E284" s="12" t="s">
        <v>524</v>
      </c>
      <c r="F284" s="11" t="s">
        <v>523</v>
      </c>
      <c r="G284" s="10" t="str">
        <f t="shared" si="8"/>
        <v>D</v>
      </c>
      <c r="H284" s="10" t="str">
        <f t="shared" si="9"/>
        <v>067-000</v>
      </c>
      <c r="I284" s="10" t="s">
        <v>1793</v>
      </c>
    </row>
    <row r="285" spans="1:9" ht="26.4" x14ac:dyDescent="0.3">
      <c r="A285" s="11" t="s">
        <v>1364</v>
      </c>
      <c r="B285" s="13" t="s">
        <v>1363</v>
      </c>
      <c r="C285" s="11" t="s">
        <v>1362</v>
      </c>
      <c r="D285" s="13" t="s">
        <v>565</v>
      </c>
      <c r="E285" s="12" t="s">
        <v>554</v>
      </c>
      <c r="F285" s="11" t="s">
        <v>528</v>
      </c>
      <c r="G285" s="10" t="str">
        <f t="shared" si="8"/>
        <v>SC</v>
      </c>
      <c r="H285" s="10" t="str">
        <f t="shared" si="9"/>
        <v>512-001</v>
      </c>
      <c r="I285" s="10" t="s">
        <v>1793</v>
      </c>
    </row>
    <row r="286" spans="1:9" ht="14.4" customHeight="1" x14ac:dyDescent="0.3">
      <c r="A286" s="11" t="s">
        <v>1358</v>
      </c>
      <c r="B286" s="13" t="s">
        <v>601</v>
      </c>
      <c r="C286" s="11" t="s">
        <v>1361</v>
      </c>
      <c r="D286" s="13" t="s">
        <v>775</v>
      </c>
      <c r="E286" s="12" t="s">
        <v>524</v>
      </c>
      <c r="F286" s="11" t="s">
        <v>534</v>
      </c>
      <c r="G286" s="10" t="str">
        <f t="shared" si="8"/>
        <v>D</v>
      </c>
      <c r="H286" s="10" t="str">
        <f t="shared" si="9"/>
        <v>053-000</v>
      </c>
      <c r="I286" s="10" t="s">
        <v>1792</v>
      </c>
    </row>
    <row r="287" spans="1:9" ht="14.4" customHeight="1" x14ac:dyDescent="0.3">
      <c r="A287" s="11" t="s">
        <v>1358</v>
      </c>
      <c r="B287" s="13" t="s">
        <v>601</v>
      </c>
      <c r="C287" s="11" t="s">
        <v>1360</v>
      </c>
      <c r="D287" s="13" t="s">
        <v>802</v>
      </c>
      <c r="E287" s="12" t="s">
        <v>524</v>
      </c>
      <c r="F287" s="11" t="s">
        <v>523</v>
      </c>
      <c r="G287" s="10" t="str">
        <f t="shared" si="8"/>
        <v>D</v>
      </c>
      <c r="H287" s="10" t="str">
        <f t="shared" si="9"/>
        <v>053-000</v>
      </c>
      <c r="I287" s="10" t="s">
        <v>1793</v>
      </c>
    </row>
    <row r="288" spans="1:9" x14ac:dyDescent="0.3">
      <c r="A288" s="11" t="s">
        <v>1358</v>
      </c>
      <c r="B288" s="13" t="s">
        <v>601</v>
      </c>
      <c r="C288" s="11" t="s">
        <v>1359</v>
      </c>
      <c r="D288" s="13" t="s">
        <v>593</v>
      </c>
      <c r="E288" s="12" t="s">
        <v>524</v>
      </c>
      <c r="F288" s="11" t="s">
        <v>531</v>
      </c>
      <c r="G288" s="10" t="str">
        <f t="shared" si="8"/>
        <v>D</v>
      </c>
      <c r="H288" s="10" t="str">
        <f t="shared" si="9"/>
        <v>053-000</v>
      </c>
      <c r="I288" s="10" t="s">
        <v>1793</v>
      </c>
    </row>
    <row r="289" spans="1:9" ht="14.4" customHeight="1" x14ac:dyDescent="0.3">
      <c r="A289" s="11" t="s">
        <v>1358</v>
      </c>
      <c r="B289" s="13" t="s">
        <v>601</v>
      </c>
      <c r="C289" s="11" t="s">
        <v>1357</v>
      </c>
      <c r="D289" s="13" t="s">
        <v>1117</v>
      </c>
      <c r="E289" s="12" t="s">
        <v>524</v>
      </c>
      <c r="F289" s="11" t="s">
        <v>570</v>
      </c>
      <c r="G289" s="10" t="str">
        <f t="shared" si="8"/>
        <v>D</v>
      </c>
      <c r="H289" s="10" t="str">
        <f t="shared" si="9"/>
        <v>053-000</v>
      </c>
      <c r="I289" s="10" t="s">
        <v>1792</v>
      </c>
    </row>
    <row r="290" spans="1:9" ht="14.4" customHeight="1" x14ac:dyDescent="0.3">
      <c r="A290" s="11" t="s">
        <v>91</v>
      </c>
      <c r="B290" s="13" t="s">
        <v>763</v>
      </c>
      <c r="C290" s="11" t="s">
        <v>1356</v>
      </c>
      <c r="D290" s="13" t="s">
        <v>757</v>
      </c>
      <c r="E290" s="12" t="s">
        <v>524</v>
      </c>
      <c r="F290" s="11" t="s">
        <v>1032</v>
      </c>
      <c r="G290" s="10" t="str">
        <f t="shared" si="8"/>
        <v>D</v>
      </c>
      <c r="H290" s="10" t="str">
        <f t="shared" si="9"/>
        <v>008-000</v>
      </c>
      <c r="I290" s="10" t="s">
        <v>1792</v>
      </c>
    </row>
    <row r="291" spans="1:9" x14ac:dyDescent="0.3">
      <c r="A291" s="11" t="s">
        <v>91</v>
      </c>
      <c r="B291" s="13" t="s">
        <v>763</v>
      </c>
      <c r="C291" s="11" t="s">
        <v>1355</v>
      </c>
      <c r="D291" s="13" t="s">
        <v>703</v>
      </c>
      <c r="E291" s="12" t="s">
        <v>524</v>
      </c>
      <c r="F291" s="11" t="s">
        <v>528</v>
      </c>
      <c r="G291" s="10" t="str">
        <f t="shared" si="8"/>
        <v>D</v>
      </c>
      <c r="H291" s="10" t="str">
        <f t="shared" si="9"/>
        <v>008-000</v>
      </c>
      <c r="I291" s="10" t="s">
        <v>1793</v>
      </c>
    </row>
    <row r="292" spans="1:9" ht="14.4" customHeight="1" x14ac:dyDescent="0.3">
      <c r="A292" s="11" t="s">
        <v>91</v>
      </c>
      <c r="B292" s="13" t="s">
        <v>763</v>
      </c>
      <c r="C292" s="11" t="s">
        <v>1354</v>
      </c>
      <c r="D292" s="13" t="s">
        <v>775</v>
      </c>
      <c r="E292" s="12" t="s">
        <v>524</v>
      </c>
      <c r="F292" s="11" t="s">
        <v>675</v>
      </c>
      <c r="G292" s="10" t="str">
        <f t="shared" si="8"/>
        <v>D</v>
      </c>
      <c r="H292" s="10" t="str">
        <f t="shared" si="9"/>
        <v>008-000</v>
      </c>
      <c r="I292" s="10" t="s">
        <v>1793</v>
      </c>
    </row>
    <row r="293" spans="1:9" ht="14.4" customHeight="1" x14ac:dyDescent="0.3">
      <c r="A293" s="11" t="s">
        <v>91</v>
      </c>
      <c r="B293" s="13" t="s">
        <v>763</v>
      </c>
      <c r="C293" s="11" t="s">
        <v>1353</v>
      </c>
      <c r="D293" s="13" t="s">
        <v>589</v>
      </c>
      <c r="E293" s="12" t="s">
        <v>524</v>
      </c>
      <c r="F293" s="11" t="s">
        <v>1032</v>
      </c>
      <c r="G293" s="10" t="str">
        <f t="shared" si="8"/>
        <v>D</v>
      </c>
      <c r="H293" s="10" t="str">
        <f t="shared" si="9"/>
        <v>008-000</v>
      </c>
      <c r="I293" s="10" t="s">
        <v>1792</v>
      </c>
    </row>
    <row r="294" spans="1:9" ht="14.4" customHeight="1" x14ac:dyDescent="0.3">
      <c r="A294" s="11" t="s">
        <v>91</v>
      </c>
      <c r="B294" s="13" t="s">
        <v>763</v>
      </c>
      <c r="C294" s="11" t="s">
        <v>1352</v>
      </c>
      <c r="D294" s="13" t="s">
        <v>1085</v>
      </c>
      <c r="E294" s="12" t="s">
        <v>524</v>
      </c>
      <c r="F294" s="11" t="s">
        <v>675</v>
      </c>
      <c r="G294" s="10" t="str">
        <f t="shared" si="8"/>
        <v>D</v>
      </c>
      <c r="H294" s="10" t="str">
        <f t="shared" si="9"/>
        <v>008-000</v>
      </c>
      <c r="I294" s="10" t="s">
        <v>1793</v>
      </c>
    </row>
    <row r="295" spans="1:9" x14ac:dyDescent="0.3">
      <c r="A295" s="11" t="s">
        <v>91</v>
      </c>
      <c r="B295" s="13" t="s">
        <v>763</v>
      </c>
      <c r="C295" s="11" t="s">
        <v>219</v>
      </c>
      <c r="D295" s="13" t="s">
        <v>537</v>
      </c>
      <c r="E295" s="12" t="s">
        <v>554</v>
      </c>
      <c r="F295" s="11" t="s">
        <v>528</v>
      </c>
      <c r="G295" s="10" t="str">
        <f t="shared" si="8"/>
        <v>LC</v>
      </c>
      <c r="H295" s="10" t="str">
        <f t="shared" si="9"/>
        <v>008-003</v>
      </c>
      <c r="I295" s="10" t="s">
        <v>1793</v>
      </c>
    </row>
    <row r="296" spans="1:9" ht="14.4" customHeight="1" x14ac:dyDescent="0.3">
      <c r="A296" s="11" t="s">
        <v>93</v>
      </c>
      <c r="B296" s="13" t="s">
        <v>1013</v>
      </c>
      <c r="C296" s="11" t="s">
        <v>1351</v>
      </c>
      <c r="D296" s="13" t="s">
        <v>705</v>
      </c>
      <c r="E296" s="12" t="s">
        <v>524</v>
      </c>
      <c r="F296" s="11" t="s">
        <v>1032</v>
      </c>
      <c r="G296" s="10" t="str">
        <f t="shared" si="8"/>
        <v>D</v>
      </c>
      <c r="H296" s="10" t="str">
        <f t="shared" si="9"/>
        <v>084-000</v>
      </c>
      <c r="I296" s="10" t="s">
        <v>1792</v>
      </c>
    </row>
    <row r="297" spans="1:9" x14ac:dyDescent="0.3">
      <c r="A297" s="11" t="s">
        <v>93</v>
      </c>
      <c r="B297" s="13" t="s">
        <v>1013</v>
      </c>
      <c r="C297" s="11" t="s">
        <v>1350</v>
      </c>
      <c r="D297" s="13" t="s">
        <v>1129</v>
      </c>
      <c r="E297" s="12" t="s">
        <v>524</v>
      </c>
      <c r="F297" s="11" t="s">
        <v>528</v>
      </c>
      <c r="G297" s="10" t="str">
        <f t="shared" si="8"/>
        <v>D</v>
      </c>
      <c r="H297" s="10" t="str">
        <f t="shared" si="9"/>
        <v>084-000</v>
      </c>
      <c r="I297" s="10" t="s">
        <v>1793</v>
      </c>
    </row>
    <row r="298" spans="1:9" ht="14.4" customHeight="1" x14ac:dyDescent="0.3">
      <c r="A298" s="11" t="s">
        <v>93</v>
      </c>
      <c r="B298" s="13" t="s">
        <v>1013</v>
      </c>
      <c r="C298" s="11" t="s">
        <v>1349</v>
      </c>
      <c r="D298" s="13" t="s">
        <v>1087</v>
      </c>
      <c r="E298" s="12" t="s">
        <v>524</v>
      </c>
      <c r="F298" s="11" t="s">
        <v>586</v>
      </c>
      <c r="G298" s="10" t="str">
        <f t="shared" si="8"/>
        <v>D</v>
      </c>
      <c r="H298" s="10" t="str">
        <f t="shared" si="9"/>
        <v>084-000</v>
      </c>
      <c r="I298" s="10" t="s">
        <v>1793</v>
      </c>
    </row>
    <row r="299" spans="1:9" ht="14.4" customHeight="1" x14ac:dyDescent="0.3">
      <c r="A299" s="11" t="s">
        <v>93</v>
      </c>
      <c r="B299" s="13" t="s">
        <v>1013</v>
      </c>
      <c r="C299" s="11" t="s">
        <v>1348</v>
      </c>
      <c r="D299" s="13" t="s">
        <v>569</v>
      </c>
      <c r="E299" s="12" t="s">
        <v>524</v>
      </c>
      <c r="F299" s="11" t="s">
        <v>871</v>
      </c>
      <c r="G299" s="10" t="str">
        <f t="shared" si="8"/>
        <v>D</v>
      </c>
      <c r="H299" s="10" t="str">
        <f t="shared" si="9"/>
        <v>084-000</v>
      </c>
      <c r="I299" s="10" t="s">
        <v>1792</v>
      </c>
    </row>
    <row r="300" spans="1:9" ht="14.4" customHeight="1" x14ac:dyDescent="0.3">
      <c r="A300" s="11" t="s">
        <v>95</v>
      </c>
      <c r="B300" s="13" t="s">
        <v>1085</v>
      </c>
      <c r="C300" s="11" t="s">
        <v>1347</v>
      </c>
      <c r="D300" s="13" t="s">
        <v>1087</v>
      </c>
      <c r="E300" s="12" t="s">
        <v>524</v>
      </c>
      <c r="F300" s="11" t="s">
        <v>534</v>
      </c>
      <c r="G300" s="10" t="str">
        <f t="shared" si="8"/>
        <v>D</v>
      </c>
      <c r="H300" s="10" t="str">
        <f t="shared" si="9"/>
        <v>048-000</v>
      </c>
      <c r="I300" s="10" t="s">
        <v>1792</v>
      </c>
    </row>
    <row r="301" spans="1:9" x14ac:dyDescent="0.3">
      <c r="A301" s="11" t="s">
        <v>95</v>
      </c>
      <c r="B301" s="13" t="s">
        <v>1085</v>
      </c>
      <c r="C301" s="11" t="s">
        <v>1346</v>
      </c>
      <c r="D301" s="13" t="s">
        <v>1129</v>
      </c>
      <c r="E301" s="12" t="s">
        <v>524</v>
      </c>
      <c r="F301" s="11" t="s">
        <v>528</v>
      </c>
      <c r="G301" s="10" t="str">
        <f t="shared" si="8"/>
        <v>D</v>
      </c>
      <c r="H301" s="10" t="str">
        <f t="shared" si="9"/>
        <v>048-000</v>
      </c>
      <c r="I301" s="10" t="s">
        <v>1793</v>
      </c>
    </row>
    <row r="302" spans="1:9" ht="14.4" customHeight="1" x14ac:dyDescent="0.3">
      <c r="A302" s="11" t="s">
        <v>95</v>
      </c>
      <c r="B302" s="13" t="s">
        <v>1085</v>
      </c>
      <c r="C302" s="11" t="s">
        <v>1345</v>
      </c>
      <c r="D302" s="13" t="s">
        <v>802</v>
      </c>
      <c r="E302" s="12" t="s">
        <v>524</v>
      </c>
      <c r="F302" s="11" t="s">
        <v>523</v>
      </c>
      <c r="G302" s="10" t="str">
        <f t="shared" si="8"/>
        <v>D</v>
      </c>
      <c r="H302" s="10" t="str">
        <f t="shared" si="9"/>
        <v>048-000</v>
      </c>
      <c r="I302" s="10" t="s">
        <v>1793</v>
      </c>
    </row>
    <row r="303" spans="1:9" ht="14.4" customHeight="1" x14ac:dyDescent="0.3">
      <c r="A303" s="11" t="s">
        <v>97</v>
      </c>
      <c r="B303" s="13" t="s">
        <v>558</v>
      </c>
      <c r="C303" s="11" t="s">
        <v>1344</v>
      </c>
      <c r="D303" s="13" t="s">
        <v>802</v>
      </c>
      <c r="E303" s="12" t="s">
        <v>524</v>
      </c>
      <c r="F303" s="11" t="s">
        <v>534</v>
      </c>
      <c r="G303" s="10" t="str">
        <f t="shared" si="8"/>
        <v>D</v>
      </c>
      <c r="H303" s="10" t="str">
        <f t="shared" si="9"/>
        <v>012-000</v>
      </c>
      <c r="I303" s="10" t="s">
        <v>1792</v>
      </c>
    </row>
    <row r="304" spans="1:9" ht="14.4" customHeight="1" x14ac:dyDescent="0.3">
      <c r="A304" s="11" t="s">
        <v>97</v>
      </c>
      <c r="B304" s="13" t="s">
        <v>558</v>
      </c>
      <c r="C304" s="11" t="s">
        <v>1343</v>
      </c>
      <c r="D304" s="13" t="s">
        <v>1028</v>
      </c>
      <c r="E304" s="12" t="s">
        <v>524</v>
      </c>
      <c r="F304" s="11" t="s">
        <v>534</v>
      </c>
      <c r="G304" s="10" t="str">
        <f t="shared" si="8"/>
        <v>D</v>
      </c>
      <c r="H304" s="10" t="str">
        <f t="shared" si="9"/>
        <v>012-000</v>
      </c>
      <c r="I304" s="10" t="s">
        <v>1792</v>
      </c>
    </row>
    <row r="305" spans="1:9" ht="14.4" customHeight="1" x14ac:dyDescent="0.3">
      <c r="A305" s="11" t="s">
        <v>97</v>
      </c>
      <c r="B305" s="13" t="s">
        <v>558</v>
      </c>
      <c r="C305" s="11" t="s">
        <v>1342</v>
      </c>
      <c r="D305" s="13" t="s">
        <v>539</v>
      </c>
      <c r="E305" s="12" t="s">
        <v>524</v>
      </c>
      <c r="F305" s="11" t="s">
        <v>534</v>
      </c>
      <c r="G305" s="10" t="str">
        <f t="shared" si="8"/>
        <v>D</v>
      </c>
      <c r="H305" s="10" t="str">
        <f t="shared" si="9"/>
        <v>012-000</v>
      </c>
      <c r="I305" s="10" t="s">
        <v>1792</v>
      </c>
    </row>
    <row r="306" spans="1:9" x14ac:dyDescent="0.3">
      <c r="A306" s="11" t="s">
        <v>97</v>
      </c>
      <c r="B306" s="13" t="s">
        <v>558</v>
      </c>
      <c r="C306" s="11" t="s">
        <v>1341</v>
      </c>
      <c r="D306" s="13" t="s">
        <v>775</v>
      </c>
      <c r="E306" s="12" t="s">
        <v>524</v>
      </c>
      <c r="F306" s="11" t="s">
        <v>528</v>
      </c>
      <c r="G306" s="10" t="str">
        <f t="shared" si="8"/>
        <v>D</v>
      </c>
      <c r="H306" s="10" t="str">
        <f t="shared" si="9"/>
        <v>012-000</v>
      </c>
      <c r="I306" s="10" t="s">
        <v>1793</v>
      </c>
    </row>
    <row r="307" spans="1:9" x14ac:dyDescent="0.3">
      <c r="A307" s="11" t="s">
        <v>97</v>
      </c>
      <c r="B307" s="13" t="s">
        <v>558</v>
      </c>
      <c r="C307" s="11" t="s">
        <v>1340</v>
      </c>
      <c r="D307" s="13" t="s">
        <v>667</v>
      </c>
      <c r="E307" s="12" t="s">
        <v>524</v>
      </c>
      <c r="F307" s="11" t="s">
        <v>987</v>
      </c>
      <c r="G307" s="10" t="str">
        <f t="shared" si="8"/>
        <v>D</v>
      </c>
      <c r="H307" s="10" t="str">
        <f t="shared" si="9"/>
        <v>012-000</v>
      </c>
      <c r="I307" s="10" t="s">
        <v>1793</v>
      </c>
    </row>
    <row r="308" spans="1:9" x14ac:dyDescent="0.3">
      <c r="A308" s="11" t="s">
        <v>97</v>
      </c>
      <c r="B308" s="13" t="s">
        <v>558</v>
      </c>
      <c r="C308" s="11" t="s">
        <v>1339</v>
      </c>
      <c r="D308" s="13" t="s">
        <v>933</v>
      </c>
      <c r="E308" s="12" t="s">
        <v>524</v>
      </c>
      <c r="F308" s="11" t="s">
        <v>750</v>
      </c>
      <c r="G308" s="10" t="str">
        <f t="shared" si="8"/>
        <v>D</v>
      </c>
      <c r="H308" s="10" t="str">
        <f t="shared" si="9"/>
        <v>012-000</v>
      </c>
      <c r="I308" s="10" t="s">
        <v>1793</v>
      </c>
    </row>
    <row r="309" spans="1:9" ht="14.4" customHeight="1" x14ac:dyDescent="0.3">
      <c r="A309" s="11" t="s">
        <v>97</v>
      </c>
      <c r="B309" s="13" t="s">
        <v>558</v>
      </c>
      <c r="C309" s="11" t="s">
        <v>1081</v>
      </c>
      <c r="D309" s="13" t="s">
        <v>613</v>
      </c>
      <c r="E309" s="12" t="s">
        <v>524</v>
      </c>
      <c r="F309" s="11" t="s">
        <v>534</v>
      </c>
      <c r="G309" s="10" t="str">
        <f t="shared" si="8"/>
        <v>D</v>
      </c>
      <c r="H309" s="10" t="str">
        <f t="shared" si="9"/>
        <v>012-000</v>
      </c>
      <c r="I309" s="10" t="s">
        <v>1792</v>
      </c>
    </row>
    <row r="310" spans="1:9" ht="14.4" customHeight="1" x14ac:dyDescent="0.3">
      <c r="A310" s="11" t="s">
        <v>97</v>
      </c>
      <c r="B310" s="13" t="s">
        <v>558</v>
      </c>
      <c r="C310" s="11" t="s">
        <v>1338</v>
      </c>
      <c r="D310" s="13" t="s">
        <v>1115</v>
      </c>
      <c r="E310" s="12" t="s">
        <v>524</v>
      </c>
      <c r="F310" s="11" t="s">
        <v>534</v>
      </c>
      <c r="G310" s="10" t="str">
        <f t="shared" si="8"/>
        <v>D</v>
      </c>
      <c r="H310" s="10" t="str">
        <f t="shared" si="9"/>
        <v>012-000</v>
      </c>
      <c r="I310" s="10" t="s">
        <v>1792</v>
      </c>
    </row>
    <row r="311" spans="1:9" ht="14.4" customHeight="1" x14ac:dyDescent="0.3">
      <c r="A311" s="11" t="s">
        <v>97</v>
      </c>
      <c r="B311" s="13" t="s">
        <v>558</v>
      </c>
      <c r="C311" s="11" t="s">
        <v>1337</v>
      </c>
      <c r="D311" s="13" t="s">
        <v>881</v>
      </c>
      <c r="E311" s="12" t="s">
        <v>524</v>
      </c>
      <c r="F311" s="11" t="s">
        <v>534</v>
      </c>
      <c r="G311" s="10" t="str">
        <f t="shared" si="8"/>
        <v>D</v>
      </c>
      <c r="H311" s="10" t="str">
        <f t="shared" si="9"/>
        <v>012-000</v>
      </c>
      <c r="I311" s="10" t="s">
        <v>1792</v>
      </c>
    </row>
    <row r="312" spans="1:9" ht="14.4" customHeight="1" x14ac:dyDescent="0.3">
      <c r="A312" s="11" t="s">
        <v>97</v>
      </c>
      <c r="B312" s="13" t="s">
        <v>558</v>
      </c>
      <c r="C312" s="11" t="s">
        <v>1336</v>
      </c>
      <c r="D312" s="13" t="s">
        <v>1013</v>
      </c>
      <c r="E312" s="12" t="s">
        <v>524</v>
      </c>
      <c r="F312" s="11" t="s">
        <v>534</v>
      </c>
      <c r="G312" s="10" t="str">
        <f t="shared" si="8"/>
        <v>D</v>
      </c>
      <c r="H312" s="10" t="str">
        <f t="shared" si="9"/>
        <v>012-000</v>
      </c>
      <c r="I312" s="10" t="s">
        <v>1792</v>
      </c>
    </row>
    <row r="313" spans="1:9" ht="14.4" customHeight="1" x14ac:dyDescent="0.3">
      <c r="A313" s="11" t="s">
        <v>97</v>
      </c>
      <c r="B313" s="13" t="s">
        <v>558</v>
      </c>
      <c r="C313" s="11" t="s">
        <v>1335</v>
      </c>
      <c r="D313" s="13" t="s">
        <v>910</v>
      </c>
      <c r="E313" s="12" t="s">
        <v>524</v>
      </c>
      <c r="F313" s="11" t="s">
        <v>523</v>
      </c>
      <c r="G313" s="10" t="str">
        <f t="shared" si="8"/>
        <v>D</v>
      </c>
      <c r="H313" s="10" t="str">
        <f t="shared" si="9"/>
        <v>012-000</v>
      </c>
      <c r="I313" s="10" t="s">
        <v>1793</v>
      </c>
    </row>
    <row r="314" spans="1:9" ht="14.4" customHeight="1" x14ac:dyDescent="0.3">
      <c r="A314" s="11" t="s">
        <v>97</v>
      </c>
      <c r="B314" s="13" t="s">
        <v>558</v>
      </c>
      <c r="C314" s="11" t="s">
        <v>1334</v>
      </c>
      <c r="D314" s="13" t="s">
        <v>582</v>
      </c>
      <c r="E314" s="12" t="s">
        <v>524</v>
      </c>
      <c r="F314" s="11" t="s">
        <v>534</v>
      </c>
      <c r="G314" s="10" t="str">
        <f t="shared" si="8"/>
        <v>D</v>
      </c>
      <c r="H314" s="10" t="str">
        <f t="shared" si="9"/>
        <v>012-000</v>
      </c>
      <c r="I314" s="10" t="s">
        <v>1792</v>
      </c>
    </row>
    <row r="315" spans="1:9" ht="14.4" customHeight="1" x14ac:dyDescent="0.3">
      <c r="A315" s="11" t="s">
        <v>97</v>
      </c>
      <c r="B315" s="13" t="s">
        <v>558</v>
      </c>
      <c r="C315" s="11" t="s">
        <v>684</v>
      </c>
      <c r="D315" s="13" t="s">
        <v>1011</v>
      </c>
      <c r="E315" s="12" t="s">
        <v>524</v>
      </c>
      <c r="F315" s="11" t="s">
        <v>534</v>
      </c>
      <c r="G315" s="10" t="str">
        <f t="shared" si="8"/>
        <v>D</v>
      </c>
      <c r="H315" s="10" t="str">
        <f t="shared" si="9"/>
        <v>012-000</v>
      </c>
      <c r="I315" s="10" t="s">
        <v>1792</v>
      </c>
    </row>
    <row r="316" spans="1:9" ht="14.4" customHeight="1" x14ac:dyDescent="0.3">
      <c r="A316" s="11" t="s">
        <v>97</v>
      </c>
      <c r="B316" s="13" t="s">
        <v>558</v>
      </c>
      <c r="C316" s="11" t="s">
        <v>1333</v>
      </c>
      <c r="D316" s="13" t="s">
        <v>695</v>
      </c>
      <c r="E316" s="12" t="s">
        <v>524</v>
      </c>
      <c r="F316" s="11" t="s">
        <v>534</v>
      </c>
      <c r="G316" s="10" t="str">
        <f t="shared" si="8"/>
        <v>D</v>
      </c>
      <c r="H316" s="10" t="str">
        <f t="shared" si="9"/>
        <v>012-000</v>
      </c>
      <c r="I316" s="10" t="s">
        <v>1792</v>
      </c>
    </row>
    <row r="317" spans="1:9" ht="14.4" customHeight="1" x14ac:dyDescent="0.3">
      <c r="A317" s="11" t="s">
        <v>97</v>
      </c>
      <c r="B317" s="13" t="s">
        <v>558</v>
      </c>
      <c r="C317" s="11" t="s">
        <v>1332</v>
      </c>
      <c r="D317" s="13" t="s">
        <v>1134</v>
      </c>
      <c r="E317" s="12" t="s">
        <v>524</v>
      </c>
      <c r="F317" s="11" t="s">
        <v>523</v>
      </c>
      <c r="G317" s="10" t="str">
        <f t="shared" si="8"/>
        <v>D</v>
      </c>
      <c r="H317" s="10" t="str">
        <f t="shared" si="9"/>
        <v>012-000</v>
      </c>
      <c r="I317" s="10" t="s">
        <v>1793</v>
      </c>
    </row>
    <row r="318" spans="1:9" ht="14.4" customHeight="1" x14ac:dyDescent="0.3">
      <c r="A318" s="11" t="s">
        <v>97</v>
      </c>
      <c r="B318" s="13" t="s">
        <v>558</v>
      </c>
      <c r="C318" s="11" t="s">
        <v>1331</v>
      </c>
      <c r="D318" s="13" t="s">
        <v>1330</v>
      </c>
      <c r="E318" s="12" t="s">
        <v>524</v>
      </c>
      <c r="F318" s="11" t="s">
        <v>523</v>
      </c>
      <c r="G318" s="10" t="str">
        <f t="shared" si="8"/>
        <v>D</v>
      </c>
      <c r="H318" s="10" t="str">
        <f t="shared" si="9"/>
        <v>012-000</v>
      </c>
      <c r="I318" s="10" t="s">
        <v>1793</v>
      </c>
    </row>
    <row r="319" spans="1:9" ht="14.4" customHeight="1" x14ac:dyDescent="0.3">
      <c r="A319" s="11" t="s">
        <v>97</v>
      </c>
      <c r="B319" s="13" t="s">
        <v>558</v>
      </c>
      <c r="C319" s="11" t="s">
        <v>1329</v>
      </c>
      <c r="D319" s="13" t="s">
        <v>682</v>
      </c>
      <c r="E319" s="12" t="s">
        <v>524</v>
      </c>
      <c r="F319" s="11" t="s">
        <v>534</v>
      </c>
      <c r="G319" s="10" t="str">
        <f t="shared" si="8"/>
        <v>D</v>
      </c>
      <c r="H319" s="10" t="str">
        <f t="shared" si="9"/>
        <v>012-000</v>
      </c>
      <c r="I319" s="10" t="s">
        <v>1792</v>
      </c>
    </row>
    <row r="320" spans="1:9" ht="14.4" customHeight="1" x14ac:dyDescent="0.3">
      <c r="A320" s="11" t="s">
        <v>1324</v>
      </c>
      <c r="B320" s="13" t="s">
        <v>765</v>
      </c>
      <c r="C320" s="11" t="s">
        <v>1328</v>
      </c>
      <c r="D320" s="13" t="s">
        <v>691</v>
      </c>
      <c r="E320" s="12" t="s">
        <v>524</v>
      </c>
      <c r="F320" s="11" t="s">
        <v>534</v>
      </c>
      <c r="G320" s="10" t="str">
        <f t="shared" si="8"/>
        <v>D</v>
      </c>
      <c r="H320" s="10" t="str">
        <f t="shared" si="9"/>
        <v>024-000</v>
      </c>
      <c r="I320" s="10" t="s">
        <v>1792</v>
      </c>
    </row>
    <row r="321" spans="1:9" ht="14.4" customHeight="1" x14ac:dyDescent="0.3">
      <c r="A321" s="11" t="s">
        <v>1324</v>
      </c>
      <c r="B321" s="13" t="s">
        <v>765</v>
      </c>
      <c r="C321" s="11" t="s">
        <v>1038</v>
      </c>
      <c r="D321" s="13" t="s">
        <v>757</v>
      </c>
      <c r="E321" s="12" t="s">
        <v>524</v>
      </c>
      <c r="F321" s="11" t="s">
        <v>534</v>
      </c>
      <c r="G321" s="10" t="str">
        <f t="shared" si="8"/>
        <v>D</v>
      </c>
      <c r="H321" s="10" t="str">
        <f t="shared" si="9"/>
        <v>024-000</v>
      </c>
      <c r="I321" s="10" t="s">
        <v>1792</v>
      </c>
    </row>
    <row r="322" spans="1:9" x14ac:dyDescent="0.3">
      <c r="A322" s="11" t="s">
        <v>1324</v>
      </c>
      <c r="B322" s="13" t="s">
        <v>765</v>
      </c>
      <c r="C322" s="11" t="s">
        <v>1327</v>
      </c>
      <c r="D322" s="13" t="s">
        <v>775</v>
      </c>
      <c r="E322" s="12" t="s">
        <v>524</v>
      </c>
      <c r="F322" s="11" t="s">
        <v>528</v>
      </c>
      <c r="G322" s="10" t="str">
        <f t="shared" si="8"/>
        <v>D</v>
      </c>
      <c r="H322" s="10" t="str">
        <f t="shared" si="9"/>
        <v>024-000</v>
      </c>
      <c r="I322" s="10" t="s">
        <v>1793</v>
      </c>
    </row>
    <row r="323" spans="1:9" ht="14.4" customHeight="1" x14ac:dyDescent="0.3">
      <c r="A323" s="11" t="s">
        <v>1324</v>
      </c>
      <c r="B323" s="13" t="s">
        <v>765</v>
      </c>
      <c r="C323" s="11" t="s">
        <v>1326</v>
      </c>
      <c r="D323" s="13" t="s">
        <v>946</v>
      </c>
      <c r="E323" s="12" t="s">
        <v>524</v>
      </c>
      <c r="F323" s="11" t="s">
        <v>534</v>
      </c>
      <c r="G323" s="10" t="str">
        <f t="shared" ref="G323:G386" si="10">IF(E323="N","D",IF(LEFT(B323,1)="5","SC","LC"))</f>
        <v>D</v>
      </c>
      <c r="H323" s="10" t="str">
        <f t="shared" ref="H323:H386" si="11">IF(G323="D",_xlfn.CONCAT(B323,"-","000"),_xlfn.CONCAT(B323,"-",D323))</f>
        <v>024-000</v>
      </c>
      <c r="I323" s="10" t="s">
        <v>1792</v>
      </c>
    </row>
    <row r="324" spans="1:9" ht="14.4" customHeight="1" x14ac:dyDescent="0.3">
      <c r="A324" s="11" t="s">
        <v>1324</v>
      </c>
      <c r="B324" s="13" t="s">
        <v>765</v>
      </c>
      <c r="C324" s="11" t="s">
        <v>1325</v>
      </c>
      <c r="D324" s="13" t="s">
        <v>725</v>
      </c>
      <c r="E324" s="12" t="s">
        <v>524</v>
      </c>
      <c r="F324" s="11" t="s">
        <v>534</v>
      </c>
      <c r="G324" s="10" t="str">
        <f t="shared" si="10"/>
        <v>D</v>
      </c>
      <c r="H324" s="10" t="str">
        <f t="shared" si="11"/>
        <v>024-000</v>
      </c>
      <c r="I324" s="10" t="s">
        <v>1792</v>
      </c>
    </row>
    <row r="325" spans="1:9" ht="14.4" customHeight="1" x14ac:dyDescent="0.3">
      <c r="A325" s="11" t="s">
        <v>1324</v>
      </c>
      <c r="B325" s="13" t="s">
        <v>765</v>
      </c>
      <c r="C325" s="11" t="s">
        <v>1323</v>
      </c>
      <c r="D325" s="13" t="s">
        <v>786</v>
      </c>
      <c r="E325" s="12" t="s">
        <v>524</v>
      </c>
      <c r="F325" s="11" t="s">
        <v>523</v>
      </c>
      <c r="G325" s="10" t="str">
        <f t="shared" si="10"/>
        <v>D</v>
      </c>
      <c r="H325" s="10" t="str">
        <f t="shared" si="11"/>
        <v>024-000</v>
      </c>
      <c r="I325" s="10" t="s">
        <v>1793</v>
      </c>
    </row>
    <row r="326" spans="1:9" ht="14.4" customHeight="1" x14ac:dyDescent="0.3">
      <c r="A326" s="11" t="s">
        <v>101</v>
      </c>
      <c r="B326" s="13" t="s">
        <v>1087</v>
      </c>
      <c r="C326" s="11" t="s">
        <v>1322</v>
      </c>
      <c r="D326" s="13" t="s">
        <v>1087</v>
      </c>
      <c r="E326" s="12" t="s">
        <v>524</v>
      </c>
      <c r="F326" s="11" t="s">
        <v>570</v>
      </c>
      <c r="G326" s="10" t="str">
        <f t="shared" si="10"/>
        <v>D</v>
      </c>
      <c r="H326" s="10" t="str">
        <f t="shared" si="11"/>
        <v>038-000</v>
      </c>
      <c r="I326" s="10" t="s">
        <v>1792</v>
      </c>
    </row>
    <row r="327" spans="1:9" x14ac:dyDescent="0.3">
      <c r="A327" s="11" t="s">
        <v>101</v>
      </c>
      <c r="B327" s="13" t="s">
        <v>1087</v>
      </c>
      <c r="C327" s="11" t="s">
        <v>1321</v>
      </c>
      <c r="D327" s="13" t="s">
        <v>1129</v>
      </c>
      <c r="E327" s="12" t="s">
        <v>524</v>
      </c>
      <c r="F327" s="11" t="s">
        <v>531</v>
      </c>
      <c r="G327" s="10" t="str">
        <f t="shared" si="10"/>
        <v>D</v>
      </c>
      <c r="H327" s="10" t="str">
        <f t="shared" si="11"/>
        <v>038-000</v>
      </c>
      <c r="I327" s="10" t="s">
        <v>1793</v>
      </c>
    </row>
    <row r="328" spans="1:9" ht="14.4" customHeight="1" x14ac:dyDescent="0.3">
      <c r="A328" s="11" t="s">
        <v>108</v>
      </c>
      <c r="B328" s="13" t="s">
        <v>1201</v>
      </c>
      <c r="C328" s="11" t="s">
        <v>1320</v>
      </c>
      <c r="D328" s="13" t="s">
        <v>705</v>
      </c>
      <c r="E328" s="12" t="s">
        <v>524</v>
      </c>
      <c r="F328" s="11" t="s">
        <v>534</v>
      </c>
      <c r="G328" s="10" t="str">
        <f t="shared" si="10"/>
        <v>D</v>
      </c>
      <c r="H328" s="10" t="str">
        <f t="shared" si="11"/>
        <v>062-000</v>
      </c>
      <c r="I328" s="10" t="s">
        <v>1792</v>
      </c>
    </row>
    <row r="329" spans="1:9" x14ac:dyDescent="0.3">
      <c r="A329" s="11" t="s">
        <v>108</v>
      </c>
      <c r="B329" s="13" t="s">
        <v>1201</v>
      </c>
      <c r="C329" s="11" t="s">
        <v>1319</v>
      </c>
      <c r="D329" s="13" t="s">
        <v>1087</v>
      </c>
      <c r="E329" s="12" t="s">
        <v>524</v>
      </c>
      <c r="F329" s="11" t="s">
        <v>528</v>
      </c>
      <c r="G329" s="10" t="str">
        <f t="shared" si="10"/>
        <v>D</v>
      </c>
      <c r="H329" s="10" t="str">
        <f t="shared" si="11"/>
        <v>062-000</v>
      </c>
      <c r="I329" s="10" t="s">
        <v>1793</v>
      </c>
    </row>
    <row r="330" spans="1:9" ht="14.4" customHeight="1" x14ac:dyDescent="0.3">
      <c r="A330" s="11" t="s">
        <v>108</v>
      </c>
      <c r="B330" s="13" t="s">
        <v>1201</v>
      </c>
      <c r="C330" s="11" t="s">
        <v>1318</v>
      </c>
      <c r="D330" s="13" t="s">
        <v>977</v>
      </c>
      <c r="E330" s="12" t="s">
        <v>524</v>
      </c>
      <c r="F330" s="11" t="s">
        <v>523</v>
      </c>
      <c r="G330" s="10" t="str">
        <f t="shared" si="10"/>
        <v>D</v>
      </c>
      <c r="H330" s="10" t="str">
        <f t="shared" si="11"/>
        <v>062-000</v>
      </c>
      <c r="I330" s="10" t="s">
        <v>1793</v>
      </c>
    </row>
    <row r="331" spans="1:9" x14ac:dyDescent="0.3">
      <c r="A331" s="11" t="s">
        <v>110</v>
      </c>
      <c r="B331" s="13" t="s">
        <v>1317</v>
      </c>
      <c r="C331" s="11" t="s">
        <v>110</v>
      </c>
      <c r="D331" s="13" t="s">
        <v>565</v>
      </c>
      <c r="E331" s="12" t="s">
        <v>554</v>
      </c>
      <c r="F331" s="11" t="s">
        <v>619</v>
      </c>
      <c r="G331" s="10" t="str">
        <f t="shared" si="10"/>
        <v>SC</v>
      </c>
      <c r="H331" s="10" t="str">
        <f t="shared" si="11"/>
        <v>562-001</v>
      </c>
      <c r="I331" s="10" t="s">
        <v>1793</v>
      </c>
    </row>
    <row r="332" spans="1:9" ht="14.4" customHeight="1" x14ac:dyDescent="0.3">
      <c r="A332" s="11" t="s">
        <v>113</v>
      </c>
      <c r="B332" s="13" t="s">
        <v>802</v>
      </c>
      <c r="C332" s="11" t="s">
        <v>1316</v>
      </c>
      <c r="D332" s="13" t="s">
        <v>646</v>
      </c>
      <c r="E332" s="12" t="s">
        <v>524</v>
      </c>
      <c r="F332" s="11" t="s">
        <v>534</v>
      </c>
      <c r="G332" s="10" t="str">
        <f t="shared" si="10"/>
        <v>D</v>
      </c>
      <c r="H332" s="10" t="str">
        <f t="shared" si="11"/>
        <v>042-000</v>
      </c>
      <c r="I332" s="10" t="s">
        <v>1792</v>
      </c>
    </row>
    <row r="333" spans="1:9" ht="14.4" customHeight="1" x14ac:dyDescent="0.3">
      <c r="A333" s="11" t="s">
        <v>113</v>
      </c>
      <c r="B333" s="13" t="s">
        <v>802</v>
      </c>
      <c r="C333" s="11" t="s">
        <v>1315</v>
      </c>
      <c r="D333" s="13" t="s">
        <v>765</v>
      </c>
      <c r="E333" s="12" t="s">
        <v>524</v>
      </c>
      <c r="F333" s="11" t="s">
        <v>534</v>
      </c>
      <c r="G333" s="10" t="str">
        <f t="shared" si="10"/>
        <v>D</v>
      </c>
      <c r="H333" s="10" t="str">
        <f t="shared" si="11"/>
        <v>042-000</v>
      </c>
      <c r="I333" s="10" t="s">
        <v>1792</v>
      </c>
    </row>
    <row r="334" spans="1:9" ht="14.4" customHeight="1" x14ac:dyDescent="0.3">
      <c r="A334" s="11" t="s">
        <v>113</v>
      </c>
      <c r="B334" s="13" t="s">
        <v>802</v>
      </c>
      <c r="C334" s="11" t="s">
        <v>752</v>
      </c>
      <c r="D334" s="13" t="s">
        <v>877</v>
      </c>
      <c r="E334" s="12" t="s">
        <v>524</v>
      </c>
      <c r="F334" s="11" t="s">
        <v>534</v>
      </c>
      <c r="G334" s="10" t="str">
        <f t="shared" si="10"/>
        <v>D</v>
      </c>
      <c r="H334" s="10" t="str">
        <f t="shared" si="11"/>
        <v>042-000</v>
      </c>
      <c r="I334" s="10" t="s">
        <v>1792</v>
      </c>
    </row>
    <row r="335" spans="1:9" ht="14.4" customHeight="1" x14ac:dyDescent="0.3">
      <c r="A335" s="11" t="s">
        <v>113</v>
      </c>
      <c r="B335" s="13" t="s">
        <v>802</v>
      </c>
      <c r="C335" s="11" t="s">
        <v>1314</v>
      </c>
      <c r="D335" s="13" t="s">
        <v>775</v>
      </c>
      <c r="E335" s="12" t="s">
        <v>524</v>
      </c>
      <c r="F335" s="11" t="s">
        <v>534</v>
      </c>
      <c r="G335" s="10" t="str">
        <f t="shared" si="10"/>
        <v>D</v>
      </c>
      <c r="H335" s="10" t="str">
        <f t="shared" si="11"/>
        <v>042-000</v>
      </c>
      <c r="I335" s="10" t="s">
        <v>1792</v>
      </c>
    </row>
    <row r="336" spans="1:9" x14ac:dyDescent="0.3">
      <c r="A336" s="11" t="s">
        <v>113</v>
      </c>
      <c r="B336" s="13" t="s">
        <v>802</v>
      </c>
      <c r="C336" s="11" t="s">
        <v>115</v>
      </c>
      <c r="D336" s="13" t="s">
        <v>658</v>
      </c>
      <c r="E336" s="12" t="s">
        <v>554</v>
      </c>
      <c r="F336" s="11" t="s">
        <v>528</v>
      </c>
      <c r="G336" s="10" t="str">
        <f t="shared" si="10"/>
        <v>LC</v>
      </c>
      <c r="H336" s="10" t="str">
        <f t="shared" si="11"/>
        <v>042-006</v>
      </c>
      <c r="I336" s="10" t="s">
        <v>1793</v>
      </c>
    </row>
    <row r="337" spans="1:9" x14ac:dyDescent="0.3">
      <c r="A337" s="11" t="s">
        <v>113</v>
      </c>
      <c r="B337" s="13" t="s">
        <v>802</v>
      </c>
      <c r="C337" s="11" t="s">
        <v>1313</v>
      </c>
      <c r="D337" s="13" t="s">
        <v>806</v>
      </c>
      <c r="E337" s="12" t="s">
        <v>524</v>
      </c>
      <c r="F337" s="11" t="s">
        <v>528</v>
      </c>
      <c r="G337" s="10" t="str">
        <f t="shared" si="10"/>
        <v>D</v>
      </c>
      <c r="H337" s="10" t="str">
        <f t="shared" si="11"/>
        <v>042-000</v>
      </c>
      <c r="I337" s="10" t="s">
        <v>1793</v>
      </c>
    </row>
    <row r="338" spans="1:9" ht="14.4" customHeight="1" x14ac:dyDescent="0.3">
      <c r="A338" s="11" t="s">
        <v>113</v>
      </c>
      <c r="B338" s="13" t="s">
        <v>802</v>
      </c>
      <c r="C338" s="11" t="s">
        <v>1312</v>
      </c>
      <c r="D338" s="13" t="s">
        <v>563</v>
      </c>
      <c r="E338" s="12" t="s">
        <v>524</v>
      </c>
      <c r="F338" s="11" t="s">
        <v>879</v>
      </c>
      <c r="G338" s="10" t="str">
        <f t="shared" si="10"/>
        <v>D</v>
      </c>
      <c r="H338" s="10" t="str">
        <f t="shared" si="11"/>
        <v>042-000</v>
      </c>
      <c r="I338" s="10" t="s">
        <v>1792</v>
      </c>
    </row>
    <row r="339" spans="1:9" x14ac:dyDescent="0.3">
      <c r="A339" s="11" t="s">
        <v>113</v>
      </c>
      <c r="B339" s="13" t="s">
        <v>802</v>
      </c>
      <c r="C339" s="11" t="s">
        <v>808</v>
      </c>
      <c r="D339" s="13" t="s">
        <v>663</v>
      </c>
      <c r="E339" s="12" t="s">
        <v>524</v>
      </c>
      <c r="F339" s="11" t="s">
        <v>528</v>
      </c>
      <c r="G339" s="10" t="str">
        <f t="shared" si="10"/>
        <v>D</v>
      </c>
      <c r="H339" s="10" t="str">
        <f t="shared" si="11"/>
        <v>042-000</v>
      </c>
      <c r="I339" s="10" t="s">
        <v>1793</v>
      </c>
    </row>
    <row r="340" spans="1:9" ht="14.4" customHeight="1" x14ac:dyDescent="0.3">
      <c r="A340" s="11" t="s">
        <v>113</v>
      </c>
      <c r="B340" s="13" t="s">
        <v>802</v>
      </c>
      <c r="C340" s="11" t="s">
        <v>1311</v>
      </c>
      <c r="D340" s="13" t="s">
        <v>1310</v>
      </c>
      <c r="E340" s="12" t="s">
        <v>524</v>
      </c>
      <c r="F340" s="11" t="s">
        <v>534</v>
      </c>
      <c r="G340" s="10" t="str">
        <f t="shared" si="10"/>
        <v>D</v>
      </c>
      <c r="H340" s="10" t="str">
        <f t="shared" si="11"/>
        <v>042-000</v>
      </c>
      <c r="I340" s="10" t="s">
        <v>1792</v>
      </c>
    </row>
    <row r="341" spans="1:9" x14ac:dyDescent="0.3">
      <c r="A341" s="11" t="s">
        <v>113</v>
      </c>
      <c r="B341" s="13" t="s">
        <v>802</v>
      </c>
      <c r="C341" s="11" t="s">
        <v>1309</v>
      </c>
      <c r="D341" s="13" t="s">
        <v>569</v>
      </c>
      <c r="E341" s="12" t="s">
        <v>524</v>
      </c>
      <c r="F341" s="11" t="s">
        <v>528</v>
      </c>
      <c r="G341" s="10" t="str">
        <f t="shared" si="10"/>
        <v>D</v>
      </c>
      <c r="H341" s="10" t="str">
        <f t="shared" si="11"/>
        <v>042-000</v>
      </c>
      <c r="I341" s="10" t="s">
        <v>1793</v>
      </c>
    </row>
    <row r="342" spans="1:9" ht="14.4" customHeight="1" x14ac:dyDescent="0.3">
      <c r="A342" s="11" t="s">
        <v>113</v>
      </c>
      <c r="B342" s="13" t="s">
        <v>802</v>
      </c>
      <c r="C342" s="11" t="s">
        <v>1308</v>
      </c>
      <c r="D342" s="13" t="s">
        <v>917</v>
      </c>
      <c r="E342" s="12" t="s">
        <v>524</v>
      </c>
      <c r="F342" s="11" t="s">
        <v>586</v>
      </c>
      <c r="G342" s="10" t="str">
        <f t="shared" si="10"/>
        <v>D</v>
      </c>
      <c r="H342" s="10" t="str">
        <f t="shared" si="11"/>
        <v>042-000</v>
      </c>
      <c r="I342" s="10" t="s">
        <v>1793</v>
      </c>
    </row>
    <row r="343" spans="1:9" ht="14.4" customHeight="1" x14ac:dyDescent="0.3">
      <c r="A343" s="11" t="s">
        <v>113</v>
      </c>
      <c r="B343" s="13" t="s">
        <v>802</v>
      </c>
      <c r="C343" s="11" t="s">
        <v>1307</v>
      </c>
      <c r="D343" s="13" t="s">
        <v>763</v>
      </c>
      <c r="E343" s="12" t="s">
        <v>524</v>
      </c>
      <c r="F343" s="11" t="s">
        <v>534</v>
      </c>
      <c r="G343" s="10" t="str">
        <f t="shared" si="10"/>
        <v>D</v>
      </c>
      <c r="H343" s="10" t="str">
        <f t="shared" si="11"/>
        <v>042-000</v>
      </c>
      <c r="I343" s="10" t="s">
        <v>1792</v>
      </c>
    </row>
    <row r="344" spans="1:9" ht="14.4" customHeight="1" x14ac:dyDescent="0.3">
      <c r="A344" s="11" t="s">
        <v>117</v>
      </c>
      <c r="B344" s="13" t="s">
        <v>1002</v>
      </c>
      <c r="C344" s="11" t="s">
        <v>1306</v>
      </c>
      <c r="D344" s="13" t="s">
        <v>806</v>
      </c>
      <c r="E344" s="12" t="s">
        <v>524</v>
      </c>
      <c r="F344" s="11" t="s">
        <v>570</v>
      </c>
      <c r="G344" s="10" t="str">
        <f t="shared" si="10"/>
        <v>D</v>
      </c>
      <c r="H344" s="10" t="str">
        <f t="shared" si="11"/>
        <v>085-000</v>
      </c>
      <c r="I344" s="10" t="s">
        <v>1792</v>
      </c>
    </row>
    <row r="345" spans="1:9" x14ac:dyDescent="0.3">
      <c r="A345" s="11" t="s">
        <v>117</v>
      </c>
      <c r="B345" s="13" t="s">
        <v>1002</v>
      </c>
      <c r="C345" s="11" t="s">
        <v>1305</v>
      </c>
      <c r="D345" s="13" t="s">
        <v>569</v>
      </c>
      <c r="E345" s="12" t="s">
        <v>524</v>
      </c>
      <c r="F345" s="11" t="s">
        <v>531</v>
      </c>
      <c r="G345" s="10" t="str">
        <f t="shared" si="10"/>
        <v>D</v>
      </c>
      <c r="H345" s="10" t="str">
        <f t="shared" si="11"/>
        <v>085-000</v>
      </c>
      <c r="I345" s="10" t="s">
        <v>1793</v>
      </c>
    </row>
    <row r="346" spans="1:9" ht="14.4" customHeight="1" x14ac:dyDescent="0.3">
      <c r="A346" s="11" t="s">
        <v>119</v>
      </c>
      <c r="B346" s="13" t="s">
        <v>658</v>
      </c>
      <c r="C346" s="11" t="s">
        <v>1304</v>
      </c>
      <c r="D346" s="13" t="s">
        <v>1181</v>
      </c>
      <c r="E346" s="12" t="s">
        <v>524</v>
      </c>
      <c r="F346" s="11" t="s">
        <v>534</v>
      </c>
      <c r="G346" s="10" t="str">
        <f t="shared" si="10"/>
        <v>D</v>
      </c>
      <c r="H346" s="10" t="str">
        <f t="shared" si="11"/>
        <v>006-000</v>
      </c>
      <c r="I346" s="10" t="s">
        <v>1792</v>
      </c>
    </row>
    <row r="347" spans="1:9" x14ac:dyDescent="0.3">
      <c r="A347" s="11" t="s">
        <v>119</v>
      </c>
      <c r="B347" s="13" t="s">
        <v>658</v>
      </c>
      <c r="C347" s="11" t="s">
        <v>1303</v>
      </c>
      <c r="D347" s="13" t="s">
        <v>569</v>
      </c>
      <c r="E347" s="12" t="s">
        <v>524</v>
      </c>
      <c r="F347" s="11" t="s">
        <v>528</v>
      </c>
      <c r="G347" s="10" t="str">
        <f t="shared" si="10"/>
        <v>D</v>
      </c>
      <c r="H347" s="10" t="str">
        <f t="shared" si="11"/>
        <v>006-000</v>
      </c>
      <c r="I347" s="10" t="s">
        <v>1793</v>
      </c>
    </row>
    <row r="348" spans="1:9" ht="14.4" customHeight="1" x14ac:dyDescent="0.3">
      <c r="A348" s="11" t="s">
        <v>119</v>
      </c>
      <c r="B348" s="13" t="s">
        <v>658</v>
      </c>
      <c r="C348" s="11" t="s">
        <v>1302</v>
      </c>
      <c r="D348" s="13" t="s">
        <v>1085</v>
      </c>
      <c r="E348" s="12" t="s">
        <v>524</v>
      </c>
      <c r="F348" s="11" t="s">
        <v>523</v>
      </c>
      <c r="G348" s="10" t="str">
        <f t="shared" si="10"/>
        <v>D</v>
      </c>
      <c r="H348" s="10" t="str">
        <f t="shared" si="11"/>
        <v>006-000</v>
      </c>
      <c r="I348" s="10" t="s">
        <v>1793</v>
      </c>
    </row>
    <row r="349" spans="1:9" ht="14.4" customHeight="1" x14ac:dyDescent="0.3">
      <c r="A349" s="11" t="s">
        <v>122</v>
      </c>
      <c r="B349" s="13" t="s">
        <v>611</v>
      </c>
      <c r="C349" s="11" t="s">
        <v>1301</v>
      </c>
      <c r="D349" s="13" t="s">
        <v>806</v>
      </c>
      <c r="E349" s="12" t="s">
        <v>524</v>
      </c>
      <c r="F349" s="11" t="s">
        <v>570</v>
      </c>
      <c r="G349" s="10" t="str">
        <f t="shared" si="10"/>
        <v>D</v>
      </c>
      <c r="H349" s="10" t="str">
        <f t="shared" si="11"/>
        <v>060-000</v>
      </c>
      <c r="I349" s="10" t="s">
        <v>1792</v>
      </c>
    </row>
    <row r="350" spans="1:9" x14ac:dyDescent="0.3">
      <c r="A350" s="11" t="s">
        <v>122</v>
      </c>
      <c r="B350" s="13" t="s">
        <v>611</v>
      </c>
      <c r="C350" s="11" t="s">
        <v>1300</v>
      </c>
      <c r="D350" s="13" t="s">
        <v>569</v>
      </c>
      <c r="E350" s="12" t="s">
        <v>524</v>
      </c>
      <c r="F350" s="11" t="s">
        <v>531</v>
      </c>
      <c r="G350" s="10" t="str">
        <f t="shared" si="10"/>
        <v>D</v>
      </c>
      <c r="H350" s="10" t="str">
        <f t="shared" si="11"/>
        <v>060-000</v>
      </c>
      <c r="I350" s="10" t="s">
        <v>1793</v>
      </c>
    </row>
    <row r="351" spans="1:9" ht="14.4" customHeight="1" x14ac:dyDescent="0.3">
      <c r="A351" s="11" t="s">
        <v>125</v>
      </c>
      <c r="B351" s="13" t="s">
        <v>759</v>
      </c>
      <c r="C351" s="11" t="s">
        <v>1299</v>
      </c>
      <c r="D351" s="13" t="s">
        <v>806</v>
      </c>
      <c r="E351" s="12" t="s">
        <v>524</v>
      </c>
      <c r="F351" s="11" t="s">
        <v>534</v>
      </c>
      <c r="G351" s="10" t="str">
        <f t="shared" si="10"/>
        <v>D</v>
      </c>
      <c r="H351" s="10" t="str">
        <f t="shared" si="11"/>
        <v>054-000</v>
      </c>
      <c r="I351" s="10" t="s">
        <v>1792</v>
      </c>
    </row>
    <row r="352" spans="1:9" x14ac:dyDescent="0.3">
      <c r="A352" s="11" t="s">
        <v>125</v>
      </c>
      <c r="B352" s="13" t="s">
        <v>759</v>
      </c>
      <c r="C352" s="11" t="s">
        <v>1298</v>
      </c>
      <c r="D352" s="13" t="s">
        <v>569</v>
      </c>
      <c r="E352" s="12" t="s">
        <v>524</v>
      </c>
      <c r="F352" s="11" t="s">
        <v>528</v>
      </c>
      <c r="G352" s="10" t="str">
        <f t="shared" si="10"/>
        <v>D</v>
      </c>
      <c r="H352" s="10" t="str">
        <f t="shared" si="11"/>
        <v>054-000</v>
      </c>
      <c r="I352" s="10" t="s">
        <v>1793</v>
      </c>
    </row>
    <row r="353" spans="1:9" ht="14.4" customHeight="1" x14ac:dyDescent="0.3">
      <c r="A353" s="11" t="s">
        <v>125</v>
      </c>
      <c r="B353" s="13" t="s">
        <v>759</v>
      </c>
      <c r="C353" s="11" t="s">
        <v>1297</v>
      </c>
      <c r="D353" s="13" t="s">
        <v>545</v>
      </c>
      <c r="E353" s="12" t="s">
        <v>524</v>
      </c>
      <c r="F353" s="11" t="s">
        <v>523</v>
      </c>
      <c r="G353" s="10" t="str">
        <f t="shared" si="10"/>
        <v>D</v>
      </c>
      <c r="H353" s="10" t="str">
        <f t="shared" si="11"/>
        <v>054-000</v>
      </c>
      <c r="I353" s="10" t="s">
        <v>1793</v>
      </c>
    </row>
    <row r="354" spans="1:9" ht="14.4" customHeight="1" x14ac:dyDescent="0.3">
      <c r="A354" s="11" t="s">
        <v>129</v>
      </c>
      <c r="B354" s="13" t="s">
        <v>613</v>
      </c>
      <c r="C354" s="11" t="s">
        <v>1296</v>
      </c>
      <c r="D354" s="13" t="s">
        <v>589</v>
      </c>
      <c r="E354" s="12" t="s">
        <v>524</v>
      </c>
      <c r="F354" s="11" t="s">
        <v>570</v>
      </c>
      <c r="G354" s="10" t="str">
        <f t="shared" si="10"/>
        <v>D</v>
      </c>
      <c r="H354" s="10" t="str">
        <f t="shared" si="11"/>
        <v>058-000</v>
      </c>
      <c r="I354" s="10" t="s">
        <v>1792</v>
      </c>
    </row>
    <row r="355" spans="1:9" x14ac:dyDescent="0.3">
      <c r="A355" s="11" t="s">
        <v>129</v>
      </c>
      <c r="B355" s="13" t="s">
        <v>613</v>
      </c>
      <c r="C355" s="11" t="s">
        <v>1295</v>
      </c>
      <c r="D355" s="13" t="s">
        <v>1085</v>
      </c>
      <c r="E355" s="12" t="s">
        <v>524</v>
      </c>
      <c r="F355" s="11" t="s">
        <v>531</v>
      </c>
      <c r="G355" s="10" t="str">
        <f t="shared" si="10"/>
        <v>D</v>
      </c>
      <c r="H355" s="10" t="str">
        <f t="shared" si="11"/>
        <v>058-000</v>
      </c>
      <c r="I355" s="10" t="s">
        <v>1793</v>
      </c>
    </row>
    <row r="356" spans="1:9" ht="14.4" customHeight="1" x14ac:dyDescent="0.3">
      <c r="A356" s="11" t="s">
        <v>1280</v>
      </c>
      <c r="B356" s="13" t="s">
        <v>1079</v>
      </c>
      <c r="C356" s="11" t="s">
        <v>1294</v>
      </c>
      <c r="D356" s="13" t="s">
        <v>646</v>
      </c>
      <c r="E356" s="12" t="s">
        <v>524</v>
      </c>
      <c r="F356" s="11" t="s">
        <v>622</v>
      </c>
      <c r="G356" s="10" t="str">
        <f t="shared" si="10"/>
        <v>D</v>
      </c>
      <c r="H356" s="10" t="str">
        <f t="shared" si="11"/>
        <v>055-000</v>
      </c>
      <c r="I356" s="10" t="s">
        <v>1792</v>
      </c>
    </row>
    <row r="357" spans="1:9" ht="14.4" customHeight="1" x14ac:dyDescent="0.3">
      <c r="A357" s="11" t="s">
        <v>1280</v>
      </c>
      <c r="B357" s="13" t="s">
        <v>1079</v>
      </c>
      <c r="C357" s="11" t="s">
        <v>1293</v>
      </c>
      <c r="D357" s="13" t="s">
        <v>716</v>
      </c>
      <c r="E357" s="12" t="s">
        <v>524</v>
      </c>
      <c r="F357" s="11" t="s">
        <v>570</v>
      </c>
      <c r="G357" s="10" t="str">
        <f t="shared" si="10"/>
        <v>D</v>
      </c>
      <c r="H357" s="10" t="str">
        <f t="shared" si="11"/>
        <v>055-000</v>
      </c>
      <c r="I357" s="10" t="s">
        <v>1792</v>
      </c>
    </row>
    <row r="358" spans="1:9" ht="14.4" customHeight="1" x14ac:dyDescent="0.3">
      <c r="A358" s="11" t="s">
        <v>1280</v>
      </c>
      <c r="B358" s="13" t="s">
        <v>1079</v>
      </c>
      <c r="C358" s="11" t="s">
        <v>1292</v>
      </c>
      <c r="D358" s="13" t="s">
        <v>1215</v>
      </c>
      <c r="E358" s="12" t="s">
        <v>524</v>
      </c>
      <c r="F358" s="11" t="s">
        <v>586</v>
      </c>
      <c r="G358" s="10" t="str">
        <f t="shared" si="10"/>
        <v>D</v>
      </c>
      <c r="H358" s="10" t="str">
        <f t="shared" si="11"/>
        <v>055-000</v>
      </c>
      <c r="I358" s="10" t="s">
        <v>1793</v>
      </c>
    </row>
    <row r="359" spans="1:9" ht="14.4" customHeight="1" x14ac:dyDescent="0.3">
      <c r="A359" s="11" t="s">
        <v>1280</v>
      </c>
      <c r="B359" s="13" t="s">
        <v>1079</v>
      </c>
      <c r="C359" s="11" t="s">
        <v>1291</v>
      </c>
      <c r="D359" s="13" t="s">
        <v>1129</v>
      </c>
      <c r="E359" s="12" t="s">
        <v>524</v>
      </c>
      <c r="F359" s="11" t="s">
        <v>622</v>
      </c>
      <c r="G359" s="10" t="str">
        <f t="shared" si="10"/>
        <v>D</v>
      </c>
      <c r="H359" s="10" t="str">
        <f t="shared" si="11"/>
        <v>055-000</v>
      </c>
      <c r="I359" s="10" t="s">
        <v>1792</v>
      </c>
    </row>
    <row r="360" spans="1:9" ht="14.4" customHeight="1" x14ac:dyDescent="0.3">
      <c r="A360" s="11" t="s">
        <v>1280</v>
      </c>
      <c r="B360" s="13" t="s">
        <v>1079</v>
      </c>
      <c r="C360" s="11" t="s">
        <v>1290</v>
      </c>
      <c r="D360" s="13" t="s">
        <v>802</v>
      </c>
      <c r="E360" s="12" t="s">
        <v>524</v>
      </c>
      <c r="F360" s="11" t="s">
        <v>622</v>
      </c>
      <c r="G360" s="10" t="str">
        <f t="shared" si="10"/>
        <v>D</v>
      </c>
      <c r="H360" s="10" t="str">
        <f t="shared" si="11"/>
        <v>055-000</v>
      </c>
      <c r="I360" s="10" t="s">
        <v>1792</v>
      </c>
    </row>
    <row r="361" spans="1:9" x14ac:dyDescent="0.3">
      <c r="A361" s="11" t="s">
        <v>1280</v>
      </c>
      <c r="B361" s="13" t="s">
        <v>1079</v>
      </c>
      <c r="C361" s="11" t="s">
        <v>1289</v>
      </c>
      <c r="D361" s="13" t="s">
        <v>545</v>
      </c>
      <c r="E361" s="12" t="s">
        <v>524</v>
      </c>
      <c r="F361" s="11" t="s">
        <v>528</v>
      </c>
      <c r="G361" s="10" t="str">
        <f t="shared" si="10"/>
        <v>D</v>
      </c>
      <c r="H361" s="10" t="str">
        <f t="shared" si="11"/>
        <v>055-000</v>
      </c>
      <c r="I361" s="10" t="s">
        <v>1793</v>
      </c>
    </row>
    <row r="362" spans="1:9" ht="14.4" customHeight="1" x14ac:dyDescent="0.3">
      <c r="A362" s="11" t="s">
        <v>1280</v>
      </c>
      <c r="B362" s="13" t="s">
        <v>1079</v>
      </c>
      <c r="C362" s="11" t="s">
        <v>1288</v>
      </c>
      <c r="D362" s="13" t="s">
        <v>601</v>
      </c>
      <c r="E362" s="12" t="s">
        <v>524</v>
      </c>
      <c r="F362" s="11" t="s">
        <v>570</v>
      </c>
      <c r="G362" s="10" t="str">
        <f t="shared" si="10"/>
        <v>D</v>
      </c>
      <c r="H362" s="10" t="str">
        <f t="shared" si="11"/>
        <v>055-000</v>
      </c>
      <c r="I362" s="10" t="s">
        <v>1792</v>
      </c>
    </row>
    <row r="363" spans="1:9" ht="14.4" customHeight="1" x14ac:dyDescent="0.3">
      <c r="A363" s="11" t="s">
        <v>1280</v>
      </c>
      <c r="B363" s="13" t="s">
        <v>1079</v>
      </c>
      <c r="C363" s="11" t="s">
        <v>1287</v>
      </c>
      <c r="D363" s="13" t="s">
        <v>946</v>
      </c>
      <c r="E363" s="12" t="s">
        <v>524</v>
      </c>
      <c r="F363" s="11" t="s">
        <v>622</v>
      </c>
      <c r="G363" s="10" t="str">
        <f t="shared" si="10"/>
        <v>D</v>
      </c>
      <c r="H363" s="10" t="str">
        <f t="shared" si="11"/>
        <v>055-000</v>
      </c>
      <c r="I363" s="10" t="s">
        <v>1792</v>
      </c>
    </row>
    <row r="364" spans="1:9" x14ac:dyDescent="0.3">
      <c r="A364" s="11" t="s">
        <v>1280</v>
      </c>
      <c r="B364" s="13" t="s">
        <v>1079</v>
      </c>
      <c r="C364" s="11" t="s">
        <v>1286</v>
      </c>
      <c r="D364" s="13" t="s">
        <v>613</v>
      </c>
      <c r="E364" s="12" t="s">
        <v>524</v>
      </c>
      <c r="F364" s="11" t="s">
        <v>570</v>
      </c>
      <c r="G364" s="10" t="str">
        <f t="shared" si="10"/>
        <v>D</v>
      </c>
      <c r="H364" s="10" t="str">
        <f t="shared" si="11"/>
        <v>055-000</v>
      </c>
      <c r="I364" s="10" t="s">
        <v>1792</v>
      </c>
    </row>
    <row r="365" spans="1:9" ht="14.4" customHeight="1" x14ac:dyDescent="0.3">
      <c r="A365" s="11" t="s">
        <v>1280</v>
      </c>
      <c r="B365" s="13" t="s">
        <v>1079</v>
      </c>
      <c r="C365" s="11" t="s">
        <v>1285</v>
      </c>
      <c r="D365" s="13" t="s">
        <v>1085</v>
      </c>
      <c r="E365" s="12" t="s">
        <v>524</v>
      </c>
      <c r="F365" s="11" t="s">
        <v>697</v>
      </c>
      <c r="G365" s="10" t="str">
        <f t="shared" si="10"/>
        <v>D</v>
      </c>
      <c r="H365" s="10" t="str">
        <f t="shared" si="11"/>
        <v>055-000</v>
      </c>
      <c r="I365" s="10" t="s">
        <v>1792</v>
      </c>
    </row>
    <row r="366" spans="1:9" ht="14.4" customHeight="1" x14ac:dyDescent="0.3">
      <c r="A366" s="11" t="s">
        <v>1280</v>
      </c>
      <c r="B366" s="13" t="s">
        <v>1079</v>
      </c>
      <c r="C366" s="11" t="s">
        <v>1049</v>
      </c>
      <c r="D366" s="13" t="s">
        <v>1284</v>
      </c>
      <c r="E366" s="12" t="s">
        <v>524</v>
      </c>
      <c r="F366" s="11" t="s">
        <v>876</v>
      </c>
      <c r="G366" s="10" t="str">
        <f t="shared" si="10"/>
        <v>D</v>
      </c>
      <c r="H366" s="10" t="str">
        <f t="shared" si="11"/>
        <v>055-000</v>
      </c>
      <c r="I366" s="10" t="s">
        <v>1792</v>
      </c>
    </row>
    <row r="367" spans="1:9" ht="14.4" customHeight="1" x14ac:dyDescent="0.3">
      <c r="A367" s="11" t="s">
        <v>1280</v>
      </c>
      <c r="B367" s="13" t="s">
        <v>1079</v>
      </c>
      <c r="C367" s="11" t="s">
        <v>1283</v>
      </c>
      <c r="D367" s="13" t="s">
        <v>680</v>
      </c>
      <c r="E367" s="12" t="s">
        <v>524</v>
      </c>
      <c r="F367" s="11" t="s">
        <v>622</v>
      </c>
      <c r="G367" s="10" t="str">
        <f t="shared" si="10"/>
        <v>D</v>
      </c>
      <c r="H367" s="10" t="str">
        <f t="shared" si="11"/>
        <v>055-000</v>
      </c>
      <c r="I367" s="10" t="s">
        <v>1792</v>
      </c>
    </row>
    <row r="368" spans="1:9" ht="14.4" customHeight="1" x14ac:dyDescent="0.3">
      <c r="A368" s="11" t="s">
        <v>1280</v>
      </c>
      <c r="B368" s="13" t="s">
        <v>1079</v>
      </c>
      <c r="C368" s="11" t="s">
        <v>1282</v>
      </c>
      <c r="D368" s="13" t="s">
        <v>695</v>
      </c>
      <c r="E368" s="12" t="s">
        <v>524</v>
      </c>
      <c r="F368" s="11" t="s">
        <v>622</v>
      </c>
      <c r="G368" s="10" t="str">
        <f t="shared" si="10"/>
        <v>D</v>
      </c>
      <c r="H368" s="10" t="str">
        <f t="shared" si="11"/>
        <v>055-000</v>
      </c>
      <c r="I368" s="10" t="s">
        <v>1792</v>
      </c>
    </row>
    <row r="369" spans="1:9" ht="14.4" customHeight="1" x14ac:dyDescent="0.3">
      <c r="A369" s="11" t="s">
        <v>1280</v>
      </c>
      <c r="B369" s="13" t="s">
        <v>1079</v>
      </c>
      <c r="C369" s="11" t="s">
        <v>1281</v>
      </c>
      <c r="D369" s="13" t="s">
        <v>574</v>
      </c>
      <c r="E369" s="12" t="s">
        <v>524</v>
      </c>
      <c r="F369" s="11" t="s">
        <v>622</v>
      </c>
      <c r="G369" s="10" t="str">
        <f t="shared" si="10"/>
        <v>D</v>
      </c>
      <c r="H369" s="10" t="str">
        <f t="shared" si="11"/>
        <v>055-000</v>
      </c>
      <c r="I369" s="10" t="s">
        <v>1792</v>
      </c>
    </row>
    <row r="370" spans="1:9" x14ac:dyDescent="0.3">
      <c r="A370" s="11" t="s">
        <v>1280</v>
      </c>
      <c r="B370" s="13" t="s">
        <v>1079</v>
      </c>
      <c r="C370" s="11" t="s">
        <v>1279</v>
      </c>
      <c r="D370" s="13" t="s">
        <v>1278</v>
      </c>
      <c r="E370" s="12" t="s">
        <v>524</v>
      </c>
      <c r="F370" s="11" t="s">
        <v>750</v>
      </c>
      <c r="G370" s="10" t="str">
        <f t="shared" si="10"/>
        <v>D</v>
      </c>
      <c r="H370" s="10" t="str">
        <f t="shared" si="11"/>
        <v>055-000</v>
      </c>
      <c r="I370" s="10" t="s">
        <v>1793</v>
      </c>
    </row>
    <row r="371" spans="1:9" x14ac:dyDescent="0.3">
      <c r="A371" s="11" t="s">
        <v>132</v>
      </c>
      <c r="B371" s="13" t="s">
        <v>851</v>
      </c>
      <c r="C371" s="11" t="s">
        <v>1277</v>
      </c>
      <c r="D371" s="13" t="s">
        <v>545</v>
      </c>
      <c r="E371" s="12" t="s">
        <v>524</v>
      </c>
      <c r="F371" s="11" t="s">
        <v>528</v>
      </c>
      <c r="G371" s="10" t="str">
        <f t="shared" si="10"/>
        <v>D</v>
      </c>
      <c r="H371" s="10" t="str">
        <f t="shared" si="11"/>
        <v>080-000</v>
      </c>
      <c r="I371" s="10" t="s">
        <v>1793</v>
      </c>
    </row>
    <row r="372" spans="1:9" ht="14.4" customHeight="1" x14ac:dyDescent="0.3">
      <c r="A372" s="11" t="s">
        <v>132</v>
      </c>
      <c r="B372" s="13" t="s">
        <v>851</v>
      </c>
      <c r="C372" s="11" t="s">
        <v>1276</v>
      </c>
      <c r="D372" s="13" t="s">
        <v>540</v>
      </c>
      <c r="E372" s="12" t="s">
        <v>524</v>
      </c>
      <c r="F372" s="11" t="s">
        <v>586</v>
      </c>
      <c r="G372" s="10" t="str">
        <f t="shared" si="10"/>
        <v>D</v>
      </c>
      <c r="H372" s="10" t="str">
        <f t="shared" si="11"/>
        <v>080-000</v>
      </c>
      <c r="I372" s="10" t="s">
        <v>1793</v>
      </c>
    </row>
    <row r="373" spans="1:9" ht="14.4" customHeight="1" x14ac:dyDescent="0.3">
      <c r="A373" s="11" t="s">
        <v>132</v>
      </c>
      <c r="B373" s="13" t="s">
        <v>851</v>
      </c>
      <c r="C373" s="11" t="s">
        <v>1275</v>
      </c>
      <c r="D373" s="13" t="s">
        <v>574</v>
      </c>
      <c r="E373" s="12" t="s">
        <v>524</v>
      </c>
      <c r="F373" s="11" t="s">
        <v>557</v>
      </c>
      <c r="G373" s="10" t="str">
        <f t="shared" si="10"/>
        <v>D</v>
      </c>
      <c r="H373" s="10" t="str">
        <f t="shared" si="11"/>
        <v>080-000</v>
      </c>
      <c r="I373" s="10" t="s">
        <v>1792</v>
      </c>
    </row>
    <row r="374" spans="1:9" ht="14.4" customHeight="1" x14ac:dyDescent="0.3">
      <c r="A374" s="11" t="s">
        <v>132</v>
      </c>
      <c r="B374" s="13" t="s">
        <v>851</v>
      </c>
      <c r="C374" s="11" t="s">
        <v>1274</v>
      </c>
      <c r="D374" s="13" t="s">
        <v>565</v>
      </c>
      <c r="E374" s="12" t="s">
        <v>524</v>
      </c>
      <c r="F374" s="11" t="s">
        <v>1273</v>
      </c>
      <c r="G374" s="10" t="str">
        <f t="shared" si="10"/>
        <v>D</v>
      </c>
      <c r="H374" s="10" t="str">
        <f t="shared" si="11"/>
        <v>080-000</v>
      </c>
      <c r="I374" s="10" t="s">
        <v>1792</v>
      </c>
    </row>
    <row r="375" spans="1:9" ht="26.4" x14ac:dyDescent="0.3">
      <c r="A375" s="11" t="s">
        <v>1271</v>
      </c>
      <c r="B375" s="13" t="s">
        <v>1272</v>
      </c>
      <c r="C375" s="11" t="s">
        <v>1271</v>
      </c>
      <c r="D375" s="13" t="s">
        <v>565</v>
      </c>
      <c r="E375" s="12" t="s">
        <v>554</v>
      </c>
      <c r="F375" s="11" t="s">
        <v>750</v>
      </c>
      <c r="G375" s="10" t="str">
        <f t="shared" si="10"/>
        <v>SC</v>
      </c>
      <c r="H375" s="10" t="str">
        <f t="shared" si="11"/>
        <v>550-001</v>
      </c>
      <c r="I375" s="10" t="s">
        <v>1793</v>
      </c>
    </row>
    <row r="376" spans="1:9" ht="14.4" customHeight="1" x14ac:dyDescent="0.3">
      <c r="A376" s="11" t="s">
        <v>135</v>
      </c>
      <c r="B376" s="13" t="s">
        <v>874</v>
      </c>
      <c r="C376" s="11" t="s">
        <v>1270</v>
      </c>
      <c r="D376" s="13" t="s">
        <v>599</v>
      </c>
      <c r="E376" s="12" t="s">
        <v>524</v>
      </c>
      <c r="F376" s="11" t="s">
        <v>523</v>
      </c>
      <c r="G376" s="10" t="str">
        <f t="shared" si="10"/>
        <v>D</v>
      </c>
      <c r="H376" s="10" t="str">
        <f t="shared" si="11"/>
        <v>032-000</v>
      </c>
      <c r="I376" s="10" t="s">
        <v>1793</v>
      </c>
    </row>
    <row r="377" spans="1:9" x14ac:dyDescent="0.3">
      <c r="A377" s="11" t="s">
        <v>135</v>
      </c>
      <c r="B377" s="13" t="s">
        <v>874</v>
      </c>
      <c r="C377" s="11" t="s">
        <v>1269</v>
      </c>
      <c r="D377" s="13" t="s">
        <v>545</v>
      </c>
      <c r="E377" s="12" t="s">
        <v>524</v>
      </c>
      <c r="F377" s="11" t="s">
        <v>528</v>
      </c>
      <c r="G377" s="10" t="str">
        <f t="shared" si="10"/>
        <v>D</v>
      </c>
      <c r="H377" s="10" t="str">
        <f t="shared" si="11"/>
        <v>032-000</v>
      </c>
      <c r="I377" s="10" t="s">
        <v>1793</v>
      </c>
    </row>
    <row r="378" spans="1:9" ht="14.4" customHeight="1" x14ac:dyDescent="0.3">
      <c r="A378" s="11" t="s">
        <v>135</v>
      </c>
      <c r="B378" s="13" t="s">
        <v>874</v>
      </c>
      <c r="C378" s="11" t="s">
        <v>1268</v>
      </c>
      <c r="D378" s="13" t="s">
        <v>1085</v>
      </c>
      <c r="E378" s="12" t="s">
        <v>524</v>
      </c>
      <c r="F378" s="11" t="s">
        <v>534</v>
      </c>
      <c r="G378" s="10" t="str">
        <f t="shared" si="10"/>
        <v>D</v>
      </c>
      <c r="H378" s="10" t="str">
        <f t="shared" si="11"/>
        <v>032-000</v>
      </c>
      <c r="I378" s="10" t="s">
        <v>1792</v>
      </c>
    </row>
    <row r="379" spans="1:9" x14ac:dyDescent="0.3">
      <c r="A379" s="11" t="s">
        <v>326</v>
      </c>
      <c r="B379" s="13" t="s">
        <v>1267</v>
      </c>
      <c r="C379" s="11" t="s">
        <v>326</v>
      </c>
      <c r="D379" s="13" t="s">
        <v>565</v>
      </c>
      <c r="E379" s="12" t="s">
        <v>554</v>
      </c>
      <c r="F379" s="11" t="s">
        <v>750</v>
      </c>
      <c r="G379" s="10" t="str">
        <f t="shared" si="10"/>
        <v>SC</v>
      </c>
      <c r="H379" s="10" t="str">
        <f t="shared" si="11"/>
        <v>557-001</v>
      </c>
      <c r="I379" s="10" t="s">
        <v>1793</v>
      </c>
    </row>
    <row r="380" spans="1:9" ht="14.4" customHeight="1" x14ac:dyDescent="0.3">
      <c r="A380" s="11" t="s">
        <v>1265</v>
      </c>
      <c r="B380" s="13" t="s">
        <v>1266</v>
      </c>
      <c r="C380" s="11" t="s">
        <v>1265</v>
      </c>
      <c r="D380" s="13" t="s">
        <v>565</v>
      </c>
      <c r="E380" s="12" t="s">
        <v>554</v>
      </c>
      <c r="F380" s="11" t="s">
        <v>1139</v>
      </c>
      <c r="G380" s="10" t="str">
        <f t="shared" si="10"/>
        <v>SC</v>
      </c>
      <c r="H380" s="10" t="str">
        <f t="shared" si="11"/>
        <v>581-001</v>
      </c>
      <c r="I380" s="10" t="s">
        <v>1793</v>
      </c>
    </row>
    <row r="381" spans="1:9" ht="14.4" customHeight="1" x14ac:dyDescent="0.3">
      <c r="A381" s="11" t="s">
        <v>138</v>
      </c>
      <c r="B381" s="13" t="s">
        <v>1072</v>
      </c>
      <c r="C381" s="11" t="s">
        <v>1264</v>
      </c>
      <c r="D381" s="13" t="s">
        <v>716</v>
      </c>
      <c r="E381" s="12" t="s">
        <v>524</v>
      </c>
      <c r="F381" s="11" t="s">
        <v>656</v>
      </c>
      <c r="G381" s="10" t="str">
        <f t="shared" si="10"/>
        <v>D</v>
      </c>
      <c r="H381" s="10" t="str">
        <f t="shared" si="11"/>
        <v>065-000</v>
      </c>
      <c r="I381" s="10" t="s">
        <v>1792</v>
      </c>
    </row>
    <row r="382" spans="1:9" ht="14.4" customHeight="1" x14ac:dyDescent="0.3">
      <c r="A382" s="11" t="s">
        <v>138</v>
      </c>
      <c r="B382" s="13" t="s">
        <v>1072</v>
      </c>
      <c r="C382" s="11" t="s">
        <v>1263</v>
      </c>
      <c r="D382" s="13" t="s">
        <v>1005</v>
      </c>
      <c r="E382" s="12" t="s">
        <v>524</v>
      </c>
      <c r="F382" s="11" t="s">
        <v>656</v>
      </c>
      <c r="G382" s="10" t="str">
        <f t="shared" si="10"/>
        <v>D</v>
      </c>
      <c r="H382" s="10" t="str">
        <f t="shared" si="11"/>
        <v>065-000</v>
      </c>
      <c r="I382" s="10" t="s">
        <v>1792</v>
      </c>
    </row>
    <row r="383" spans="1:9" ht="14.4" customHeight="1" x14ac:dyDescent="0.3">
      <c r="A383" s="11" t="s">
        <v>138</v>
      </c>
      <c r="B383" s="13" t="s">
        <v>1072</v>
      </c>
      <c r="C383" s="11" t="s">
        <v>1262</v>
      </c>
      <c r="D383" s="13" t="s">
        <v>1215</v>
      </c>
      <c r="E383" s="12" t="s">
        <v>524</v>
      </c>
      <c r="F383" s="11" t="s">
        <v>656</v>
      </c>
      <c r="G383" s="10" t="str">
        <f t="shared" si="10"/>
        <v>D</v>
      </c>
      <c r="H383" s="10" t="str">
        <f t="shared" si="11"/>
        <v>065-000</v>
      </c>
      <c r="I383" s="10" t="s">
        <v>1792</v>
      </c>
    </row>
    <row r="384" spans="1:9" ht="14.4" customHeight="1" x14ac:dyDescent="0.3">
      <c r="A384" s="11" t="s">
        <v>138</v>
      </c>
      <c r="B384" s="13" t="s">
        <v>1072</v>
      </c>
      <c r="C384" s="11" t="s">
        <v>1261</v>
      </c>
      <c r="D384" s="13" t="s">
        <v>705</v>
      </c>
      <c r="E384" s="12" t="s">
        <v>524</v>
      </c>
      <c r="F384" s="11" t="s">
        <v>656</v>
      </c>
      <c r="G384" s="10" t="str">
        <f t="shared" si="10"/>
        <v>D</v>
      </c>
      <c r="H384" s="10" t="str">
        <f t="shared" si="11"/>
        <v>065-000</v>
      </c>
      <c r="I384" s="10" t="s">
        <v>1792</v>
      </c>
    </row>
    <row r="385" spans="1:9" ht="14.4" customHeight="1" x14ac:dyDescent="0.3">
      <c r="A385" s="11" t="s">
        <v>138</v>
      </c>
      <c r="B385" s="13" t="s">
        <v>1072</v>
      </c>
      <c r="C385" s="11" t="s">
        <v>1260</v>
      </c>
      <c r="D385" s="13" t="s">
        <v>1087</v>
      </c>
      <c r="E385" s="12" t="s">
        <v>524</v>
      </c>
      <c r="F385" s="11" t="s">
        <v>656</v>
      </c>
      <c r="G385" s="10" t="str">
        <f t="shared" si="10"/>
        <v>D</v>
      </c>
      <c r="H385" s="10" t="str">
        <f t="shared" si="11"/>
        <v>065-000</v>
      </c>
      <c r="I385" s="10" t="s">
        <v>1792</v>
      </c>
    </row>
    <row r="386" spans="1:9" x14ac:dyDescent="0.3">
      <c r="A386" s="11" t="s">
        <v>138</v>
      </c>
      <c r="B386" s="13" t="s">
        <v>1072</v>
      </c>
      <c r="C386" s="11" t="s">
        <v>1259</v>
      </c>
      <c r="D386" s="13" t="s">
        <v>601</v>
      </c>
      <c r="E386" s="12" t="s">
        <v>524</v>
      </c>
      <c r="F386" s="11" t="s">
        <v>528</v>
      </c>
      <c r="G386" s="10" t="str">
        <f t="shared" si="10"/>
        <v>D</v>
      </c>
      <c r="H386" s="10" t="str">
        <f t="shared" si="11"/>
        <v>065-000</v>
      </c>
      <c r="I386" s="10" t="s">
        <v>1793</v>
      </c>
    </row>
    <row r="387" spans="1:9" ht="14.4" customHeight="1" x14ac:dyDescent="0.3">
      <c r="A387" s="11" t="s">
        <v>138</v>
      </c>
      <c r="B387" s="13" t="s">
        <v>1072</v>
      </c>
      <c r="C387" s="11" t="s">
        <v>1258</v>
      </c>
      <c r="D387" s="13" t="s">
        <v>946</v>
      </c>
      <c r="E387" s="12" t="s">
        <v>524</v>
      </c>
      <c r="F387" s="11" t="s">
        <v>523</v>
      </c>
      <c r="G387" s="10" t="str">
        <f t="shared" ref="G387:G450" si="12">IF(E387="N","D",IF(LEFT(B387,1)="5","SC","LC"))</f>
        <v>D</v>
      </c>
      <c r="H387" s="10" t="str">
        <f t="shared" ref="H387:H450" si="13">IF(G387="D",_xlfn.CONCAT(B387,"-","000"),_xlfn.CONCAT(B387,"-",D387))</f>
        <v>065-000</v>
      </c>
      <c r="I387" s="10" t="s">
        <v>1793</v>
      </c>
    </row>
    <row r="388" spans="1:9" ht="14.4" customHeight="1" x14ac:dyDescent="0.3">
      <c r="A388" s="11" t="s">
        <v>138</v>
      </c>
      <c r="B388" s="13" t="s">
        <v>1072</v>
      </c>
      <c r="C388" s="11" t="s">
        <v>1257</v>
      </c>
      <c r="D388" s="13" t="s">
        <v>613</v>
      </c>
      <c r="E388" s="12" t="s">
        <v>524</v>
      </c>
      <c r="F388" s="11" t="s">
        <v>523</v>
      </c>
      <c r="G388" s="10" t="str">
        <f t="shared" si="12"/>
        <v>D</v>
      </c>
      <c r="H388" s="10" t="str">
        <f t="shared" si="13"/>
        <v>065-000</v>
      </c>
      <c r="I388" s="10" t="s">
        <v>1793</v>
      </c>
    </row>
    <row r="389" spans="1:9" ht="14.4" customHeight="1" x14ac:dyDescent="0.3">
      <c r="A389" s="11" t="s">
        <v>138</v>
      </c>
      <c r="B389" s="13" t="s">
        <v>1072</v>
      </c>
      <c r="C389" s="11" t="s">
        <v>1256</v>
      </c>
      <c r="D389" s="13" t="s">
        <v>605</v>
      </c>
      <c r="E389" s="12" t="s">
        <v>524</v>
      </c>
      <c r="F389" s="11" t="s">
        <v>656</v>
      </c>
      <c r="G389" s="10" t="str">
        <f t="shared" si="12"/>
        <v>D</v>
      </c>
      <c r="H389" s="10" t="str">
        <f t="shared" si="13"/>
        <v>065-000</v>
      </c>
      <c r="I389" s="10" t="s">
        <v>1792</v>
      </c>
    </row>
    <row r="390" spans="1:9" ht="14.4" customHeight="1" x14ac:dyDescent="0.3">
      <c r="A390" s="11" t="s">
        <v>138</v>
      </c>
      <c r="B390" s="13" t="s">
        <v>1072</v>
      </c>
      <c r="C390" s="11" t="s">
        <v>1255</v>
      </c>
      <c r="D390" s="13" t="s">
        <v>582</v>
      </c>
      <c r="E390" s="12" t="s">
        <v>524</v>
      </c>
      <c r="F390" s="11" t="s">
        <v>656</v>
      </c>
      <c r="G390" s="10" t="str">
        <f t="shared" si="12"/>
        <v>D</v>
      </c>
      <c r="H390" s="10" t="str">
        <f t="shared" si="13"/>
        <v>065-000</v>
      </c>
      <c r="I390" s="10" t="s">
        <v>1792</v>
      </c>
    </row>
    <row r="391" spans="1:9" ht="14.4" customHeight="1" x14ac:dyDescent="0.3">
      <c r="A391" s="11" t="s">
        <v>138</v>
      </c>
      <c r="B391" s="13" t="s">
        <v>1072</v>
      </c>
      <c r="C391" s="11" t="s">
        <v>1254</v>
      </c>
      <c r="D391" s="13" t="s">
        <v>730</v>
      </c>
      <c r="E391" s="12" t="s">
        <v>524</v>
      </c>
      <c r="F391" s="11" t="s">
        <v>656</v>
      </c>
      <c r="G391" s="10" t="str">
        <f t="shared" si="12"/>
        <v>D</v>
      </c>
      <c r="H391" s="10" t="str">
        <f t="shared" si="13"/>
        <v>065-000</v>
      </c>
      <c r="I391" s="10" t="s">
        <v>1792</v>
      </c>
    </row>
    <row r="392" spans="1:9" ht="14.4" customHeight="1" x14ac:dyDescent="0.3">
      <c r="A392" s="11" t="s">
        <v>138</v>
      </c>
      <c r="B392" s="13" t="s">
        <v>1072</v>
      </c>
      <c r="C392" s="11" t="s">
        <v>1253</v>
      </c>
      <c r="D392" s="13" t="s">
        <v>923</v>
      </c>
      <c r="E392" s="12" t="s">
        <v>524</v>
      </c>
      <c r="F392" s="11" t="s">
        <v>656</v>
      </c>
      <c r="G392" s="10" t="str">
        <f t="shared" si="12"/>
        <v>D</v>
      </c>
      <c r="H392" s="10" t="str">
        <f t="shared" si="13"/>
        <v>065-000</v>
      </c>
      <c r="I392" s="10" t="s">
        <v>1792</v>
      </c>
    </row>
    <row r="393" spans="1:9" ht="14.4" customHeight="1" x14ac:dyDescent="0.3">
      <c r="A393" s="11" t="s">
        <v>138</v>
      </c>
      <c r="B393" s="13" t="s">
        <v>1072</v>
      </c>
      <c r="C393" s="11" t="s">
        <v>1252</v>
      </c>
      <c r="D393" s="13" t="s">
        <v>972</v>
      </c>
      <c r="E393" s="12" t="s">
        <v>524</v>
      </c>
      <c r="F393" s="11" t="s">
        <v>523</v>
      </c>
      <c r="G393" s="10" t="str">
        <f t="shared" si="12"/>
        <v>D</v>
      </c>
      <c r="H393" s="10" t="str">
        <f t="shared" si="13"/>
        <v>065-000</v>
      </c>
      <c r="I393" s="10" t="s">
        <v>1793</v>
      </c>
    </row>
    <row r="394" spans="1:9" ht="14.4" customHeight="1" x14ac:dyDescent="0.3">
      <c r="A394" s="11" t="s">
        <v>138</v>
      </c>
      <c r="B394" s="13" t="s">
        <v>1072</v>
      </c>
      <c r="C394" s="11" t="s">
        <v>1251</v>
      </c>
      <c r="D394" s="13" t="s">
        <v>958</v>
      </c>
      <c r="E394" s="12" t="s">
        <v>524</v>
      </c>
      <c r="F394" s="11" t="s">
        <v>622</v>
      </c>
      <c r="G394" s="10" t="str">
        <f t="shared" si="12"/>
        <v>D</v>
      </c>
      <c r="H394" s="10" t="str">
        <f t="shared" si="13"/>
        <v>065-000</v>
      </c>
      <c r="I394" s="10" t="s">
        <v>1792</v>
      </c>
    </row>
    <row r="395" spans="1:9" x14ac:dyDescent="0.3">
      <c r="A395" s="11" t="s">
        <v>138</v>
      </c>
      <c r="B395" s="13" t="s">
        <v>1072</v>
      </c>
      <c r="C395" s="11" t="s">
        <v>1250</v>
      </c>
      <c r="D395" s="13" t="s">
        <v>658</v>
      </c>
      <c r="E395" s="12" t="s">
        <v>524</v>
      </c>
      <c r="F395" s="11" t="s">
        <v>528</v>
      </c>
      <c r="G395" s="10" t="str">
        <f t="shared" si="12"/>
        <v>D</v>
      </c>
      <c r="H395" s="10" t="str">
        <f t="shared" si="13"/>
        <v>065-000</v>
      </c>
      <c r="I395" s="10" t="s">
        <v>1793</v>
      </c>
    </row>
    <row r="396" spans="1:9" x14ac:dyDescent="0.3">
      <c r="A396" s="11" t="s">
        <v>138</v>
      </c>
      <c r="B396" s="13" t="s">
        <v>1072</v>
      </c>
      <c r="C396" s="11" t="s">
        <v>1249</v>
      </c>
      <c r="D396" s="13" t="s">
        <v>1248</v>
      </c>
      <c r="E396" s="12" t="s">
        <v>524</v>
      </c>
      <c r="F396" s="11" t="s">
        <v>619</v>
      </c>
      <c r="G396" s="10" t="str">
        <f t="shared" si="12"/>
        <v>D</v>
      </c>
      <c r="H396" s="10" t="str">
        <f t="shared" si="13"/>
        <v>065-000</v>
      </c>
      <c r="I396" s="10" t="s">
        <v>1793</v>
      </c>
    </row>
    <row r="397" spans="1:9" x14ac:dyDescent="0.3">
      <c r="A397" s="11" t="s">
        <v>138</v>
      </c>
      <c r="B397" s="13" t="s">
        <v>1072</v>
      </c>
      <c r="C397" s="11" t="s">
        <v>1247</v>
      </c>
      <c r="D397" s="13" t="s">
        <v>1007</v>
      </c>
      <c r="E397" s="12" t="s">
        <v>524</v>
      </c>
      <c r="F397" s="11" t="s">
        <v>528</v>
      </c>
      <c r="G397" s="10" t="str">
        <f t="shared" si="12"/>
        <v>D</v>
      </c>
      <c r="H397" s="10" t="str">
        <f t="shared" si="13"/>
        <v>065-000</v>
      </c>
      <c r="I397" s="10" t="s">
        <v>1793</v>
      </c>
    </row>
    <row r="398" spans="1:9" ht="26.4" x14ac:dyDescent="0.3">
      <c r="A398" s="11" t="s">
        <v>138</v>
      </c>
      <c r="B398" s="13" t="s">
        <v>1072</v>
      </c>
      <c r="C398" s="11" t="s">
        <v>1246</v>
      </c>
      <c r="D398" s="13" t="s">
        <v>763</v>
      </c>
      <c r="E398" s="12" t="s">
        <v>524</v>
      </c>
      <c r="F398" s="11" t="s">
        <v>750</v>
      </c>
      <c r="G398" s="10" t="str">
        <f t="shared" si="12"/>
        <v>D</v>
      </c>
      <c r="H398" s="10" t="str">
        <f t="shared" si="13"/>
        <v>065-000</v>
      </c>
      <c r="I398" s="10" t="s">
        <v>1793</v>
      </c>
    </row>
    <row r="399" spans="1:9" ht="14.4" customHeight="1" x14ac:dyDescent="0.3">
      <c r="A399" s="11" t="s">
        <v>138</v>
      </c>
      <c r="B399" s="13" t="s">
        <v>1072</v>
      </c>
      <c r="C399" s="11" t="s">
        <v>1245</v>
      </c>
      <c r="D399" s="13" t="s">
        <v>608</v>
      </c>
      <c r="E399" s="12" t="s">
        <v>524</v>
      </c>
      <c r="F399" s="11" t="s">
        <v>523</v>
      </c>
      <c r="G399" s="10" t="str">
        <f t="shared" si="12"/>
        <v>D</v>
      </c>
      <c r="H399" s="10" t="str">
        <f t="shared" si="13"/>
        <v>065-000</v>
      </c>
      <c r="I399" s="10" t="s">
        <v>1793</v>
      </c>
    </row>
    <row r="400" spans="1:9" ht="14.4" customHeight="1" x14ac:dyDescent="0.3">
      <c r="A400" s="11" t="s">
        <v>140</v>
      </c>
      <c r="B400" s="13" t="s">
        <v>946</v>
      </c>
      <c r="C400" s="11" t="s">
        <v>1244</v>
      </c>
      <c r="D400" s="13" t="s">
        <v>601</v>
      </c>
      <c r="E400" s="12" t="s">
        <v>524</v>
      </c>
      <c r="F400" s="11" t="s">
        <v>1032</v>
      </c>
      <c r="G400" s="10" t="str">
        <f t="shared" si="12"/>
        <v>D</v>
      </c>
      <c r="H400" s="10" t="str">
        <f t="shared" si="13"/>
        <v>059-000</v>
      </c>
      <c r="I400" s="10" t="s">
        <v>1792</v>
      </c>
    </row>
    <row r="401" spans="1:9" x14ac:dyDescent="0.3">
      <c r="A401" s="11" t="s">
        <v>140</v>
      </c>
      <c r="B401" s="13" t="s">
        <v>946</v>
      </c>
      <c r="C401" s="11" t="s">
        <v>1243</v>
      </c>
      <c r="D401" s="13" t="s">
        <v>759</v>
      </c>
      <c r="E401" s="12" t="s">
        <v>524</v>
      </c>
      <c r="F401" s="11" t="s">
        <v>528</v>
      </c>
      <c r="G401" s="10" t="str">
        <f t="shared" si="12"/>
        <v>D</v>
      </c>
      <c r="H401" s="10" t="str">
        <f t="shared" si="13"/>
        <v>059-000</v>
      </c>
      <c r="I401" s="10" t="s">
        <v>1793</v>
      </c>
    </row>
    <row r="402" spans="1:9" ht="14.4" customHeight="1" x14ac:dyDescent="0.3">
      <c r="A402" s="11" t="s">
        <v>140</v>
      </c>
      <c r="B402" s="13" t="s">
        <v>946</v>
      </c>
      <c r="C402" s="11" t="s">
        <v>1242</v>
      </c>
      <c r="D402" s="13" t="s">
        <v>565</v>
      </c>
      <c r="E402" s="12" t="s">
        <v>524</v>
      </c>
      <c r="F402" s="11" t="s">
        <v>675</v>
      </c>
      <c r="G402" s="10" t="str">
        <f t="shared" si="12"/>
        <v>D</v>
      </c>
      <c r="H402" s="10" t="str">
        <f t="shared" si="13"/>
        <v>059-000</v>
      </c>
      <c r="I402" s="10" t="s">
        <v>1793</v>
      </c>
    </row>
    <row r="403" spans="1:9" ht="14.4" customHeight="1" x14ac:dyDescent="0.3">
      <c r="A403" s="11" t="s">
        <v>1239</v>
      </c>
      <c r="B403" s="13" t="s">
        <v>615</v>
      </c>
      <c r="C403" s="11" t="s">
        <v>1241</v>
      </c>
      <c r="D403" s="13" t="s">
        <v>1040</v>
      </c>
      <c r="E403" s="12" t="s">
        <v>524</v>
      </c>
      <c r="F403" s="11" t="s">
        <v>534</v>
      </c>
      <c r="G403" s="10" t="str">
        <f t="shared" si="12"/>
        <v>D</v>
      </c>
      <c r="H403" s="10" t="str">
        <f t="shared" si="13"/>
        <v>016-000</v>
      </c>
      <c r="I403" s="10" t="s">
        <v>1792</v>
      </c>
    </row>
    <row r="404" spans="1:9" x14ac:dyDescent="0.3">
      <c r="A404" s="11" t="s">
        <v>1239</v>
      </c>
      <c r="B404" s="13" t="s">
        <v>615</v>
      </c>
      <c r="C404" s="11" t="s">
        <v>1240</v>
      </c>
      <c r="D404" s="13" t="s">
        <v>770</v>
      </c>
      <c r="E404" s="12" t="s">
        <v>524</v>
      </c>
      <c r="F404" s="11" t="s">
        <v>528</v>
      </c>
      <c r="G404" s="10" t="str">
        <f t="shared" si="12"/>
        <v>D</v>
      </c>
      <c r="H404" s="10" t="str">
        <f t="shared" si="13"/>
        <v>016-000</v>
      </c>
      <c r="I404" s="10" t="s">
        <v>1793</v>
      </c>
    </row>
    <row r="405" spans="1:9" ht="14.4" customHeight="1" x14ac:dyDescent="0.3">
      <c r="A405" s="11" t="s">
        <v>1239</v>
      </c>
      <c r="B405" s="13" t="s">
        <v>615</v>
      </c>
      <c r="C405" s="11" t="s">
        <v>1238</v>
      </c>
      <c r="D405" s="13" t="s">
        <v>611</v>
      </c>
      <c r="E405" s="12" t="s">
        <v>524</v>
      </c>
      <c r="F405" s="11" t="s">
        <v>523</v>
      </c>
      <c r="G405" s="10" t="str">
        <f t="shared" si="12"/>
        <v>D</v>
      </c>
      <c r="H405" s="10" t="str">
        <f t="shared" si="13"/>
        <v>016-000</v>
      </c>
      <c r="I405" s="10" t="s">
        <v>1793</v>
      </c>
    </row>
    <row r="406" spans="1:9" ht="26.4" x14ac:dyDescent="0.3">
      <c r="A406" s="11" t="s">
        <v>143</v>
      </c>
      <c r="B406" s="13" t="s">
        <v>1215</v>
      </c>
      <c r="C406" s="11" t="s">
        <v>1237</v>
      </c>
      <c r="D406" s="13" t="s">
        <v>824</v>
      </c>
      <c r="E406" s="12" t="s">
        <v>524</v>
      </c>
      <c r="F406" s="11" t="s">
        <v>528</v>
      </c>
      <c r="G406" s="10" t="str">
        <f t="shared" si="12"/>
        <v>D</v>
      </c>
      <c r="H406" s="10" t="str">
        <f t="shared" si="13"/>
        <v>019-000</v>
      </c>
      <c r="I406" s="10" t="s">
        <v>1793</v>
      </c>
    </row>
    <row r="407" spans="1:9" ht="14.4" customHeight="1" x14ac:dyDescent="0.3">
      <c r="A407" s="11" t="s">
        <v>143</v>
      </c>
      <c r="B407" s="13" t="s">
        <v>1215</v>
      </c>
      <c r="C407" s="11" t="s">
        <v>1236</v>
      </c>
      <c r="D407" s="13" t="s">
        <v>615</v>
      </c>
      <c r="E407" s="12" t="s">
        <v>524</v>
      </c>
      <c r="F407" s="11" t="s">
        <v>570</v>
      </c>
      <c r="G407" s="10" t="str">
        <f t="shared" si="12"/>
        <v>D</v>
      </c>
      <c r="H407" s="10" t="str">
        <f t="shared" si="13"/>
        <v>019-000</v>
      </c>
      <c r="I407" s="10" t="s">
        <v>1792</v>
      </c>
    </row>
    <row r="408" spans="1:9" ht="14.4" customHeight="1" x14ac:dyDescent="0.3">
      <c r="A408" s="11" t="s">
        <v>143</v>
      </c>
      <c r="B408" s="13" t="s">
        <v>1215</v>
      </c>
      <c r="C408" s="11" t="s">
        <v>1235</v>
      </c>
      <c r="D408" s="13" t="s">
        <v>718</v>
      </c>
      <c r="E408" s="12" t="s">
        <v>524</v>
      </c>
      <c r="F408" s="11" t="s">
        <v>570</v>
      </c>
      <c r="G408" s="10" t="str">
        <f t="shared" si="12"/>
        <v>D</v>
      </c>
      <c r="H408" s="10" t="str">
        <f t="shared" si="13"/>
        <v>019-000</v>
      </c>
      <c r="I408" s="10" t="s">
        <v>1792</v>
      </c>
    </row>
    <row r="409" spans="1:9" ht="14.4" customHeight="1" x14ac:dyDescent="0.3">
      <c r="A409" s="11" t="s">
        <v>143</v>
      </c>
      <c r="B409" s="13" t="s">
        <v>1215</v>
      </c>
      <c r="C409" s="11" t="s">
        <v>752</v>
      </c>
      <c r="D409" s="13" t="s">
        <v>1149</v>
      </c>
      <c r="E409" s="12" t="s">
        <v>524</v>
      </c>
      <c r="F409" s="11" t="s">
        <v>570</v>
      </c>
      <c r="G409" s="10" t="str">
        <f t="shared" si="12"/>
        <v>D</v>
      </c>
      <c r="H409" s="10" t="str">
        <f t="shared" si="13"/>
        <v>019-000</v>
      </c>
      <c r="I409" s="10" t="s">
        <v>1792</v>
      </c>
    </row>
    <row r="410" spans="1:9" x14ac:dyDescent="0.3">
      <c r="A410" s="11" t="s">
        <v>143</v>
      </c>
      <c r="B410" s="13" t="s">
        <v>1215</v>
      </c>
      <c r="C410" s="11" t="s">
        <v>1234</v>
      </c>
      <c r="D410" s="13" t="s">
        <v>537</v>
      </c>
      <c r="E410" s="12" t="s">
        <v>524</v>
      </c>
      <c r="F410" s="11" t="s">
        <v>528</v>
      </c>
      <c r="G410" s="10" t="str">
        <f t="shared" si="12"/>
        <v>D</v>
      </c>
      <c r="H410" s="10" t="str">
        <f t="shared" si="13"/>
        <v>019-000</v>
      </c>
      <c r="I410" s="10" t="s">
        <v>1793</v>
      </c>
    </row>
    <row r="411" spans="1:9" ht="14.4" customHeight="1" x14ac:dyDescent="0.3">
      <c r="A411" s="11" t="s">
        <v>143</v>
      </c>
      <c r="B411" s="13" t="s">
        <v>1215</v>
      </c>
      <c r="C411" s="11" t="s">
        <v>1233</v>
      </c>
      <c r="D411" s="13" t="s">
        <v>874</v>
      </c>
      <c r="E411" s="12" t="s">
        <v>524</v>
      </c>
      <c r="F411" s="11" t="s">
        <v>586</v>
      </c>
      <c r="G411" s="10" t="str">
        <f t="shared" si="12"/>
        <v>D</v>
      </c>
      <c r="H411" s="10" t="str">
        <f t="shared" si="13"/>
        <v>019-000</v>
      </c>
      <c r="I411" s="10" t="s">
        <v>1793</v>
      </c>
    </row>
    <row r="412" spans="1:9" x14ac:dyDescent="0.3">
      <c r="A412" s="11" t="s">
        <v>143</v>
      </c>
      <c r="B412" s="13" t="s">
        <v>1215</v>
      </c>
      <c r="C412" s="11" t="s">
        <v>1232</v>
      </c>
      <c r="D412" s="13" t="s">
        <v>917</v>
      </c>
      <c r="E412" s="12" t="s">
        <v>524</v>
      </c>
      <c r="F412" s="11" t="s">
        <v>531</v>
      </c>
      <c r="G412" s="10" t="str">
        <f t="shared" si="12"/>
        <v>D</v>
      </c>
      <c r="H412" s="10" t="str">
        <f t="shared" si="13"/>
        <v>019-000</v>
      </c>
      <c r="I412" s="10" t="s">
        <v>1793</v>
      </c>
    </row>
    <row r="413" spans="1:9" ht="14.4" customHeight="1" x14ac:dyDescent="0.3">
      <c r="A413" s="11" t="s">
        <v>143</v>
      </c>
      <c r="B413" s="13" t="s">
        <v>1215</v>
      </c>
      <c r="C413" s="11" t="s">
        <v>1231</v>
      </c>
      <c r="D413" s="13" t="s">
        <v>1028</v>
      </c>
      <c r="E413" s="12" t="s">
        <v>524</v>
      </c>
      <c r="F413" s="11" t="s">
        <v>622</v>
      </c>
      <c r="G413" s="10" t="str">
        <f t="shared" si="12"/>
        <v>D</v>
      </c>
      <c r="H413" s="10" t="str">
        <f t="shared" si="13"/>
        <v>019-000</v>
      </c>
      <c r="I413" s="10" t="s">
        <v>1792</v>
      </c>
    </row>
    <row r="414" spans="1:9" ht="14.4" customHeight="1" x14ac:dyDescent="0.3">
      <c r="A414" s="11" t="s">
        <v>143</v>
      </c>
      <c r="B414" s="13" t="s">
        <v>1215</v>
      </c>
      <c r="C414" s="11" t="s">
        <v>1019</v>
      </c>
      <c r="D414" s="13" t="s">
        <v>636</v>
      </c>
      <c r="E414" s="12" t="s">
        <v>524</v>
      </c>
      <c r="F414" s="11" t="s">
        <v>622</v>
      </c>
      <c r="G414" s="10" t="str">
        <f t="shared" si="12"/>
        <v>D</v>
      </c>
      <c r="H414" s="10" t="str">
        <f t="shared" si="13"/>
        <v>019-000</v>
      </c>
      <c r="I414" s="10" t="s">
        <v>1792</v>
      </c>
    </row>
    <row r="415" spans="1:9" ht="14.4" customHeight="1" x14ac:dyDescent="0.3">
      <c r="A415" s="11" t="s">
        <v>143</v>
      </c>
      <c r="B415" s="13" t="s">
        <v>1215</v>
      </c>
      <c r="C415" s="11" t="s">
        <v>1230</v>
      </c>
      <c r="D415" s="13" t="s">
        <v>1005</v>
      </c>
      <c r="E415" s="12" t="s">
        <v>524</v>
      </c>
      <c r="F415" s="11" t="s">
        <v>570</v>
      </c>
      <c r="G415" s="10" t="str">
        <f t="shared" si="12"/>
        <v>D</v>
      </c>
      <c r="H415" s="10" t="str">
        <f t="shared" si="13"/>
        <v>019-000</v>
      </c>
      <c r="I415" s="10" t="s">
        <v>1792</v>
      </c>
    </row>
    <row r="416" spans="1:9" x14ac:dyDescent="0.3">
      <c r="A416" s="11" t="s">
        <v>143</v>
      </c>
      <c r="B416" s="13" t="s">
        <v>1215</v>
      </c>
      <c r="C416" s="11" t="s">
        <v>1229</v>
      </c>
      <c r="D416" s="13" t="s">
        <v>759</v>
      </c>
      <c r="E416" s="12" t="s">
        <v>524</v>
      </c>
      <c r="F416" s="11" t="s">
        <v>528</v>
      </c>
      <c r="G416" s="10" t="str">
        <f t="shared" si="12"/>
        <v>D</v>
      </c>
      <c r="H416" s="10" t="str">
        <f t="shared" si="13"/>
        <v>019-000</v>
      </c>
      <c r="I416" s="10" t="s">
        <v>1793</v>
      </c>
    </row>
    <row r="417" spans="1:9" ht="14.4" customHeight="1" x14ac:dyDescent="0.3">
      <c r="A417" s="11" t="s">
        <v>143</v>
      </c>
      <c r="B417" s="13" t="s">
        <v>1215</v>
      </c>
      <c r="C417" s="11" t="s">
        <v>1228</v>
      </c>
      <c r="D417" s="13" t="s">
        <v>770</v>
      </c>
      <c r="E417" s="12" t="s">
        <v>524</v>
      </c>
      <c r="F417" s="11" t="s">
        <v>586</v>
      </c>
      <c r="G417" s="10" t="str">
        <f t="shared" si="12"/>
        <v>D</v>
      </c>
      <c r="H417" s="10" t="str">
        <f t="shared" si="13"/>
        <v>019-000</v>
      </c>
      <c r="I417" s="10" t="s">
        <v>1793</v>
      </c>
    </row>
    <row r="418" spans="1:9" ht="14.4" customHeight="1" x14ac:dyDescent="0.3">
      <c r="A418" s="11" t="s">
        <v>143</v>
      </c>
      <c r="B418" s="13" t="s">
        <v>1215</v>
      </c>
      <c r="C418" s="11" t="s">
        <v>1227</v>
      </c>
      <c r="D418" s="13" t="s">
        <v>647</v>
      </c>
      <c r="E418" s="12" t="s">
        <v>524</v>
      </c>
      <c r="F418" s="11" t="s">
        <v>570</v>
      </c>
      <c r="G418" s="10" t="str">
        <f t="shared" si="12"/>
        <v>D</v>
      </c>
      <c r="H418" s="10" t="str">
        <f t="shared" si="13"/>
        <v>019-000</v>
      </c>
      <c r="I418" s="10" t="s">
        <v>1792</v>
      </c>
    </row>
    <row r="419" spans="1:9" ht="14.4" customHeight="1" x14ac:dyDescent="0.3">
      <c r="A419" s="11" t="s">
        <v>143</v>
      </c>
      <c r="B419" s="13" t="s">
        <v>1215</v>
      </c>
      <c r="C419" s="11" t="s">
        <v>1226</v>
      </c>
      <c r="D419" s="13" t="s">
        <v>1000</v>
      </c>
      <c r="E419" s="12" t="s">
        <v>524</v>
      </c>
      <c r="F419" s="11" t="s">
        <v>622</v>
      </c>
      <c r="G419" s="10" t="str">
        <f t="shared" si="12"/>
        <v>D</v>
      </c>
      <c r="H419" s="10" t="str">
        <f t="shared" si="13"/>
        <v>019-000</v>
      </c>
      <c r="I419" s="10" t="s">
        <v>1792</v>
      </c>
    </row>
    <row r="420" spans="1:9" ht="14.4" customHeight="1" x14ac:dyDescent="0.3">
      <c r="A420" s="11" t="s">
        <v>143</v>
      </c>
      <c r="B420" s="13" t="s">
        <v>1215</v>
      </c>
      <c r="C420" s="11" t="s">
        <v>1225</v>
      </c>
      <c r="D420" s="13" t="s">
        <v>943</v>
      </c>
      <c r="E420" s="12" t="s">
        <v>524</v>
      </c>
      <c r="F420" s="11" t="s">
        <v>570</v>
      </c>
      <c r="G420" s="10" t="str">
        <f t="shared" si="12"/>
        <v>D</v>
      </c>
      <c r="H420" s="10" t="str">
        <f t="shared" si="13"/>
        <v>019-000</v>
      </c>
      <c r="I420" s="10" t="s">
        <v>1792</v>
      </c>
    </row>
    <row r="421" spans="1:9" ht="14.4" customHeight="1" x14ac:dyDescent="0.3">
      <c r="A421" s="11" t="s">
        <v>143</v>
      </c>
      <c r="B421" s="13" t="s">
        <v>1215</v>
      </c>
      <c r="C421" s="11" t="s">
        <v>1224</v>
      </c>
      <c r="D421" s="13" t="s">
        <v>788</v>
      </c>
      <c r="E421" s="12" t="s">
        <v>524</v>
      </c>
      <c r="F421" s="11" t="s">
        <v>570</v>
      </c>
      <c r="G421" s="10" t="str">
        <f t="shared" si="12"/>
        <v>D</v>
      </c>
      <c r="H421" s="10" t="str">
        <f t="shared" si="13"/>
        <v>019-000</v>
      </c>
      <c r="I421" s="10" t="s">
        <v>1792</v>
      </c>
    </row>
    <row r="422" spans="1:9" ht="14.4" customHeight="1" x14ac:dyDescent="0.3">
      <c r="A422" s="11" t="s">
        <v>143</v>
      </c>
      <c r="B422" s="13" t="s">
        <v>1215</v>
      </c>
      <c r="C422" s="11" t="s">
        <v>1223</v>
      </c>
      <c r="D422" s="13" t="s">
        <v>1059</v>
      </c>
      <c r="E422" s="12" t="s">
        <v>524</v>
      </c>
      <c r="F422" s="11" t="s">
        <v>570</v>
      </c>
      <c r="G422" s="10" t="str">
        <f t="shared" si="12"/>
        <v>D</v>
      </c>
      <c r="H422" s="10" t="str">
        <f t="shared" si="13"/>
        <v>019-000</v>
      </c>
      <c r="I422" s="10" t="s">
        <v>1792</v>
      </c>
    </row>
    <row r="423" spans="1:9" x14ac:dyDescent="0.3">
      <c r="A423" s="11" t="s">
        <v>143</v>
      </c>
      <c r="B423" s="13" t="s">
        <v>1215</v>
      </c>
      <c r="C423" s="11" t="s">
        <v>1222</v>
      </c>
      <c r="D423" s="13" t="s">
        <v>658</v>
      </c>
      <c r="E423" s="12" t="s">
        <v>524</v>
      </c>
      <c r="F423" s="11" t="s">
        <v>750</v>
      </c>
      <c r="G423" s="10" t="str">
        <f t="shared" si="12"/>
        <v>D</v>
      </c>
      <c r="H423" s="10" t="str">
        <f t="shared" si="13"/>
        <v>019-000</v>
      </c>
      <c r="I423" s="10" t="s">
        <v>1793</v>
      </c>
    </row>
    <row r="424" spans="1:9" ht="14.4" customHeight="1" x14ac:dyDescent="0.3">
      <c r="A424" s="11" t="s">
        <v>143</v>
      </c>
      <c r="B424" s="13" t="s">
        <v>1215</v>
      </c>
      <c r="C424" s="11" t="s">
        <v>1221</v>
      </c>
      <c r="D424" s="13" t="s">
        <v>763</v>
      </c>
      <c r="E424" s="12" t="s">
        <v>524</v>
      </c>
      <c r="F424" s="11" t="s">
        <v>570</v>
      </c>
      <c r="G424" s="10" t="str">
        <f t="shared" si="12"/>
        <v>D</v>
      </c>
      <c r="H424" s="10" t="str">
        <f t="shared" si="13"/>
        <v>019-000</v>
      </c>
      <c r="I424" s="10" t="s">
        <v>1792</v>
      </c>
    </row>
    <row r="425" spans="1:9" x14ac:dyDescent="0.3">
      <c r="A425" s="11" t="s">
        <v>143</v>
      </c>
      <c r="B425" s="13" t="s">
        <v>1215</v>
      </c>
      <c r="C425" s="11" t="s">
        <v>1220</v>
      </c>
      <c r="D425" s="13" t="s">
        <v>1219</v>
      </c>
      <c r="E425" s="12" t="s">
        <v>524</v>
      </c>
      <c r="F425" s="11" t="s">
        <v>528</v>
      </c>
      <c r="G425" s="10" t="str">
        <f t="shared" si="12"/>
        <v>D</v>
      </c>
      <c r="H425" s="10" t="str">
        <f t="shared" si="13"/>
        <v>019-000</v>
      </c>
      <c r="I425" s="10" t="s">
        <v>1793</v>
      </c>
    </row>
    <row r="426" spans="1:9" ht="14.4" customHeight="1" x14ac:dyDescent="0.3">
      <c r="A426" s="11" t="s">
        <v>143</v>
      </c>
      <c r="B426" s="13" t="s">
        <v>1215</v>
      </c>
      <c r="C426" s="11" t="s">
        <v>1218</v>
      </c>
      <c r="D426" s="13" t="s">
        <v>654</v>
      </c>
      <c r="E426" s="12" t="s">
        <v>524</v>
      </c>
      <c r="F426" s="11" t="s">
        <v>586</v>
      </c>
      <c r="G426" s="10" t="str">
        <f t="shared" si="12"/>
        <v>D</v>
      </c>
      <c r="H426" s="10" t="str">
        <f t="shared" si="13"/>
        <v>019-000</v>
      </c>
      <c r="I426" s="10" t="s">
        <v>1793</v>
      </c>
    </row>
    <row r="427" spans="1:9" ht="14.4" customHeight="1" x14ac:dyDescent="0.3">
      <c r="A427" s="11" t="s">
        <v>143</v>
      </c>
      <c r="B427" s="13" t="s">
        <v>1215</v>
      </c>
      <c r="C427" s="11" t="s">
        <v>1217</v>
      </c>
      <c r="D427" s="13" t="s">
        <v>630</v>
      </c>
      <c r="E427" s="12" t="s">
        <v>524</v>
      </c>
      <c r="F427" s="11" t="s">
        <v>570</v>
      </c>
      <c r="G427" s="10" t="str">
        <f t="shared" si="12"/>
        <v>D</v>
      </c>
      <c r="H427" s="10" t="str">
        <f t="shared" si="13"/>
        <v>019-000</v>
      </c>
      <c r="I427" s="10" t="s">
        <v>1792</v>
      </c>
    </row>
    <row r="428" spans="1:9" ht="14.4" customHeight="1" x14ac:dyDescent="0.3">
      <c r="A428" s="11" t="s">
        <v>143</v>
      </c>
      <c r="B428" s="13" t="s">
        <v>1215</v>
      </c>
      <c r="C428" s="11" t="s">
        <v>1060</v>
      </c>
      <c r="D428" s="13" t="s">
        <v>791</v>
      </c>
      <c r="E428" s="12" t="s">
        <v>524</v>
      </c>
      <c r="F428" s="11" t="s">
        <v>570</v>
      </c>
      <c r="G428" s="10" t="str">
        <f t="shared" si="12"/>
        <v>D</v>
      </c>
      <c r="H428" s="10" t="str">
        <f t="shared" si="13"/>
        <v>019-000</v>
      </c>
      <c r="I428" s="10" t="s">
        <v>1792</v>
      </c>
    </row>
    <row r="429" spans="1:9" ht="14.4" customHeight="1" x14ac:dyDescent="0.3">
      <c r="A429" s="11" t="s">
        <v>143</v>
      </c>
      <c r="B429" s="13" t="s">
        <v>1215</v>
      </c>
      <c r="C429" s="11" t="s">
        <v>1216</v>
      </c>
      <c r="D429" s="13" t="s">
        <v>565</v>
      </c>
      <c r="E429" s="12" t="s">
        <v>524</v>
      </c>
      <c r="F429" s="11" t="s">
        <v>570</v>
      </c>
      <c r="G429" s="10" t="str">
        <f t="shared" si="12"/>
        <v>D</v>
      </c>
      <c r="H429" s="10" t="str">
        <f t="shared" si="13"/>
        <v>019-000</v>
      </c>
      <c r="I429" s="10" t="s">
        <v>1792</v>
      </c>
    </row>
    <row r="430" spans="1:9" ht="14.4" customHeight="1" x14ac:dyDescent="0.3">
      <c r="A430" s="11" t="s">
        <v>143</v>
      </c>
      <c r="B430" s="13" t="s">
        <v>1215</v>
      </c>
      <c r="C430" s="11" t="s">
        <v>1214</v>
      </c>
      <c r="D430" s="13" t="s">
        <v>563</v>
      </c>
      <c r="E430" s="12" t="s">
        <v>524</v>
      </c>
      <c r="F430" s="11" t="s">
        <v>622</v>
      </c>
      <c r="G430" s="10" t="str">
        <f t="shared" si="12"/>
        <v>D</v>
      </c>
      <c r="H430" s="10" t="str">
        <f t="shared" si="13"/>
        <v>019-000</v>
      </c>
      <c r="I430" s="10" t="s">
        <v>1792</v>
      </c>
    </row>
    <row r="431" spans="1:9" ht="14.4" customHeight="1" x14ac:dyDescent="0.3">
      <c r="A431" s="11" t="s">
        <v>111</v>
      </c>
      <c r="B431" s="13" t="s">
        <v>1181</v>
      </c>
      <c r="C431" s="11" t="s">
        <v>1213</v>
      </c>
      <c r="D431" s="13" t="s">
        <v>703</v>
      </c>
      <c r="E431" s="12" t="s">
        <v>524</v>
      </c>
      <c r="F431" s="11" t="s">
        <v>534</v>
      </c>
      <c r="G431" s="10" t="str">
        <f t="shared" si="12"/>
        <v>D</v>
      </c>
      <c r="H431" s="10" t="str">
        <f t="shared" si="13"/>
        <v>043-000</v>
      </c>
      <c r="I431" s="10" t="s">
        <v>1792</v>
      </c>
    </row>
    <row r="432" spans="1:9" ht="14.4" customHeight="1" x14ac:dyDescent="0.3">
      <c r="A432" s="11" t="s">
        <v>111</v>
      </c>
      <c r="B432" s="13" t="s">
        <v>1181</v>
      </c>
      <c r="C432" s="11" t="s">
        <v>1212</v>
      </c>
      <c r="D432" s="13" t="s">
        <v>1149</v>
      </c>
      <c r="E432" s="12" t="s">
        <v>524</v>
      </c>
      <c r="F432" s="11" t="s">
        <v>534</v>
      </c>
      <c r="G432" s="10" t="str">
        <f t="shared" si="12"/>
        <v>D</v>
      </c>
      <c r="H432" s="10" t="str">
        <f t="shared" si="13"/>
        <v>043-000</v>
      </c>
      <c r="I432" s="10" t="s">
        <v>1792</v>
      </c>
    </row>
    <row r="433" spans="1:9" ht="14.4" customHeight="1" x14ac:dyDescent="0.3">
      <c r="A433" s="11" t="s">
        <v>111</v>
      </c>
      <c r="B433" s="13" t="s">
        <v>1181</v>
      </c>
      <c r="C433" s="11" t="s">
        <v>1211</v>
      </c>
      <c r="D433" s="13" t="s">
        <v>537</v>
      </c>
      <c r="E433" s="12" t="s">
        <v>524</v>
      </c>
      <c r="F433" s="11" t="s">
        <v>523</v>
      </c>
      <c r="G433" s="10" t="str">
        <f t="shared" si="12"/>
        <v>D</v>
      </c>
      <c r="H433" s="10" t="str">
        <f t="shared" si="13"/>
        <v>043-000</v>
      </c>
      <c r="I433" s="10" t="s">
        <v>1793</v>
      </c>
    </row>
    <row r="434" spans="1:9" ht="14.4" customHeight="1" x14ac:dyDescent="0.3">
      <c r="A434" s="11" t="s">
        <v>111</v>
      </c>
      <c r="B434" s="13" t="s">
        <v>1181</v>
      </c>
      <c r="C434" s="11" t="s">
        <v>1210</v>
      </c>
      <c r="D434" s="13" t="s">
        <v>1087</v>
      </c>
      <c r="E434" s="12" t="s">
        <v>524</v>
      </c>
      <c r="F434" s="11" t="s">
        <v>534</v>
      </c>
      <c r="G434" s="10" t="str">
        <f t="shared" si="12"/>
        <v>D</v>
      </c>
      <c r="H434" s="10" t="str">
        <f t="shared" si="13"/>
        <v>043-000</v>
      </c>
      <c r="I434" s="10" t="s">
        <v>1792</v>
      </c>
    </row>
    <row r="435" spans="1:9" x14ac:dyDescent="0.3">
      <c r="A435" s="11" t="s">
        <v>111</v>
      </c>
      <c r="B435" s="13" t="s">
        <v>1181</v>
      </c>
      <c r="C435" s="11" t="s">
        <v>1209</v>
      </c>
      <c r="D435" s="13" t="s">
        <v>1129</v>
      </c>
      <c r="E435" s="12" t="s">
        <v>524</v>
      </c>
      <c r="F435" s="11" t="s">
        <v>528</v>
      </c>
      <c r="G435" s="10" t="str">
        <f t="shared" si="12"/>
        <v>D</v>
      </c>
      <c r="H435" s="10" t="str">
        <f t="shared" si="13"/>
        <v>043-000</v>
      </c>
      <c r="I435" s="10" t="s">
        <v>1793</v>
      </c>
    </row>
    <row r="436" spans="1:9" ht="14.4" customHeight="1" x14ac:dyDescent="0.3">
      <c r="A436" s="11" t="s">
        <v>111</v>
      </c>
      <c r="B436" s="13" t="s">
        <v>1181</v>
      </c>
      <c r="C436" s="11" t="s">
        <v>1208</v>
      </c>
      <c r="D436" s="13" t="s">
        <v>998</v>
      </c>
      <c r="E436" s="12" t="s">
        <v>524</v>
      </c>
      <c r="F436" s="11" t="s">
        <v>523</v>
      </c>
      <c r="G436" s="10" t="str">
        <f t="shared" si="12"/>
        <v>D</v>
      </c>
      <c r="H436" s="10" t="str">
        <f t="shared" si="13"/>
        <v>043-000</v>
      </c>
      <c r="I436" s="10" t="s">
        <v>1793</v>
      </c>
    </row>
    <row r="437" spans="1:9" ht="14.4" customHeight="1" x14ac:dyDescent="0.3">
      <c r="A437" s="11" t="s">
        <v>111</v>
      </c>
      <c r="B437" s="13" t="s">
        <v>1181</v>
      </c>
      <c r="C437" s="11" t="s">
        <v>1207</v>
      </c>
      <c r="D437" s="13" t="s">
        <v>591</v>
      </c>
      <c r="E437" s="12" t="s">
        <v>524</v>
      </c>
      <c r="F437" s="11" t="s">
        <v>534</v>
      </c>
      <c r="G437" s="10" t="str">
        <f t="shared" si="12"/>
        <v>D</v>
      </c>
      <c r="H437" s="10" t="str">
        <f t="shared" si="13"/>
        <v>043-000</v>
      </c>
      <c r="I437" s="10" t="s">
        <v>1792</v>
      </c>
    </row>
    <row r="438" spans="1:9" ht="14.4" customHeight="1" x14ac:dyDescent="0.3">
      <c r="A438" s="11" t="s">
        <v>111</v>
      </c>
      <c r="B438" s="13" t="s">
        <v>1181</v>
      </c>
      <c r="C438" s="11" t="s">
        <v>810</v>
      </c>
      <c r="D438" s="13" t="s">
        <v>1033</v>
      </c>
      <c r="E438" s="12" t="s">
        <v>524</v>
      </c>
      <c r="F438" s="11" t="s">
        <v>534</v>
      </c>
      <c r="G438" s="10" t="str">
        <f t="shared" si="12"/>
        <v>D</v>
      </c>
      <c r="H438" s="10" t="str">
        <f t="shared" si="13"/>
        <v>043-000</v>
      </c>
      <c r="I438" s="10" t="s">
        <v>1792</v>
      </c>
    </row>
    <row r="439" spans="1:9" x14ac:dyDescent="0.3">
      <c r="A439" s="11" t="s">
        <v>111</v>
      </c>
      <c r="B439" s="13" t="s">
        <v>1181</v>
      </c>
      <c r="C439" s="11" t="s">
        <v>1206</v>
      </c>
      <c r="D439" s="13" t="s">
        <v>1054</v>
      </c>
      <c r="E439" s="12" t="s">
        <v>524</v>
      </c>
      <c r="F439" s="11" t="s">
        <v>750</v>
      </c>
      <c r="G439" s="10" t="str">
        <f t="shared" si="12"/>
        <v>D</v>
      </c>
      <c r="H439" s="10" t="str">
        <f t="shared" si="13"/>
        <v>043-000</v>
      </c>
      <c r="I439" s="10" t="s">
        <v>1793</v>
      </c>
    </row>
    <row r="440" spans="1:9" x14ac:dyDescent="0.3">
      <c r="A440" s="11" t="s">
        <v>111</v>
      </c>
      <c r="B440" s="13" t="s">
        <v>1181</v>
      </c>
      <c r="C440" s="11" t="s">
        <v>1205</v>
      </c>
      <c r="D440" s="13" t="s">
        <v>615</v>
      </c>
      <c r="E440" s="12" t="s">
        <v>524</v>
      </c>
      <c r="F440" s="11" t="s">
        <v>619</v>
      </c>
      <c r="G440" s="10" t="str">
        <f t="shared" si="12"/>
        <v>D</v>
      </c>
      <c r="H440" s="10" t="str">
        <f t="shared" si="13"/>
        <v>043-000</v>
      </c>
      <c r="I440" s="10" t="s">
        <v>1793</v>
      </c>
    </row>
    <row r="441" spans="1:9" x14ac:dyDescent="0.3">
      <c r="A441" s="11" t="s">
        <v>111</v>
      </c>
      <c r="B441" s="13" t="s">
        <v>1181</v>
      </c>
      <c r="C441" s="11" t="s">
        <v>1204</v>
      </c>
      <c r="D441" s="13" t="s">
        <v>1079</v>
      </c>
      <c r="E441" s="12" t="s">
        <v>524</v>
      </c>
      <c r="F441" s="11" t="s">
        <v>528</v>
      </c>
      <c r="G441" s="10" t="str">
        <f t="shared" si="12"/>
        <v>D</v>
      </c>
      <c r="H441" s="10" t="str">
        <f t="shared" si="13"/>
        <v>043-000</v>
      </c>
      <c r="I441" s="10" t="s">
        <v>1793</v>
      </c>
    </row>
    <row r="442" spans="1:9" ht="14.4" customHeight="1" x14ac:dyDescent="0.3">
      <c r="A442" s="11" t="s">
        <v>111</v>
      </c>
      <c r="B442" s="13" t="s">
        <v>1181</v>
      </c>
      <c r="C442" s="11" t="s">
        <v>1203</v>
      </c>
      <c r="D442" s="13" t="s">
        <v>759</v>
      </c>
      <c r="E442" s="12" t="s">
        <v>524</v>
      </c>
      <c r="F442" s="11" t="s">
        <v>523</v>
      </c>
      <c r="G442" s="10" t="str">
        <f t="shared" si="12"/>
        <v>D</v>
      </c>
      <c r="H442" s="10" t="str">
        <f t="shared" si="13"/>
        <v>043-000</v>
      </c>
      <c r="I442" s="10" t="s">
        <v>1793</v>
      </c>
    </row>
    <row r="443" spans="1:9" ht="14.4" customHeight="1" x14ac:dyDescent="0.3">
      <c r="A443" s="11" t="s">
        <v>111</v>
      </c>
      <c r="B443" s="13" t="s">
        <v>1181</v>
      </c>
      <c r="C443" s="11" t="s">
        <v>1202</v>
      </c>
      <c r="D443" s="13" t="s">
        <v>1201</v>
      </c>
      <c r="E443" s="12" t="s">
        <v>524</v>
      </c>
      <c r="F443" s="11" t="s">
        <v>534</v>
      </c>
      <c r="G443" s="10" t="str">
        <f t="shared" si="12"/>
        <v>D</v>
      </c>
      <c r="H443" s="10" t="str">
        <f t="shared" si="13"/>
        <v>043-000</v>
      </c>
      <c r="I443" s="10" t="s">
        <v>1792</v>
      </c>
    </row>
    <row r="444" spans="1:9" ht="14.4" customHeight="1" x14ac:dyDescent="0.3">
      <c r="A444" s="11" t="s">
        <v>111</v>
      </c>
      <c r="B444" s="13" t="s">
        <v>1181</v>
      </c>
      <c r="C444" s="11" t="s">
        <v>995</v>
      </c>
      <c r="D444" s="13" t="s">
        <v>1115</v>
      </c>
      <c r="E444" s="12" t="s">
        <v>524</v>
      </c>
      <c r="F444" s="11" t="s">
        <v>534</v>
      </c>
      <c r="G444" s="10" t="str">
        <f t="shared" si="12"/>
        <v>D</v>
      </c>
      <c r="H444" s="10" t="str">
        <f t="shared" si="13"/>
        <v>043-000</v>
      </c>
      <c r="I444" s="10" t="s">
        <v>1792</v>
      </c>
    </row>
    <row r="445" spans="1:9" ht="14.4" customHeight="1" x14ac:dyDescent="0.3">
      <c r="A445" s="11" t="s">
        <v>111</v>
      </c>
      <c r="B445" s="13" t="s">
        <v>1181</v>
      </c>
      <c r="C445" s="11" t="s">
        <v>1200</v>
      </c>
      <c r="D445" s="13" t="s">
        <v>529</v>
      </c>
      <c r="E445" s="12" t="s">
        <v>524</v>
      </c>
      <c r="F445" s="11" t="s">
        <v>523</v>
      </c>
      <c r="G445" s="10" t="str">
        <f t="shared" si="12"/>
        <v>D</v>
      </c>
      <c r="H445" s="10" t="str">
        <f t="shared" si="13"/>
        <v>043-000</v>
      </c>
      <c r="I445" s="10" t="s">
        <v>1793</v>
      </c>
    </row>
    <row r="446" spans="1:9" ht="14.4" customHeight="1" x14ac:dyDescent="0.3">
      <c r="A446" s="11" t="s">
        <v>111</v>
      </c>
      <c r="B446" s="13" t="s">
        <v>1181</v>
      </c>
      <c r="C446" s="11" t="s">
        <v>1199</v>
      </c>
      <c r="D446" s="13" t="s">
        <v>888</v>
      </c>
      <c r="E446" s="12" t="s">
        <v>524</v>
      </c>
      <c r="F446" s="11" t="s">
        <v>534</v>
      </c>
      <c r="G446" s="10" t="str">
        <f t="shared" si="12"/>
        <v>D</v>
      </c>
      <c r="H446" s="10" t="str">
        <f t="shared" si="13"/>
        <v>043-000</v>
      </c>
      <c r="I446" s="10" t="s">
        <v>1792</v>
      </c>
    </row>
    <row r="447" spans="1:9" x14ac:dyDescent="0.3">
      <c r="A447" s="11" t="s">
        <v>111</v>
      </c>
      <c r="B447" s="13" t="s">
        <v>1181</v>
      </c>
      <c r="C447" s="11" t="s">
        <v>1198</v>
      </c>
      <c r="D447" s="13" t="s">
        <v>605</v>
      </c>
      <c r="E447" s="12" t="s">
        <v>524</v>
      </c>
      <c r="F447" s="11" t="s">
        <v>528</v>
      </c>
      <c r="G447" s="10" t="str">
        <f t="shared" si="12"/>
        <v>D</v>
      </c>
      <c r="H447" s="10" t="str">
        <f t="shared" si="13"/>
        <v>043-000</v>
      </c>
      <c r="I447" s="10" t="s">
        <v>1793</v>
      </c>
    </row>
    <row r="448" spans="1:9" ht="14.4" customHeight="1" x14ac:dyDescent="0.3">
      <c r="A448" s="11" t="s">
        <v>111</v>
      </c>
      <c r="B448" s="13" t="s">
        <v>1181</v>
      </c>
      <c r="C448" s="11" t="s">
        <v>1197</v>
      </c>
      <c r="D448" s="13" t="s">
        <v>685</v>
      </c>
      <c r="E448" s="12" t="s">
        <v>524</v>
      </c>
      <c r="F448" s="11" t="s">
        <v>534</v>
      </c>
      <c r="G448" s="10" t="str">
        <f t="shared" si="12"/>
        <v>D</v>
      </c>
      <c r="H448" s="10" t="str">
        <f t="shared" si="13"/>
        <v>043-000</v>
      </c>
      <c r="I448" s="10" t="s">
        <v>1792</v>
      </c>
    </row>
    <row r="449" spans="1:9" ht="14.4" customHeight="1" x14ac:dyDescent="0.3">
      <c r="A449" s="11" t="s">
        <v>111</v>
      </c>
      <c r="B449" s="13" t="s">
        <v>1181</v>
      </c>
      <c r="C449" s="11" t="s">
        <v>1196</v>
      </c>
      <c r="D449" s="13" t="s">
        <v>730</v>
      </c>
      <c r="E449" s="12" t="s">
        <v>524</v>
      </c>
      <c r="F449" s="11" t="s">
        <v>523</v>
      </c>
      <c r="G449" s="10" t="str">
        <f t="shared" si="12"/>
        <v>D</v>
      </c>
      <c r="H449" s="10" t="str">
        <f t="shared" si="13"/>
        <v>043-000</v>
      </c>
      <c r="I449" s="10" t="s">
        <v>1793</v>
      </c>
    </row>
    <row r="450" spans="1:9" x14ac:dyDescent="0.3">
      <c r="A450" s="11" t="s">
        <v>111</v>
      </c>
      <c r="B450" s="13" t="s">
        <v>1181</v>
      </c>
      <c r="C450" s="11" t="s">
        <v>1195</v>
      </c>
      <c r="D450" s="13" t="s">
        <v>977</v>
      </c>
      <c r="E450" s="12" t="s">
        <v>524</v>
      </c>
      <c r="F450" s="11" t="s">
        <v>528</v>
      </c>
      <c r="G450" s="10" t="str">
        <f t="shared" si="12"/>
        <v>D</v>
      </c>
      <c r="H450" s="10" t="str">
        <f t="shared" si="13"/>
        <v>043-000</v>
      </c>
      <c r="I450" s="10" t="s">
        <v>1793</v>
      </c>
    </row>
    <row r="451" spans="1:9" ht="14.4" customHeight="1" x14ac:dyDescent="0.3">
      <c r="A451" s="11" t="s">
        <v>111</v>
      </c>
      <c r="B451" s="13" t="s">
        <v>1181</v>
      </c>
      <c r="C451" s="11" t="s">
        <v>1194</v>
      </c>
      <c r="D451" s="13" t="s">
        <v>786</v>
      </c>
      <c r="E451" s="12" t="s">
        <v>524</v>
      </c>
      <c r="F451" s="11" t="s">
        <v>534</v>
      </c>
      <c r="G451" s="10" t="str">
        <f t="shared" ref="G451:G514" si="14">IF(E451="N","D",IF(LEFT(B451,1)="5","SC","LC"))</f>
        <v>D</v>
      </c>
      <c r="H451" s="10" t="str">
        <f t="shared" ref="H451:H514" si="15">IF(G451="D",_xlfn.CONCAT(B451,"-","000"),_xlfn.CONCAT(B451,"-",D451))</f>
        <v>043-000</v>
      </c>
      <c r="I451" s="10" t="s">
        <v>1792</v>
      </c>
    </row>
    <row r="452" spans="1:9" x14ac:dyDescent="0.3">
      <c r="A452" s="11" t="s">
        <v>111</v>
      </c>
      <c r="B452" s="13" t="s">
        <v>1181</v>
      </c>
      <c r="C452" s="11" t="s">
        <v>1193</v>
      </c>
      <c r="D452" s="13" t="s">
        <v>728</v>
      </c>
      <c r="E452" s="12" t="s">
        <v>524</v>
      </c>
      <c r="F452" s="11" t="s">
        <v>619</v>
      </c>
      <c r="G452" s="10" t="str">
        <f t="shared" si="14"/>
        <v>D</v>
      </c>
      <c r="H452" s="10" t="str">
        <f t="shared" si="15"/>
        <v>043-000</v>
      </c>
      <c r="I452" s="10" t="s">
        <v>1793</v>
      </c>
    </row>
    <row r="453" spans="1:9" ht="14.4" customHeight="1" x14ac:dyDescent="0.3">
      <c r="A453" s="11" t="s">
        <v>111</v>
      </c>
      <c r="B453" s="13" t="s">
        <v>1181</v>
      </c>
      <c r="C453" s="11" t="s">
        <v>1192</v>
      </c>
      <c r="D453" s="13" t="s">
        <v>1191</v>
      </c>
      <c r="E453" s="12" t="s">
        <v>524</v>
      </c>
      <c r="F453" s="11" t="s">
        <v>534</v>
      </c>
      <c r="G453" s="10" t="str">
        <f t="shared" si="14"/>
        <v>D</v>
      </c>
      <c r="H453" s="10" t="str">
        <f t="shared" si="15"/>
        <v>043-000</v>
      </c>
      <c r="I453" s="10" t="s">
        <v>1792</v>
      </c>
    </row>
    <row r="454" spans="1:9" ht="14.4" customHeight="1" x14ac:dyDescent="0.3">
      <c r="A454" s="11" t="s">
        <v>111</v>
      </c>
      <c r="B454" s="13" t="s">
        <v>1181</v>
      </c>
      <c r="C454" s="11" t="s">
        <v>1190</v>
      </c>
      <c r="D454" s="13" t="s">
        <v>693</v>
      </c>
      <c r="E454" s="12" t="s">
        <v>524</v>
      </c>
      <c r="F454" s="11" t="s">
        <v>534</v>
      </c>
      <c r="G454" s="10" t="str">
        <f t="shared" si="14"/>
        <v>D</v>
      </c>
      <c r="H454" s="10" t="str">
        <f t="shared" si="15"/>
        <v>043-000</v>
      </c>
      <c r="I454" s="10" t="s">
        <v>1792</v>
      </c>
    </row>
    <row r="455" spans="1:9" ht="14.4" customHeight="1" x14ac:dyDescent="0.3">
      <c r="A455" s="11" t="s">
        <v>111</v>
      </c>
      <c r="B455" s="13" t="s">
        <v>1181</v>
      </c>
      <c r="C455" s="11" t="s">
        <v>1189</v>
      </c>
      <c r="D455" s="13" t="s">
        <v>608</v>
      </c>
      <c r="E455" s="12" t="s">
        <v>524</v>
      </c>
      <c r="F455" s="11" t="s">
        <v>534</v>
      </c>
      <c r="G455" s="10" t="str">
        <f t="shared" si="14"/>
        <v>D</v>
      </c>
      <c r="H455" s="10" t="str">
        <f t="shared" si="15"/>
        <v>043-000</v>
      </c>
      <c r="I455" s="10" t="s">
        <v>1792</v>
      </c>
    </row>
    <row r="456" spans="1:9" x14ac:dyDescent="0.3">
      <c r="A456" s="11" t="s">
        <v>111</v>
      </c>
      <c r="B456" s="13" t="s">
        <v>1181</v>
      </c>
      <c r="C456" s="11" t="s">
        <v>1188</v>
      </c>
      <c r="D456" s="13" t="s">
        <v>695</v>
      </c>
      <c r="E456" s="12" t="s">
        <v>524</v>
      </c>
      <c r="F456" s="11" t="s">
        <v>528</v>
      </c>
      <c r="G456" s="10" t="str">
        <f t="shared" si="14"/>
        <v>D</v>
      </c>
      <c r="H456" s="10" t="str">
        <f t="shared" si="15"/>
        <v>043-000</v>
      </c>
      <c r="I456" s="10" t="s">
        <v>1793</v>
      </c>
    </row>
    <row r="457" spans="1:9" ht="14.4" customHeight="1" x14ac:dyDescent="0.3">
      <c r="A457" s="11" t="s">
        <v>111</v>
      </c>
      <c r="B457" s="13" t="s">
        <v>1181</v>
      </c>
      <c r="C457" s="11" t="s">
        <v>1187</v>
      </c>
      <c r="D457" s="13" t="s">
        <v>682</v>
      </c>
      <c r="E457" s="12" t="s">
        <v>524</v>
      </c>
      <c r="F457" s="11" t="s">
        <v>523</v>
      </c>
      <c r="G457" s="10" t="str">
        <f t="shared" si="14"/>
        <v>D</v>
      </c>
      <c r="H457" s="10" t="str">
        <f t="shared" si="15"/>
        <v>043-000</v>
      </c>
      <c r="I457" s="10" t="s">
        <v>1793</v>
      </c>
    </row>
    <row r="458" spans="1:9" ht="14.4" customHeight="1" x14ac:dyDescent="0.3">
      <c r="A458" s="11" t="s">
        <v>111</v>
      </c>
      <c r="B458" s="13" t="s">
        <v>1181</v>
      </c>
      <c r="C458" s="11" t="s">
        <v>1186</v>
      </c>
      <c r="D458" s="13" t="s">
        <v>910</v>
      </c>
      <c r="E458" s="12" t="s">
        <v>524</v>
      </c>
      <c r="F458" s="11" t="s">
        <v>534</v>
      </c>
      <c r="G458" s="10" t="str">
        <f t="shared" si="14"/>
        <v>D</v>
      </c>
      <c r="H458" s="10" t="str">
        <f t="shared" si="15"/>
        <v>043-000</v>
      </c>
      <c r="I458" s="10" t="s">
        <v>1792</v>
      </c>
    </row>
    <row r="459" spans="1:9" ht="14.4" customHeight="1" x14ac:dyDescent="0.3">
      <c r="A459" s="11" t="s">
        <v>111</v>
      </c>
      <c r="B459" s="13" t="s">
        <v>1181</v>
      </c>
      <c r="C459" s="11" t="s">
        <v>1185</v>
      </c>
      <c r="D459" s="13" t="s">
        <v>587</v>
      </c>
      <c r="E459" s="12" t="s">
        <v>524</v>
      </c>
      <c r="F459" s="11" t="s">
        <v>534</v>
      </c>
      <c r="G459" s="10" t="str">
        <f t="shared" si="14"/>
        <v>D</v>
      </c>
      <c r="H459" s="10" t="str">
        <f t="shared" si="15"/>
        <v>043-000</v>
      </c>
      <c r="I459" s="10" t="s">
        <v>1792</v>
      </c>
    </row>
    <row r="460" spans="1:9" x14ac:dyDescent="0.3">
      <c r="A460" s="11" t="s">
        <v>111</v>
      </c>
      <c r="B460" s="13" t="s">
        <v>1181</v>
      </c>
      <c r="C460" s="11" t="s">
        <v>1184</v>
      </c>
      <c r="D460" s="13" t="s">
        <v>1117</v>
      </c>
      <c r="E460" s="12" t="s">
        <v>524</v>
      </c>
      <c r="F460" s="11" t="s">
        <v>528</v>
      </c>
      <c r="G460" s="10" t="str">
        <f t="shared" si="14"/>
        <v>D</v>
      </c>
      <c r="H460" s="10" t="str">
        <f t="shared" si="15"/>
        <v>043-000</v>
      </c>
      <c r="I460" s="10" t="s">
        <v>1793</v>
      </c>
    </row>
    <row r="461" spans="1:9" ht="14.4" customHeight="1" x14ac:dyDescent="0.3">
      <c r="A461" s="11" t="s">
        <v>111</v>
      </c>
      <c r="B461" s="13" t="s">
        <v>1181</v>
      </c>
      <c r="C461" s="11" t="s">
        <v>1183</v>
      </c>
      <c r="D461" s="13" t="s">
        <v>788</v>
      </c>
      <c r="E461" s="12" t="s">
        <v>524</v>
      </c>
      <c r="F461" s="11" t="s">
        <v>523</v>
      </c>
      <c r="G461" s="10" t="str">
        <f t="shared" si="14"/>
        <v>D</v>
      </c>
      <c r="H461" s="10" t="str">
        <f t="shared" si="15"/>
        <v>043-000</v>
      </c>
      <c r="I461" s="10" t="s">
        <v>1793</v>
      </c>
    </row>
    <row r="462" spans="1:9" x14ac:dyDescent="0.3">
      <c r="A462" s="11" t="s">
        <v>111</v>
      </c>
      <c r="B462" s="13" t="s">
        <v>1181</v>
      </c>
      <c r="C462" s="11" t="s">
        <v>1182</v>
      </c>
      <c r="D462" s="13" t="s">
        <v>527</v>
      </c>
      <c r="E462" s="12" t="s">
        <v>524</v>
      </c>
      <c r="F462" s="11" t="s">
        <v>619</v>
      </c>
      <c r="G462" s="10" t="str">
        <f t="shared" si="14"/>
        <v>D</v>
      </c>
      <c r="H462" s="10" t="str">
        <f t="shared" si="15"/>
        <v>043-000</v>
      </c>
      <c r="I462" s="10" t="s">
        <v>1793</v>
      </c>
    </row>
    <row r="463" spans="1:9" ht="14.4" customHeight="1" x14ac:dyDescent="0.3">
      <c r="A463" s="11" t="s">
        <v>111</v>
      </c>
      <c r="B463" s="13" t="s">
        <v>1181</v>
      </c>
      <c r="C463" s="11" t="s">
        <v>1180</v>
      </c>
      <c r="D463" s="13" t="s">
        <v>732</v>
      </c>
      <c r="E463" s="12" t="s">
        <v>524</v>
      </c>
      <c r="F463" s="11" t="s">
        <v>534</v>
      </c>
      <c r="G463" s="10" t="str">
        <f t="shared" si="14"/>
        <v>D</v>
      </c>
      <c r="H463" s="10" t="str">
        <f t="shared" si="15"/>
        <v>043-000</v>
      </c>
      <c r="I463" s="10" t="s">
        <v>1792</v>
      </c>
    </row>
    <row r="464" spans="1:9" ht="14.4" customHeight="1" x14ac:dyDescent="0.3">
      <c r="A464" s="11" t="s">
        <v>148</v>
      </c>
      <c r="B464" s="13" t="s">
        <v>716</v>
      </c>
      <c r="C464" s="11" t="s">
        <v>1179</v>
      </c>
      <c r="D464" s="13" t="s">
        <v>1079</v>
      </c>
      <c r="E464" s="12" t="s">
        <v>524</v>
      </c>
      <c r="F464" s="11" t="s">
        <v>534</v>
      </c>
      <c r="G464" s="10" t="str">
        <f t="shared" si="14"/>
        <v>D</v>
      </c>
      <c r="H464" s="10" t="str">
        <f t="shared" si="15"/>
        <v>015-000</v>
      </c>
      <c r="I464" s="10" t="s">
        <v>1792</v>
      </c>
    </row>
    <row r="465" spans="1:9" x14ac:dyDescent="0.3">
      <c r="A465" s="11" t="s">
        <v>148</v>
      </c>
      <c r="B465" s="13" t="s">
        <v>716</v>
      </c>
      <c r="C465" s="11" t="s">
        <v>1178</v>
      </c>
      <c r="D465" s="13" t="s">
        <v>739</v>
      </c>
      <c r="E465" s="12" t="s">
        <v>524</v>
      </c>
      <c r="F465" s="11" t="s">
        <v>528</v>
      </c>
      <c r="G465" s="10" t="str">
        <f t="shared" si="14"/>
        <v>D</v>
      </c>
      <c r="H465" s="10" t="str">
        <f t="shared" si="15"/>
        <v>015-000</v>
      </c>
      <c r="I465" s="10" t="s">
        <v>1793</v>
      </c>
    </row>
    <row r="466" spans="1:9" ht="14.4" customHeight="1" x14ac:dyDescent="0.3">
      <c r="A466" s="11" t="s">
        <v>148</v>
      </c>
      <c r="B466" s="13" t="s">
        <v>716</v>
      </c>
      <c r="C466" s="11" t="s">
        <v>1177</v>
      </c>
      <c r="D466" s="13" t="s">
        <v>667</v>
      </c>
      <c r="E466" s="12" t="s">
        <v>524</v>
      </c>
      <c r="F466" s="11" t="s">
        <v>523</v>
      </c>
      <c r="G466" s="10" t="str">
        <f t="shared" si="14"/>
        <v>D</v>
      </c>
      <c r="H466" s="10" t="str">
        <f t="shared" si="15"/>
        <v>015-000</v>
      </c>
      <c r="I466" s="10" t="s">
        <v>1793</v>
      </c>
    </row>
    <row r="467" spans="1:9" ht="14.4" customHeight="1" x14ac:dyDescent="0.3">
      <c r="A467" s="11" t="s">
        <v>150</v>
      </c>
      <c r="B467" s="13" t="s">
        <v>998</v>
      </c>
      <c r="C467" s="11" t="s">
        <v>1176</v>
      </c>
      <c r="D467" s="13" t="s">
        <v>1175</v>
      </c>
      <c r="E467" s="12" t="s">
        <v>524</v>
      </c>
      <c r="F467" s="11" t="s">
        <v>622</v>
      </c>
      <c r="G467" s="10" t="str">
        <f t="shared" si="14"/>
        <v>D</v>
      </c>
      <c r="H467" s="10" t="str">
        <f t="shared" si="15"/>
        <v>088-000</v>
      </c>
      <c r="I467" s="10" t="s">
        <v>1792</v>
      </c>
    </row>
    <row r="468" spans="1:9" ht="14.4" customHeight="1" x14ac:dyDescent="0.3">
      <c r="A468" s="11" t="s">
        <v>150</v>
      </c>
      <c r="B468" s="13" t="s">
        <v>998</v>
      </c>
      <c r="C468" s="11" t="s">
        <v>1174</v>
      </c>
      <c r="D468" s="13" t="s">
        <v>1087</v>
      </c>
      <c r="E468" s="12" t="s">
        <v>524</v>
      </c>
      <c r="F468" s="11" t="s">
        <v>622</v>
      </c>
      <c r="G468" s="10" t="str">
        <f t="shared" si="14"/>
        <v>D</v>
      </c>
      <c r="H468" s="10" t="str">
        <f t="shared" si="15"/>
        <v>088-000</v>
      </c>
      <c r="I468" s="10" t="s">
        <v>1792</v>
      </c>
    </row>
    <row r="469" spans="1:9" x14ac:dyDescent="0.3">
      <c r="A469" s="11" t="s">
        <v>150</v>
      </c>
      <c r="B469" s="13" t="s">
        <v>998</v>
      </c>
      <c r="C469" s="11" t="s">
        <v>1173</v>
      </c>
      <c r="D469" s="13" t="s">
        <v>611</v>
      </c>
      <c r="E469" s="12" t="s">
        <v>524</v>
      </c>
      <c r="F469" s="11" t="s">
        <v>528</v>
      </c>
      <c r="G469" s="10" t="str">
        <f t="shared" si="14"/>
        <v>D</v>
      </c>
      <c r="H469" s="10" t="str">
        <f t="shared" si="15"/>
        <v>088-000</v>
      </c>
      <c r="I469" s="10" t="s">
        <v>1793</v>
      </c>
    </row>
    <row r="470" spans="1:9" x14ac:dyDescent="0.3">
      <c r="A470" s="11" t="s">
        <v>150</v>
      </c>
      <c r="B470" s="13" t="s">
        <v>998</v>
      </c>
      <c r="C470" s="11" t="s">
        <v>1172</v>
      </c>
      <c r="D470" s="13" t="s">
        <v>1079</v>
      </c>
      <c r="E470" s="12" t="s">
        <v>524</v>
      </c>
      <c r="F470" s="11" t="s">
        <v>528</v>
      </c>
      <c r="G470" s="10" t="str">
        <f t="shared" si="14"/>
        <v>D</v>
      </c>
      <c r="H470" s="10" t="str">
        <f t="shared" si="15"/>
        <v>088-000</v>
      </c>
      <c r="I470" s="10" t="s">
        <v>1793</v>
      </c>
    </row>
    <row r="471" spans="1:9" x14ac:dyDescent="0.3">
      <c r="A471" s="11" t="s">
        <v>150</v>
      </c>
      <c r="B471" s="13" t="s">
        <v>998</v>
      </c>
      <c r="C471" s="11" t="s">
        <v>1171</v>
      </c>
      <c r="D471" s="13" t="s">
        <v>739</v>
      </c>
      <c r="E471" s="12" t="s">
        <v>524</v>
      </c>
      <c r="F471" s="11" t="s">
        <v>528</v>
      </c>
      <c r="G471" s="10" t="str">
        <f t="shared" si="14"/>
        <v>D</v>
      </c>
      <c r="H471" s="10" t="str">
        <f t="shared" si="15"/>
        <v>088-000</v>
      </c>
      <c r="I471" s="10" t="s">
        <v>1793</v>
      </c>
    </row>
    <row r="472" spans="1:9" ht="14.4" customHeight="1" x14ac:dyDescent="0.3">
      <c r="A472" s="11" t="s">
        <v>150</v>
      </c>
      <c r="B472" s="13" t="s">
        <v>998</v>
      </c>
      <c r="C472" s="11" t="s">
        <v>1170</v>
      </c>
      <c r="D472" s="13" t="s">
        <v>613</v>
      </c>
      <c r="E472" s="12" t="s">
        <v>524</v>
      </c>
      <c r="F472" s="11" t="s">
        <v>586</v>
      </c>
      <c r="G472" s="10" t="str">
        <f t="shared" si="14"/>
        <v>D</v>
      </c>
      <c r="H472" s="10" t="str">
        <f t="shared" si="15"/>
        <v>088-000</v>
      </c>
      <c r="I472" s="10" t="s">
        <v>1793</v>
      </c>
    </row>
    <row r="473" spans="1:9" ht="14.4" customHeight="1" x14ac:dyDescent="0.3">
      <c r="A473" s="11" t="s">
        <v>150</v>
      </c>
      <c r="B473" s="13" t="s">
        <v>998</v>
      </c>
      <c r="C473" s="11" t="s">
        <v>1169</v>
      </c>
      <c r="D473" s="13" t="s">
        <v>667</v>
      </c>
      <c r="E473" s="12" t="s">
        <v>524</v>
      </c>
      <c r="F473" s="11" t="s">
        <v>586</v>
      </c>
      <c r="G473" s="10" t="str">
        <f t="shared" si="14"/>
        <v>D</v>
      </c>
      <c r="H473" s="10" t="str">
        <f t="shared" si="15"/>
        <v>088-000</v>
      </c>
      <c r="I473" s="10" t="s">
        <v>1793</v>
      </c>
    </row>
    <row r="474" spans="1:9" ht="14.4" customHeight="1" x14ac:dyDescent="0.3">
      <c r="A474" s="11" t="s">
        <v>150</v>
      </c>
      <c r="B474" s="13" t="s">
        <v>998</v>
      </c>
      <c r="C474" s="11" t="s">
        <v>1168</v>
      </c>
      <c r="D474" s="13" t="s">
        <v>748</v>
      </c>
      <c r="E474" s="12" t="s">
        <v>524</v>
      </c>
      <c r="F474" s="11" t="s">
        <v>570</v>
      </c>
      <c r="G474" s="10" t="str">
        <f t="shared" si="14"/>
        <v>D</v>
      </c>
      <c r="H474" s="10" t="str">
        <f t="shared" si="15"/>
        <v>088-000</v>
      </c>
      <c r="I474" s="10" t="s">
        <v>1792</v>
      </c>
    </row>
    <row r="475" spans="1:9" ht="14.4" customHeight="1" x14ac:dyDescent="0.3">
      <c r="A475" s="11" t="s">
        <v>150</v>
      </c>
      <c r="B475" s="13" t="s">
        <v>998</v>
      </c>
      <c r="C475" s="11" t="s">
        <v>1167</v>
      </c>
      <c r="D475" s="13" t="s">
        <v>943</v>
      </c>
      <c r="E475" s="12" t="s">
        <v>524</v>
      </c>
      <c r="F475" s="11" t="s">
        <v>570</v>
      </c>
      <c r="G475" s="10" t="str">
        <f t="shared" si="14"/>
        <v>D</v>
      </c>
      <c r="H475" s="10" t="str">
        <f t="shared" si="15"/>
        <v>088-000</v>
      </c>
      <c r="I475" s="10" t="s">
        <v>1792</v>
      </c>
    </row>
    <row r="476" spans="1:9" x14ac:dyDescent="0.3">
      <c r="A476" s="11" t="s">
        <v>150</v>
      </c>
      <c r="B476" s="13" t="s">
        <v>998</v>
      </c>
      <c r="C476" s="11" t="s">
        <v>1166</v>
      </c>
      <c r="D476" s="13" t="s">
        <v>1165</v>
      </c>
      <c r="E476" s="12" t="s">
        <v>524</v>
      </c>
      <c r="F476" s="11" t="s">
        <v>1164</v>
      </c>
      <c r="G476" s="10" t="str">
        <f t="shared" si="14"/>
        <v>D</v>
      </c>
      <c r="H476" s="10" t="str">
        <f t="shared" si="15"/>
        <v>088-000</v>
      </c>
      <c r="I476" s="10" t="s">
        <v>1792</v>
      </c>
    </row>
    <row r="477" spans="1:9" ht="14.4" customHeight="1" x14ac:dyDescent="0.3">
      <c r="A477" s="11" t="s">
        <v>150</v>
      </c>
      <c r="B477" s="13" t="s">
        <v>998</v>
      </c>
      <c r="C477" s="11" t="s">
        <v>1163</v>
      </c>
      <c r="D477" s="13" t="s">
        <v>923</v>
      </c>
      <c r="E477" s="12" t="s">
        <v>524</v>
      </c>
      <c r="F477" s="11" t="s">
        <v>570</v>
      </c>
      <c r="G477" s="10" t="str">
        <f t="shared" si="14"/>
        <v>D</v>
      </c>
      <c r="H477" s="10" t="str">
        <f t="shared" si="15"/>
        <v>088-000</v>
      </c>
      <c r="I477" s="10" t="s">
        <v>1792</v>
      </c>
    </row>
    <row r="478" spans="1:9" ht="14.4" customHeight="1" x14ac:dyDescent="0.3">
      <c r="A478" s="11" t="s">
        <v>150</v>
      </c>
      <c r="B478" s="13" t="s">
        <v>998</v>
      </c>
      <c r="C478" s="11" t="s">
        <v>1162</v>
      </c>
      <c r="D478" s="13" t="s">
        <v>693</v>
      </c>
      <c r="E478" s="12" t="s">
        <v>524</v>
      </c>
      <c r="F478" s="11" t="s">
        <v>622</v>
      </c>
      <c r="G478" s="10" t="str">
        <f t="shared" si="14"/>
        <v>D</v>
      </c>
      <c r="H478" s="10" t="str">
        <f t="shared" si="15"/>
        <v>088-000</v>
      </c>
      <c r="I478" s="10" t="s">
        <v>1792</v>
      </c>
    </row>
    <row r="479" spans="1:9" ht="14.4" customHeight="1" x14ac:dyDescent="0.3">
      <c r="A479" s="11" t="s">
        <v>150</v>
      </c>
      <c r="B479" s="13" t="s">
        <v>998</v>
      </c>
      <c r="C479" s="11" t="s">
        <v>1161</v>
      </c>
      <c r="D479" s="13" t="s">
        <v>682</v>
      </c>
      <c r="E479" s="12" t="s">
        <v>524</v>
      </c>
      <c r="F479" s="11" t="s">
        <v>622</v>
      </c>
      <c r="G479" s="10" t="str">
        <f t="shared" si="14"/>
        <v>D</v>
      </c>
      <c r="H479" s="10" t="str">
        <f t="shared" si="15"/>
        <v>088-000</v>
      </c>
      <c r="I479" s="10" t="s">
        <v>1792</v>
      </c>
    </row>
    <row r="480" spans="1:9" ht="14.4" customHeight="1" x14ac:dyDescent="0.3">
      <c r="A480" s="11" t="s">
        <v>152</v>
      </c>
      <c r="B480" s="13" t="s">
        <v>646</v>
      </c>
      <c r="C480" s="11" t="s">
        <v>1160</v>
      </c>
      <c r="D480" s="13" t="s">
        <v>759</v>
      </c>
      <c r="E480" s="12" t="s">
        <v>524</v>
      </c>
      <c r="F480" s="11" t="s">
        <v>534</v>
      </c>
      <c r="G480" s="10" t="str">
        <f t="shared" si="14"/>
        <v>D</v>
      </c>
      <c r="H480" s="10" t="str">
        <f t="shared" si="15"/>
        <v>005-000</v>
      </c>
      <c r="I480" s="10" t="s">
        <v>1792</v>
      </c>
    </row>
    <row r="481" spans="1:9" x14ac:dyDescent="0.3">
      <c r="A481" s="11" t="s">
        <v>152</v>
      </c>
      <c r="B481" s="13" t="s">
        <v>646</v>
      </c>
      <c r="C481" s="11" t="s">
        <v>1159</v>
      </c>
      <c r="D481" s="13" t="s">
        <v>1079</v>
      </c>
      <c r="E481" s="12" t="s">
        <v>524</v>
      </c>
      <c r="F481" s="11" t="s">
        <v>528</v>
      </c>
      <c r="G481" s="10" t="str">
        <f t="shared" si="14"/>
        <v>D</v>
      </c>
      <c r="H481" s="10" t="str">
        <f t="shared" si="15"/>
        <v>005-000</v>
      </c>
      <c r="I481" s="10" t="s">
        <v>1793</v>
      </c>
    </row>
    <row r="482" spans="1:9" ht="14.4" customHeight="1" x14ac:dyDescent="0.3">
      <c r="A482" s="11" t="s">
        <v>152</v>
      </c>
      <c r="B482" s="13" t="s">
        <v>646</v>
      </c>
      <c r="C482" s="11" t="s">
        <v>1158</v>
      </c>
      <c r="D482" s="13" t="s">
        <v>667</v>
      </c>
      <c r="E482" s="12" t="s">
        <v>524</v>
      </c>
      <c r="F482" s="11" t="s">
        <v>523</v>
      </c>
      <c r="G482" s="10" t="str">
        <f t="shared" si="14"/>
        <v>D</v>
      </c>
      <c r="H482" s="10" t="str">
        <f t="shared" si="15"/>
        <v>005-000</v>
      </c>
      <c r="I482" s="10" t="s">
        <v>1793</v>
      </c>
    </row>
    <row r="483" spans="1:9" ht="14.4" customHeight="1" x14ac:dyDescent="0.3">
      <c r="A483" s="11" t="s">
        <v>154</v>
      </c>
      <c r="B483" s="13" t="s">
        <v>824</v>
      </c>
      <c r="C483" s="11" t="s">
        <v>1157</v>
      </c>
      <c r="D483" s="13" t="s">
        <v>601</v>
      </c>
      <c r="E483" s="12" t="s">
        <v>524</v>
      </c>
      <c r="F483" s="11" t="s">
        <v>595</v>
      </c>
      <c r="G483" s="10" t="str">
        <f t="shared" si="14"/>
        <v>D</v>
      </c>
      <c r="H483" s="10" t="str">
        <f t="shared" si="15"/>
        <v>018-000</v>
      </c>
      <c r="I483" s="10" t="s">
        <v>1792</v>
      </c>
    </row>
    <row r="484" spans="1:9" ht="14.4" customHeight="1" x14ac:dyDescent="0.3">
      <c r="A484" s="11" t="s">
        <v>154</v>
      </c>
      <c r="B484" s="13" t="s">
        <v>824</v>
      </c>
      <c r="C484" s="11" t="s">
        <v>1156</v>
      </c>
      <c r="D484" s="13" t="s">
        <v>739</v>
      </c>
      <c r="E484" s="12" t="s">
        <v>524</v>
      </c>
      <c r="F484" s="11" t="s">
        <v>595</v>
      </c>
      <c r="G484" s="10" t="str">
        <f t="shared" si="14"/>
        <v>D</v>
      </c>
      <c r="H484" s="10" t="str">
        <f t="shared" si="15"/>
        <v>018-000</v>
      </c>
      <c r="I484" s="10" t="s">
        <v>1792</v>
      </c>
    </row>
    <row r="485" spans="1:9" x14ac:dyDescent="0.3">
      <c r="A485" s="11" t="s">
        <v>154</v>
      </c>
      <c r="B485" s="13" t="s">
        <v>824</v>
      </c>
      <c r="C485" s="11" t="s">
        <v>1155</v>
      </c>
      <c r="D485" s="13" t="s">
        <v>613</v>
      </c>
      <c r="E485" s="12" t="s">
        <v>524</v>
      </c>
      <c r="F485" s="11" t="s">
        <v>528</v>
      </c>
      <c r="G485" s="10" t="str">
        <f t="shared" si="14"/>
        <v>D</v>
      </c>
      <c r="H485" s="10" t="str">
        <f t="shared" si="15"/>
        <v>018-000</v>
      </c>
      <c r="I485" s="10" t="s">
        <v>1793</v>
      </c>
    </row>
    <row r="486" spans="1:9" ht="14.4" customHeight="1" x14ac:dyDescent="0.3">
      <c r="A486" s="11" t="s">
        <v>154</v>
      </c>
      <c r="B486" s="13" t="s">
        <v>824</v>
      </c>
      <c r="C486" s="11" t="s">
        <v>1154</v>
      </c>
      <c r="D486" s="13" t="s">
        <v>545</v>
      </c>
      <c r="E486" s="12" t="s">
        <v>524</v>
      </c>
      <c r="F486" s="11" t="s">
        <v>523</v>
      </c>
      <c r="G486" s="10" t="str">
        <f t="shared" si="14"/>
        <v>D</v>
      </c>
      <c r="H486" s="10" t="str">
        <f t="shared" si="15"/>
        <v>018-000</v>
      </c>
      <c r="I486" s="10" t="s">
        <v>1793</v>
      </c>
    </row>
    <row r="487" spans="1:9" ht="14.4" customHeight="1" x14ac:dyDescent="0.3">
      <c r="A487" s="11" t="s">
        <v>154</v>
      </c>
      <c r="B487" s="13" t="s">
        <v>824</v>
      </c>
      <c r="C487" s="11" t="s">
        <v>1153</v>
      </c>
      <c r="D487" s="13" t="s">
        <v>565</v>
      </c>
      <c r="E487" s="12" t="s">
        <v>524</v>
      </c>
      <c r="F487" s="11" t="s">
        <v>773</v>
      </c>
      <c r="G487" s="10" t="str">
        <f t="shared" si="14"/>
        <v>D</v>
      </c>
      <c r="H487" s="10" t="str">
        <f t="shared" si="15"/>
        <v>018-000</v>
      </c>
      <c r="I487" s="10" t="s">
        <v>1792</v>
      </c>
    </row>
    <row r="488" spans="1:9" ht="26.4" x14ac:dyDescent="0.3">
      <c r="A488" s="11" t="s">
        <v>157</v>
      </c>
      <c r="B488" s="13" t="s">
        <v>757</v>
      </c>
      <c r="C488" s="11" t="s">
        <v>1152</v>
      </c>
      <c r="D488" s="13" t="s">
        <v>540</v>
      </c>
      <c r="E488" s="12" t="s">
        <v>524</v>
      </c>
      <c r="F488" s="11" t="s">
        <v>534</v>
      </c>
      <c r="G488" s="10" t="str">
        <f t="shared" si="14"/>
        <v>D</v>
      </c>
      <c r="H488" s="10" t="str">
        <f t="shared" si="15"/>
        <v>033-000</v>
      </c>
      <c r="I488" s="10" t="s">
        <v>1792</v>
      </c>
    </row>
    <row r="489" spans="1:9" ht="14.4" customHeight="1" x14ac:dyDescent="0.3">
      <c r="A489" s="11" t="s">
        <v>157</v>
      </c>
      <c r="B489" s="13" t="s">
        <v>757</v>
      </c>
      <c r="C489" s="11" t="s">
        <v>1151</v>
      </c>
      <c r="D489" s="13" t="s">
        <v>877</v>
      </c>
      <c r="E489" s="12" t="s">
        <v>524</v>
      </c>
      <c r="F489" s="11" t="s">
        <v>656</v>
      </c>
      <c r="G489" s="10" t="str">
        <f t="shared" si="14"/>
        <v>D</v>
      </c>
      <c r="H489" s="10" t="str">
        <f t="shared" si="15"/>
        <v>033-000</v>
      </c>
      <c r="I489" s="10" t="s">
        <v>1792</v>
      </c>
    </row>
    <row r="490" spans="1:9" ht="14.4" customHeight="1" x14ac:dyDescent="0.3">
      <c r="A490" s="11" t="s">
        <v>157</v>
      </c>
      <c r="B490" s="13" t="s">
        <v>757</v>
      </c>
      <c r="C490" s="11" t="s">
        <v>1150</v>
      </c>
      <c r="D490" s="13" t="s">
        <v>1149</v>
      </c>
      <c r="E490" s="12" t="s">
        <v>524</v>
      </c>
      <c r="F490" s="11" t="s">
        <v>656</v>
      </c>
      <c r="G490" s="10" t="str">
        <f t="shared" si="14"/>
        <v>D</v>
      </c>
      <c r="H490" s="10" t="str">
        <f t="shared" si="15"/>
        <v>033-000</v>
      </c>
      <c r="I490" s="10" t="s">
        <v>1792</v>
      </c>
    </row>
    <row r="491" spans="1:9" ht="14.4" customHeight="1" x14ac:dyDescent="0.3">
      <c r="A491" s="11" t="s">
        <v>157</v>
      </c>
      <c r="B491" s="13" t="s">
        <v>757</v>
      </c>
      <c r="C491" s="11" t="s">
        <v>1148</v>
      </c>
      <c r="D491" s="13" t="s">
        <v>874</v>
      </c>
      <c r="E491" s="12" t="s">
        <v>524</v>
      </c>
      <c r="F491" s="11" t="s">
        <v>656</v>
      </c>
      <c r="G491" s="10" t="str">
        <f t="shared" si="14"/>
        <v>D</v>
      </c>
      <c r="H491" s="10" t="str">
        <f t="shared" si="15"/>
        <v>033-000</v>
      </c>
      <c r="I491" s="10" t="s">
        <v>1792</v>
      </c>
    </row>
    <row r="492" spans="1:9" ht="14.4" customHeight="1" x14ac:dyDescent="0.3">
      <c r="A492" s="11" t="s">
        <v>157</v>
      </c>
      <c r="B492" s="13" t="s">
        <v>757</v>
      </c>
      <c r="C492" s="11" t="s">
        <v>1147</v>
      </c>
      <c r="D492" s="13" t="s">
        <v>1146</v>
      </c>
      <c r="E492" s="12" t="s">
        <v>524</v>
      </c>
      <c r="F492" s="11" t="s">
        <v>534</v>
      </c>
      <c r="G492" s="10" t="str">
        <f t="shared" si="14"/>
        <v>D</v>
      </c>
      <c r="H492" s="10" t="str">
        <f t="shared" si="15"/>
        <v>033-000</v>
      </c>
      <c r="I492" s="10" t="s">
        <v>1792</v>
      </c>
    </row>
    <row r="493" spans="1:9" ht="14.4" customHeight="1" x14ac:dyDescent="0.3">
      <c r="A493" s="11" t="s">
        <v>157</v>
      </c>
      <c r="B493" s="13" t="s">
        <v>757</v>
      </c>
      <c r="C493" s="11" t="s">
        <v>1145</v>
      </c>
      <c r="D493" s="13" t="s">
        <v>763</v>
      </c>
      <c r="E493" s="12" t="s">
        <v>524</v>
      </c>
      <c r="F493" s="11" t="s">
        <v>523</v>
      </c>
      <c r="G493" s="10" t="str">
        <f t="shared" si="14"/>
        <v>D</v>
      </c>
      <c r="H493" s="10" t="str">
        <f t="shared" si="15"/>
        <v>033-000</v>
      </c>
      <c r="I493" s="10" t="s">
        <v>1793</v>
      </c>
    </row>
    <row r="494" spans="1:9" ht="14.4" customHeight="1" x14ac:dyDescent="0.3">
      <c r="A494" s="11" t="s">
        <v>157</v>
      </c>
      <c r="B494" s="13" t="s">
        <v>757</v>
      </c>
      <c r="C494" s="11" t="s">
        <v>1144</v>
      </c>
      <c r="D494" s="13" t="s">
        <v>739</v>
      </c>
      <c r="E494" s="12" t="s">
        <v>524</v>
      </c>
      <c r="F494" s="11" t="s">
        <v>523</v>
      </c>
      <c r="G494" s="10" t="str">
        <f t="shared" si="14"/>
        <v>D</v>
      </c>
      <c r="H494" s="10" t="str">
        <f t="shared" si="15"/>
        <v>033-000</v>
      </c>
      <c r="I494" s="10" t="s">
        <v>1793</v>
      </c>
    </row>
    <row r="495" spans="1:9" x14ac:dyDescent="0.3">
      <c r="A495" s="11" t="s">
        <v>157</v>
      </c>
      <c r="B495" s="13" t="s">
        <v>757</v>
      </c>
      <c r="C495" s="11" t="s">
        <v>1143</v>
      </c>
      <c r="D495" s="13" t="s">
        <v>1079</v>
      </c>
      <c r="E495" s="12" t="s">
        <v>524</v>
      </c>
      <c r="F495" s="11" t="s">
        <v>1142</v>
      </c>
      <c r="G495" s="10" t="str">
        <f t="shared" si="14"/>
        <v>D</v>
      </c>
      <c r="H495" s="10" t="str">
        <f t="shared" si="15"/>
        <v>033-000</v>
      </c>
      <c r="I495" s="10" t="s">
        <v>1793</v>
      </c>
    </row>
    <row r="496" spans="1:9" x14ac:dyDescent="0.3">
      <c r="A496" s="11" t="s">
        <v>157</v>
      </c>
      <c r="B496" s="13" t="s">
        <v>757</v>
      </c>
      <c r="C496" s="11" t="s">
        <v>1141</v>
      </c>
      <c r="D496" s="13" t="s">
        <v>613</v>
      </c>
      <c r="E496" s="12" t="s">
        <v>524</v>
      </c>
      <c r="F496" s="11" t="s">
        <v>528</v>
      </c>
      <c r="G496" s="10" t="str">
        <f t="shared" si="14"/>
        <v>D</v>
      </c>
      <c r="H496" s="10" t="str">
        <f t="shared" si="15"/>
        <v>033-000</v>
      </c>
      <c r="I496" s="10" t="s">
        <v>1793</v>
      </c>
    </row>
    <row r="497" spans="1:9" ht="14.4" customHeight="1" x14ac:dyDescent="0.3">
      <c r="A497" s="11" t="s">
        <v>157</v>
      </c>
      <c r="B497" s="13" t="s">
        <v>757</v>
      </c>
      <c r="C497" s="11" t="s">
        <v>1140</v>
      </c>
      <c r="D497" s="13" t="s">
        <v>946</v>
      </c>
      <c r="E497" s="12" t="s">
        <v>524</v>
      </c>
      <c r="F497" s="11" t="s">
        <v>1139</v>
      </c>
      <c r="G497" s="10" t="str">
        <f t="shared" si="14"/>
        <v>D</v>
      </c>
      <c r="H497" s="10" t="str">
        <f t="shared" si="15"/>
        <v>033-000</v>
      </c>
      <c r="I497" s="10" t="s">
        <v>1793</v>
      </c>
    </row>
    <row r="498" spans="1:9" ht="14.4" customHeight="1" x14ac:dyDescent="0.3">
      <c r="A498" s="11" t="s">
        <v>157</v>
      </c>
      <c r="B498" s="13" t="s">
        <v>757</v>
      </c>
      <c r="C498" s="11" t="s">
        <v>995</v>
      </c>
      <c r="D498" s="13" t="s">
        <v>1115</v>
      </c>
      <c r="E498" s="12" t="s">
        <v>524</v>
      </c>
      <c r="F498" s="11" t="s">
        <v>534</v>
      </c>
      <c r="G498" s="10" t="str">
        <f t="shared" si="14"/>
        <v>D</v>
      </c>
      <c r="H498" s="10" t="str">
        <f t="shared" si="15"/>
        <v>033-000</v>
      </c>
      <c r="I498" s="10" t="s">
        <v>1792</v>
      </c>
    </row>
    <row r="499" spans="1:9" ht="14.4" customHeight="1" x14ac:dyDescent="0.3">
      <c r="A499" s="11" t="s">
        <v>157</v>
      </c>
      <c r="B499" s="13" t="s">
        <v>757</v>
      </c>
      <c r="C499" s="11" t="s">
        <v>1138</v>
      </c>
      <c r="D499" s="13" t="s">
        <v>881</v>
      </c>
      <c r="E499" s="12" t="s">
        <v>524</v>
      </c>
      <c r="F499" s="11" t="s">
        <v>534</v>
      </c>
      <c r="G499" s="10" t="str">
        <f t="shared" si="14"/>
        <v>D</v>
      </c>
      <c r="H499" s="10" t="str">
        <f t="shared" si="15"/>
        <v>033-000</v>
      </c>
      <c r="I499" s="10" t="s">
        <v>1792</v>
      </c>
    </row>
    <row r="500" spans="1:9" ht="14.4" customHeight="1" x14ac:dyDescent="0.3">
      <c r="A500" s="11" t="s">
        <v>157</v>
      </c>
      <c r="B500" s="13" t="s">
        <v>757</v>
      </c>
      <c r="C500" s="11" t="s">
        <v>1137</v>
      </c>
      <c r="D500" s="13" t="s">
        <v>1054</v>
      </c>
      <c r="E500" s="12" t="s">
        <v>524</v>
      </c>
      <c r="F500" s="11" t="s">
        <v>534</v>
      </c>
      <c r="G500" s="10" t="str">
        <f t="shared" si="14"/>
        <v>D</v>
      </c>
      <c r="H500" s="10" t="str">
        <f t="shared" si="15"/>
        <v>033-000</v>
      </c>
      <c r="I500" s="10" t="s">
        <v>1792</v>
      </c>
    </row>
    <row r="501" spans="1:9" ht="14.4" customHeight="1" x14ac:dyDescent="0.3">
      <c r="A501" s="11" t="s">
        <v>157</v>
      </c>
      <c r="B501" s="13" t="s">
        <v>757</v>
      </c>
      <c r="C501" s="11" t="s">
        <v>1136</v>
      </c>
      <c r="D501" s="13" t="s">
        <v>680</v>
      </c>
      <c r="E501" s="12" t="s">
        <v>524</v>
      </c>
      <c r="F501" s="11" t="s">
        <v>656</v>
      </c>
      <c r="G501" s="10" t="str">
        <f t="shared" si="14"/>
        <v>D</v>
      </c>
      <c r="H501" s="10" t="str">
        <f t="shared" si="15"/>
        <v>033-000</v>
      </c>
      <c r="I501" s="10" t="s">
        <v>1792</v>
      </c>
    </row>
    <row r="502" spans="1:9" ht="14.4" customHeight="1" x14ac:dyDescent="0.3">
      <c r="A502" s="11" t="s">
        <v>157</v>
      </c>
      <c r="B502" s="13" t="s">
        <v>757</v>
      </c>
      <c r="C502" s="11" t="s">
        <v>1135</v>
      </c>
      <c r="D502" s="13" t="s">
        <v>1134</v>
      </c>
      <c r="E502" s="12" t="s">
        <v>524</v>
      </c>
      <c r="F502" s="11" t="s">
        <v>534</v>
      </c>
      <c r="G502" s="10" t="str">
        <f t="shared" si="14"/>
        <v>D</v>
      </c>
      <c r="H502" s="10" t="str">
        <f t="shared" si="15"/>
        <v>033-000</v>
      </c>
      <c r="I502" s="10" t="s">
        <v>1792</v>
      </c>
    </row>
    <row r="503" spans="1:9" ht="14.4" customHeight="1" x14ac:dyDescent="0.3">
      <c r="A503" s="11" t="s">
        <v>157</v>
      </c>
      <c r="B503" s="13" t="s">
        <v>757</v>
      </c>
      <c r="C503" s="11" t="s">
        <v>1133</v>
      </c>
      <c r="D503" s="13" t="s">
        <v>977</v>
      </c>
      <c r="E503" s="12" t="s">
        <v>524</v>
      </c>
      <c r="F503" s="11" t="s">
        <v>534</v>
      </c>
      <c r="G503" s="10" t="str">
        <f t="shared" si="14"/>
        <v>D</v>
      </c>
      <c r="H503" s="10" t="str">
        <f t="shared" si="15"/>
        <v>033-000</v>
      </c>
      <c r="I503" s="10" t="s">
        <v>1792</v>
      </c>
    </row>
    <row r="504" spans="1:9" ht="14.4" customHeight="1" x14ac:dyDescent="0.3">
      <c r="A504" s="11" t="s">
        <v>157</v>
      </c>
      <c r="B504" s="13" t="s">
        <v>757</v>
      </c>
      <c r="C504" s="11" t="s">
        <v>1132</v>
      </c>
      <c r="D504" s="13" t="s">
        <v>587</v>
      </c>
      <c r="E504" s="12" t="s">
        <v>524</v>
      </c>
      <c r="F504" s="11" t="s">
        <v>534</v>
      </c>
      <c r="G504" s="10" t="str">
        <f t="shared" si="14"/>
        <v>D</v>
      </c>
      <c r="H504" s="10" t="str">
        <f t="shared" si="15"/>
        <v>033-000</v>
      </c>
      <c r="I504" s="10" t="s">
        <v>1792</v>
      </c>
    </row>
    <row r="505" spans="1:9" ht="14.4" customHeight="1" x14ac:dyDescent="0.3">
      <c r="A505" s="11" t="s">
        <v>157</v>
      </c>
      <c r="B505" s="13" t="s">
        <v>757</v>
      </c>
      <c r="C505" s="11" t="s">
        <v>1131</v>
      </c>
      <c r="D505" s="13" t="s">
        <v>720</v>
      </c>
      <c r="E505" s="12" t="s">
        <v>524</v>
      </c>
      <c r="F505" s="11" t="s">
        <v>534</v>
      </c>
      <c r="G505" s="10" t="str">
        <f t="shared" si="14"/>
        <v>D</v>
      </c>
      <c r="H505" s="10" t="str">
        <f t="shared" si="15"/>
        <v>033-000</v>
      </c>
      <c r="I505" s="10" t="s">
        <v>1792</v>
      </c>
    </row>
    <row r="506" spans="1:9" ht="14.4" customHeight="1" x14ac:dyDescent="0.3">
      <c r="A506" s="11" t="s">
        <v>159</v>
      </c>
      <c r="B506" s="13" t="s">
        <v>1129</v>
      </c>
      <c r="C506" s="11" t="s">
        <v>1130</v>
      </c>
      <c r="D506" s="13" t="s">
        <v>946</v>
      </c>
      <c r="E506" s="12" t="s">
        <v>524</v>
      </c>
      <c r="F506" s="11" t="s">
        <v>570</v>
      </c>
      <c r="G506" s="10" t="str">
        <f t="shared" si="14"/>
        <v>D</v>
      </c>
      <c r="H506" s="10" t="str">
        <f t="shared" si="15"/>
        <v>039-000</v>
      </c>
      <c r="I506" s="10" t="s">
        <v>1792</v>
      </c>
    </row>
    <row r="507" spans="1:9" x14ac:dyDescent="0.3">
      <c r="A507" s="11" t="s">
        <v>159</v>
      </c>
      <c r="B507" s="13" t="s">
        <v>1129</v>
      </c>
      <c r="C507" s="11" t="s">
        <v>1128</v>
      </c>
      <c r="D507" s="13" t="s">
        <v>611</v>
      </c>
      <c r="E507" s="12" t="s">
        <v>524</v>
      </c>
      <c r="F507" s="11" t="s">
        <v>531</v>
      </c>
      <c r="G507" s="10" t="str">
        <f t="shared" si="14"/>
        <v>D</v>
      </c>
      <c r="H507" s="10" t="str">
        <f t="shared" si="15"/>
        <v>039-000</v>
      </c>
      <c r="I507" s="10" t="s">
        <v>1793</v>
      </c>
    </row>
    <row r="508" spans="1:9" ht="14.4" customHeight="1" x14ac:dyDescent="0.3">
      <c r="A508" s="11" t="s">
        <v>1126</v>
      </c>
      <c r="B508" s="13" t="s">
        <v>1127</v>
      </c>
      <c r="C508" s="11" t="s">
        <v>1126</v>
      </c>
      <c r="D508" s="13" t="s">
        <v>754</v>
      </c>
      <c r="E508" s="12" t="s">
        <v>554</v>
      </c>
      <c r="F508" s="11" t="s">
        <v>534</v>
      </c>
      <c r="G508" s="10" t="str">
        <f t="shared" si="14"/>
        <v>SC</v>
      </c>
      <c r="H508" s="10" t="str">
        <f t="shared" si="15"/>
        <v>503-022</v>
      </c>
      <c r="I508" s="10" t="s">
        <v>1792</v>
      </c>
    </row>
    <row r="509" spans="1:9" ht="14.4" customHeight="1" x14ac:dyDescent="0.3">
      <c r="A509" s="11" t="s">
        <v>162</v>
      </c>
      <c r="B509" s="13" t="s">
        <v>545</v>
      </c>
      <c r="C509" s="11" t="s">
        <v>1125</v>
      </c>
      <c r="D509" s="13" t="s">
        <v>946</v>
      </c>
      <c r="E509" s="12" t="s">
        <v>524</v>
      </c>
      <c r="F509" s="11" t="s">
        <v>534</v>
      </c>
      <c r="G509" s="10" t="str">
        <f t="shared" si="14"/>
        <v>D</v>
      </c>
      <c r="H509" s="10" t="str">
        <f t="shared" si="15"/>
        <v>050-000</v>
      </c>
      <c r="I509" s="10" t="s">
        <v>1792</v>
      </c>
    </row>
    <row r="510" spans="1:9" x14ac:dyDescent="0.3">
      <c r="A510" s="11" t="s">
        <v>162</v>
      </c>
      <c r="B510" s="13" t="s">
        <v>545</v>
      </c>
      <c r="C510" s="11" t="s">
        <v>1124</v>
      </c>
      <c r="D510" s="13" t="s">
        <v>611</v>
      </c>
      <c r="E510" s="12" t="s">
        <v>524</v>
      </c>
      <c r="F510" s="11" t="s">
        <v>528</v>
      </c>
      <c r="G510" s="10" t="str">
        <f t="shared" si="14"/>
        <v>D</v>
      </c>
      <c r="H510" s="10" t="str">
        <f t="shared" si="15"/>
        <v>050-000</v>
      </c>
      <c r="I510" s="10" t="s">
        <v>1793</v>
      </c>
    </row>
    <row r="511" spans="1:9" ht="14.4" customHeight="1" x14ac:dyDescent="0.3">
      <c r="A511" s="11" t="s">
        <v>162</v>
      </c>
      <c r="B511" s="13" t="s">
        <v>545</v>
      </c>
      <c r="C511" s="11" t="s">
        <v>1123</v>
      </c>
      <c r="D511" s="13" t="s">
        <v>613</v>
      </c>
      <c r="E511" s="12" t="s">
        <v>524</v>
      </c>
      <c r="F511" s="11" t="s">
        <v>523</v>
      </c>
      <c r="G511" s="10" t="str">
        <f t="shared" si="14"/>
        <v>D</v>
      </c>
      <c r="H511" s="10" t="str">
        <f t="shared" si="15"/>
        <v>050-000</v>
      </c>
      <c r="I511" s="10" t="s">
        <v>1793</v>
      </c>
    </row>
    <row r="512" spans="1:9" ht="14.4" customHeight="1" x14ac:dyDescent="0.3">
      <c r="A512" s="11" t="s">
        <v>328</v>
      </c>
      <c r="B512" s="13" t="s">
        <v>1122</v>
      </c>
      <c r="C512" s="11" t="s">
        <v>328</v>
      </c>
      <c r="D512" s="13" t="s">
        <v>565</v>
      </c>
      <c r="E512" s="12" t="s">
        <v>554</v>
      </c>
      <c r="F512" s="11" t="s">
        <v>1121</v>
      </c>
      <c r="G512" s="10" t="str">
        <f t="shared" si="14"/>
        <v>SC</v>
      </c>
      <c r="H512" s="10" t="str">
        <f t="shared" si="15"/>
        <v>573-001</v>
      </c>
      <c r="I512" s="10" t="s">
        <v>1793</v>
      </c>
    </row>
    <row r="513" spans="1:9" ht="14.4" customHeight="1" x14ac:dyDescent="0.3">
      <c r="A513" s="11" t="s">
        <v>1119</v>
      </c>
      <c r="B513" s="13" t="s">
        <v>1120</v>
      </c>
      <c r="C513" s="11" t="s">
        <v>1119</v>
      </c>
      <c r="D513" s="13" t="s">
        <v>565</v>
      </c>
      <c r="E513" s="12" t="s">
        <v>554</v>
      </c>
      <c r="F513" s="11" t="s">
        <v>553</v>
      </c>
      <c r="G513" s="10" t="str">
        <f t="shared" si="14"/>
        <v>SC</v>
      </c>
      <c r="H513" s="10" t="str">
        <f t="shared" si="15"/>
        <v>535-001</v>
      </c>
      <c r="I513" s="10" t="s">
        <v>1793</v>
      </c>
    </row>
    <row r="514" spans="1:9" ht="14.4" customHeight="1" x14ac:dyDescent="0.3">
      <c r="A514" s="11" t="s">
        <v>167</v>
      </c>
      <c r="B514" s="13" t="s">
        <v>703</v>
      </c>
      <c r="C514" s="11" t="s">
        <v>1118</v>
      </c>
      <c r="D514" s="13" t="s">
        <v>1117</v>
      </c>
      <c r="E514" s="12" t="s">
        <v>524</v>
      </c>
      <c r="F514" s="11" t="s">
        <v>534</v>
      </c>
      <c r="G514" s="10" t="str">
        <f t="shared" si="14"/>
        <v>D</v>
      </c>
      <c r="H514" s="10" t="str">
        <f t="shared" si="15"/>
        <v>034-000</v>
      </c>
      <c r="I514" s="10" t="s">
        <v>1792</v>
      </c>
    </row>
    <row r="515" spans="1:9" x14ac:dyDescent="0.3">
      <c r="A515" s="11" t="s">
        <v>167</v>
      </c>
      <c r="B515" s="13" t="s">
        <v>703</v>
      </c>
      <c r="C515" s="11" t="s">
        <v>1116</v>
      </c>
      <c r="D515" s="13" t="s">
        <v>1115</v>
      </c>
      <c r="E515" s="12" t="s">
        <v>524</v>
      </c>
      <c r="F515" s="11" t="s">
        <v>528</v>
      </c>
      <c r="G515" s="10" t="str">
        <f t="shared" ref="G515:G578" si="16">IF(E515="N","D",IF(LEFT(B515,1)="5","SC","LC"))</f>
        <v>D</v>
      </c>
      <c r="H515" s="10" t="str">
        <f t="shared" ref="H515:H578" si="17">IF(G515="D",_xlfn.CONCAT(B515,"-","000"),_xlfn.CONCAT(B515,"-",D515))</f>
        <v>034-000</v>
      </c>
      <c r="I515" s="10" t="s">
        <v>1793</v>
      </c>
    </row>
    <row r="516" spans="1:9" ht="14.4" customHeight="1" x14ac:dyDescent="0.3">
      <c r="A516" s="11" t="s">
        <v>167</v>
      </c>
      <c r="B516" s="13" t="s">
        <v>703</v>
      </c>
      <c r="C516" s="11" t="s">
        <v>1114</v>
      </c>
      <c r="D516" s="13" t="s">
        <v>611</v>
      </c>
      <c r="E516" s="12" t="s">
        <v>524</v>
      </c>
      <c r="F516" s="11" t="s">
        <v>523</v>
      </c>
      <c r="G516" s="10" t="str">
        <f t="shared" si="16"/>
        <v>D</v>
      </c>
      <c r="H516" s="10" t="str">
        <f t="shared" si="17"/>
        <v>034-000</v>
      </c>
      <c r="I516" s="10" t="s">
        <v>1793</v>
      </c>
    </row>
    <row r="517" spans="1:9" x14ac:dyDescent="0.3">
      <c r="A517" s="11" t="s">
        <v>170</v>
      </c>
      <c r="B517" s="13" t="s">
        <v>667</v>
      </c>
      <c r="C517" s="11" t="s">
        <v>1113</v>
      </c>
      <c r="D517" s="13" t="s">
        <v>1087</v>
      </c>
      <c r="E517" s="12" t="s">
        <v>524</v>
      </c>
      <c r="F517" s="11" t="s">
        <v>528</v>
      </c>
      <c r="G517" s="10" t="str">
        <f t="shared" si="16"/>
        <v>D</v>
      </c>
      <c r="H517" s="10" t="str">
        <f t="shared" si="17"/>
        <v>056-000</v>
      </c>
      <c r="I517" s="10" t="s">
        <v>1793</v>
      </c>
    </row>
    <row r="518" spans="1:9" ht="14.4" customHeight="1" x14ac:dyDescent="0.3">
      <c r="A518" s="11" t="s">
        <v>170</v>
      </c>
      <c r="B518" s="13" t="s">
        <v>667</v>
      </c>
      <c r="C518" s="11" t="s">
        <v>1112</v>
      </c>
      <c r="D518" s="13" t="s">
        <v>611</v>
      </c>
      <c r="E518" s="12" t="s">
        <v>524</v>
      </c>
      <c r="F518" s="11" t="s">
        <v>523</v>
      </c>
      <c r="G518" s="10" t="str">
        <f t="shared" si="16"/>
        <v>D</v>
      </c>
      <c r="H518" s="10" t="str">
        <f t="shared" si="17"/>
        <v>056-000</v>
      </c>
      <c r="I518" s="10" t="s">
        <v>1793</v>
      </c>
    </row>
    <row r="519" spans="1:9" ht="14.4" customHeight="1" x14ac:dyDescent="0.3">
      <c r="A519" s="11" t="s">
        <v>170</v>
      </c>
      <c r="B519" s="13" t="s">
        <v>667</v>
      </c>
      <c r="C519" s="11" t="s">
        <v>1111</v>
      </c>
      <c r="D519" s="13" t="s">
        <v>759</v>
      </c>
      <c r="E519" s="12" t="s">
        <v>524</v>
      </c>
      <c r="F519" s="11" t="s">
        <v>656</v>
      </c>
      <c r="G519" s="10" t="str">
        <f t="shared" si="16"/>
        <v>D</v>
      </c>
      <c r="H519" s="10" t="str">
        <f t="shared" si="17"/>
        <v>056-000</v>
      </c>
      <c r="I519" s="10" t="s">
        <v>1792</v>
      </c>
    </row>
    <row r="520" spans="1:9" ht="14.4" customHeight="1" x14ac:dyDescent="0.3">
      <c r="A520" s="11" t="s">
        <v>170</v>
      </c>
      <c r="B520" s="13" t="s">
        <v>667</v>
      </c>
      <c r="C520" s="11" t="s">
        <v>1110</v>
      </c>
      <c r="D520" s="13" t="s">
        <v>1109</v>
      </c>
      <c r="E520" s="12" t="s">
        <v>524</v>
      </c>
      <c r="F520" s="11" t="s">
        <v>583</v>
      </c>
      <c r="G520" s="10" t="str">
        <f t="shared" si="16"/>
        <v>D</v>
      </c>
      <c r="H520" s="10" t="str">
        <f t="shared" si="17"/>
        <v>056-000</v>
      </c>
      <c r="I520" s="10" t="s">
        <v>1793</v>
      </c>
    </row>
    <row r="521" spans="1:9" ht="14.4" customHeight="1" x14ac:dyDescent="0.3">
      <c r="A521" s="11" t="s">
        <v>172</v>
      </c>
      <c r="B521" s="13" t="s">
        <v>603</v>
      </c>
      <c r="C521" s="11" t="s">
        <v>1108</v>
      </c>
      <c r="D521" s="13" t="s">
        <v>695</v>
      </c>
      <c r="E521" s="12" t="s">
        <v>524</v>
      </c>
      <c r="F521" s="11" t="s">
        <v>534</v>
      </c>
      <c r="G521" s="10" t="str">
        <f t="shared" si="16"/>
        <v>D</v>
      </c>
      <c r="H521" s="10" t="str">
        <f t="shared" si="17"/>
        <v>063-000</v>
      </c>
      <c r="I521" s="10" t="s">
        <v>1792</v>
      </c>
    </row>
    <row r="522" spans="1:9" x14ac:dyDescent="0.3">
      <c r="A522" s="11" t="s">
        <v>172</v>
      </c>
      <c r="B522" s="13" t="s">
        <v>603</v>
      </c>
      <c r="C522" s="11" t="s">
        <v>1107</v>
      </c>
      <c r="D522" s="13" t="s">
        <v>535</v>
      </c>
      <c r="E522" s="12" t="s">
        <v>524</v>
      </c>
      <c r="F522" s="11" t="s">
        <v>528</v>
      </c>
      <c r="G522" s="10" t="str">
        <f t="shared" si="16"/>
        <v>D</v>
      </c>
      <c r="H522" s="10" t="str">
        <f t="shared" si="17"/>
        <v>063-000</v>
      </c>
      <c r="I522" s="10" t="s">
        <v>1793</v>
      </c>
    </row>
    <row r="523" spans="1:9" ht="14.4" customHeight="1" x14ac:dyDescent="0.3">
      <c r="A523" s="11" t="s">
        <v>172</v>
      </c>
      <c r="B523" s="13" t="s">
        <v>603</v>
      </c>
      <c r="C523" s="11" t="s">
        <v>1106</v>
      </c>
      <c r="D523" s="13" t="s">
        <v>732</v>
      </c>
      <c r="E523" s="12" t="s">
        <v>524</v>
      </c>
      <c r="F523" s="11" t="s">
        <v>523</v>
      </c>
      <c r="G523" s="10" t="str">
        <f t="shared" si="16"/>
        <v>D</v>
      </c>
      <c r="H523" s="10" t="str">
        <f t="shared" si="17"/>
        <v>063-000</v>
      </c>
      <c r="I523" s="10" t="s">
        <v>1793</v>
      </c>
    </row>
    <row r="524" spans="1:9" ht="14.4" customHeight="1" x14ac:dyDescent="0.3">
      <c r="A524" s="11" t="s">
        <v>172</v>
      </c>
      <c r="B524" s="13" t="s">
        <v>603</v>
      </c>
      <c r="C524" s="11" t="s">
        <v>1105</v>
      </c>
      <c r="D524" s="13" t="s">
        <v>555</v>
      </c>
      <c r="E524" s="12" t="s">
        <v>554</v>
      </c>
      <c r="F524" s="11" t="s">
        <v>553</v>
      </c>
      <c r="G524" s="10" t="str">
        <f t="shared" si="16"/>
        <v>LC</v>
      </c>
      <c r="H524" s="10" t="str">
        <f t="shared" si="17"/>
        <v>063-004</v>
      </c>
      <c r="I524" s="10" t="s">
        <v>1793</v>
      </c>
    </row>
    <row r="525" spans="1:9" x14ac:dyDescent="0.3">
      <c r="A525" s="11" t="s">
        <v>1103</v>
      </c>
      <c r="B525" s="13" t="s">
        <v>748</v>
      </c>
      <c r="C525" s="11" t="s">
        <v>1104</v>
      </c>
      <c r="D525" s="13" t="s">
        <v>555</v>
      </c>
      <c r="E525" s="12" t="s">
        <v>524</v>
      </c>
      <c r="F525" s="11" t="s">
        <v>528</v>
      </c>
      <c r="G525" s="10" t="str">
        <f t="shared" si="16"/>
        <v>D</v>
      </c>
      <c r="H525" s="10" t="str">
        <f t="shared" si="17"/>
        <v>099-000</v>
      </c>
      <c r="I525" s="10" t="s">
        <v>1793</v>
      </c>
    </row>
    <row r="526" spans="1:9" x14ac:dyDescent="0.3">
      <c r="A526" s="11" t="s">
        <v>1103</v>
      </c>
      <c r="B526" s="13" t="s">
        <v>748</v>
      </c>
      <c r="C526" s="11" t="s">
        <v>1102</v>
      </c>
      <c r="D526" s="13" t="s">
        <v>537</v>
      </c>
      <c r="E526" s="12" t="s">
        <v>524</v>
      </c>
      <c r="F526" s="11" t="s">
        <v>619</v>
      </c>
      <c r="G526" s="10" t="str">
        <f t="shared" si="16"/>
        <v>D</v>
      </c>
      <c r="H526" s="10" t="str">
        <f t="shared" si="17"/>
        <v>099-000</v>
      </c>
      <c r="I526" s="10" t="s">
        <v>1793</v>
      </c>
    </row>
    <row r="527" spans="1:9" ht="14.4" customHeight="1" x14ac:dyDescent="0.3">
      <c r="A527" s="11" t="s">
        <v>329</v>
      </c>
      <c r="B527" s="13" t="s">
        <v>1101</v>
      </c>
      <c r="C527" s="11" t="s">
        <v>329</v>
      </c>
      <c r="D527" s="13" t="s">
        <v>565</v>
      </c>
      <c r="E527" s="12" t="s">
        <v>554</v>
      </c>
      <c r="F527" s="11" t="s">
        <v>523</v>
      </c>
      <c r="G527" s="10" t="str">
        <f t="shared" si="16"/>
        <v>SC</v>
      </c>
      <c r="H527" s="10" t="str">
        <f t="shared" si="17"/>
        <v>560-001</v>
      </c>
      <c r="I527" s="10" t="s">
        <v>1793</v>
      </c>
    </row>
    <row r="528" spans="1:9" ht="14.4" customHeight="1" x14ac:dyDescent="0.3">
      <c r="A528" s="11" t="s">
        <v>1099</v>
      </c>
      <c r="B528" s="13" t="s">
        <v>1100</v>
      </c>
      <c r="C528" s="11" t="s">
        <v>1099</v>
      </c>
      <c r="D528" s="13" t="s">
        <v>565</v>
      </c>
      <c r="E528" s="12" t="s">
        <v>554</v>
      </c>
      <c r="F528" s="11" t="s">
        <v>553</v>
      </c>
      <c r="G528" s="10" t="str">
        <f t="shared" si="16"/>
        <v>SC</v>
      </c>
      <c r="H528" s="10" t="str">
        <f t="shared" si="17"/>
        <v>546-001</v>
      </c>
      <c r="I528" s="10" t="s">
        <v>1793</v>
      </c>
    </row>
    <row r="529" spans="1:9" ht="14.4" customHeight="1" x14ac:dyDescent="0.3">
      <c r="A529" s="11" t="s">
        <v>178</v>
      </c>
      <c r="B529" s="13" t="s">
        <v>917</v>
      </c>
      <c r="C529" s="11" t="s">
        <v>1098</v>
      </c>
      <c r="D529" s="13" t="s">
        <v>605</v>
      </c>
      <c r="E529" s="12" t="s">
        <v>524</v>
      </c>
      <c r="F529" s="11" t="s">
        <v>534</v>
      </c>
      <c r="G529" s="10" t="str">
        <f t="shared" si="16"/>
        <v>D</v>
      </c>
      <c r="H529" s="10" t="str">
        <f t="shared" si="17"/>
        <v>007-000</v>
      </c>
      <c r="I529" s="10" t="s">
        <v>1792</v>
      </c>
    </row>
    <row r="530" spans="1:9" x14ac:dyDescent="0.3">
      <c r="A530" s="11" t="s">
        <v>178</v>
      </c>
      <c r="B530" s="13" t="s">
        <v>917</v>
      </c>
      <c r="C530" s="11" t="s">
        <v>1097</v>
      </c>
      <c r="D530" s="13" t="s">
        <v>977</v>
      </c>
      <c r="E530" s="12" t="s">
        <v>524</v>
      </c>
      <c r="F530" s="11" t="s">
        <v>528</v>
      </c>
      <c r="G530" s="10" t="str">
        <f t="shared" si="16"/>
        <v>D</v>
      </c>
      <c r="H530" s="10" t="str">
        <f t="shared" si="17"/>
        <v>007-000</v>
      </c>
      <c r="I530" s="10" t="s">
        <v>1793</v>
      </c>
    </row>
    <row r="531" spans="1:9" ht="14.4" customHeight="1" x14ac:dyDescent="0.3">
      <c r="A531" s="11" t="s">
        <v>178</v>
      </c>
      <c r="B531" s="13" t="s">
        <v>917</v>
      </c>
      <c r="C531" s="11" t="s">
        <v>1096</v>
      </c>
      <c r="D531" s="13" t="s">
        <v>888</v>
      </c>
      <c r="E531" s="12" t="s">
        <v>524</v>
      </c>
      <c r="F531" s="11" t="s">
        <v>523</v>
      </c>
      <c r="G531" s="10" t="str">
        <f t="shared" si="16"/>
        <v>D</v>
      </c>
      <c r="H531" s="10" t="str">
        <f t="shared" si="17"/>
        <v>007-000</v>
      </c>
      <c r="I531" s="10" t="s">
        <v>1793</v>
      </c>
    </row>
    <row r="532" spans="1:9" ht="14.4" customHeight="1" x14ac:dyDescent="0.3">
      <c r="A532" s="11" t="s">
        <v>57</v>
      </c>
      <c r="B532" s="13" t="s">
        <v>1005</v>
      </c>
      <c r="C532" s="11" t="s">
        <v>1095</v>
      </c>
      <c r="D532" s="13" t="s">
        <v>663</v>
      </c>
      <c r="E532" s="12" t="s">
        <v>524</v>
      </c>
      <c r="F532" s="11" t="s">
        <v>534</v>
      </c>
      <c r="G532" s="10" t="str">
        <f t="shared" si="16"/>
        <v>D</v>
      </c>
      <c r="H532" s="10" t="str">
        <f t="shared" si="17"/>
        <v>017-000</v>
      </c>
      <c r="I532" s="10" t="s">
        <v>1792</v>
      </c>
    </row>
    <row r="533" spans="1:9" ht="14.4" customHeight="1" x14ac:dyDescent="0.3">
      <c r="A533" s="11" t="s">
        <v>57</v>
      </c>
      <c r="B533" s="13" t="s">
        <v>1005</v>
      </c>
      <c r="C533" s="11" t="s">
        <v>1094</v>
      </c>
      <c r="D533" s="13" t="s">
        <v>540</v>
      </c>
      <c r="E533" s="12" t="s">
        <v>524</v>
      </c>
      <c r="F533" s="11" t="s">
        <v>534</v>
      </c>
      <c r="G533" s="10" t="str">
        <f t="shared" si="16"/>
        <v>D</v>
      </c>
      <c r="H533" s="10" t="str">
        <f t="shared" si="17"/>
        <v>017-000</v>
      </c>
      <c r="I533" s="10" t="s">
        <v>1792</v>
      </c>
    </row>
    <row r="534" spans="1:9" ht="14.4" customHeight="1" x14ac:dyDescent="0.3">
      <c r="A534" s="11" t="s">
        <v>57</v>
      </c>
      <c r="B534" s="13" t="s">
        <v>1005</v>
      </c>
      <c r="C534" s="11" t="s">
        <v>1093</v>
      </c>
      <c r="D534" s="13" t="s">
        <v>845</v>
      </c>
      <c r="E534" s="12" t="s">
        <v>524</v>
      </c>
      <c r="F534" s="11" t="s">
        <v>523</v>
      </c>
      <c r="G534" s="10" t="str">
        <f t="shared" si="16"/>
        <v>D</v>
      </c>
      <c r="H534" s="10" t="str">
        <f t="shared" si="17"/>
        <v>017-000</v>
      </c>
      <c r="I534" s="10" t="s">
        <v>1793</v>
      </c>
    </row>
    <row r="535" spans="1:9" x14ac:dyDescent="0.3">
      <c r="A535" s="11" t="s">
        <v>57</v>
      </c>
      <c r="B535" s="13" t="s">
        <v>1005</v>
      </c>
      <c r="C535" s="11" t="s">
        <v>1092</v>
      </c>
      <c r="D535" s="13" t="s">
        <v>824</v>
      </c>
      <c r="E535" s="12" t="s">
        <v>524</v>
      </c>
      <c r="F535" s="11" t="s">
        <v>528</v>
      </c>
      <c r="G535" s="10" t="str">
        <f t="shared" si="16"/>
        <v>D</v>
      </c>
      <c r="H535" s="10" t="str">
        <f t="shared" si="17"/>
        <v>017-000</v>
      </c>
      <c r="I535" s="10" t="s">
        <v>1793</v>
      </c>
    </row>
    <row r="536" spans="1:9" ht="14.4" customHeight="1" x14ac:dyDescent="0.3">
      <c r="A536" s="11" t="s">
        <v>57</v>
      </c>
      <c r="B536" s="13" t="s">
        <v>1005</v>
      </c>
      <c r="C536" s="11" t="s">
        <v>1038</v>
      </c>
      <c r="D536" s="13" t="s">
        <v>703</v>
      </c>
      <c r="E536" s="12" t="s">
        <v>524</v>
      </c>
      <c r="F536" s="11" t="s">
        <v>534</v>
      </c>
      <c r="G536" s="10" t="str">
        <f t="shared" si="16"/>
        <v>D</v>
      </c>
      <c r="H536" s="10" t="str">
        <f t="shared" si="17"/>
        <v>017-000</v>
      </c>
      <c r="I536" s="10" t="s">
        <v>1792</v>
      </c>
    </row>
    <row r="537" spans="1:9" ht="14.4" customHeight="1" x14ac:dyDescent="0.3">
      <c r="A537" s="11" t="s">
        <v>57</v>
      </c>
      <c r="B537" s="13" t="s">
        <v>1005</v>
      </c>
      <c r="C537" s="11" t="s">
        <v>753</v>
      </c>
      <c r="D537" s="13" t="s">
        <v>658</v>
      </c>
      <c r="E537" s="12" t="s">
        <v>524</v>
      </c>
      <c r="F537" s="11" t="s">
        <v>595</v>
      </c>
      <c r="G537" s="10" t="str">
        <f t="shared" si="16"/>
        <v>D</v>
      </c>
      <c r="H537" s="10" t="str">
        <f t="shared" si="17"/>
        <v>017-000</v>
      </c>
      <c r="I537" s="10" t="s">
        <v>1792</v>
      </c>
    </row>
    <row r="538" spans="1:9" ht="14.4" customHeight="1" x14ac:dyDescent="0.3">
      <c r="A538" s="11" t="s">
        <v>57</v>
      </c>
      <c r="B538" s="13" t="s">
        <v>1005</v>
      </c>
      <c r="C538" s="11" t="s">
        <v>1091</v>
      </c>
      <c r="D538" s="13" t="s">
        <v>791</v>
      </c>
      <c r="E538" s="12" t="s">
        <v>524</v>
      </c>
      <c r="F538" s="11" t="s">
        <v>534</v>
      </c>
      <c r="G538" s="10" t="str">
        <f t="shared" si="16"/>
        <v>D</v>
      </c>
      <c r="H538" s="10" t="str">
        <f t="shared" si="17"/>
        <v>017-000</v>
      </c>
      <c r="I538" s="10" t="s">
        <v>1792</v>
      </c>
    </row>
    <row r="539" spans="1:9" ht="14.4" customHeight="1" x14ac:dyDescent="0.3">
      <c r="A539" s="11" t="s">
        <v>57</v>
      </c>
      <c r="B539" s="13" t="s">
        <v>1005</v>
      </c>
      <c r="C539" s="11" t="s">
        <v>1090</v>
      </c>
      <c r="D539" s="13" t="s">
        <v>775</v>
      </c>
      <c r="E539" s="12" t="s">
        <v>524</v>
      </c>
      <c r="F539" s="11" t="s">
        <v>534</v>
      </c>
      <c r="G539" s="10" t="str">
        <f t="shared" si="16"/>
        <v>D</v>
      </c>
      <c r="H539" s="10" t="str">
        <f t="shared" si="17"/>
        <v>017-000</v>
      </c>
      <c r="I539" s="10" t="s">
        <v>1792</v>
      </c>
    </row>
    <row r="540" spans="1:9" ht="14.4" customHeight="1" x14ac:dyDescent="0.3">
      <c r="A540" s="11" t="s">
        <v>57</v>
      </c>
      <c r="B540" s="13" t="s">
        <v>1005</v>
      </c>
      <c r="C540" s="11" t="s">
        <v>1089</v>
      </c>
      <c r="D540" s="13" t="s">
        <v>569</v>
      </c>
      <c r="E540" s="12" t="s">
        <v>524</v>
      </c>
      <c r="F540" s="11" t="s">
        <v>534</v>
      </c>
      <c r="G540" s="10" t="str">
        <f t="shared" si="16"/>
        <v>D</v>
      </c>
      <c r="H540" s="10" t="str">
        <f t="shared" si="17"/>
        <v>017-000</v>
      </c>
      <c r="I540" s="10" t="s">
        <v>1792</v>
      </c>
    </row>
    <row r="541" spans="1:9" ht="26.4" x14ac:dyDescent="0.3">
      <c r="A541" s="11" t="s">
        <v>57</v>
      </c>
      <c r="B541" s="13" t="s">
        <v>1005</v>
      </c>
      <c r="C541" s="11" t="s">
        <v>1088</v>
      </c>
      <c r="D541" s="13" t="s">
        <v>1087</v>
      </c>
      <c r="E541" s="12" t="s">
        <v>524</v>
      </c>
      <c r="F541" s="11" t="s">
        <v>619</v>
      </c>
      <c r="G541" s="10" t="str">
        <f t="shared" si="16"/>
        <v>D</v>
      </c>
      <c r="H541" s="10" t="str">
        <f t="shared" si="17"/>
        <v>017-000</v>
      </c>
      <c r="I541" s="10" t="s">
        <v>1793</v>
      </c>
    </row>
    <row r="542" spans="1:9" ht="14.4" customHeight="1" x14ac:dyDescent="0.3">
      <c r="A542" s="11" t="s">
        <v>57</v>
      </c>
      <c r="B542" s="13" t="s">
        <v>1005</v>
      </c>
      <c r="C542" s="11" t="s">
        <v>1086</v>
      </c>
      <c r="D542" s="13" t="s">
        <v>1085</v>
      </c>
      <c r="E542" s="12" t="s">
        <v>524</v>
      </c>
      <c r="F542" s="11" t="s">
        <v>534</v>
      </c>
      <c r="G542" s="10" t="str">
        <f t="shared" si="16"/>
        <v>D</v>
      </c>
      <c r="H542" s="10" t="str">
        <f t="shared" si="17"/>
        <v>017-000</v>
      </c>
      <c r="I542" s="10" t="s">
        <v>1792</v>
      </c>
    </row>
    <row r="543" spans="1:9" x14ac:dyDescent="0.3">
      <c r="A543" s="11" t="s">
        <v>57</v>
      </c>
      <c r="B543" s="13" t="s">
        <v>1005</v>
      </c>
      <c r="C543" s="11" t="s">
        <v>808</v>
      </c>
      <c r="D543" s="13" t="s">
        <v>615</v>
      </c>
      <c r="E543" s="12" t="s">
        <v>524</v>
      </c>
      <c r="F543" s="11" t="s">
        <v>528</v>
      </c>
      <c r="G543" s="10" t="str">
        <f t="shared" si="16"/>
        <v>D</v>
      </c>
      <c r="H543" s="10" t="str">
        <f t="shared" si="17"/>
        <v>017-000</v>
      </c>
      <c r="I543" s="10" t="s">
        <v>1793</v>
      </c>
    </row>
    <row r="544" spans="1:9" ht="14.4" customHeight="1" x14ac:dyDescent="0.3">
      <c r="A544" s="11" t="s">
        <v>57</v>
      </c>
      <c r="B544" s="13" t="s">
        <v>1005</v>
      </c>
      <c r="C544" s="11" t="s">
        <v>1084</v>
      </c>
      <c r="D544" s="13" t="s">
        <v>806</v>
      </c>
      <c r="E544" s="12" t="s">
        <v>524</v>
      </c>
      <c r="F544" s="11" t="s">
        <v>534</v>
      </c>
      <c r="G544" s="10" t="str">
        <f t="shared" si="16"/>
        <v>D</v>
      </c>
      <c r="H544" s="10" t="str">
        <f t="shared" si="17"/>
        <v>017-000</v>
      </c>
      <c r="I544" s="10" t="s">
        <v>1792</v>
      </c>
    </row>
    <row r="545" spans="1:9" ht="14.4" customHeight="1" x14ac:dyDescent="0.3">
      <c r="A545" s="11" t="s">
        <v>57</v>
      </c>
      <c r="B545" s="13" t="s">
        <v>1005</v>
      </c>
      <c r="C545" s="11" t="s">
        <v>1083</v>
      </c>
      <c r="D545" s="13" t="s">
        <v>1040</v>
      </c>
      <c r="E545" s="12" t="s">
        <v>524</v>
      </c>
      <c r="F545" s="11" t="s">
        <v>534</v>
      </c>
      <c r="G545" s="10" t="str">
        <f t="shared" si="16"/>
        <v>D</v>
      </c>
      <c r="H545" s="10" t="str">
        <f t="shared" si="17"/>
        <v>017-000</v>
      </c>
      <c r="I545" s="10" t="s">
        <v>1792</v>
      </c>
    </row>
    <row r="546" spans="1:9" ht="14.4" customHeight="1" x14ac:dyDescent="0.3">
      <c r="A546" s="11" t="s">
        <v>57</v>
      </c>
      <c r="B546" s="13" t="s">
        <v>1005</v>
      </c>
      <c r="C546" s="11" t="s">
        <v>1082</v>
      </c>
      <c r="D546" s="13" t="s">
        <v>946</v>
      </c>
      <c r="E546" s="12" t="s">
        <v>524</v>
      </c>
      <c r="F546" s="11" t="s">
        <v>534</v>
      </c>
      <c r="G546" s="10" t="str">
        <f t="shared" si="16"/>
        <v>D</v>
      </c>
      <c r="H546" s="10" t="str">
        <f t="shared" si="17"/>
        <v>017-000</v>
      </c>
      <c r="I546" s="10" t="s">
        <v>1792</v>
      </c>
    </row>
    <row r="547" spans="1:9" ht="14.4" customHeight="1" x14ac:dyDescent="0.3">
      <c r="A547" s="11" t="s">
        <v>57</v>
      </c>
      <c r="B547" s="13" t="s">
        <v>1005</v>
      </c>
      <c r="C547" s="11" t="s">
        <v>1081</v>
      </c>
      <c r="D547" s="13" t="s">
        <v>601</v>
      </c>
      <c r="E547" s="12" t="s">
        <v>524</v>
      </c>
      <c r="F547" s="11" t="s">
        <v>534</v>
      </c>
      <c r="G547" s="10" t="str">
        <f t="shared" si="16"/>
        <v>D</v>
      </c>
      <c r="H547" s="10" t="str">
        <f t="shared" si="17"/>
        <v>017-000</v>
      </c>
      <c r="I547" s="10" t="s">
        <v>1792</v>
      </c>
    </row>
    <row r="548" spans="1:9" ht="14.4" customHeight="1" x14ac:dyDescent="0.3">
      <c r="A548" s="11" t="s">
        <v>57</v>
      </c>
      <c r="B548" s="13" t="s">
        <v>1005</v>
      </c>
      <c r="C548" s="11" t="s">
        <v>1080</v>
      </c>
      <c r="D548" s="13" t="s">
        <v>1079</v>
      </c>
      <c r="E548" s="12" t="s">
        <v>524</v>
      </c>
      <c r="F548" s="11" t="s">
        <v>534</v>
      </c>
      <c r="G548" s="10" t="str">
        <f t="shared" si="16"/>
        <v>D</v>
      </c>
      <c r="H548" s="10" t="str">
        <f t="shared" si="17"/>
        <v>017-000</v>
      </c>
      <c r="I548" s="10" t="s">
        <v>1792</v>
      </c>
    </row>
    <row r="549" spans="1:9" x14ac:dyDescent="0.3">
      <c r="A549" s="11" t="s">
        <v>57</v>
      </c>
      <c r="B549" s="13" t="s">
        <v>1005</v>
      </c>
      <c r="C549" s="11" t="s">
        <v>1078</v>
      </c>
      <c r="D549" s="13" t="s">
        <v>1077</v>
      </c>
      <c r="E549" s="12" t="s">
        <v>524</v>
      </c>
      <c r="F549" s="11" t="s">
        <v>579</v>
      </c>
      <c r="G549" s="10" t="str">
        <f t="shared" si="16"/>
        <v>D</v>
      </c>
      <c r="H549" s="10" t="str">
        <f t="shared" si="17"/>
        <v>017-000</v>
      </c>
      <c r="I549" s="10" t="s">
        <v>1793</v>
      </c>
    </row>
    <row r="550" spans="1:9" ht="14.4" customHeight="1" x14ac:dyDescent="0.3">
      <c r="A550" s="11" t="s">
        <v>57</v>
      </c>
      <c r="B550" s="13" t="s">
        <v>1005</v>
      </c>
      <c r="C550" s="11" t="s">
        <v>1076</v>
      </c>
      <c r="D550" s="13" t="s">
        <v>1075</v>
      </c>
      <c r="E550" s="12" t="s">
        <v>524</v>
      </c>
      <c r="F550" s="11" t="s">
        <v>534</v>
      </c>
      <c r="G550" s="10" t="str">
        <f t="shared" si="16"/>
        <v>D</v>
      </c>
      <c r="H550" s="10" t="str">
        <f t="shared" si="17"/>
        <v>017-000</v>
      </c>
      <c r="I550" s="10" t="s">
        <v>1792</v>
      </c>
    </row>
    <row r="551" spans="1:9" x14ac:dyDescent="0.3">
      <c r="A551" s="11" t="s">
        <v>57</v>
      </c>
      <c r="B551" s="13" t="s">
        <v>1005</v>
      </c>
      <c r="C551" s="11" t="s">
        <v>1074</v>
      </c>
      <c r="D551" s="13" t="s">
        <v>977</v>
      </c>
      <c r="E551" s="12" t="s">
        <v>524</v>
      </c>
      <c r="F551" s="11" t="s">
        <v>528</v>
      </c>
      <c r="G551" s="10" t="str">
        <f t="shared" si="16"/>
        <v>D</v>
      </c>
      <c r="H551" s="10" t="str">
        <f t="shared" si="17"/>
        <v>017-000</v>
      </c>
      <c r="I551" s="10" t="s">
        <v>1793</v>
      </c>
    </row>
    <row r="552" spans="1:9" ht="14.4" customHeight="1" x14ac:dyDescent="0.3">
      <c r="A552" s="11" t="s">
        <v>57</v>
      </c>
      <c r="B552" s="13" t="s">
        <v>1005</v>
      </c>
      <c r="C552" s="11" t="s">
        <v>1073</v>
      </c>
      <c r="D552" s="13" t="s">
        <v>1072</v>
      </c>
      <c r="E552" s="12" t="s">
        <v>524</v>
      </c>
      <c r="F552" s="11" t="s">
        <v>534</v>
      </c>
      <c r="G552" s="10" t="str">
        <f t="shared" si="16"/>
        <v>D</v>
      </c>
      <c r="H552" s="10" t="str">
        <f t="shared" si="17"/>
        <v>017-000</v>
      </c>
      <c r="I552" s="10" t="s">
        <v>1792</v>
      </c>
    </row>
    <row r="553" spans="1:9" ht="14.4" customHeight="1" x14ac:dyDescent="0.3">
      <c r="A553" s="11" t="s">
        <v>57</v>
      </c>
      <c r="B553" s="13" t="s">
        <v>1005</v>
      </c>
      <c r="C553" s="11" t="s">
        <v>1071</v>
      </c>
      <c r="D553" s="13" t="s">
        <v>1000</v>
      </c>
      <c r="E553" s="12" t="s">
        <v>524</v>
      </c>
      <c r="F553" s="11" t="s">
        <v>523</v>
      </c>
      <c r="G553" s="10" t="str">
        <f t="shared" si="16"/>
        <v>D</v>
      </c>
      <c r="H553" s="10" t="str">
        <f t="shared" si="17"/>
        <v>017-000</v>
      </c>
      <c r="I553" s="10" t="s">
        <v>1793</v>
      </c>
    </row>
    <row r="554" spans="1:9" ht="14.4" customHeight="1" x14ac:dyDescent="0.3">
      <c r="A554" s="11" t="s">
        <v>57</v>
      </c>
      <c r="B554" s="13" t="s">
        <v>1005</v>
      </c>
      <c r="C554" s="11" t="s">
        <v>1070</v>
      </c>
      <c r="D554" s="13" t="s">
        <v>901</v>
      </c>
      <c r="E554" s="12" t="s">
        <v>524</v>
      </c>
      <c r="F554" s="11" t="s">
        <v>534</v>
      </c>
      <c r="G554" s="10" t="str">
        <f t="shared" si="16"/>
        <v>D</v>
      </c>
      <c r="H554" s="10" t="str">
        <f t="shared" si="17"/>
        <v>017-000</v>
      </c>
      <c r="I554" s="10" t="s">
        <v>1792</v>
      </c>
    </row>
    <row r="555" spans="1:9" x14ac:dyDescent="0.3">
      <c r="A555" s="11" t="s">
        <v>57</v>
      </c>
      <c r="B555" s="13" t="s">
        <v>1005</v>
      </c>
      <c r="C555" s="11" t="s">
        <v>1069</v>
      </c>
      <c r="D555" s="13" t="s">
        <v>730</v>
      </c>
      <c r="E555" s="12" t="s">
        <v>524</v>
      </c>
      <c r="F555" s="11" t="s">
        <v>528</v>
      </c>
      <c r="G555" s="10" t="str">
        <f t="shared" si="16"/>
        <v>D</v>
      </c>
      <c r="H555" s="10" t="str">
        <f t="shared" si="17"/>
        <v>017-000</v>
      </c>
      <c r="I555" s="10" t="s">
        <v>1793</v>
      </c>
    </row>
    <row r="556" spans="1:9" ht="14.4" customHeight="1" x14ac:dyDescent="0.3">
      <c r="A556" s="11" t="s">
        <v>57</v>
      </c>
      <c r="B556" s="13" t="s">
        <v>1005</v>
      </c>
      <c r="C556" s="11" t="s">
        <v>803</v>
      </c>
      <c r="D556" s="13" t="s">
        <v>716</v>
      </c>
      <c r="E556" s="12" t="s">
        <v>524</v>
      </c>
      <c r="F556" s="11" t="s">
        <v>523</v>
      </c>
      <c r="G556" s="10" t="str">
        <f t="shared" si="16"/>
        <v>D</v>
      </c>
      <c r="H556" s="10" t="str">
        <f t="shared" si="17"/>
        <v>017-000</v>
      </c>
      <c r="I556" s="10" t="s">
        <v>1793</v>
      </c>
    </row>
    <row r="557" spans="1:9" ht="14.4" customHeight="1" x14ac:dyDescent="0.3">
      <c r="A557" s="11" t="s">
        <v>57</v>
      </c>
      <c r="B557" s="13" t="s">
        <v>1005</v>
      </c>
      <c r="C557" s="11" t="s">
        <v>1068</v>
      </c>
      <c r="D557" s="13" t="s">
        <v>709</v>
      </c>
      <c r="E557" s="12" t="s">
        <v>524</v>
      </c>
      <c r="F557" s="11" t="s">
        <v>534</v>
      </c>
      <c r="G557" s="10" t="str">
        <f t="shared" si="16"/>
        <v>D</v>
      </c>
      <c r="H557" s="10" t="str">
        <f t="shared" si="17"/>
        <v>017-000</v>
      </c>
      <c r="I557" s="10" t="s">
        <v>1792</v>
      </c>
    </row>
    <row r="558" spans="1:9" ht="14.4" customHeight="1" x14ac:dyDescent="0.3">
      <c r="A558" s="11" t="s">
        <v>57</v>
      </c>
      <c r="B558" s="13" t="s">
        <v>1005</v>
      </c>
      <c r="C558" s="11" t="s">
        <v>1067</v>
      </c>
      <c r="D558" s="13" t="s">
        <v>745</v>
      </c>
      <c r="E558" s="12" t="s">
        <v>524</v>
      </c>
      <c r="F558" s="11" t="s">
        <v>534</v>
      </c>
      <c r="G558" s="10" t="str">
        <f t="shared" si="16"/>
        <v>D</v>
      </c>
      <c r="H558" s="10" t="str">
        <f t="shared" si="17"/>
        <v>017-000</v>
      </c>
      <c r="I558" s="10" t="s">
        <v>1792</v>
      </c>
    </row>
    <row r="559" spans="1:9" ht="26.4" x14ac:dyDescent="0.3">
      <c r="A559" s="11" t="s">
        <v>57</v>
      </c>
      <c r="B559" s="13" t="s">
        <v>1005</v>
      </c>
      <c r="C559" s="11" t="s">
        <v>1066</v>
      </c>
      <c r="D559" s="13" t="s">
        <v>1005</v>
      </c>
      <c r="E559" s="12" t="s">
        <v>524</v>
      </c>
      <c r="F559" s="11" t="s">
        <v>523</v>
      </c>
      <c r="G559" s="10" t="str">
        <f t="shared" si="16"/>
        <v>D</v>
      </c>
      <c r="H559" s="10" t="str">
        <f t="shared" si="17"/>
        <v>017-000</v>
      </c>
      <c r="I559" s="10" t="s">
        <v>1793</v>
      </c>
    </row>
    <row r="560" spans="1:9" ht="14.4" customHeight="1" x14ac:dyDescent="0.3">
      <c r="A560" s="11" t="s">
        <v>57</v>
      </c>
      <c r="B560" s="13" t="s">
        <v>1005</v>
      </c>
      <c r="C560" s="11" t="s">
        <v>1065</v>
      </c>
      <c r="D560" s="13" t="s">
        <v>966</v>
      </c>
      <c r="E560" s="12" t="s">
        <v>524</v>
      </c>
      <c r="F560" s="11" t="s">
        <v>534</v>
      </c>
      <c r="G560" s="10" t="str">
        <f t="shared" si="16"/>
        <v>D</v>
      </c>
      <c r="H560" s="10" t="str">
        <f t="shared" si="17"/>
        <v>017-000</v>
      </c>
      <c r="I560" s="10" t="s">
        <v>1792</v>
      </c>
    </row>
    <row r="561" spans="1:9" x14ac:dyDescent="0.3">
      <c r="A561" s="11" t="s">
        <v>57</v>
      </c>
      <c r="B561" s="13" t="s">
        <v>1005</v>
      </c>
      <c r="C561" s="11" t="s">
        <v>1064</v>
      </c>
      <c r="D561" s="13" t="s">
        <v>728</v>
      </c>
      <c r="E561" s="12" t="s">
        <v>524</v>
      </c>
      <c r="F561" s="11" t="s">
        <v>528</v>
      </c>
      <c r="G561" s="10" t="str">
        <f t="shared" si="16"/>
        <v>D</v>
      </c>
      <c r="H561" s="10" t="str">
        <f t="shared" si="17"/>
        <v>017-000</v>
      </c>
      <c r="I561" s="10" t="s">
        <v>1793</v>
      </c>
    </row>
    <row r="562" spans="1:9" ht="14.4" customHeight="1" x14ac:dyDescent="0.3">
      <c r="A562" s="11" t="s">
        <v>57</v>
      </c>
      <c r="B562" s="13" t="s">
        <v>1005</v>
      </c>
      <c r="C562" s="11" t="s">
        <v>1063</v>
      </c>
      <c r="D562" s="13" t="s">
        <v>636</v>
      </c>
      <c r="E562" s="12" t="s">
        <v>524</v>
      </c>
      <c r="F562" s="11" t="s">
        <v>523</v>
      </c>
      <c r="G562" s="10" t="str">
        <f t="shared" si="16"/>
        <v>D</v>
      </c>
      <c r="H562" s="10" t="str">
        <f t="shared" si="17"/>
        <v>017-000</v>
      </c>
      <c r="I562" s="10" t="s">
        <v>1793</v>
      </c>
    </row>
    <row r="563" spans="1:9" ht="26.4" x14ac:dyDescent="0.3">
      <c r="A563" s="11" t="s">
        <v>57</v>
      </c>
      <c r="B563" s="13" t="s">
        <v>1005</v>
      </c>
      <c r="C563" s="11" t="s">
        <v>1062</v>
      </c>
      <c r="D563" s="13" t="s">
        <v>558</v>
      </c>
      <c r="E563" s="12" t="s">
        <v>524</v>
      </c>
      <c r="F563" s="11" t="s">
        <v>528</v>
      </c>
      <c r="G563" s="10" t="str">
        <f t="shared" si="16"/>
        <v>D</v>
      </c>
      <c r="H563" s="10" t="str">
        <f t="shared" si="17"/>
        <v>017-000</v>
      </c>
      <c r="I563" s="10" t="s">
        <v>1793</v>
      </c>
    </row>
    <row r="564" spans="1:9" ht="14.4" customHeight="1" x14ac:dyDescent="0.3">
      <c r="A564" s="11" t="s">
        <v>57</v>
      </c>
      <c r="B564" s="13" t="s">
        <v>1005</v>
      </c>
      <c r="C564" s="11" t="s">
        <v>790</v>
      </c>
      <c r="D564" s="13" t="s">
        <v>680</v>
      </c>
      <c r="E564" s="12" t="s">
        <v>524</v>
      </c>
      <c r="F564" s="11" t="s">
        <v>523</v>
      </c>
      <c r="G564" s="10" t="str">
        <f t="shared" si="16"/>
        <v>D</v>
      </c>
      <c r="H564" s="10" t="str">
        <f t="shared" si="17"/>
        <v>017-000</v>
      </c>
      <c r="I564" s="10" t="s">
        <v>1793</v>
      </c>
    </row>
    <row r="565" spans="1:9" ht="14.4" customHeight="1" x14ac:dyDescent="0.3">
      <c r="A565" s="11" t="s">
        <v>57</v>
      </c>
      <c r="B565" s="13" t="s">
        <v>1005</v>
      </c>
      <c r="C565" s="11" t="s">
        <v>1061</v>
      </c>
      <c r="D565" s="13" t="s">
        <v>917</v>
      </c>
      <c r="E565" s="12" t="s">
        <v>524</v>
      </c>
      <c r="F565" s="11" t="s">
        <v>534</v>
      </c>
      <c r="G565" s="10" t="str">
        <f t="shared" si="16"/>
        <v>D</v>
      </c>
      <c r="H565" s="10" t="str">
        <f t="shared" si="17"/>
        <v>017-000</v>
      </c>
      <c r="I565" s="10" t="s">
        <v>1792</v>
      </c>
    </row>
    <row r="566" spans="1:9" ht="14.4" customHeight="1" x14ac:dyDescent="0.3">
      <c r="A566" s="11" t="s">
        <v>57</v>
      </c>
      <c r="B566" s="13" t="s">
        <v>1005</v>
      </c>
      <c r="C566" s="11" t="s">
        <v>1060</v>
      </c>
      <c r="D566" s="13" t="s">
        <v>1059</v>
      </c>
      <c r="E566" s="12" t="s">
        <v>524</v>
      </c>
      <c r="F566" s="11" t="s">
        <v>773</v>
      </c>
      <c r="G566" s="10" t="str">
        <f t="shared" si="16"/>
        <v>D</v>
      </c>
      <c r="H566" s="10" t="str">
        <f t="shared" si="17"/>
        <v>017-000</v>
      </c>
      <c r="I566" s="10" t="s">
        <v>1792</v>
      </c>
    </row>
    <row r="567" spans="1:9" ht="14.4" customHeight="1" x14ac:dyDescent="0.3">
      <c r="A567" s="11" t="s">
        <v>57</v>
      </c>
      <c r="B567" s="13" t="s">
        <v>1005</v>
      </c>
      <c r="C567" s="11" t="s">
        <v>1058</v>
      </c>
      <c r="D567" s="13" t="s">
        <v>695</v>
      </c>
      <c r="E567" s="12" t="s">
        <v>524</v>
      </c>
      <c r="F567" s="11" t="s">
        <v>534</v>
      </c>
      <c r="G567" s="10" t="str">
        <f t="shared" si="16"/>
        <v>D</v>
      </c>
      <c r="H567" s="10" t="str">
        <f t="shared" si="17"/>
        <v>017-000</v>
      </c>
      <c r="I567" s="10" t="s">
        <v>1792</v>
      </c>
    </row>
    <row r="568" spans="1:9" ht="14.4" customHeight="1" x14ac:dyDescent="0.3">
      <c r="A568" s="11" t="s">
        <v>57</v>
      </c>
      <c r="B568" s="13" t="s">
        <v>1005</v>
      </c>
      <c r="C568" s="11" t="s">
        <v>1057</v>
      </c>
      <c r="D568" s="13" t="s">
        <v>664</v>
      </c>
      <c r="E568" s="12" t="s">
        <v>524</v>
      </c>
      <c r="F568" s="11" t="s">
        <v>534</v>
      </c>
      <c r="G568" s="10" t="str">
        <f t="shared" si="16"/>
        <v>D</v>
      </c>
      <c r="H568" s="10" t="str">
        <f t="shared" si="17"/>
        <v>017-000</v>
      </c>
      <c r="I568" s="10" t="s">
        <v>1792</v>
      </c>
    </row>
    <row r="569" spans="1:9" ht="14.4" customHeight="1" x14ac:dyDescent="0.3">
      <c r="A569" s="11" t="s">
        <v>57</v>
      </c>
      <c r="B569" s="13" t="s">
        <v>1005</v>
      </c>
      <c r="C569" s="11" t="s">
        <v>785</v>
      </c>
      <c r="D569" s="13" t="s">
        <v>535</v>
      </c>
      <c r="E569" s="12" t="s">
        <v>524</v>
      </c>
      <c r="F569" s="11" t="s">
        <v>534</v>
      </c>
      <c r="G569" s="10" t="str">
        <f t="shared" si="16"/>
        <v>D</v>
      </c>
      <c r="H569" s="10" t="str">
        <f t="shared" si="17"/>
        <v>017-000</v>
      </c>
      <c r="I569" s="10" t="s">
        <v>1792</v>
      </c>
    </row>
    <row r="570" spans="1:9" ht="14.4" customHeight="1" x14ac:dyDescent="0.3">
      <c r="A570" s="11" t="s">
        <v>57</v>
      </c>
      <c r="B570" s="13" t="s">
        <v>1005</v>
      </c>
      <c r="C570" s="11" t="s">
        <v>1056</v>
      </c>
      <c r="D570" s="13" t="s">
        <v>732</v>
      </c>
      <c r="E570" s="12" t="s">
        <v>524</v>
      </c>
      <c r="F570" s="11" t="s">
        <v>523</v>
      </c>
      <c r="G570" s="10" t="str">
        <f t="shared" si="16"/>
        <v>D</v>
      </c>
      <c r="H570" s="10" t="str">
        <f t="shared" si="17"/>
        <v>017-000</v>
      </c>
      <c r="I570" s="10" t="s">
        <v>1793</v>
      </c>
    </row>
    <row r="571" spans="1:9" ht="14.4" customHeight="1" x14ac:dyDescent="0.3">
      <c r="A571" s="11" t="s">
        <v>57</v>
      </c>
      <c r="B571" s="13" t="s">
        <v>1005</v>
      </c>
      <c r="C571" s="11" t="s">
        <v>1055</v>
      </c>
      <c r="D571" s="13" t="s">
        <v>1054</v>
      </c>
      <c r="E571" s="12" t="s">
        <v>524</v>
      </c>
      <c r="F571" s="11" t="s">
        <v>583</v>
      </c>
      <c r="G571" s="10" t="str">
        <f t="shared" si="16"/>
        <v>D</v>
      </c>
      <c r="H571" s="10" t="str">
        <f t="shared" si="17"/>
        <v>017-000</v>
      </c>
      <c r="I571" s="10" t="s">
        <v>1793</v>
      </c>
    </row>
    <row r="572" spans="1:9" ht="14.4" customHeight="1" x14ac:dyDescent="0.3">
      <c r="A572" s="11" t="s">
        <v>57</v>
      </c>
      <c r="B572" s="13" t="s">
        <v>1005</v>
      </c>
      <c r="C572" s="11" t="s">
        <v>1053</v>
      </c>
      <c r="D572" s="13" t="s">
        <v>1052</v>
      </c>
      <c r="E572" s="12" t="s">
        <v>524</v>
      </c>
      <c r="F572" s="11" t="s">
        <v>523</v>
      </c>
      <c r="G572" s="10" t="str">
        <f t="shared" si="16"/>
        <v>D</v>
      </c>
      <c r="H572" s="10" t="str">
        <f t="shared" si="17"/>
        <v>017-000</v>
      </c>
      <c r="I572" s="10" t="s">
        <v>1793</v>
      </c>
    </row>
    <row r="573" spans="1:9" x14ac:dyDescent="0.3">
      <c r="A573" s="11" t="s">
        <v>1050</v>
      </c>
      <c r="B573" s="13" t="s">
        <v>1051</v>
      </c>
      <c r="C573" s="11" t="s">
        <v>1050</v>
      </c>
      <c r="D573" s="13" t="s">
        <v>565</v>
      </c>
      <c r="E573" s="12" t="s">
        <v>554</v>
      </c>
      <c r="F573" s="11" t="s">
        <v>528</v>
      </c>
      <c r="G573" s="10" t="str">
        <f t="shared" si="16"/>
        <v>SC</v>
      </c>
      <c r="H573" s="10" t="str">
        <f t="shared" si="17"/>
        <v>567-001</v>
      </c>
      <c r="I573" s="10" t="s">
        <v>1793</v>
      </c>
    </row>
    <row r="574" spans="1:9" ht="14.4" customHeight="1" x14ac:dyDescent="0.3">
      <c r="A574" s="11" t="s">
        <v>182</v>
      </c>
      <c r="B574" s="13" t="s">
        <v>1045</v>
      </c>
      <c r="C574" s="11" t="s">
        <v>1049</v>
      </c>
      <c r="D574" s="13" t="s">
        <v>705</v>
      </c>
      <c r="E574" s="12" t="s">
        <v>524</v>
      </c>
      <c r="F574" s="11" t="s">
        <v>607</v>
      </c>
      <c r="G574" s="10" t="str">
        <f t="shared" si="16"/>
        <v>D</v>
      </c>
      <c r="H574" s="10" t="str">
        <f t="shared" si="17"/>
        <v>069-000</v>
      </c>
      <c r="I574" s="10" t="s">
        <v>1792</v>
      </c>
    </row>
    <row r="575" spans="1:9" ht="14.4" customHeight="1" x14ac:dyDescent="0.3">
      <c r="A575" s="11" t="s">
        <v>182</v>
      </c>
      <c r="B575" s="13" t="s">
        <v>1045</v>
      </c>
      <c r="C575" s="11" t="s">
        <v>1048</v>
      </c>
      <c r="D575" s="13" t="s">
        <v>982</v>
      </c>
      <c r="E575" s="12" t="s">
        <v>524</v>
      </c>
      <c r="F575" s="11" t="s">
        <v>586</v>
      </c>
      <c r="G575" s="10" t="str">
        <f t="shared" si="16"/>
        <v>D</v>
      </c>
      <c r="H575" s="10" t="str">
        <f t="shared" si="17"/>
        <v>069-000</v>
      </c>
      <c r="I575" s="10" t="s">
        <v>1793</v>
      </c>
    </row>
    <row r="576" spans="1:9" ht="14.4" customHeight="1" x14ac:dyDescent="0.3">
      <c r="A576" s="11" t="s">
        <v>182</v>
      </c>
      <c r="B576" s="13" t="s">
        <v>1045</v>
      </c>
      <c r="C576" s="11" t="s">
        <v>1047</v>
      </c>
      <c r="D576" s="13" t="s">
        <v>664</v>
      </c>
      <c r="E576" s="12" t="s">
        <v>524</v>
      </c>
      <c r="F576" s="11" t="s">
        <v>656</v>
      </c>
      <c r="G576" s="10" t="str">
        <f t="shared" si="16"/>
        <v>D</v>
      </c>
      <c r="H576" s="10" t="str">
        <f t="shared" si="17"/>
        <v>069-000</v>
      </c>
      <c r="I576" s="10" t="s">
        <v>1792</v>
      </c>
    </row>
    <row r="577" spans="1:9" x14ac:dyDescent="0.3">
      <c r="A577" s="11" t="s">
        <v>182</v>
      </c>
      <c r="B577" s="13" t="s">
        <v>1045</v>
      </c>
      <c r="C577" s="11" t="s">
        <v>1046</v>
      </c>
      <c r="D577" s="13" t="s">
        <v>780</v>
      </c>
      <c r="E577" s="12" t="s">
        <v>524</v>
      </c>
      <c r="F577" s="11" t="s">
        <v>528</v>
      </c>
      <c r="G577" s="10" t="str">
        <f t="shared" si="16"/>
        <v>D</v>
      </c>
      <c r="H577" s="10" t="str">
        <f t="shared" si="17"/>
        <v>069-000</v>
      </c>
      <c r="I577" s="10" t="s">
        <v>1793</v>
      </c>
    </row>
    <row r="578" spans="1:9" ht="14.4" customHeight="1" x14ac:dyDescent="0.3">
      <c r="A578" s="11" t="s">
        <v>182</v>
      </c>
      <c r="B578" s="13" t="s">
        <v>1045</v>
      </c>
      <c r="C578" s="11" t="s">
        <v>1044</v>
      </c>
      <c r="D578" s="13" t="s">
        <v>759</v>
      </c>
      <c r="E578" s="12" t="s">
        <v>524</v>
      </c>
      <c r="F578" s="11" t="s">
        <v>860</v>
      </c>
      <c r="G578" s="10" t="str">
        <f t="shared" si="16"/>
        <v>D</v>
      </c>
      <c r="H578" s="10" t="str">
        <f t="shared" si="17"/>
        <v>069-000</v>
      </c>
      <c r="I578" s="10" t="s">
        <v>1792</v>
      </c>
    </row>
    <row r="579" spans="1:9" ht="14.4" customHeight="1" x14ac:dyDescent="0.3">
      <c r="A579" s="11" t="s">
        <v>184</v>
      </c>
      <c r="B579" s="13" t="s">
        <v>1040</v>
      </c>
      <c r="C579" s="11" t="s">
        <v>1043</v>
      </c>
      <c r="D579" s="13" t="s">
        <v>851</v>
      </c>
      <c r="E579" s="12" t="s">
        <v>524</v>
      </c>
      <c r="F579" s="11" t="s">
        <v>534</v>
      </c>
      <c r="G579" s="10" t="str">
        <f t="shared" ref="G579:G642" si="18">IF(E579="N","D",IF(LEFT(B579,1)="5","SC","LC"))</f>
        <v>D</v>
      </c>
      <c r="H579" s="10" t="str">
        <f t="shared" ref="H579:H642" si="19">IF(G579="D",_xlfn.CONCAT(B579,"-","000"),_xlfn.CONCAT(B579,"-",D579))</f>
        <v>051-000</v>
      </c>
      <c r="I579" s="10" t="s">
        <v>1792</v>
      </c>
    </row>
    <row r="580" spans="1:9" x14ac:dyDescent="0.3">
      <c r="A580" s="11" t="s">
        <v>184</v>
      </c>
      <c r="B580" s="13" t="s">
        <v>1040</v>
      </c>
      <c r="C580" s="11" t="s">
        <v>1042</v>
      </c>
      <c r="D580" s="13" t="s">
        <v>933</v>
      </c>
      <c r="E580" s="12" t="s">
        <v>524</v>
      </c>
      <c r="F580" s="11" t="s">
        <v>528</v>
      </c>
      <c r="G580" s="10" t="str">
        <f t="shared" si="18"/>
        <v>D</v>
      </c>
      <c r="H580" s="10" t="str">
        <f t="shared" si="19"/>
        <v>051-000</v>
      </c>
      <c r="I580" s="10" t="s">
        <v>1793</v>
      </c>
    </row>
    <row r="581" spans="1:9" ht="14.4" customHeight="1" x14ac:dyDescent="0.3">
      <c r="A581" s="11" t="s">
        <v>184</v>
      </c>
      <c r="B581" s="13" t="s">
        <v>1040</v>
      </c>
      <c r="C581" s="11" t="s">
        <v>1041</v>
      </c>
      <c r="D581" s="13" t="s">
        <v>925</v>
      </c>
      <c r="E581" s="12" t="s">
        <v>524</v>
      </c>
      <c r="F581" s="11" t="s">
        <v>523</v>
      </c>
      <c r="G581" s="10" t="str">
        <f t="shared" si="18"/>
        <v>D</v>
      </c>
      <c r="H581" s="10" t="str">
        <f t="shared" si="19"/>
        <v>051-000</v>
      </c>
      <c r="I581" s="10" t="s">
        <v>1793</v>
      </c>
    </row>
    <row r="582" spans="1:9" x14ac:dyDescent="0.3">
      <c r="A582" s="11" t="s">
        <v>184</v>
      </c>
      <c r="B582" s="13" t="s">
        <v>1040</v>
      </c>
      <c r="C582" s="11" t="s">
        <v>1039</v>
      </c>
      <c r="D582" s="13" t="s">
        <v>730</v>
      </c>
      <c r="E582" s="12" t="s">
        <v>524</v>
      </c>
      <c r="F582" s="11" t="s">
        <v>619</v>
      </c>
      <c r="G582" s="10" t="str">
        <f t="shared" si="18"/>
        <v>D</v>
      </c>
      <c r="H582" s="10" t="str">
        <f t="shared" si="19"/>
        <v>051-000</v>
      </c>
      <c r="I582" s="10" t="s">
        <v>1793</v>
      </c>
    </row>
    <row r="583" spans="1:9" ht="14.4" customHeight="1" x14ac:dyDescent="0.3">
      <c r="A583" s="11" t="s">
        <v>186</v>
      </c>
      <c r="B583" s="13" t="s">
        <v>1035</v>
      </c>
      <c r="C583" s="11" t="s">
        <v>1038</v>
      </c>
      <c r="D583" s="13" t="s">
        <v>703</v>
      </c>
      <c r="E583" s="12" t="s">
        <v>524</v>
      </c>
      <c r="F583" s="11" t="s">
        <v>871</v>
      </c>
      <c r="G583" s="10" t="str">
        <f t="shared" si="18"/>
        <v>D</v>
      </c>
      <c r="H583" s="10" t="str">
        <f t="shared" si="19"/>
        <v>029-000</v>
      </c>
      <c r="I583" s="10" t="s">
        <v>1792</v>
      </c>
    </row>
    <row r="584" spans="1:9" ht="14.4" customHeight="1" x14ac:dyDescent="0.3">
      <c r="A584" s="11" t="s">
        <v>186</v>
      </c>
      <c r="B584" s="13" t="s">
        <v>1035</v>
      </c>
      <c r="C584" s="11" t="s">
        <v>1037</v>
      </c>
      <c r="D584" s="13" t="s">
        <v>611</v>
      </c>
      <c r="E584" s="12" t="s">
        <v>524</v>
      </c>
      <c r="F584" s="11" t="s">
        <v>586</v>
      </c>
      <c r="G584" s="10" t="str">
        <f t="shared" si="18"/>
        <v>D</v>
      </c>
      <c r="H584" s="10" t="str">
        <f t="shared" si="19"/>
        <v>029-000</v>
      </c>
      <c r="I584" s="10" t="s">
        <v>1793</v>
      </c>
    </row>
    <row r="585" spans="1:9" x14ac:dyDescent="0.3">
      <c r="A585" s="11" t="s">
        <v>186</v>
      </c>
      <c r="B585" s="13" t="s">
        <v>1035</v>
      </c>
      <c r="C585" s="11" t="s">
        <v>1036</v>
      </c>
      <c r="D585" s="13" t="s">
        <v>925</v>
      </c>
      <c r="E585" s="12" t="s">
        <v>524</v>
      </c>
      <c r="F585" s="11" t="s">
        <v>528</v>
      </c>
      <c r="G585" s="10" t="str">
        <f t="shared" si="18"/>
        <v>D</v>
      </c>
      <c r="H585" s="10" t="str">
        <f t="shared" si="19"/>
        <v>029-000</v>
      </c>
      <c r="I585" s="10" t="s">
        <v>1793</v>
      </c>
    </row>
    <row r="586" spans="1:9" ht="14.4" customHeight="1" x14ac:dyDescent="0.3">
      <c r="A586" s="11" t="s">
        <v>186</v>
      </c>
      <c r="B586" s="13" t="s">
        <v>1035</v>
      </c>
      <c r="C586" s="11" t="s">
        <v>1034</v>
      </c>
      <c r="D586" s="13" t="s">
        <v>1033</v>
      </c>
      <c r="E586" s="12" t="s">
        <v>524</v>
      </c>
      <c r="F586" s="11" t="s">
        <v>1032</v>
      </c>
      <c r="G586" s="10" t="str">
        <f t="shared" si="18"/>
        <v>D</v>
      </c>
      <c r="H586" s="10" t="str">
        <f t="shared" si="19"/>
        <v>029-000</v>
      </c>
      <c r="I586" s="10" t="s">
        <v>1792</v>
      </c>
    </row>
    <row r="587" spans="1:9" ht="14.4" customHeight="1" x14ac:dyDescent="0.3">
      <c r="A587" s="11" t="s">
        <v>188</v>
      </c>
      <c r="B587" s="13" t="s">
        <v>809</v>
      </c>
      <c r="C587" s="11" t="s">
        <v>1031</v>
      </c>
      <c r="D587" s="13" t="s">
        <v>1005</v>
      </c>
      <c r="E587" s="12" t="s">
        <v>524</v>
      </c>
      <c r="F587" s="11" t="s">
        <v>570</v>
      </c>
      <c r="G587" s="10" t="str">
        <f t="shared" si="18"/>
        <v>D</v>
      </c>
      <c r="H587" s="10" t="str">
        <f t="shared" si="19"/>
        <v>041-000</v>
      </c>
      <c r="I587" s="10" t="s">
        <v>1792</v>
      </c>
    </row>
    <row r="588" spans="1:9" ht="14.4" customHeight="1" x14ac:dyDescent="0.3">
      <c r="A588" s="11" t="s">
        <v>188</v>
      </c>
      <c r="B588" s="13" t="s">
        <v>809</v>
      </c>
      <c r="C588" s="11" t="s">
        <v>1030</v>
      </c>
      <c r="D588" s="13" t="s">
        <v>841</v>
      </c>
      <c r="E588" s="12" t="s">
        <v>524</v>
      </c>
      <c r="F588" s="11" t="s">
        <v>570</v>
      </c>
      <c r="G588" s="10" t="str">
        <f t="shared" si="18"/>
        <v>D</v>
      </c>
      <c r="H588" s="10" t="str">
        <f t="shared" si="19"/>
        <v>041-000</v>
      </c>
      <c r="I588" s="10" t="s">
        <v>1792</v>
      </c>
    </row>
    <row r="589" spans="1:9" ht="14.4" customHeight="1" x14ac:dyDescent="0.3">
      <c r="A589" s="11" t="s">
        <v>188</v>
      </c>
      <c r="B589" s="13" t="s">
        <v>809</v>
      </c>
      <c r="C589" s="11" t="s">
        <v>1029</v>
      </c>
      <c r="D589" s="13" t="s">
        <v>1028</v>
      </c>
      <c r="E589" s="12" t="s">
        <v>524</v>
      </c>
      <c r="F589" s="11" t="s">
        <v>570</v>
      </c>
      <c r="G589" s="10" t="str">
        <f t="shared" si="18"/>
        <v>D</v>
      </c>
      <c r="H589" s="10" t="str">
        <f t="shared" si="19"/>
        <v>041-000</v>
      </c>
      <c r="I589" s="10" t="s">
        <v>1792</v>
      </c>
    </row>
    <row r="590" spans="1:9" x14ac:dyDescent="0.3">
      <c r="A590" s="11" t="s">
        <v>188</v>
      </c>
      <c r="B590" s="13" t="s">
        <v>809</v>
      </c>
      <c r="C590" s="11" t="s">
        <v>1027</v>
      </c>
      <c r="D590" s="13" t="s">
        <v>851</v>
      </c>
      <c r="E590" s="12" t="s">
        <v>524</v>
      </c>
      <c r="F590" s="11" t="s">
        <v>985</v>
      </c>
      <c r="G590" s="10" t="str">
        <f t="shared" si="18"/>
        <v>D</v>
      </c>
      <c r="H590" s="10" t="str">
        <f t="shared" si="19"/>
        <v>041-000</v>
      </c>
      <c r="I590" s="10" t="s">
        <v>1793</v>
      </c>
    </row>
    <row r="591" spans="1:9" ht="14.4" customHeight="1" x14ac:dyDescent="0.3">
      <c r="A591" s="11" t="s">
        <v>188</v>
      </c>
      <c r="B591" s="13" t="s">
        <v>809</v>
      </c>
      <c r="C591" s="11" t="s">
        <v>1026</v>
      </c>
      <c r="D591" s="13" t="s">
        <v>869</v>
      </c>
      <c r="E591" s="12" t="s">
        <v>524</v>
      </c>
      <c r="F591" s="11" t="s">
        <v>586</v>
      </c>
      <c r="G591" s="10" t="str">
        <f t="shared" si="18"/>
        <v>D</v>
      </c>
      <c r="H591" s="10" t="str">
        <f t="shared" si="19"/>
        <v>041-000</v>
      </c>
      <c r="I591" s="10" t="s">
        <v>1793</v>
      </c>
    </row>
    <row r="592" spans="1:9" ht="14.4" customHeight="1" x14ac:dyDescent="0.3">
      <c r="A592" s="11" t="s">
        <v>188</v>
      </c>
      <c r="B592" s="13" t="s">
        <v>809</v>
      </c>
      <c r="C592" s="11" t="s">
        <v>1025</v>
      </c>
      <c r="D592" s="13" t="s">
        <v>929</v>
      </c>
      <c r="E592" s="12" t="s">
        <v>524</v>
      </c>
      <c r="F592" s="11" t="s">
        <v>570</v>
      </c>
      <c r="G592" s="10" t="str">
        <f t="shared" si="18"/>
        <v>D</v>
      </c>
      <c r="H592" s="10" t="str">
        <f t="shared" si="19"/>
        <v>041-000</v>
      </c>
      <c r="I592" s="10" t="s">
        <v>1792</v>
      </c>
    </row>
    <row r="593" spans="1:9" ht="14.4" customHeight="1" x14ac:dyDescent="0.3">
      <c r="A593" s="11" t="s">
        <v>188</v>
      </c>
      <c r="B593" s="13" t="s">
        <v>809</v>
      </c>
      <c r="C593" s="11" t="s">
        <v>731</v>
      </c>
      <c r="D593" s="13" t="s">
        <v>1024</v>
      </c>
      <c r="E593" s="12" t="s">
        <v>524</v>
      </c>
      <c r="F593" s="11" t="s">
        <v>570</v>
      </c>
      <c r="G593" s="10" t="str">
        <f t="shared" si="18"/>
        <v>D</v>
      </c>
      <c r="H593" s="10" t="str">
        <f t="shared" si="19"/>
        <v>041-000</v>
      </c>
      <c r="I593" s="10" t="s">
        <v>1792</v>
      </c>
    </row>
    <row r="594" spans="1:9" x14ac:dyDescent="0.3">
      <c r="A594" s="11" t="s">
        <v>188</v>
      </c>
      <c r="B594" s="13" t="s">
        <v>809</v>
      </c>
      <c r="C594" s="11" t="s">
        <v>1023</v>
      </c>
      <c r="D594" s="13" t="s">
        <v>685</v>
      </c>
      <c r="E594" s="12" t="s">
        <v>524</v>
      </c>
      <c r="F594" s="11" t="s">
        <v>987</v>
      </c>
      <c r="G594" s="10" t="str">
        <f t="shared" si="18"/>
        <v>D</v>
      </c>
      <c r="H594" s="10" t="str">
        <f t="shared" si="19"/>
        <v>041-000</v>
      </c>
      <c r="I594" s="10" t="s">
        <v>1793</v>
      </c>
    </row>
    <row r="595" spans="1:9" ht="14.4" customHeight="1" x14ac:dyDescent="0.3">
      <c r="A595" s="11" t="s">
        <v>191</v>
      </c>
      <c r="B595" s="13" t="s">
        <v>1000</v>
      </c>
      <c r="C595" s="11" t="s">
        <v>1022</v>
      </c>
      <c r="D595" s="13" t="s">
        <v>664</v>
      </c>
      <c r="E595" s="12" t="s">
        <v>524</v>
      </c>
      <c r="F595" s="11" t="s">
        <v>570</v>
      </c>
      <c r="G595" s="10" t="str">
        <f t="shared" si="18"/>
        <v>D</v>
      </c>
      <c r="H595" s="10" t="str">
        <f t="shared" si="19"/>
        <v>086-000</v>
      </c>
      <c r="I595" s="10" t="s">
        <v>1792</v>
      </c>
    </row>
    <row r="596" spans="1:9" ht="14.4" customHeight="1" x14ac:dyDescent="0.3">
      <c r="A596" s="11" t="s">
        <v>191</v>
      </c>
      <c r="B596" s="13" t="s">
        <v>1000</v>
      </c>
      <c r="C596" s="11" t="s">
        <v>1021</v>
      </c>
      <c r="D596" s="13" t="s">
        <v>877</v>
      </c>
      <c r="E596" s="12" t="s">
        <v>524</v>
      </c>
      <c r="F596" s="11" t="s">
        <v>570</v>
      </c>
      <c r="G596" s="10" t="str">
        <f t="shared" si="18"/>
        <v>D</v>
      </c>
      <c r="H596" s="10" t="str">
        <f t="shared" si="19"/>
        <v>086-000</v>
      </c>
      <c r="I596" s="10" t="s">
        <v>1792</v>
      </c>
    </row>
    <row r="597" spans="1:9" x14ac:dyDescent="0.3">
      <c r="A597" s="11" t="s">
        <v>191</v>
      </c>
      <c r="B597" s="13" t="s">
        <v>1000</v>
      </c>
      <c r="C597" s="11" t="s">
        <v>1020</v>
      </c>
      <c r="D597" s="13" t="s">
        <v>791</v>
      </c>
      <c r="E597" s="12" t="s">
        <v>524</v>
      </c>
      <c r="F597" s="11" t="s">
        <v>528</v>
      </c>
      <c r="G597" s="10" t="str">
        <f t="shared" si="18"/>
        <v>D</v>
      </c>
      <c r="H597" s="10" t="str">
        <f t="shared" si="19"/>
        <v>086-000</v>
      </c>
      <c r="I597" s="10" t="s">
        <v>1793</v>
      </c>
    </row>
    <row r="598" spans="1:9" ht="14.4" customHeight="1" x14ac:dyDescent="0.3">
      <c r="A598" s="11" t="s">
        <v>191</v>
      </c>
      <c r="B598" s="13" t="s">
        <v>1000</v>
      </c>
      <c r="C598" s="11" t="s">
        <v>1019</v>
      </c>
      <c r="D598" s="13" t="s">
        <v>537</v>
      </c>
      <c r="E598" s="12" t="s">
        <v>524</v>
      </c>
      <c r="F598" s="11" t="s">
        <v>570</v>
      </c>
      <c r="G598" s="10" t="str">
        <f t="shared" si="18"/>
        <v>D</v>
      </c>
      <c r="H598" s="10" t="str">
        <f t="shared" si="19"/>
        <v>086-000</v>
      </c>
      <c r="I598" s="10" t="s">
        <v>1792</v>
      </c>
    </row>
    <row r="599" spans="1:9" ht="14.4" customHeight="1" x14ac:dyDescent="0.3">
      <c r="A599" s="11" t="s">
        <v>191</v>
      </c>
      <c r="B599" s="13" t="s">
        <v>1000</v>
      </c>
      <c r="C599" s="11" t="s">
        <v>1018</v>
      </c>
      <c r="D599" s="13" t="s">
        <v>851</v>
      </c>
      <c r="E599" s="12" t="s">
        <v>524</v>
      </c>
      <c r="F599" s="11" t="s">
        <v>570</v>
      </c>
      <c r="G599" s="10" t="str">
        <f t="shared" si="18"/>
        <v>D</v>
      </c>
      <c r="H599" s="10" t="str">
        <f t="shared" si="19"/>
        <v>086-000</v>
      </c>
      <c r="I599" s="10" t="s">
        <v>1792</v>
      </c>
    </row>
    <row r="600" spans="1:9" ht="14.4" customHeight="1" x14ac:dyDescent="0.3">
      <c r="A600" s="11" t="s">
        <v>191</v>
      </c>
      <c r="B600" s="13" t="s">
        <v>1000</v>
      </c>
      <c r="C600" s="11" t="s">
        <v>1017</v>
      </c>
      <c r="D600" s="13" t="s">
        <v>925</v>
      </c>
      <c r="E600" s="12" t="s">
        <v>524</v>
      </c>
      <c r="F600" s="11" t="s">
        <v>570</v>
      </c>
      <c r="G600" s="10" t="str">
        <f t="shared" si="18"/>
        <v>D</v>
      </c>
      <c r="H600" s="10" t="str">
        <f t="shared" si="19"/>
        <v>086-000</v>
      </c>
      <c r="I600" s="10" t="s">
        <v>1792</v>
      </c>
    </row>
    <row r="601" spans="1:9" x14ac:dyDescent="0.3">
      <c r="A601" s="11" t="s">
        <v>191</v>
      </c>
      <c r="B601" s="13" t="s">
        <v>1000</v>
      </c>
      <c r="C601" s="11" t="s">
        <v>1016</v>
      </c>
      <c r="D601" s="13" t="s">
        <v>824</v>
      </c>
      <c r="E601" s="12" t="s">
        <v>524</v>
      </c>
      <c r="F601" s="11" t="s">
        <v>750</v>
      </c>
      <c r="G601" s="10" t="str">
        <f t="shared" si="18"/>
        <v>D</v>
      </c>
      <c r="H601" s="10" t="str">
        <f t="shared" si="19"/>
        <v>086-000</v>
      </c>
      <c r="I601" s="10" t="s">
        <v>1793</v>
      </c>
    </row>
    <row r="602" spans="1:9" x14ac:dyDescent="0.3">
      <c r="A602" s="11" t="s">
        <v>191</v>
      </c>
      <c r="B602" s="13" t="s">
        <v>1000</v>
      </c>
      <c r="C602" s="11" t="s">
        <v>1015</v>
      </c>
      <c r="D602" s="13" t="s">
        <v>1002</v>
      </c>
      <c r="E602" s="12" t="s">
        <v>524</v>
      </c>
      <c r="F602" s="11" t="s">
        <v>528</v>
      </c>
      <c r="G602" s="10" t="str">
        <f t="shared" si="18"/>
        <v>D</v>
      </c>
      <c r="H602" s="10" t="str">
        <f t="shared" si="19"/>
        <v>086-000</v>
      </c>
      <c r="I602" s="10" t="s">
        <v>1793</v>
      </c>
    </row>
    <row r="603" spans="1:9" ht="14.4" customHeight="1" x14ac:dyDescent="0.3">
      <c r="A603" s="11" t="s">
        <v>191</v>
      </c>
      <c r="B603" s="13" t="s">
        <v>1000</v>
      </c>
      <c r="C603" s="11" t="s">
        <v>1014</v>
      </c>
      <c r="D603" s="13" t="s">
        <v>1013</v>
      </c>
      <c r="E603" s="12" t="s">
        <v>524</v>
      </c>
      <c r="F603" s="11" t="s">
        <v>586</v>
      </c>
      <c r="G603" s="10" t="str">
        <f t="shared" si="18"/>
        <v>D</v>
      </c>
      <c r="H603" s="10" t="str">
        <f t="shared" si="19"/>
        <v>086-000</v>
      </c>
      <c r="I603" s="10" t="s">
        <v>1793</v>
      </c>
    </row>
    <row r="604" spans="1:9" ht="14.4" customHeight="1" x14ac:dyDescent="0.3">
      <c r="A604" s="11" t="s">
        <v>191</v>
      </c>
      <c r="B604" s="13" t="s">
        <v>1000</v>
      </c>
      <c r="C604" s="11" t="s">
        <v>1012</v>
      </c>
      <c r="D604" s="13" t="s">
        <v>1011</v>
      </c>
      <c r="E604" s="12" t="s">
        <v>524</v>
      </c>
      <c r="F604" s="11" t="s">
        <v>570</v>
      </c>
      <c r="G604" s="10" t="str">
        <f t="shared" si="18"/>
        <v>D</v>
      </c>
      <c r="H604" s="10" t="str">
        <f t="shared" si="19"/>
        <v>086-000</v>
      </c>
      <c r="I604" s="10" t="s">
        <v>1792</v>
      </c>
    </row>
    <row r="605" spans="1:9" ht="14.4" customHeight="1" x14ac:dyDescent="0.3">
      <c r="A605" s="11" t="s">
        <v>191</v>
      </c>
      <c r="B605" s="13" t="s">
        <v>1000</v>
      </c>
      <c r="C605" s="11" t="s">
        <v>1010</v>
      </c>
      <c r="D605" s="13" t="s">
        <v>817</v>
      </c>
      <c r="E605" s="12" t="s">
        <v>524</v>
      </c>
      <c r="F605" s="11" t="s">
        <v>570</v>
      </c>
      <c r="G605" s="10" t="str">
        <f t="shared" si="18"/>
        <v>D</v>
      </c>
      <c r="H605" s="10" t="str">
        <f t="shared" si="19"/>
        <v>086-000</v>
      </c>
      <c r="I605" s="10" t="s">
        <v>1792</v>
      </c>
    </row>
    <row r="606" spans="1:9" ht="14.4" customHeight="1" x14ac:dyDescent="0.3">
      <c r="A606" s="11" t="s">
        <v>191</v>
      </c>
      <c r="B606" s="13" t="s">
        <v>1000</v>
      </c>
      <c r="C606" s="11" t="s">
        <v>1009</v>
      </c>
      <c r="D606" s="13" t="s">
        <v>591</v>
      </c>
      <c r="E606" s="12" t="s">
        <v>524</v>
      </c>
      <c r="F606" s="11" t="s">
        <v>570</v>
      </c>
      <c r="G606" s="10" t="str">
        <f t="shared" si="18"/>
        <v>D</v>
      </c>
      <c r="H606" s="10" t="str">
        <f t="shared" si="19"/>
        <v>086-000</v>
      </c>
      <c r="I606" s="10" t="s">
        <v>1792</v>
      </c>
    </row>
    <row r="607" spans="1:9" ht="14.4" customHeight="1" x14ac:dyDescent="0.3">
      <c r="A607" s="11" t="s">
        <v>191</v>
      </c>
      <c r="B607" s="13" t="s">
        <v>1000</v>
      </c>
      <c r="C607" s="11" t="s">
        <v>1008</v>
      </c>
      <c r="D607" s="13" t="s">
        <v>1007</v>
      </c>
      <c r="E607" s="12" t="s">
        <v>524</v>
      </c>
      <c r="F607" s="11" t="s">
        <v>570</v>
      </c>
      <c r="G607" s="10" t="str">
        <f t="shared" si="18"/>
        <v>D</v>
      </c>
      <c r="H607" s="10" t="str">
        <f t="shared" si="19"/>
        <v>086-000</v>
      </c>
      <c r="I607" s="10" t="s">
        <v>1792</v>
      </c>
    </row>
    <row r="608" spans="1:9" ht="14.4" customHeight="1" x14ac:dyDescent="0.3">
      <c r="A608" s="11" t="s">
        <v>191</v>
      </c>
      <c r="B608" s="13" t="s">
        <v>1000</v>
      </c>
      <c r="C608" s="11" t="s">
        <v>867</v>
      </c>
      <c r="D608" s="13" t="s">
        <v>845</v>
      </c>
      <c r="E608" s="12" t="s">
        <v>524</v>
      </c>
      <c r="F608" s="11" t="s">
        <v>570</v>
      </c>
      <c r="G608" s="10" t="str">
        <f t="shared" si="18"/>
        <v>D</v>
      </c>
      <c r="H608" s="10" t="str">
        <f t="shared" si="19"/>
        <v>086-000</v>
      </c>
      <c r="I608" s="10" t="s">
        <v>1792</v>
      </c>
    </row>
    <row r="609" spans="1:9" x14ac:dyDescent="0.3">
      <c r="A609" s="11" t="s">
        <v>191</v>
      </c>
      <c r="B609" s="13" t="s">
        <v>1000</v>
      </c>
      <c r="C609" s="11" t="s">
        <v>1006</v>
      </c>
      <c r="D609" s="13" t="s">
        <v>1005</v>
      </c>
      <c r="E609" s="12" t="s">
        <v>524</v>
      </c>
      <c r="F609" s="11" t="s">
        <v>528</v>
      </c>
      <c r="G609" s="10" t="str">
        <f t="shared" si="18"/>
        <v>D</v>
      </c>
      <c r="H609" s="10" t="str">
        <f t="shared" si="19"/>
        <v>086-000</v>
      </c>
      <c r="I609" s="10" t="s">
        <v>1793</v>
      </c>
    </row>
    <row r="610" spans="1:9" ht="14.4" customHeight="1" x14ac:dyDescent="0.3">
      <c r="A610" s="11" t="s">
        <v>191</v>
      </c>
      <c r="B610" s="13" t="s">
        <v>1000</v>
      </c>
      <c r="C610" s="11" t="s">
        <v>1004</v>
      </c>
      <c r="D610" s="13" t="s">
        <v>563</v>
      </c>
      <c r="E610" s="12" t="s">
        <v>524</v>
      </c>
      <c r="F610" s="11" t="s">
        <v>586</v>
      </c>
      <c r="G610" s="10" t="str">
        <f t="shared" si="18"/>
        <v>D</v>
      </c>
      <c r="H610" s="10" t="str">
        <f t="shared" si="19"/>
        <v>086-000</v>
      </c>
      <c r="I610" s="10" t="s">
        <v>1793</v>
      </c>
    </row>
    <row r="611" spans="1:9" ht="14.4" customHeight="1" x14ac:dyDescent="0.3">
      <c r="A611" s="11" t="s">
        <v>194</v>
      </c>
      <c r="B611" s="13" t="s">
        <v>841</v>
      </c>
      <c r="C611" s="11" t="s">
        <v>1003</v>
      </c>
      <c r="D611" s="13" t="s">
        <v>1002</v>
      </c>
      <c r="E611" s="12" t="s">
        <v>524</v>
      </c>
      <c r="F611" s="11" t="s">
        <v>534</v>
      </c>
      <c r="G611" s="10" t="str">
        <f t="shared" si="18"/>
        <v>D</v>
      </c>
      <c r="H611" s="10" t="str">
        <f t="shared" si="19"/>
        <v>021-000</v>
      </c>
      <c r="I611" s="10" t="s">
        <v>1792</v>
      </c>
    </row>
    <row r="612" spans="1:9" x14ac:dyDescent="0.3">
      <c r="A612" s="11" t="s">
        <v>194</v>
      </c>
      <c r="B612" s="13" t="s">
        <v>841</v>
      </c>
      <c r="C612" s="11" t="s">
        <v>1001</v>
      </c>
      <c r="D612" s="13" t="s">
        <v>1000</v>
      </c>
      <c r="E612" s="12" t="s">
        <v>524</v>
      </c>
      <c r="F612" s="11" t="s">
        <v>528</v>
      </c>
      <c r="G612" s="10" t="str">
        <f t="shared" si="18"/>
        <v>D</v>
      </c>
      <c r="H612" s="10" t="str">
        <f t="shared" si="19"/>
        <v>021-000</v>
      </c>
      <c r="I612" s="10" t="s">
        <v>1793</v>
      </c>
    </row>
    <row r="613" spans="1:9" ht="14.4" customHeight="1" x14ac:dyDescent="0.3">
      <c r="A613" s="11" t="s">
        <v>194</v>
      </c>
      <c r="B613" s="13" t="s">
        <v>841</v>
      </c>
      <c r="C613" s="11" t="s">
        <v>999</v>
      </c>
      <c r="D613" s="13" t="s">
        <v>998</v>
      </c>
      <c r="E613" s="12" t="s">
        <v>524</v>
      </c>
      <c r="F613" s="11" t="s">
        <v>523</v>
      </c>
      <c r="G613" s="10" t="str">
        <f t="shared" si="18"/>
        <v>D</v>
      </c>
      <c r="H613" s="10" t="str">
        <f t="shared" si="19"/>
        <v>021-000</v>
      </c>
      <c r="I613" s="10" t="s">
        <v>1793</v>
      </c>
    </row>
    <row r="614" spans="1:9" ht="14.4" customHeight="1" x14ac:dyDescent="0.3">
      <c r="A614" s="11" t="s">
        <v>196</v>
      </c>
      <c r="B614" s="13" t="s">
        <v>982</v>
      </c>
      <c r="C614" s="11" t="s">
        <v>997</v>
      </c>
      <c r="D614" s="13" t="s">
        <v>701</v>
      </c>
      <c r="E614" s="12" t="s">
        <v>524</v>
      </c>
      <c r="F614" s="11" t="s">
        <v>996</v>
      </c>
      <c r="G614" s="10" t="str">
        <f t="shared" si="18"/>
        <v>D</v>
      </c>
      <c r="H614" s="10" t="str">
        <f t="shared" si="19"/>
        <v>031-000</v>
      </c>
      <c r="I614" s="10" t="s">
        <v>1792</v>
      </c>
    </row>
    <row r="615" spans="1:9" ht="14.4" customHeight="1" x14ac:dyDescent="0.3">
      <c r="A615" s="11" t="s">
        <v>196</v>
      </c>
      <c r="B615" s="13" t="s">
        <v>982</v>
      </c>
      <c r="C615" s="11" t="s">
        <v>995</v>
      </c>
      <c r="D615" s="13" t="s">
        <v>539</v>
      </c>
      <c r="E615" s="12" t="s">
        <v>524</v>
      </c>
      <c r="F615" s="11" t="s">
        <v>994</v>
      </c>
      <c r="G615" s="10" t="str">
        <f t="shared" si="18"/>
        <v>D</v>
      </c>
      <c r="H615" s="10" t="str">
        <f t="shared" si="19"/>
        <v>031-000</v>
      </c>
      <c r="I615" s="10" t="s">
        <v>1792</v>
      </c>
    </row>
    <row r="616" spans="1:9" x14ac:dyDescent="0.3">
      <c r="A616" s="11" t="s">
        <v>196</v>
      </c>
      <c r="B616" s="13" t="s">
        <v>982</v>
      </c>
      <c r="C616" s="11" t="s">
        <v>993</v>
      </c>
      <c r="D616" s="13" t="s">
        <v>565</v>
      </c>
      <c r="E616" s="12" t="s">
        <v>524</v>
      </c>
      <c r="F616" s="11" t="s">
        <v>531</v>
      </c>
      <c r="G616" s="10" t="str">
        <f t="shared" si="18"/>
        <v>D</v>
      </c>
      <c r="H616" s="10" t="str">
        <f t="shared" si="19"/>
        <v>031-000</v>
      </c>
      <c r="I616" s="10" t="s">
        <v>1793</v>
      </c>
    </row>
    <row r="617" spans="1:9" ht="14.4" customHeight="1" x14ac:dyDescent="0.3">
      <c r="A617" s="11" t="s">
        <v>196</v>
      </c>
      <c r="B617" s="13" t="s">
        <v>982</v>
      </c>
      <c r="C617" s="11" t="s">
        <v>992</v>
      </c>
      <c r="D617" s="13" t="s">
        <v>647</v>
      </c>
      <c r="E617" s="12" t="s">
        <v>524</v>
      </c>
      <c r="F617" s="11" t="s">
        <v>991</v>
      </c>
      <c r="G617" s="10" t="str">
        <f t="shared" si="18"/>
        <v>D</v>
      </c>
      <c r="H617" s="10" t="str">
        <f t="shared" si="19"/>
        <v>031-000</v>
      </c>
      <c r="I617" s="10" t="s">
        <v>1792</v>
      </c>
    </row>
    <row r="618" spans="1:9" ht="14.4" customHeight="1" x14ac:dyDescent="0.3">
      <c r="A618" s="11" t="s">
        <v>196</v>
      </c>
      <c r="B618" s="13" t="s">
        <v>982</v>
      </c>
      <c r="C618" s="11" t="s">
        <v>990</v>
      </c>
      <c r="D618" s="13" t="s">
        <v>960</v>
      </c>
      <c r="E618" s="12" t="s">
        <v>524</v>
      </c>
      <c r="F618" s="11" t="s">
        <v>876</v>
      </c>
      <c r="G618" s="10" t="str">
        <f t="shared" si="18"/>
        <v>D</v>
      </c>
      <c r="H618" s="10" t="str">
        <f t="shared" si="19"/>
        <v>031-000</v>
      </c>
      <c r="I618" s="10" t="s">
        <v>1792</v>
      </c>
    </row>
    <row r="619" spans="1:9" ht="14.4" customHeight="1" x14ac:dyDescent="0.3">
      <c r="A619" s="11" t="s">
        <v>196</v>
      </c>
      <c r="B619" s="13" t="s">
        <v>982</v>
      </c>
      <c r="C619" s="11" t="s">
        <v>989</v>
      </c>
      <c r="D619" s="13" t="s">
        <v>851</v>
      </c>
      <c r="E619" s="12" t="s">
        <v>524</v>
      </c>
      <c r="F619" s="11" t="s">
        <v>879</v>
      </c>
      <c r="G619" s="10" t="str">
        <f t="shared" si="18"/>
        <v>D</v>
      </c>
      <c r="H619" s="10" t="str">
        <f t="shared" si="19"/>
        <v>031-000</v>
      </c>
      <c r="I619" s="10" t="s">
        <v>1792</v>
      </c>
    </row>
    <row r="620" spans="1:9" x14ac:dyDescent="0.3">
      <c r="A620" s="11" t="s">
        <v>196</v>
      </c>
      <c r="B620" s="13" t="s">
        <v>982</v>
      </c>
      <c r="C620" s="11" t="s">
        <v>988</v>
      </c>
      <c r="D620" s="13" t="s">
        <v>817</v>
      </c>
      <c r="E620" s="12" t="s">
        <v>524</v>
      </c>
      <c r="F620" s="11" t="s">
        <v>987</v>
      </c>
      <c r="G620" s="10" t="str">
        <f t="shared" si="18"/>
        <v>D</v>
      </c>
      <c r="H620" s="10" t="str">
        <f t="shared" si="19"/>
        <v>031-000</v>
      </c>
      <c r="I620" s="10" t="s">
        <v>1793</v>
      </c>
    </row>
    <row r="621" spans="1:9" x14ac:dyDescent="0.3">
      <c r="A621" s="11" t="s">
        <v>196</v>
      </c>
      <c r="B621" s="13" t="s">
        <v>982</v>
      </c>
      <c r="C621" s="11" t="s">
        <v>986</v>
      </c>
      <c r="D621" s="13" t="s">
        <v>933</v>
      </c>
      <c r="E621" s="12" t="s">
        <v>524</v>
      </c>
      <c r="F621" s="11" t="s">
        <v>985</v>
      </c>
      <c r="G621" s="10" t="str">
        <f t="shared" si="18"/>
        <v>D</v>
      </c>
      <c r="H621" s="10" t="str">
        <f t="shared" si="19"/>
        <v>031-000</v>
      </c>
      <c r="I621" s="10" t="s">
        <v>1793</v>
      </c>
    </row>
    <row r="622" spans="1:9" x14ac:dyDescent="0.3">
      <c r="A622" s="11" t="s">
        <v>196</v>
      </c>
      <c r="B622" s="13" t="s">
        <v>982</v>
      </c>
      <c r="C622" s="11" t="s">
        <v>984</v>
      </c>
      <c r="D622" s="13" t="s">
        <v>555</v>
      </c>
      <c r="E622" s="12" t="s">
        <v>524</v>
      </c>
      <c r="F622" s="11" t="s">
        <v>528</v>
      </c>
      <c r="G622" s="10" t="str">
        <f t="shared" si="18"/>
        <v>D</v>
      </c>
      <c r="H622" s="10" t="str">
        <f t="shared" si="19"/>
        <v>031-000</v>
      </c>
      <c r="I622" s="10" t="s">
        <v>1793</v>
      </c>
    </row>
    <row r="623" spans="1:9" ht="14.4" customHeight="1" x14ac:dyDescent="0.3">
      <c r="A623" s="11" t="s">
        <v>196</v>
      </c>
      <c r="B623" s="13" t="s">
        <v>982</v>
      </c>
      <c r="C623" s="11" t="s">
        <v>983</v>
      </c>
      <c r="D623" s="13" t="s">
        <v>925</v>
      </c>
      <c r="E623" s="12" t="s">
        <v>524</v>
      </c>
      <c r="F623" s="11" t="s">
        <v>586</v>
      </c>
      <c r="G623" s="10" t="str">
        <f t="shared" si="18"/>
        <v>D</v>
      </c>
      <c r="H623" s="10" t="str">
        <f t="shared" si="19"/>
        <v>031-000</v>
      </c>
      <c r="I623" s="10" t="s">
        <v>1793</v>
      </c>
    </row>
    <row r="624" spans="1:9" ht="14.4" customHeight="1" x14ac:dyDescent="0.3">
      <c r="A624" s="11" t="s">
        <v>196</v>
      </c>
      <c r="B624" s="13" t="s">
        <v>982</v>
      </c>
      <c r="C624" s="11" t="s">
        <v>981</v>
      </c>
      <c r="D624" s="13" t="s">
        <v>980</v>
      </c>
      <c r="E624" s="12" t="s">
        <v>524</v>
      </c>
      <c r="F624" s="11" t="s">
        <v>610</v>
      </c>
      <c r="G624" s="10" t="str">
        <f t="shared" si="18"/>
        <v>D</v>
      </c>
      <c r="H624" s="10" t="str">
        <f t="shared" si="19"/>
        <v>031-000</v>
      </c>
      <c r="I624" s="10" t="s">
        <v>1792</v>
      </c>
    </row>
    <row r="625" spans="1:9" ht="14.4" customHeight="1" x14ac:dyDescent="0.3">
      <c r="A625" s="11" t="s">
        <v>198</v>
      </c>
      <c r="B625" s="13" t="s">
        <v>977</v>
      </c>
      <c r="C625" s="11" t="s">
        <v>979</v>
      </c>
      <c r="D625" s="13" t="s">
        <v>652</v>
      </c>
      <c r="E625" s="12" t="s">
        <v>524</v>
      </c>
      <c r="F625" s="11" t="s">
        <v>534</v>
      </c>
      <c r="G625" s="10" t="str">
        <f t="shared" si="18"/>
        <v>D</v>
      </c>
      <c r="H625" s="10" t="str">
        <f t="shared" si="19"/>
        <v>075-000</v>
      </c>
      <c r="I625" s="10" t="s">
        <v>1792</v>
      </c>
    </row>
    <row r="626" spans="1:9" x14ac:dyDescent="0.3">
      <c r="A626" s="11" t="s">
        <v>198</v>
      </c>
      <c r="B626" s="13" t="s">
        <v>977</v>
      </c>
      <c r="C626" s="11" t="s">
        <v>978</v>
      </c>
      <c r="D626" s="13" t="s">
        <v>582</v>
      </c>
      <c r="E626" s="12" t="s">
        <v>524</v>
      </c>
      <c r="F626" s="11" t="s">
        <v>528</v>
      </c>
      <c r="G626" s="10" t="str">
        <f t="shared" si="18"/>
        <v>D</v>
      </c>
      <c r="H626" s="10" t="str">
        <f t="shared" si="19"/>
        <v>075-000</v>
      </c>
      <c r="I626" s="10" t="s">
        <v>1793</v>
      </c>
    </row>
    <row r="627" spans="1:9" ht="14.4" customHeight="1" x14ac:dyDescent="0.3">
      <c r="A627" s="11" t="s">
        <v>198</v>
      </c>
      <c r="B627" s="13" t="s">
        <v>977</v>
      </c>
      <c r="C627" s="11" t="s">
        <v>976</v>
      </c>
      <c r="D627" s="13" t="s">
        <v>730</v>
      </c>
      <c r="E627" s="12" t="s">
        <v>524</v>
      </c>
      <c r="F627" s="11" t="s">
        <v>523</v>
      </c>
      <c r="G627" s="10" t="str">
        <f t="shared" si="18"/>
        <v>D</v>
      </c>
      <c r="H627" s="10" t="str">
        <f t="shared" si="19"/>
        <v>075-000</v>
      </c>
      <c r="I627" s="10" t="s">
        <v>1793</v>
      </c>
    </row>
    <row r="628" spans="1:9" ht="14.4" customHeight="1" x14ac:dyDescent="0.3">
      <c r="A628" s="11" t="s">
        <v>202</v>
      </c>
      <c r="B628" s="13" t="s">
        <v>650</v>
      </c>
      <c r="C628" s="11" t="s">
        <v>975</v>
      </c>
      <c r="D628" s="13" t="s">
        <v>730</v>
      </c>
      <c r="E628" s="12" t="s">
        <v>524</v>
      </c>
      <c r="F628" s="11" t="s">
        <v>622</v>
      </c>
      <c r="G628" s="10" t="str">
        <f t="shared" si="18"/>
        <v>D</v>
      </c>
      <c r="H628" s="10" t="str">
        <f t="shared" si="19"/>
        <v>011-000</v>
      </c>
      <c r="I628" s="10" t="s">
        <v>1792</v>
      </c>
    </row>
    <row r="629" spans="1:9" x14ac:dyDescent="0.3">
      <c r="A629" s="11" t="s">
        <v>202</v>
      </c>
      <c r="B629" s="13" t="s">
        <v>650</v>
      </c>
      <c r="C629" s="11" t="s">
        <v>974</v>
      </c>
      <c r="D629" s="13" t="s">
        <v>798</v>
      </c>
      <c r="E629" s="12" t="s">
        <v>524</v>
      </c>
      <c r="F629" s="11" t="s">
        <v>528</v>
      </c>
      <c r="G629" s="10" t="str">
        <f t="shared" si="18"/>
        <v>D</v>
      </c>
      <c r="H629" s="10" t="str">
        <f t="shared" si="19"/>
        <v>011-000</v>
      </c>
      <c r="I629" s="10" t="s">
        <v>1793</v>
      </c>
    </row>
    <row r="630" spans="1:9" ht="14.4" customHeight="1" x14ac:dyDescent="0.3">
      <c r="A630" s="11" t="s">
        <v>202</v>
      </c>
      <c r="B630" s="13" t="s">
        <v>650</v>
      </c>
      <c r="C630" s="11" t="s">
        <v>973</v>
      </c>
      <c r="D630" s="13" t="s">
        <v>972</v>
      </c>
      <c r="E630" s="12" t="s">
        <v>524</v>
      </c>
      <c r="F630" s="11" t="s">
        <v>586</v>
      </c>
      <c r="G630" s="10" t="str">
        <f t="shared" si="18"/>
        <v>D</v>
      </c>
      <c r="H630" s="10" t="str">
        <f t="shared" si="19"/>
        <v>011-000</v>
      </c>
      <c r="I630" s="10" t="s">
        <v>1793</v>
      </c>
    </row>
    <row r="631" spans="1:9" x14ac:dyDescent="0.3">
      <c r="A631" s="11" t="s">
        <v>330</v>
      </c>
      <c r="B631" s="13" t="s">
        <v>971</v>
      </c>
      <c r="C631" s="11" t="s">
        <v>330</v>
      </c>
      <c r="D631" s="13" t="s">
        <v>565</v>
      </c>
      <c r="E631" s="12" t="s">
        <v>554</v>
      </c>
      <c r="F631" s="11" t="s">
        <v>750</v>
      </c>
      <c r="G631" s="10" t="str">
        <f t="shared" si="18"/>
        <v>SC</v>
      </c>
      <c r="H631" s="10" t="str">
        <f t="shared" si="19"/>
        <v>547-001</v>
      </c>
      <c r="I631" s="10" t="s">
        <v>1793</v>
      </c>
    </row>
    <row r="632" spans="1:9" ht="26.4" x14ac:dyDescent="0.3">
      <c r="A632" s="11" t="s">
        <v>969</v>
      </c>
      <c r="B632" s="13" t="s">
        <v>970</v>
      </c>
      <c r="C632" s="11" t="s">
        <v>969</v>
      </c>
      <c r="D632" s="13" t="s">
        <v>565</v>
      </c>
      <c r="E632" s="12" t="s">
        <v>554</v>
      </c>
      <c r="F632" s="11" t="s">
        <v>619</v>
      </c>
      <c r="G632" s="10" t="str">
        <f t="shared" si="18"/>
        <v>SC</v>
      </c>
      <c r="H632" s="10" t="str">
        <f t="shared" si="19"/>
        <v>501-001</v>
      </c>
      <c r="I632" s="10" t="s">
        <v>1793</v>
      </c>
    </row>
    <row r="633" spans="1:9" ht="14.4" customHeight="1" x14ac:dyDescent="0.3">
      <c r="A633" s="11" t="s">
        <v>206</v>
      </c>
      <c r="B633" s="13" t="s">
        <v>966</v>
      </c>
      <c r="C633" s="11" t="s">
        <v>968</v>
      </c>
      <c r="D633" s="13" t="s">
        <v>903</v>
      </c>
      <c r="E633" s="12" t="s">
        <v>524</v>
      </c>
      <c r="F633" s="11" t="s">
        <v>570</v>
      </c>
      <c r="G633" s="10" t="str">
        <f t="shared" si="18"/>
        <v>D</v>
      </c>
      <c r="H633" s="10" t="str">
        <f t="shared" si="19"/>
        <v>014-000</v>
      </c>
      <c r="I633" s="10" t="s">
        <v>1792</v>
      </c>
    </row>
    <row r="634" spans="1:9" x14ac:dyDescent="0.3">
      <c r="A634" s="11" t="s">
        <v>206</v>
      </c>
      <c r="B634" s="13" t="s">
        <v>966</v>
      </c>
      <c r="C634" s="11" t="s">
        <v>967</v>
      </c>
      <c r="D634" s="13" t="s">
        <v>582</v>
      </c>
      <c r="E634" s="12" t="s">
        <v>524</v>
      </c>
      <c r="F634" s="11" t="s">
        <v>528</v>
      </c>
      <c r="G634" s="10" t="str">
        <f t="shared" si="18"/>
        <v>D</v>
      </c>
      <c r="H634" s="10" t="str">
        <f t="shared" si="19"/>
        <v>014-000</v>
      </c>
      <c r="I634" s="10" t="s">
        <v>1793</v>
      </c>
    </row>
    <row r="635" spans="1:9" ht="14.4" customHeight="1" x14ac:dyDescent="0.3">
      <c r="A635" s="11" t="s">
        <v>206</v>
      </c>
      <c r="B635" s="13" t="s">
        <v>966</v>
      </c>
      <c r="C635" s="11" t="s">
        <v>965</v>
      </c>
      <c r="D635" s="13" t="s">
        <v>901</v>
      </c>
      <c r="E635" s="12" t="s">
        <v>524</v>
      </c>
      <c r="F635" s="11" t="s">
        <v>586</v>
      </c>
      <c r="G635" s="10" t="str">
        <f t="shared" si="18"/>
        <v>D</v>
      </c>
      <c r="H635" s="10" t="str">
        <f t="shared" si="19"/>
        <v>014-000</v>
      </c>
      <c r="I635" s="10" t="s">
        <v>1793</v>
      </c>
    </row>
    <row r="636" spans="1:9" ht="14.4" customHeight="1" x14ac:dyDescent="0.3">
      <c r="A636" s="11" t="s">
        <v>208</v>
      </c>
      <c r="B636" s="13" t="s">
        <v>960</v>
      </c>
      <c r="C636" s="11" t="s">
        <v>964</v>
      </c>
      <c r="D636" s="13" t="s">
        <v>589</v>
      </c>
      <c r="E636" s="12" t="s">
        <v>524</v>
      </c>
      <c r="F636" s="11" t="s">
        <v>607</v>
      </c>
      <c r="G636" s="10" t="str">
        <f t="shared" si="18"/>
        <v>D</v>
      </c>
      <c r="H636" s="10" t="str">
        <f t="shared" si="19"/>
        <v>078-000</v>
      </c>
      <c r="I636" s="10" t="s">
        <v>1792</v>
      </c>
    </row>
    <row r="637" spans="1:9" x14ac:dyDescent="0.3">
      <c r="A637" s="11" t="s">
        <v>208</v>
      </c>
      <c r="B637" s="13" t="s">
        <v>960</v>
      </c>
      <c r="C637" s="11" t="s">
        <v>963</v>
      </c>
      <c r="D637" s="13" t="s">
        <v>962</v>
      </c>
      <c r="E637" s="12" t="s">
        <v>524</v>
      </c>
      <c r="F637" s="11" t="s">
        <v>528</v>
      </c>
      <c r="G637" s="10" t="str">
        <f t="shared" si="18"/>
        <v>D</v>
      </c>
      <c r="H637" s="10" t="str">
        <f t="shared" si="19"/>
        <v>078-000</v>
      </c>
      <c r="I637" s="10" t="s">
        <v>1793</v>
      </c>
    </row>
    <row r="638" spans="1:9" ht="14.4" customHeight="1" x14ac:dyDescent="0.3">
      <c r="A638" s="11" t="s">
        <v>208</v>
      </c>
      <c r="B638" s="13" t="s">
        <v>960</v>
      </c>
      <c r="C638" s="11" t="s">
        <v>961</v>
      </c>
      <c r="D638" s="13" t="s">
        <v>551</v>
      </c>
      <c r="E638" s="12" t="s">
        <v>524</v>
      </c>
      <c r="F638" s="11" t="s">
        <v>586</v>
      </c>
      <c r="G638" s="10" t="str">
        <f t="shared" si="18"/>
        <v>D</v>
      </c>
      <c r="H638" s="10" t="str">
        <f t="shared" si="19"/>
        <v>078-000</v>
      </c>
      <c r="I638" s="10" t="s">
        <v>1793</v>
      </c>
    </row>
    <row r="639" spans="1:9" ht="14.4" customHeight="1" x14ac:dyDescent="0.3">
      <c r="A639" s="11" t="s">
        <v>208</v>
      </c>
      <c r="B639" s="13" t="s">
        <v>960</v>
      </c>
      <c r="C639" s="11" t="s">
        <v>959</v>
      </c>
      <c r="D639" s="13" t="s">
        <v>958</v>
      </c>
      <c r="E639" s="12" t="s">
        <v>524</v>
      </c>
      <c r="F639" s="11" t="s">
        <v>860</v>
      </c>
      <c r="G639" s="10" t="str">
        <f t="shared" si="18"/>
        <v>D</v>
      </c>
      <c r="H639" s="10" t="str">
        <f t="shared" si="19"/>
        <v>078-000</v>
      </c>
      <c r="I639" s="10" t="s">
        <v>1792</v>
      </c>
    </row>
    <row r="640" spans="1:9" ht="26.4" x14ac:dyDescent="0.3">
      <c r="A640" s="11" t="s">
        <v>956</v>
      </c>
      <c r="B640" s="13" t="s">
        <v>957</v>
      </c>
      <c r="C640" s="11" t="s">
        <v>956</v>
      </c>
      <c r="D640" s="13" t="s">
        <v>565</v>
      </c>
      <c r="E640" s="12" t="s">
        <v>554</v>
      </c>
      <c r="F640" s="11" t="s">
        <v>528</v>
      </c>
      <c r="G640" s="10" t="str">
        <f t="shared" si="18"/>
        <v>SC</v>
      </c>
      <c r="H640" s="10" t="str">
        <f t="shared" si="19"/>
        <v>578-001</v>
      </c>
      <c r="I640" s="10" t="s">
        <v>1793</v>
      </c>
    </row>
    <row r="641" spans="1:9" ht="26.4" x14ac:dyDescent="0.3">
      <c r="A641" s="11" t="s">
        <v>954</v>
      </c>
      <c r="B641" s="13" t="s">
        <v>953</v>
      </c>
      <c r="C641" s="11" t="s">
        <v>955</v>
      </c>
      <c r="D641" s="13" t="s">
        <v>565</v>
      </c>
      <c r="E641" s="12" t="s">
        <v>554</v>
      </c>
      <c r="F641" s="11" t="s">
        <v>579</v>
      </c>
      <c r="G641" s="10" t="str">
        <f t="shared" si="18"/>
        <v>SC</v>
      </c>
      <c r="H641" s="10" t="str">
        <f t="shared" si="19"/>
        <v>542-001</v>
      </c>
      <c r="I641" s="10" t="s">
        <v>1793</v>
      </c>
    </row>
    <row r="642" spans="1:9" ht="26.4" x14ac:dyDescent="0.3">
      <c r="A642" s="11" t="s">
        <v>954</v>
      </c>
      <c r="B642" s="13" t="s">
        <v>953</v>
      </c>
      <c r="C642" s="11" t="s">
        <v>952</v>
      </c>
      <c r="D642" s="13" t="s">
        <v>845</v>
      </c>
      <c r="E642" s="12" t="s">
        <v>554</v>
      </c>
      <c r="F642" s="11" t="s">
        <v>583</v>
      </c>
      <c r="G642" s="10" t="str">
        <f t="shared" si="18"/>
        <v>SC</v>
      </c>
      <c r="H642" s="10" t="str">
        <f t="shared" si="19"/>
        <v>542-002</v>
      </c>
      <c r="I642" s="10" t="s">
        <v>1793</v>
      </c>
    </row>
    <row r="643" spans="1:9" x14ac:dyDescent="0.3">
      <c r="A643" s="11" t="s">
        <v>950</v>
      </c>
      <c r="B643" s="13" t="s">
        <v>951</v>
      </c>
      <c r="C643" s="11" t="s">
        <v>950</v>
      </c>
      <c r="D643" s="13" t="s">
        <v>565</v>
      </c>
      <c r="E643" s="12" t="s">
        <v>554</v>
      </c>
      <c r="F643" s="11" t="s">
        <v>531</v>
      </c>
      <c r="G643" s="10" t="str">
        <f t="shared" ref="G643:G705" si="20">IF(E643="N","D",IF(LEFT(B643,1)="5","SC","LC"))</f>
        <v>SC</v>
      </c>
      <c r="H643" s="10" t="str">
        <f t="shared" ref="H643:H705" si="21">IF(G643="D",_xlfn.CONCAT(B643,"-","000"),_xlfn.CONCAT(B643,"-",D643))</f>
        <v>564-001</v>
      </c>
      <c r="I643" s="10" t="s">
        <v>1793</v>
      </c>
    </row>
    <row r="644" spans="1:9" ht="14.4" customHeight="1" x14ac:dyDescent="0.3">
      <c r="A644" s="11" t="s">
        <v>948</v>
      </c>
      <c r="B644" s="13" t="s">
        <v>949</v>
      </c>
      <c r="C644" s="11" t="s">
        <v>948</v>
      </c>
      <c r="D644" s="13" t="s">
        <v>565</v>
      </c>
      <c r="E644" s="12" t="s">
        <v>554</v>
      </c>
      <c r="F644" s="11" t="s">
        <v>583</v>
      </c>
      <c r="G644" s="10" t="str">
        <f t="shared" si="20"/>
        <v>SC</v>
      </c>
      <c r="H644" s="10" t="str">
        <f t="shared" si="21"/>
        <v>529-001</v>
      </c>
      <c r="I644" s="10" t="s">
        <v>1793</v>
      </c>
    </row>
    <row r="645" spans="1:9" ht="14.4" customHeight="1" x14ac:dyDescent="0.3">
      <c r="A645" s="11" t="s">
        <v>216</v>
      </c>
      <c r="B645" s="13" t="s">
        <v>806</v>
      </c>
      <c r="C645" s="11" t="s">
        <v>947</v>
      </c>
      <c r="D645" s="13" t="s">
        <v>946</v>
      </c>
      <c r="E645" s="12" t="s">
        <v>524</v>
      </c>
      <c r="F645" s="11" t="s">
        <v>876</v>
      </c>
      <c r="G645" s="10" t="str">
        <f t="shared" si="20"/>
        <v>D</v>
      </c>
      <c r="H645" s="10" t="str">
        <f t="shared" si="21"/>
        <v>044-000</v>
      </c>
      <c r="I645" s="10" t="s">
        <v>1792</v>
      </c>
    </row>
    <row r="646" spans="1:9" ht="14.4" customHeight="1" x14ac:dyDescent="0.3">
      <c r="A646" s="11" t="s">
        <v>216</v>
      </c>
      <c r="B646" s="13" t="s">
        <v>806</v>
      </c>
      <c r="C646" s="11" t="s">
        <v>945</v>
      </c>
      <c r="D646" s="13" t="s">
        <v>565</v>
      </c>
      <c r="E646" s="12" t="s">
        <v>524</v>
      </c>
      <c r="F646" s="11" t="s">
        <v>523</v>
      </c>
      <c r="G646" s="10" t="str">
        <f t="shared" si="20"/>
        <v>D</v>
      </c>
      <c r="H646" s="10" t="str">
        <f t="shared" si="21"/>
        <v>044-000</v>
      </c>
      <c r="I646" s="10" t="s">
        <v>1793</v>
      </c>
    </row>
    <row r="647" spans="1:9" ht="14.4" customHeight="1" x14ac:dyDescent="0.3">
      <c r="A647" s="11" t="s">
        <v>216</v>
      </c>
      <c r="B647" s="13" t="s">
        <v>806</v>
      </c>
      <c r="C647" s="11" t="s">
        <v>944</v>
      </c>
      <c r="D647" s="13" t="s">
        <v>943</v>
      </c>
      <c r="E647" s="12" t="s">
        <v>524</v>
      </c>
      <c r="F647" s="11" t="s">
        <v>942</v>
      </c>
      <c r="G647" s="10" t="str">
        <f t="shared" si="20"/>
        <v>D</v>
      </c>
      <c r="H647" s="10" t="str">
        <f t="shared" si="21"/>
        <v>044-000</v>
      </c>
      <c r="I647" s="10" t="s">
        <v>1792</v>
      </c>
    </row>
    <row r="648" spans="1:9" x14ac:dyDescent="0.3">
      <c r="A648" s="11" t="s">
        <v>216</v>
      </c>
      <c r="B648" s="13" t="s">
        <v>806</v>
      </c>
      <c r="C648" s="11" t="s">
        <v>941</v>
      </c>
      <c r="D648" s="13" t="s">
        <v>798</v>
      </c>
      <c r="E648" s="12" t="s">
        <v>524</v>
      </c>
      <c r="F648" s="11" t="s">
        <v>528</v>
      </c>
      <c r="G648" s="10" t="str">
        <f t="shared" si="20"/>
        <v>D</v>
      </c>
      <c r="H648" s="10" t="str">
        <f t="shared" si="21"/>
        <v>044-000</v>
      </c>
      <c r="I648" s="10" t="s">
        <v>1793</v>
      </c>
    </row>
    <row r="649" spans="1:9" ht="14.4" customHeight="1" x14ac:dyDescent="0.3">
      <c r="A649" s="11" t="s">
        <v>934</v>
      </c>
      <c r="B649" s="13" t="s">
        <v>933</v>
      </c>
      <c r="C649" s="11" t="s">
        <v>940</v>
      </c>
      <c r="D649" s="13" t="s">
        <v>537</v>
      </c>
      <c r="E649" s="12" t="s">
        <v>524</v>
      </c>
      <c r="F649" s="11" t="s">
        <v>523</v>
      </c>
      <c r="G649" s="10" t="str">
        <f t="shared" si="20"/>
        <v>D</v>
      </c>
      <c r="H649" s="10" t="str">
        <f t="shared" si="21"/>
        <v>081-000</v>
      </c>
      <c r="I649" s="10" t="s">
        <v>1793</v>
      </c>
    </row>
    <row r="650" spans="1:9" ht="14.4" customHeight="1" x14ac:dyDescent="0.3">
      <c r="A650" s="11" t="s">
        <v>934</v>
      </c>
      <c r="B650" s="13" t="s">
        <v>933</v>
      </c>
      <c r="C650" s="11" t="s">
        <v>939</v>
      </c>
      <c r="D650" s="13" t="s">
        <v>730</v>
      </c>
      <c r="E650" s="12" t="s">
        <v>524</v>
      </c>
      <c r="F650" s="11" t="s">
        <v>534</v>
      </c>
      <c r="G650" s="10" t="str">
        <f t="shared" si="20"/>
        <v>D</v>
      </c>
      <c r="H650" s="10" t="str">
        <f t="shared" si="21"/>
        <v>081-000</v>
      </c>
      <c r="I650" s="10" t="s">
        <v>1792</v>
      </c>
    </row>
    <row r="651" spans="1:9" x14ac:dyDescent="0.3">
      <c r="A651" s="11" t="s">
        <v>934</v>
      </c>
      <c r="B651" s="13" t="s">
        <v>933</v>
      </c>
      <c r="C651" s="11" t="s">
        <v>938</v>
      </c>
      <c r="D651" s="13" t="s">
        <v>929</v>
      </c>
      <c r="E651" s="12" t="s">
        <v>524</v>
      </c>
      <c r="F651" s="11" t="s">
        <v>528</v>
      </c>
      <c r="G651" s="10" t="str">
        <f t="shared" si="20"/>
        <v>D</v>
      </c>
      <c r="H651" s="10" t="str">
        <f t="shared" si="21"/>
        <v>081-000</v>
      </c>
      <c r="I651" s="10" t="s">
        <v>1793</v>
      </c>
    </row>
    <row r="652" spans="1:9" ht="14.4" customHeight="1" x14ac:dyDescent="0.3">
      <c r="A652" s="11" t="s">
        <v>934</v>
      </c>
      <c r="B652" s="13" t="s">
        <v>933</v>
      </c>
      <c r="C652" s="11" t="s">
        <v>937</v>
      </c>
      <c r="D652" s="13" t="s">
        <v>936</v>
      </c>
      <c r="E652" s="12" t="s">
        <v>524</v>
      </c>
      <c r="F652" s="11" t="s">
        <v>523</v>
      </c>
      <c r="G652" s="10" t="str">
        <f t="shared" si="20"/>
        <v>D</v>
      </c>
      <c r="H652" s="10" t="str">
        <f t="shared" si="21"/>
        <v>081-000</v>
      </c>
      <c r="I652" s="10" t="s">
        <v>1793</v>
      </c>
    </row>
    <row r="653" spans="1:9" ht="14.4" customHeight="1" x14ac:dyDescent="0.3">
      <c r="A653" s="11" t="s">
        <v>934</v>
      </c>
      <c r="B653" s="13" t="s">
        <v>933</v>
      </c>
      <c r="C653" s="11" t="s">
        <v>935</v>
      </c>
      <c r="D653" s="13" t="s">
        <v>565</v>
      </c>
      <c r="E653" s="12" t="s">
        <v>524</v>
      </c>
      <c r="F653" s="11" t="s">
        <v>656</v>
      </c>
      <c r="G653" s="10" t="str">
        <f t="shared" si="20"/>
        <v>D</v>
      </c>
      <c r="H653" s="10" t="str">
        <f t="shared" si="21"/>
        <v>081-000</v>
      </c>
      <c r="I653" s="10" t="s">
        <v>1792</v>
      </c>
    </row>
    <row r="654" spans="1:9" ht="14.4" customHeight="1" x14ac:dyDescent="0.3">
      <c r="A654" s="11" t="s">
        <v>934</v>
      </c>
      <c r="B654" s="13" t="s">
        <v>933</v>
      </c>
      <c r="C654" s="11" t="s">
        <v>932</v>
      </c>
      <c r="D654" s="13" t="s">
        <v>788</v>
      </c>
      <c r="E654" s="12" t="s">
        <v>524</v>
      </c>
      <c r="F654" s="11" t="s">
        <v>656</v>
      </c>
      <c r="G654" s="10" t="str">
        <f t="shared" si="20"/>
        <v>D</v>
      </c>
      <c r="H654" s="10" t="str">
        <f t="shared" si="21"/>
        <v>081-000</v>
      </c>
      <c r="I654" s="10" t="s">
        <v>1792</v>
      </c>
    </row>
    <row r="655" spans="1:9" ht="14.4" customHeight="1" x14ac:dyDescent="0.3">
      <c r="A655" s="11" t="s">
        <v>224</v>
      </c>
      <c r="B655" s="13" t="s">
        <v>877</v>
      </c>
      <c r="C655" s="11" t="s">
        <v>931</v>
      </c>
      <c r="D655" s="13" t="s">
        <v>730</v>
      </c>
      <c r="E655" s="12" t="s">
        <v>524</v>
      </c>
      <c r="F655" s="11" t="s">
        <v>570</v>
      </c>
      <c r="G655" s="10" t="str">
        <f t="shared" si="20"/>
        <v>D</v>
      </c>
      <c r="H655" s="10" t="str">
        <f t="shared" si="21"/>
        <v>028-000</v>
      </c>
      <c r="I655" s="10" t="s">
        <v>1792</v>
      </c>
    </row>
    <row r="656" spans="1:9" x14ac:dyDescent="0.3">
      <c r="A656" s="11" t="s">
        <v>224</v>
      </c>
      <c r="B656" s="13" t="s">
        <v>877</v>
      </c>
      <c r="C656" s="11" t="s">
        <v>930</v>
      </c>
      <c r="D656" s="13" t="s">
        <v>929</v>
      </c>
      <c r="E656" s="12" t="s">
        <v>524</v>
      </c>
      <c r="F656" s="11" t="s">
        <v>531</v>
      </c>
      <c r="G656" s="10" t="str">
        <f t="shared" si="20"/>
        <v>D</v>
      </c>
      <c r="H656" s="10" t="str">
        <f t="shared" si="21"/>
        <v>028-000</v>
      </c>
      <c r="I656" s="10" t="s">
        <v>1793</v>
      </c>
    </row>
    <row r="657" spans="1:9" ht="14.4" customHeight="1" x14ac:dyDescent="0.3">
      <c r="A657" s="11" t="s">
        <v>227</v>
      </c>
      <c r="B657" s="13" t="s">
        <v>925</v>
      </c>
      <c r="C657" s="11" t="s">
        <v>928</v>
      </c>
      <c r="D657" s="13" t="s">
        <v>798</v>
      </c>
      <c r="E657" s="12" t="s">
        <v>524</v>
      </c>
      <c r="F657" s="11" t="s">
        <v>534</v>
      </c>
      <c r="G657" s="10" t="str">
        <f t="shared" si="20"/>
        <v>D</v>
      </c>
      <c r="H657" s="10" t="str">
        <f t="shared" si="21"/>
        <v>082-000</v>
      </c>
      <c r="I657" s="10" t="s">
        <v>1792</v>
      </c>
    </row>
    <row r="658" spans="1:9" x14ac:dyDescent="0.3">
      <c r="A658" s="11" t="s">
        <v>227</v>
      </c>
      <c r="B658" s="13" t="s">
        <v>925</v>
      </c>
      <c r="C658" s="11" t="s">
        <v>927</v>
      </c>
      <c r="D658" s="13" t="s">
        <v>926</v>
      </c>
      <c r="E658" s="12" t="s">
        <v>524</v>
      </c>
      <c r="F658" s="11" t="s">
        <v>528</v>
      </c>
      <c r="G658" s="10" t="str">
        <f t="shared" si="20"/>
        <v>D</v>
      </c>
      <c r="H658" s="10" t="str">
        <f t="shared" si="21"/>
        <v>082-000</v>
      </c>
      <c r="I658" s="10" t="s">
        <v>1793</v>
      </c>
    </row>
    <row r="659" spans="1:9" ht="14.4" customHeight="1" x14ac:dyDescent="0.3">
      <c r="A659" s="11" t="s">
        <v>227</v>
      </c>
      <c r="B659" s="13" t="s">
        <v>925</v>
      </c>
      <c r="C659" s="11" t="s">
        <v>924</v>
      </c>
      <c r="D659" s="13" t="s">
        <v>923</v>
      </c>
      <c r="E659" s="12" t="s">
        <v>524</v>
      </c>
      <c r="F659" s="11" t="s">
        <v>523</v>
      </c>
      <c r="G659" s="10" t="str">
        <f t="shared" si="20"/>
        <v>D</v>
      </c>
      <c r="H659" s="10" t="str">
        <f t="shared" si="21"/>
        <v>082-000</v>
      </c>
      <c r="I659" s="10" t="s">
        <v>1793</v>
      </c>
    </row>
    <row r="660" spans="1:9" ht="26.4" x14ac:dyDescent="0.3">
      <c r="A660" s="11" t="s">
        <v>231</v>
      </c>
      <c r="B660" s="13" t="s">
        <v>922</v>
      </c>
      <c r="C660" s="11" t="s">
        <v>231</v>
      </c>
      <c r="D660" s="13" t="s">
        <v>565</v>
      </c>
      <c r="E660" s="12" t="s">
        <v>554</v>
      </c>
      <c r="F660" s="11" t="s">
        <v>528</v>
      </c>
      <c r="G660" s="10" t="str">
        <f t="shared" si="20"/>
        <v>SC</v>
      </c>
      <c r="H660" s="10" t="str">
        <f t="shared" si="21"/>
        <v>549-001</v>
      </c>
      <c r="I660" s="10" t="s">
        <v>1793</v>
      </c>
    </row>
    <row r="661" spans="1:9" ht="26.4" x14ac:dyDescent="0.3">
      <c r="A661" s="11" t="s">
        <v>233</v>
      </c>
      <c r="B661" s="13" t="s">
        <v>921</v>
      </c>
      <c r="C661" s="11" t="s">
        <v>233</v>
      </c>
      <c r="D661" s="13" t="s">
        <v>565</v>
      </c>
      <c r="E661" s="12" t="s">
        <v>554</v>
      </c>
      <c r="F661" s="11" t="s">
        <v>920</v>
      </c>
      <c r="G661" s="10" t="str">
        <f t="shared" si="20"/>
        <v>SC</v>
      </c>
      <c r="H661" s="10" t="str">
        <f t="shared" si="21"/>
        <v>554-001</v>
      </c>
      <c r="I661" s="10" t="s">
        <v>1793</v>
      </c>
    </row>
    <row r="662" spans="1:9" x14ac:dyDescent="0.3">
      <c r="A662" s="11" t="s">
        <v>911</v>
      </c>
      <c r="B662" s="13" t="s">
        <v>910</v>
      </c>
      <c r="C662" s="11" t="s">
        <v>919</v>
      </c>
      <c r="D662" s="13" t="s">
        <v>555</v>
      </c>
      <c r="E662" s="12" t="s">
        <v>524</v>
      </c>
      <c r="F662" s="11" t="s">
        <v>908</v>
      </c>
      <c r="G662" s="10" t="str">
        <f t="shared" si="20"/>
        <v>D</v>
      </c>
      <c r="H662" s="10" t="str">
        <f t="shared" si="21"/>
        <v>091-000</v>
      </c>
      <c r="I662" s="10" t="s">
        <v>1793</v>
      </c>
    </row>
    <row r="663" spans="1:9" x14ac:dyDescent="0.3">
      <c r="A663" s="11" t="s">
        <v>911</v>
      </c>
      <c r="B663" s="13" t="s">
        <v>910</v>
      </c>
      <c r="C663" s="11" t="s">
        <v>918</v>
      </c>
      <c r="D663" s="13" t="s">
        <v>917</v>
      </c>
      <c r="E663" s="12" t="s">
        <v>524</v>
      </c>
      <c r="F663" s="11" t="s">
        <v>908</v>
      </c>
      <c r="G663" s="10" t="str">
        <f t="shared" si="20"/>
        <v>D</v>
      </c>
      <c r="H663" s="10" t="str">
        <f t="shared" si="21"/>
        <v>091-000</v>
      </c>
      <c r="I663" s="10" t="s">
        <v>1793</v>
      </c>
    </row>
    <row r="664" spans="1:9" x14ac:dyDescent="0.3">
      <c r="A664" s="11" t="s">
        <v>911</v>
      </c>
      <c r="B664" s="13" t="s">
        <v>910</v>
      </c>
      <c r="C664" s="11" t="s">
        <v>916</v>
      </c>
      <c r="D664" s="13" t="s">
        <v>658</v>
      </c>
      <c r="E664" s="12" t="s">
        <v>524</v>
      </c>
      <c r="F664" s="11" t="s">
        <v>908</v>
      </c>
      <c r="G664" s="10" t="str">
        <f t="shared" si="20"/>
        <v>D</v>
      </c>
      <c r="H664" s="10" t="str">
        <f t="shared" si="21"/>
        <v>091-000</v>
      </c>
      <c r="I664" s="10" t="s">
        <v>1793</v>
      </c>
    </row>
    <row r="665" spans="1:9" ht="26.4" x14ac:dyDescent="0.3">
      <c r="A665" s="11" t="s">
        <v>911</v>
      </c>
      <c r="B665" s="13" t="s">
        <v>910</v>
      </c>
      <c r="C665" s="11" t="s">
        <v>915</v>
      </c>
      <c r="D665" s="13" t="s">
        <v>663</v>
      </c>
      <c r="E665" s="12" t="s">
        <v>524</v>
      </c>
      <c r="F665" s="11" t="s">
        <v>908</v>
      </c>
      <c r="G665" s="10" t="str">
        <f t="shared" si="20"/>
        <v>D</v>
      </c>
      <c r="H665" s="10" t="str">
        <f t="shared" si="21"/>
        <v>091-000</v>
      </c>
      <c r="I665" s="10" t="s">
        <v>1793</v>
      </c>
    </row>
    <row r="666" spans="1:9" x14ac:dyDescent="0.3">
      <c r="A666" s="11" t="s">
        <v>911</v>
      </c>
      <c r="B666" s="13" t="s">
        <v>910</v>
      </c>
      <c r="C666" s="11" t="s">
        <v>914</v>
      </c>
      <c r="D666" s="13" t="s">
        <v>537</v>
      </c>
      <c r="E666" s="12" t="s">
        <v>524</v>
      </c>
      <c r="F666" s="11" t="s">
        <v>908</v>
      </c>
      <c r="G666" s="10" t="str">
        <f t="shared" si="20"/>
        <v>D</v>
      </c>
      <c r="H666" s="10" t="str">
        <f t="shared" si="21"/>
        <v>091-000</v>
      </c>
      <c r="I666" s="10" t="s">
        <v>1793</v>
      </c>
    </row>
    <row r="667" spans="1:9" x14ac:dyDescent="0.3">
      <c r="A667" s="11" t="s">
        <v>911</v>
      </c>
      <c r="B667" s="13" t="s">
        <v>910</v>
      </c>
      <c r="C667" s="11" t="s">
        <v>913</v>
      </c>
      <c r="D667" s="13" t="s">
        <v>565</v>
      </c>
      <c r="E667" s="12" t="s">
        <v>524</v>
      </c>
      <c r="F667" s="11" t="s">
        <v>908</v>
      </c>
      <c r="G667" s="10" t="str">
        <f t="shared" si="20"/>
        <v>D</v>
      </c>
      <c r="H667" s="10" t="str">
        <f t="shared" si="21"/>
        <v>091-000</v>
      </c>
      <c r="I667" s="10" t="s">
        <v>1793</v>
      </c>
    </row>
    <row r="668" spans="1:9" x14ac:dyDescent="0.3">
      <c r="A668" s="11" t="s">
        <v>911</v>
      </c>
      <c r="B668" s="13" t="s">
        <v>910</v>
      </c>
      <c r="C668" s="11" t="s">
        <v>912</v>
      </c>
      <c r="D668" s="13" t="s">
        <v>845</v>
      </c>
      <c r="E668" s="12" t="s">
        <v>524</v>
      </c>
      <c r="F668" s="11" t="s">
        <v>908</v>
      </c>
      <c r="G668" s="10" t="str">
        <f t="shared" si="20"/>
        <v>D</v>
      </c>
      <c r="H668" s="10" t="str">
        <f t="shared" si="21"/>
        <v>091-000</v>
      </c>
      <c r="I668" s="10" t="s">
        <v>1793</v>
      </c>
    </row>
    <row r="669" spans="1:9" x14ac:dyDescent="0.3">
      <c r="A669" s="11" t="s">
        <v>911</v>
      </c>
      <c r="B669" s="13" t="s">
        <v>910</v>
      </c>
      <c r="C669" s="11" t="s">
        <v>909</v>
      </c>
      <c r="D669" s="13" t="s">
        <v>763</v>
      </c>
      <c r="E669" s="12" t="s">
        <v>524</v>
      </c>
      <c r="F669" s="11" t="s">
        <v>908</v>
      </c>
      <c r="G669" s="10" t="str">
        <f t="shared" si="20"/>
        <v>D</v>
      </c>
      <c r="H669" s="10" t="str">
        <f t="shared" si="21"/>
        <v>091-000</v>
      </c>
      <c r="I669" s="10" t="s">
        <v>1793</v>
      </c>
    </row>
    <row r="670" spans="1:9" x14ac:dyDescent="0.3">
      <c r="A670" s="11" t="s">
        <v>907</v>
      </c>
      <c r="B670" s="13" t="s">
        <v>906</v>
      </c>
      <c r="C670" s="11" t="s">
        <v>905</v>
      </c>
      <c r="D670" s="13" t="s">
        <v>565</v>
      </c>
      <c r="E670" s="12" t="s">
        <v>554</v>
      </c>
      <c r="F670" s="11" t="s">
        <v>528</v>
      </c>
      <c r="G670" s="10" t="str">
        <f t="shared" si="20"/>
        <v>SC</v>
      </c>
      <c r="H670" s="10" t="str">
        <f t="shared" si="21"/>
        <v>509-001</v>
      </c>
      <c r="I670" s="10" t="s">
        <v>1793</v>
      </c>
    </row>
    <row r="671" spans="1:9" ht="26.4" x14ac:dyDescent="0.3">
      <c r="A671" s="11" t="s">
        <v>904</v>
      </c>
      <c r="B671" s="13" t="s">
        <v>903</v>
      </c>
      <c r="C671" s="11" t="s">
        <v>902</v>
      </c>
      <c r="D671" s="13" t="s">
        <v>716</v>
      </c>
      <c r="E671" s="12" t="s">
        <v>524</v>
      </c>
      <c r="F671" s="11" t="s">
        <v>579</v>
      </c>
      <c r="G671" s="10" t="str">
        <f t="shared" si="20"/>
        <v>D</v>
      </c>
      <c r="H671" s="10" t="str">
        <f t="shared" si="21"/>
        <v>094-000</v>
      </c>
      <c r="I671" s="10" t="s">
        <v>1793</v>
      </c>
    </row>
    <row r="672" spans="1:9" x14ac:dyDescent="0.3">
      <c r="A672" s="11" t="s">
        <v>900</v>
      </c>
      <c r="B672" s="13" t="s">
        <v>901</v>
      </c>
      <c r="C672" s="11" t="s">
        <v>900</v>
      </c>
      <c r="D672" s="13" t="s">
        <v>664</v>
      </c>
      <c r="E672" s="12" t="s">
        <v>524</v>
      </c>
      <c r="F672" s="11" t="s">
        <v>579</v>
      </c>
      <c r="G672" s="10" t="str">
        <f t="shared" si="20"/>
        <v>D</v>
      </c>
      <c r="H672" s="10" t="str">
        <f t="shared" si="21"/>
        <v>093-000</v>
      </c>
      <c r="I672" s="10" t="s">
        <v>1793</v>
      </c>
    </row>
    <row r="673" spans="1:9" ht="14.4" customHeight="1" x14ac:dyDescent="0.3">
      <c r="A673" s="11" t="s">
        <v>899</v>
      </c>
      <c r="B673" s="13" t="s">
        <v>898</v>
      </c>
      <c r="C673" s="11" t="s">
        <v>897</v>
      </c>
      <c r="D673" s="13" t="s">
        <v>565</v>
      </c>
      <c r="E673" s="12" t="s">
        <v>554</v>
      </c>
      <c r="F673" s="11" t="s">
        <v>583</v>
      </c>
      <c r="G673" s="10" t="str">
        <f t="shared" si="20"/>
        <v>SC</v>
      </c>
      <c r="H673" s="10" t="str">
        <f t="shared" si="21"/>
        <v>504-001</v>
      </c>
      <c r="I673" s="10" t="s">
        <v>1793</v>
      </c>
    </row>
    <row r="674" spans="1:9" ht="14.4" customHeight="1" x14ac:dyDescent="0.3">
      <c r="A674" s="11" t="s">
        <v>240</v>
      </c>
      <c r="B674" s="13" t="s">
        <v>737</v>
      </c>
      <c r="C674" s="11" t="s">
        <v>795</v>
      </c>
      <c r="D674" s="13" t="s">
        <v>542</v>
      </c>
      <c r="E674" s="12" t="s">
        <v>524</v>
      </c>
      <c r="F674" s="11" t="s">
        <v>534</v>
      </c>
      <c r="G674" s="10" t="str">
        <f t="shared" si="20"/>
        <v>D</v>
      </c>
      <c r="H674" s="10" t="str">
        <f t="shared" si="21"/>
        <v>070-000</v>
      </c>
      <c r="I674" s="10" t="s">
        <v>1792</v>
      </c>
    </row>
    <row r="675" spans="1:9" x14ac:dyDescent="0.3">
      <c r="A675" s="11" t="s">
        <v>240</v>
      </c>
      <c r="B675" s="13" t="s">
        <v>737</v>
      </c>
      <c r="C675" s="11" t="s">
        <v>896</v>
      </c>
      <c r="D675" s="13" t="s">
        <v>869</v>
      </c>
      <c r="E675" s="12" t="s">
        <v>524</v>
      </c>
      <c r="F675" s="11" t="s">
        <v>528</v>
      </c>
      <c r="G675" s="10" t="str">
        <f t="shared" si="20"/>
        <v>D</v>
      </c>
      <c r="H675" s="10" t="str">
        <f t="shared" si="21"/>
        <v>070-000</v>
      </c>
      <c r="I675" s="10" t="s">
        <v>1793</v>
      </c>
    </row>
    <row r="676" spans="1:9" ht="14.4" customHeight="1" x14ac:dyDescent="0.3">
      <c r="A676" s="11" t="s">
        <v>240</v>
      </c>
      <c r="B676" s="13" t="s">
        <v>737</v>
      </c>
      <c r="C676" s="11" t="s">
        <v>895</v>
      </c>
      <c r="D676" s="13" t="s">
        <v>664</v>
      </c>
      <c r="E676" s="12" t="s">
        <v>524</v>
      </c>
      <c r="F676" s="11" t="s">
        <v>523</v>
      </c>
      <c r="G676" s="10" t="str">
        <f t="shared" si="20"/>
        <v>D</v>
      </c>
      <c r="H676" s="10" t="str">
        <f t="shared" si="21"/>
        <v>070-000</v>
      </c>
      <c r="I676" s="10" t="s">
        <v>1793</v>
      </c>
    </row>
    <row r="677" spans="1:9" x14ac:dyDescent="0.3">
      <c r="A677" s="11" t="s">
        <v>893</v>
      </c>
      <c r="B677" s="13" t="s">
        <v>894</v>
      </c>
      <c r="C677" s="11" t="s">
        <v>893</v>
      </c>
      <c r="D677" s="13" t="s">
        <v>565</v>
      </c>
      <c r="E677" s="12" t="s">
        <v>554</v>
      </c>
      <c r="F677" s="11" t="s">
        <v>750</v>
      </c>
      <c r="G677" s="10" t="str">
        <f t="shared" si="20"/>
        <v>SC</v>
      </c>
      <c r="H677" s="10" t="str">
        <f t="shared" si="21"/>
        <v>584-001</v>
      </c>
      <c r="I677" s="10" t="s">
        <v>1793</v>
      </c>
    </row>
    <row r="678" spans="1:9" ht="14.4" customHeight="1" x14ac:dyDescent="0.3">
      <c r="A678" s="11" t="s">
        <v>889</v>
      </c>
      <c r="B678" s="13" t="s">
        <v>888</v>
      </c>
      <c r="C678" s="11" t="s">
        <v>892</v>
      </c>
      <c r="D678" s="13" t="s">
        <v>891</v>
      </c>
      <c r="E678" s="12" t="s">
        <v>524</v>
      </c>
      <c r="F678" s="11" t="s">
        <v>534</v>
      </c>
      <c r="G678" s="10" t="str">
        <f t="shared" si="20"/>
        <v>D</v>
      </c>
      <c r="H678" s="10" t="str">
        <f t="shared" si="21"/>
        <v>077-000</v>
      </c>
      <c r="I678" s="10" t="s">
        <v>1792</v>
      </c>
    </row>
    <row r="679" spans="1:9" x14ac:dyDescent="0.3">
      <c r="A679" s="11" t="s">
        <v>889</v>
      </c>
      <c r="B679" s="13" t="s">
        <v>888</v>
      </c>
      <c r="C679" s="11" t="s">
        <v>890</v>
      </c>
      <c r="D679" s="13" t="s">
        <v>701</v>
      </c>
      <c r="E679" s="12" t="s">
        <v>524</v>
      </c>
      <c r="F679" s="11" t="s">
        <v>528</v>
      </c>
      <c r="G679" s="10" t="str">
        <f t="shared" si="20"/>
        <v>D</v>
      </c>
      <c r="H679" s="10" t="str">
        <f t="shared" si="21"/>
        <v>077-000</v>
      </c>
      <c r="I679" s="10" t="s">
        <v>1793</v>
      </c>
    </row>
    <row r="680" spans="1:9" ht="14.4" customHeight="1" x14ac:dyDescent="0.3">
      <c r="A680" s="11" t="s">
        <v>889</v>
      </c>
      <c r="B680" s="13" t="s">
        <v>888</v>
      </c>
      <c r="C680" s="11" t="s">
        <v>887</v>
      </c>
      <c r="D680" s="13" t="s">
        <v>883</v>
      </c>
      <c r="E680" s="12" t="s">
        <v>524</v>
      </c>
      <c r="F680" s="11" t="s">
        <v>523</v>
      </c>
      <c r="G680" s="10" t="str">
        <f t="shared" si="20"/>
        <v>D</v>
      </c>
      <c r="H680" s="10" t="str">
        <f t="shared" si="21"/>
        <v>077-000</v>
      </c>
      <c r="I680" s="10" t="s">
        <v>1793</v>
      </c>
    </row>
    <row r="681" spans="1:9" ht="14.4" customHeight="1" x14ac:dyDescent="0.3">
      <c r="A681" s="11" t="s">
        <v>243</v>
      </c>
      <c r="B681" s="13" t="s">
        <v>881</v>
      </c>
      <c r="C681" s="11" t="s">
        <v>886</v>
      </c>
      <c r="D681" s="13" t="s">
        <v>701</v>
      </c>
      <c r="E681" s="12" t="s">
        <v>524</v>
      </c>
      <c r="F681" s="11" t="s">
        <v>607</v>
      </c>
      <c r="G681" s="10" t="str">
        <f t="shared" si="20"/>
        <v>D</v>
      </c>
      <c r="H681" s="10" t="str">
        <f t="shared" si="21"/>
        <v>072-000</v>
      </c>
      <c r="I681" s="10" t="s">
        <v>1792</v>
      </c>
    </row>
    <row r="682" spans="1:9" x14ac:dyDescent="0.3">
      <c r="A682" s="11" t="s">
        <v>243</v>
      </c>
      <c r="B682" s="13" t="s">
        <v>881</v>
      </c>
      <c r="C682" s="11" t="s">
        <v>885</v>
      </c>
      <c r="D682" s="13" t="s">
        <v>869</v>
      </c>
      <c r="E682" s="12" t="s">
        <v>524</v>
      </c>
      <c r="F682" s="11" t="s">
        <v>528</v>
      </c>
      <c r="G682" s="10" t="str">
        <f t="shared" si="20"/>
        <v>D</v>
      </c>
      <c r="H682" s="10" t="str">
        <f t="shared" si="21"/>
        <v>072-000</v>
      </c>
      <c r="I682" s="10" t="s">
        <v>1793</v>
      </c>
    </row>
    <row r="683" spans="1:9" ht="14.4" customHeight="1" x14ac:dyDescent="0.3">
      <c r="A683" s="11" t="s">
        <v>243</v>
      </c>
      <c r="B683" s="13" t="s">
        <v>881</v>
      </c>
      <c r="C683" s="11" t="s">
        <v>884</v>
      </c>
      <c r="D683" s="13" t="s">
        <v>883</v>
      </c>
      <c r="E683" s="12" t="s">
        <v>524</v>
      </c>
      <c r="F683" s="11" t="s">
        <v>610</v>
      </c>
      <c r="G683" s="10" t="str">
        <f t="shared" si="20"/>
        <v>D</v>
      </c>
      <c r="H683" s="10" t="str">
        <f t="shared" si="21"/>
        <v>072-000</v>
      </c>
      <c r="I683" s="10" t="s">
        <v>1792</v>
      </c>
    </row>
    <row r="684" spans="1:9" ht="14.4" customHeight="1" x14ac:dyDescent="0.3">
      <c r="A684" s="11" t="s">
        <v>243</v>
      </c>
      <c r="B684" s="13" t="s">
        <v>881</v>
      </c>
      <c r="C684" s="11" t="s">
        <v>882</v>
      </c>
      <c r="D684" s="13" t="s">
        <v>551</v>
      </c>
      <c r="E684" s="12" t="s">
        <v>524</v>
      </c>
      <c r="F684" s="11" t="s">
        <v>586</v>
      </c>
      <c r="G684" s="10" t="str">
        <f t="shared" si="20"/>
        <v>D</v>
      </c>
      <c r="H684" s="10" t="str">
        <f t="shared" si="21"/>
        <v>072-000</v>
      </c>
      <c r="I684" s="10" t="s">
        <v>1793</v>
      </c>
    </row>
    <row r="685" spans="1:9" ht="14.4" customHeight="1" x14ac:dyDescent="0.3">
      <c r="A685" s="11" t="s">
        <v>243</v>
      </c>
      <c r="B685" s="13" t="s">
        <v>881</v>
      </c>
      <c r="C685" s="11" t="s">
        <v>880</v>
      </c>
      <c r="D685" s="13" t="s">
        <v>786</v>
      </c>
      <c r="E685" s="12" t="s">
        <v>524</v>
      </c>
      <c r="F685" s="11" t="s">
        <v>879</v>
      </c>
      <c r="G685" s="10" t="str">
        <f t="shared" si="20"/>
        <v>D</v>
      </c>
      <c r="H685" s="10" t="str">
        <f t="shared" si="21"/>
        <v>072-000</v>
      </c>
      <c r="I685" s="10" t="s">
        <v>1792</v>
      </c>
    </row>
    <row r="686" spans="1:9" ht="14.4" customHeight="1" x14ac:dyDescent="0.3">
      <c r="A686" s="11" t="s">
        <v>245</v>
      </c>
      <c r="B686" s="13" t="s">
        <v>739</v>
      </c>
      <c r="C686" s="11" t="s">
        <v>878</v>
      </c>
      <c r="D686" s="13" t="s">
        <v>877</v>
      </c>
      <c r="E686" s="12" t="s">
        <v>524</v>
      </c>
      <c r="F686" s="11" t="s">
        <v>876</v>
      </c>
      <c r="G686" s="10" t="str">
        <f t="shared" si="20"/>
        <v>D</v>
      </c>
      <c r="H686" s="10" t="str">
        <f t="shared" si="21"/>
        <v>057-000</v>
      </c>
      <c r="I686" s="10" t="s">
        <v>1792</v>
      </c>
    </row>
    <row r="687" spans="1:9" ht="14.4" customHeight="1" x14ac:dyDescent="0.3">
      <c r="A687" s="11" t="s">
        <v>245</v>
      </c>
      <c r="B687" s="13" t="s">
        <v>739</v>
      </c>
      <c r="C687" s="11" t="s">
        <v>875</v>
      </c>
      <c r="D687" s="13" t="s">
        <v>874</v>
      </c>
      <c r="E687" s="12" t="s">
        <v>524</v>
      </c>
      <c r="F687" s="11" t="s">
        <v>873</v>
      </c>
      <c r="G687" s="10" t="str">
        <f t="shared" si="20"/>
        <v>D</v>
      </c>
      <c r="H687" s="10" t="str">
        <f t="shared" si="21"/>
        <v>057-000</v>
      </c>
      <c r="I687" s="10" t="s">
        <v>1792</v>
      </c>
    </row>
    <row r="688" spans="1:9" ht="14.4" customHeight="1" x14ac:dyDescent="0.3">
      <c r="A688" s="11" t="s">
        <v>245</v>
      </c>
      <c r="B688" s="13" t="s">
        <v>739</v>
      </c>
      <c r="C688" s="11" t="s">
        <v>872</v>
      </c>
      <c r="D688" s="13" t="s">
        <v>682</v>
      </c>
      <c r="E688" s="12" t="s">
        <v>524</v>
      </c>
      <c r="F688" s="11" t="s">
        <v>871</v>
      </c>
      <c r="G688" s="10" t="str">
        <f t="shared" si="20"/>
        <v>D</v>
      </c>
      <c r="H688" s="10" t="str">
        <f t="shared" si="21"/>
        <v>057-000</v>
      </c>
      <c r="I688" s="10" t="s">
        <v>1792</v>
      </c>
    </row>
    <row r="689" spans="1:9" x14ac:dyDescent="0.3">
      <c r="A689" s="11" t="s">
        <v>245</v>
      </c>
      <c r="B689" s="13" t="s">
        <v>739</v>
      </c>
      <c r="C689" s="11" t="s">
        <v>870</v>
      </c>
      <c r="D689" s="13" t="s">
        <v>869</v>
      </c>
      <c r="E689" s="12" t="s">
        <v>524</v>
      </c>
      <c r="F689" s="11" t="s">
        <v>528</v>
      </c>
      <c r="G689" s="10" t="str">
        <f t="shared" si="20"/>
        <v>D</v>
      </c>
      <c r="H689" s="10" t="str">
        <f t="shared" si="21"/>
        <v>057-000</v>
      </c>
      <c r="I689" s="10" t="s">
        <v>1793</v>
      </c>
    </row>
    <row r="690" spans="1:9" ht="14.4" customHeight="1" x14ac:dyDescent="0.3">
      <c r="A690" s="11" t="s">
        <v>245</v>
      </c>
      <c r="B690" s="13" t="s">
        <v>739</v>
      </c>
      <c r="C690" s="11" t="s">
        <v>868</v>
      </c>
      <c r="D690" s="13" t="s">
        <v>701</v>
      </c>
      <c r="E690" s="12" t="s">
        <v>524</v>
      </c>
      <c r="F690" s="11" t="s">
        <v>586</v>
      </c>
      <c r="G690" s="10" t="str">
        <f t="shared" si="20"/>
        <v>D</v>
      </c>
      <c r="H690" s="10" t="str">
        <f t="shared" si="21"/>
        <v>057-000</v>
      </c>
      <c r="I690" s="10" t="s">
        <v>1793</v>
      </c>
    </row>
    <row r="691" spans="1:9" ht="14.4" customHeight="1" x14ac:dyDescent="0.3">
      <c r="A691" s="11" t="s">
        <v>245</v>
      </c>
      <c r="B691" s="13" t="s">
        <v>739</v>
      </c>
      <c r="C691" s="11" t="s">
        <v>867</v>
      </c>
      <c r="D691" s="13" t="s">
        <v>591</v>
      </c>
      <c r="E691" s="12" t="s">
        <v>524</v>
      </c>
      <c r="F691" s="11" t="s">
        <v>866</v>
      </c>
      <c r="G691" s="10" t="str">
        <f t="shared" si="20"/>
        <v>D</v>
      </c>
      <c r="H691" s="10" t="str">
        <f t="shared" si="21"/>
        <v>057-000</v>
      </c>
      <c r="I691" s="10" t="s">
        <v>1792</v>
      </c>
    </row>
    <row r="692" spans="1:9" ht="14.4" customHeight="1" x14ac:dyDescent="0.3">
      <c r="A692" s="11" t="s">
        <v>247</v>
      </c>
      <c r="B692" s="13" t="s">
        <v>537</v>
      </c>
      <c r="C692" s="11" t="s">
        <v>865</v>
      </c>
      <c r="D692" s="13" t="s">
        <v>569</v>
      </c>
      <c r="E692" s="12" t="s">
        <v>524</v>
      </c>
      <c r="F692" s="11" t="s">
        <v>622</v>
      </c>
      <c r="G692" s="10" t="str">
        <f t="shared" si="20"/>
        <v>D</v>
      </c>
      <c r="H692" s="10" t="str">
        <f t="shared" si="21"/>
        <v>003-000</v>
      </c>
      <c r="I692" s="10" t="s">
        <v>1792</v>
      </c>
    </row>
    <row r="693" spans="1:9" ht="14.4" customHeight="1" x14ac:dyDescent="0.3">
      <c r="A693" s="11" t="s">
        <v>247</v>
      </c>
      <c r="B693" s="13" t="s">
        <v>537</v>
      </c>
      <c r="C693" s="11" t="s">
        <v>864</v>
      </c>
      <c r="D693" s="13" t="s">
        <v>858</v>
      </c>
      <c r="E693" s="12" t="s">
        <v>524</v>
      </c>
      <c r="F693" s="11" t="s">
        <v>570</v>
      </c>
      <c r="G693" s="10" t="str">
        <f t="shared" si="20"/>
        <v>D</v>
      </c>
      <c r="H693" s="10" t="str">
        <f t="shared" si="21"/>
        <v>003-000</v>
      </c>
      <c r="I693" s="10" t="s">
        <v>1792</v>
      </c>
    </row>
    <row r="694" spans="1:9" x14ac:dyDescent="0.3">
      <c r="A694" s="11" t="s">
        <v>247</v>
      </c>
      <c r="B694" s="13" t="s">
        <v>537</v>
      </c>
      <c r="C694" s="11" t="s">
        <v>863</v>
      </c>
      <c r="D694" s="13" t="s">
        <v>728</v>
      </c>
      <c r="E694" s="12" t="s">
        <v>524</v>
      </c>
      <c r="F694" s="11" t="s">
        <v>531</v>
      </c>
      <c r="G694" s="10" t="str">
        <f t="shared" si="20"/>
        <v>D</v>
      </c>
      <c r="H694" s="10" t="str">
        <f t="shared" si="21"/>
        <v>003-000</v>
      </c>
      <c r="I694" s="10" t="s">
        <v>1793</v>
      </c>
    </row>
    <row r="695" spans="1:9" ht="14.4" customHeight="1" x14ac:dyDescent="0.3">
      <c r="A695" s="11" t="s">
        <v>249</v>
      </c>
      <c r="B695" s="13" t="s">
        <v>685</v>
      </c>
      <c r="C695" s="11" t="s">
        <v>862</v>
      </c>
      <c r="D695" s="13" t="s">
        <v>565</v>
      </c>
      <c r="E695" s="12" t="s">
        <v>524</v>
      </c>
      <c r="F695" s="11" t="s">
        <v>607</v>
      </c>
      <c r="G695" s="10" t="str">
        <f t="shared" si="20"/>
        <v>D</v>
      </c>
      <c r="H695" s="10" t="str">
        <f t="shared" si="21"/>
        <v>079-000</v>
      </c>
      <c r="I695" s="10" t="s">
        <v>1792</v>
      </c>
    </row>
    <row r="696" spans="1:9" ht="14.4" customHeight="1" x14ac:dyDescent="0.3">
      <c r="A696" s="11" t="s">
        <v>249</v>
      </c>
      <c r="B696" s="13" t="s">
        <v>685</v>
      </c>
      <c r="C696" s="11" t="s">
        <v>861</v>
      </c>
      <c r="D696" s="13" t="s">
        <v>537</v>
      </c>
      <c r="E696" s="12" t="s">
        <v>524</v>
      </c>
      <c r="F696" s="11" t="s">
        <v>860</v>
      </c>
      <c r="G696" s="10" t="str">
        <f t="shared" si="20"/>
        <v>D</v>
      </c>
      <c r="H696" s="10" t="str">
        <f t="shared" si="21"/>
        <v>079-000</v>
      </c>
      <c r="I696" s="10" t="s">
        <v>1792</v>
      </c>
    </row>
    <row r="697" spans="1:9" x14ac:dyDescent="0.3">
      <c r="A697" s="11" t="s">
        <v>249</v>
      </c>
      <c r="B697" s="13" t="s">
        <v>685</v>
      </c>
      <c r="C697" s="11" t="s">
        <v>859</v>
      </c>
      <c r="D697" s="13" t="s">
        <v>858</v>
      </c>
      <c r="E697" s="12" t="s">
        <v>524</v>
      </c>
      <c r="F697" s="11" t="s">
        <v>528</v>
      </c>
      <c r="G697" s="10" t="str">
        <f t="shared" si="20"/>
        <v>D</v>
      </c>
      <c r="H697" s="10" t="str">
        <f t="shared" si="21"/>
        <v>079-000</v>
      </c>
      <c r="I697" s="10" t="s">
        <v>1793</v>
      </c>
    </row>
    <row r="698" spans="1:9" ht="14.4" customHeight="1" x14ac:dyDescent="0.3">
      <c r="A698" s="11" t="s">
        <v>249</v>
      </c>
      <c r="B698" s="13" t="s">
        <v>685</v>
      </c>
      <c r="C698" s="11" t="s">
        <v>857</v>
      </c>
      <c r="D698" s="13" t="s">
        <v>728</v>
      </c>
      <c r="E698" s="12" t="s">
        <v>524</v>
      </c>
      <c r="F698" s="11" t="s">
        <v>586</v>
      </c>
      <c r="G698" s="10" t="str">
        <f t="shared" si="20"/>
        <v>D</v>
      </c>
      <c r="H698" s="10" t="str">
        <f t="shared" si="21"/>
        <v>079-000</v>
      </c>
      <c r="I698" s="10" t="s">
        <v>1793</v>
      </c>
    </row>
    <row r="699" spans="1:9" ht="26.4" x14ac:dyDescent="0.3">
      <c r="A699" s="11" t="s">
        <v>856</v>
      </c>
      <c r="B699" s="13" t="s">
        <v>855</v>
      </c>
      <c r="C699" s="11" t="s">
        <v>854</v>
      </c>
      <c r="D699" s="13" t="s">
        <v>565</v>
      </c>
      <c r="E699" s="12" t="s">
        <v>554</v>
      </c>
      <c r="F699" s="11" t="s">
        <v>853</v>
      </c>
      <c r="G699" s="10" t="str">
        <f t="shared" si="20"/>
        <v>SC</v>
      </c>
      <c r="H699" s="10" t="str">
        <f t="shared" si="21"/>
        <v>577-001</v>
      </c>
      <c r="I699" s="10" t="s">
        <v>1792</v>
      </c>
    </row>
    <row r="700" spans="1:9" ht="14.4" customHeight="1" x14ac:dyDescent="0.3">
      <c r="A700" s="11" t="s">
        <v>252</v>
      </c>
      <c r="B700" s="13" t="s">
        <v>791</v>
      </c>
      <c r="C700" s="11" t="s">
        <v>852</v>
      </c>
      <c r="D700" s="13" t="s">
        <v>851</v>
      </c>
      <c r="E700" s="12" t="s">
        <v>524</v>
      </c>
      <c r="F700" s="11" t="s">
        <v>595</v>
      </c>
      <c r="G700" s="10" t="str">
        <f t="shared" si="20"/>
        <v>D</v>
      </c>
      <c r="H700" s="10" t="str">
        <f t="shared" si="21"/>
        <v>009-000</v>
      </c>
      <c r="I700" s="10" t="s">
        <v>1792</v>
      </c>
    </row>
    <row r="701" spans="1:9" x14ac:dyDescent="0.3">
      <c r="A701" s="11" t="s">
        <v>252</v>
      </c>
      <c r="B701" s="13" t="s">
        <v>791</v>
      </c>
      <c r="C701" s="11" t="s">
        <v>850</v>
      </c>
      <c r="D701" s="13" t="s">
        <v>780</v>
      </c>
      <c r="E701" s="12" t="s">
        <v>524</v>
      </c>
      <c r="F701" s="11" t="s">
        <v>531</v>
      </c>
      <c r="G701" s="10" t="str">
        <f t="shared" si="20"/>
        <v>D</v>
      </c>
      <c r="H701" s="10" t="str">
        <f t="shared" si="21"/>
        <v>009-000</v>
      </c>
      <c r="I701" s="10" t="s">
        <v>1793</v>
      </c>
    </row>
    <row r="702" spans="1:9" ht="14.4" customHeight="1" x14ac:dyDescent="0.3">
      <c r="A702" s="11" t="s">
        <v>252</v>
      </c>
      <c r="B702" s="13" t="s">
        <v>791</v>
      </c>
      <c r="C702" s="11" t="s">
        <v>849</v>
      </c>
      <c r="D702" s="13" t="s">
        <v>742</v>
      </c>
      <c r="E702" s="12" t="s">
        <v>524</v>
      </c>
      <c r="F702" s="11" t="s">
        <v>590</v>
      </c>
      <c r="G702" s="10" t="str">
        <f t="shared" si="20"/>
        <v>D</v>
      </c>
      <c r="H702" s="10" t="str">
        <f t="shared" si="21"/>
        <v>009-000</v>
      </c>
      <c r="I702" s="10" t="s">
        <v>1792</v>
      </c>
    </row>
    <row r="703" spans="1:9" ht="26.4" x14ac:dyDescent="0.3">
      <c r="A703" s="11" t="s">
        <v>847</v>
      </c>
      <c r="B703" s="13" t="s">
        <v>848</v>
      </c>
      <c r="C703" s="11" t="s">
        <v>847</v>
      </c>
      <c r="D703" s="13" t="s">
        <v>565</v>
      </c>
      <c r="E703" s="12" t="s">
        <v>554</v>
      </c>
      <c r="F703" s="11" t="s">
        <v>583</v>
      </c>
      <c r="G703" s="10" t="str">
        <f t="shared" si="20"/>
        <v>SC</v>
      </c>
      <c r="H703" s="10" t="str">
        <f t="shared" si="21"/>
        <v>539-001</v>
      </c>
      <c r="I703" s="10" t="s">
        <v>1793</v>
      </c>
    </row>
    <row r="704" spans="1:9" ht="14.4" customHeight="1" x14ac:dyDescent="0.3">
      <c r="A704" s="11" t="s">
        <v>255</v>
      </c>
      <c r="B704" s="13" t="s">
        <v>845</v>
      </c>
      <c r="C704" s="11" t="s">
        <v>846</v>
      </c>
      <c r="D704" s="13" t="s">
        <v>742</v>
      </c>
      <c r="E704" s="12" t="s">
        <v>524</v>
      </c>
      <c r="F704" s="11" t="s">
        <v>570</v>
      </c>
      <c r="G704" s="10" t="str">
        <f t="shared" si="20"/>
        <v>D</v>
      </c>
      <c r="H704" s="10" t="str">
        <f t="shared" si="21"/>
        <v>002-000</v>
      </c>
      <c r="I704" s="10" t="s">
        <v>1792</v>
      </c>
    </row>
    <row r="705" spans="1:9" x14ac:dyDescent="0.3">
      <c r="A705" s="11" t="s">
        <v>255</v>
      </c>
      <c r="B705" s="13" t="s">
        <v>845</v>
      </c>
      <c r="C705" s="11" t="s">
        <v>844</v>
      </c>
      <c r="D705" s="13" t="s">
        <v>780</v>
      </c>
      <c r="E705" s="12" t="s">
        <v>524</v>
      </c>
      <c r="F705" s="11" t="s">
        <v>531</v>
      </c>
      <c r="G705" s="10" t="str">
        <f t="shared" si="20"/>
        <v>D</v>
      </c>
      <c r="H705" s="10" t="str">
        <f t="shared" si="21"/>
        <v>002-000</v>
      </c>
      <c r="I705" s="10" t="s">
        <v>1793</v>
      </c>
    </row>
    <row r="706" spans="1:9" ht="26.4" x14ac:dyDescent="0.3">
      <c r="A706" s="11" t="s">
        <v>334</v>
      </c>
      <c r="B706" s="13" t="s">
        <v>843</v>
      </c>
      <c r="C706" s="11" t="s">
        <v>334</v>
      </c>
      <c r="D706" s="13" t="s">
        <v>565</v>
      </c>
      <c r="E706" s="12" t="s">
        <v>554</v>
      </c>
      <c r="F706" s="11" t="s">
        <v>622</v>
      </c>
      <c r="G706" s="10" t="str">
        <f t="shared" ref="G706:G768" si="22">IF(E706="N","D",IF(LEFT(B706,1)="5","SC","LC"))</f>
        <v>SC</v>
      </c>
      <c r="H706" s="10" t="str">
        <f t="shared" ref="H706:H768" si="23">IF(G706="D",_xlfn.CONCAT(B706,"-","000"),_xlfn.CONCAT(B706,"-",D706))</f>
        <v>583-001</v>
      </c>
      <c r="I706" s="10" t="s">
        <v>1792</v>
      </c>
    </row>
    <row r="707" spans="1:9" ht="14.4" customHeight="1" x14ac:dyDescent="0.3">
      <c r="A707" s="11" t="s">
        <v>69</v>
      </c>
      <c r="B707" s="13" t="s">
        <v>817</v>
      </c>
      <c r="C707" s="11" t="s">
        <v>842</v>
      </c>
      <c r="D707" s="13" t="s">
        <v>841</v>
      </c>
      <c r="E707" s="12" t="s">
        <v>524</v>
      </c>
      <c r="F707" s="11" t="s">
        <v>656</v>
      </c>
      <c r="G707" s="10" t="str">
        <f t="shared" si="22"/>
        <v>D</v>
      </c>
      <c r="H707" s="10" t="str">
        <f t="shared" si="23"/>
        <v>083-000</v>
      </c>
      <c r="I707" s="10" t="s">
        <v>1792</v>
      </c>
    </row>
    <row r="708" spans="1:9" x14ac:dyDescent="0.3">
      <c r="A708" s="11" t="s">
        <v>69</v>
      </c>
      <c r="B708" s="13" t="s">
        <v>817</v>
      </c>
      <c r="C708" s="11" t="s">
        <v>840</v>
      </c>
      <c r="D708" s="13" t="s">
        <v>650</v>
      </c>
      <c r="E708" s="12" t="s">
        <v>524</v>
      </c>
      <c r="F708" s="11" t="s">
        <v>528</v>
      </c>
      <c r="G708" s="10" t="str">
        <f t="shared" si="22"/>
        <v>D</v>
      </c>
      <c r="H708" s="10" t="str">
        <f t="shared" si="23"/>
        <v>083-000</v>
      </c>
      <c r="I708" s="10" t="s">
        <v>1793</v>
      </c>
    </row>
    <row r="709" spans="1:9" ht="14.4" customHeight="1" x14ac:dyDescent="0.3">
      <c r="A709" s="11" t="s">
        <v>69</v>
      </c>
      <c r="B709" s="13" t="s">
        <v>817</v>
      </c>
      <c r="C709" s="11" t="s">
        <v>839</v>
      </c>
      <c r="D709" s="13" t="s">
        <v>545</v>
      </c>
      <c r="E709" s="12" t="s">
        <v>524</v>
      </c>
      <c r="F709" s="11" t="s">
        <v>656</v>
      </c>
      <c r="G709" s="10" t="str">
        <f t="shared" si="22"/>
        <v>D</v>
      </c>
      <c r="H709" s="10" t="str">
        <f t="shared" si="23"/>
        <v>083-000</v>
      </c>
      <c r="I709" s="10" t="s">
        <v>1792</v>
      </c>
    </row>
    <row r="710" spans="1:9" ht="14.4" customHeight="1" x14ac:dyDescent="0.3">
      <c r="A710" s="11" t="s">
        <v>69</v>
      </c>
      <c r="B710" s="13" t="s">
        <v>817</v>
      </c>
      <c r="C710" s="11" t="s">
        <v>838</v>
      </c>
      <c r="D710" s="13" t="s">
        <v>565</v>
      </c>
      <c r="E710" s="12" t="s">
        <v>524</v>
      </c>
      <c r="F710" s="11" t="s">
        <v>523</v>
      </c>
      <c r="G710" s="10" t="str">
        <f t="shared" si="22"/>
        <v>D</v>
      </c>
      <c r="H710" s="10" t="str">
        <f t="shared" si="23"/>
        <v>083-000</v>
      </c>
      <c r="I710" s="10" t="s">
        <v>1793</v>
      </c>
    </row>
    <row r="711" spans="1:9" ht="14.4" customHeight="1" x14ac:dyDescent="0.3">
      <c r="A711" s="11" t="s">
        <v>69</v>
      </c>
      <c r="B711" s="13" t="s">
        <v>817</v>
      </c>
      <c r="C711" s="11" t="s">
        <v>837</v>
      </c>
      <c r="D711" s="13" t="s">
        <v>730</v>
      </c>
      <c r="E711" s="12" t="s">
        <v>524</v>
      </c>
      <c r="F711" s="11" t="s">
        <v>656</v>
      </c>
      <c r="G711" s="10" t="str">
        <f t="shared" si="22"/>
        <v>D</v>
      </c>
      <c r="H711" s="10" t="str">
        <f t="shared" si="23"/>
        <v>083-000</v>
      </c>
      <c r="I711" s="10" t="s">
        <v>1792</v>
      </c>
    </row>
    <row r="712" spans="1:9" ht="14.4" customHeight="1" x14ac:dyDescent="0.3">
      <c r="A712" s="11" t="s">
        <v>69</v>
      </c>
      <c r="B712" s="13" t="s">
        <v>817</v>
      </c>
      <c r="C712" s="11" t="s">
        <v>836</v>
      </c>
      <c r="D712" s="13" t="s">
        <v>835</v>
      </c>
      <c r="E712" s="12" t="s">
        <v>524</v>
      </c>
      <c r="F712" s="11" t="s">
        <v>656</v>
      </c>
      <c r="G712" s="10" t="str">
        <f t="shared" si="22"/>
        <v>D</v>
      </c>
      <c r="H712" s="10" t="str">
        <f t="shared" si="23"/>
        <v>083-000</v>
      </c>
      <c r="I712" s="10" t="s">
        <v>1792</v>
      </c>
    </row>
    <row r="713" spans="1:9" x14ac:dyDescent="0.3">
      <c r="A713" s="11" t="s">
        <v>69</v>
      </c>
      <c r="B713" s="13" t="s">
        <v>817</v>
      </c>
      <c r="C713" s="11" t="s">
        <v>834</v>
      </c>
      <c r="D713" s="13" t="s">
        <v>630</v>
      </c>
      <c r="E713" s="12" t="s">
        <v>524</v>
      </c>
      <c r="F713" s="11" t="s">
        <v>528</v>
      </c>
      <c r="G713" s="10" t="str">
        <f t="shared" si="22"/>
        <v>D</v>
      </c>
      <c r="H713" s="10" t="str">
        <f t="shared" si="23"/>
        <v>083-000</v>
      </c>
      <c r="I713" s="10" t="s">
        <v>1793</v>
      </c>
    </row>
    <row r="714" spans="1:9" ht="14.4" customHeight="1" x14ac:dyDescent="0.3">
      <c r="A714" s="11" t="s">
        <v>69</v>
      </c>
      <c r="B714" s="13" t="s">
        <v>817</v>
      </c>
      <c r="C714" s="11" t="s">
        <v>833</v>
      </c>
      <c r="D714" s="13" t="s">
        <v>563</v>
      </c>
      <c r="E714" s="12" t="s">
        <v>524</v>
      </c>
      <c r="F714" s="11" t="s">
        <v>656</v>
      </c>
      <c r="G714" s="10" t="str">
        <f t="shared" si="22"/>
        <v>D</v>
      </c>
      <c r="H714" s="10" t="str">
        <f t="shared" si="23"/>
        <v>083-000</v>
      </c>
      <c r="I714" s="10" t="s">
        <v>1792</v>
      </c>
    </row>
    <row r="715" spans="1:9" ht="14.4" customHeight="1" x14ac:dyDescent="0.3">
      <c r="A715" s="11" t="s">
        <v>69</v>
      </c>
      <c r="B715" s="13" t="s">
        <v>817</v>
      </c>
      <c r="C715" s="11" t="s">
        <v>832</v>
      </c>
      <c r="D715" s="13" t="s">
        <v>831</v>
      </c>
      <c r="E715" s="12" t="s">
        <v>524</v>
      </c>
      <c r="F715" s="11" t="s">
        <v>523</v>
      </c>
      <c r="G715" s="10" t="str">
        <f t="shared" si="22"/>
        <v>D</v>
      </c>
      <c r="H715" s="10" t="str">
        <f t="shared" si="23"/>
        <v>083-000</v>
      </c>
      <c r="I715" s="10" t="s">
        <v>1793</v>
      </c>
    </row>
    <row r="716" spans="1:9" ht="26.4" x14ac:dyDescent="0.3">
      <c r="A716" s="11" t="s">
        <v>69</v>
      </c>
      <c r="B716" s="13" t="s">
        <v>817</v>
      </c>
      <c r="C716" s="11" t="s">
        <v>830</v>
      </c>
      <c r="D716" s="13" t="s">
        <v>558</v>
      </c>
      <c r="E716" s="12" t="s">
        <v>524</v>
      </c>
      <c r="F716" s="11" t="s">
        <v>656</v>
      </c>
      <c r="G716" s="10" t="str">
        <f t="shared" si="22"/>
        <v>D</v>
      </c>
      <c r="H716" s="10" t="str">
        <f t="shared" si="23"/>
        <v>083-000</v>
      </c>
      <c r="I716" s="10" t="s">
        <v>1792</v>
      </c>
    </row>
    <row r="717" spans="1:9" ht="14.4" customHeight="1" x14ac:dyDescent="0.3">
      <c r="A717" s="11" t="s">
        <v>69</v>
      </c>
      <c r="B717" s="13" t="s">
        <v>817</v>
      </c>
      <c r="C717" s="11" t="s">
        <v>829</v>
      </c>
      <c r="D717" s="13" t="s">
        <v>828</v>
      </c>
      <c r="E717" s="12" t="s">
        <v>524</v>
      </c>
      <c r="F717" s="11" t="s">
        <v>656</v>
      </c>
      <c r="G717" s="10" t="str">
        <f t="shared" si="22"/>
        <v>D</v>
      </c>
      <c r="H717" s="10" t="str">
        <f t="shared" si="23"/>
        <v>083-000</v>
      </c>
      <c r="I717" s="10" t="s">
        <v>1792</v>
      </c>
    </row>
    <row r="718" spans="1:9" ht="14.4" customHeight="1" x14ac:dyDescent="0.3">
      <c r="A718" s="11" t="s">
        <v>69</v>
      </c>
      <c r="B718" s="13" t="s">
        <v>817</v>
      </c>
      <c r="C718" s="11" t="s">
        <v>797</v>
      </c>
      <c r="D718" s="13" t="s">
        <v>798</v>
      </c>
      <c r="E718" s="12" t="s">
        <v>524</v>
      </c>
      <c r="F718" s="11" t="s">
        <v>523</v>
      </c>
      <c r="G718" s="10" t="str">
        <f t="shared" si="22"/>
        <v>D</v>
      </c>
      <c r="H718" s="10" t="str">
        <f t="shared" si="23"/>
        <v>083-000</v>
      </c>
      <c r="I718" s="10" t="s">
        <v>1793</v>
      </c>
    </row>
    <row r="719" spans="1:9" ht="14.4" customHeight="1" x14ac:dyDescent="0.3">
      <c r="A719" s="11" t="s">
        <v>69</v>
      </c>
      <c r="B719" s="13" t="s">
        <v>817</v>
      </c>
      <c r="C719" s="11" t="s">
        <v>827</v>
      </c>
      <c r="D719" s="13" t="s">
        <v>826</v>
      </c>
      <c r="E719" s="12" t="s">
        <v>524</v>
      </c>
      <c r="F719" s="11" t="s">
        <v>656</v>
      </c>
      <c r="G719" s="10" t="str">
        <f t="shared" si="22"/>
        <v>D</v>
      </c>
      <c r="H719" s="10" t="str">
        <f t="shared" si="23"/>
        <v>083-000</v>
      </c>
      <c r="I719" s="10" t="s">
        <v>1792</v>
      </c>
    </row>
    <row r="720" spans="1:9" x14ac:dyDescent="0.3">
      <c r="A720" s="11" t="s">
        <v>69</v>
      </c>
      <c r="B720" s="13" t="s">
        <v>817</v>
      </c>
      <c r="C720" s="11" t="s">
        <v>825</v>
      </c>
      <c r="D720" s="13" t="s">
        <v>824</v>
      </c>
      <c r="E720" s="12" t="s">
        <v>524</v>
      </c>
      <c r="F720" s="11" t="s">
        <v>619</v>
      </c>
      <c r="G720" s="10" t="str">
        <f t="shared" si="22"/>
        <v>D</v>
      </c>
      <c r="H720" s="10" t="str">
        <f t="shared" si="23"/>
        <v>083-000</v>
      </c>
      <c r="I720" s="10" t="s">
        <v>1793</v>
      </c>
    </row>
    <row r="721" spans="1:9" ht="14.4" customHeight="1" x14ac:dyDescent="0.3">
      <c r="A721" s="11" t="s">
        <v>69</v>
      </c>
      <c r="B721" s="13" t="s">
        <v>817</v>
      </c>
      <c r="C721" s="11" t="s">
        <v>823</v>
      </c>
      <c r="D721" s="13" t="s">
        <v>822</v>
      </c>
      <c r="E721" s="12" t="s">
        <v>524</v>
      </c>
      <c r="F721" s="11" t="s">
        <v>656</v>
      </c>
      <c r="G721" s="10" t="str">
        <f t="shared" si="22"/>
        <v>D</v>
      </c>
      <c r="H721" s="10" t="str">
        <f t="shared" si="23"/>
        <v>083-000</v>
      </c>
      <c r="I721" s="10" t="s">
        <v>1792</v>
      </c>
    </row>
    <row r="722" spans="1:9" x14ac:dyDescent="0.3">
      <c r="A722" s="11" t="s">
        <v>69</v>
      </c>
      <c r="B722" s="13" t="s">
        <v>817</v>
      </c>
      <c r="C722" s="11" t="s">
        <v>821</v>
      </c>
      <c r="D722" s="13" t="s">
        <v>658</v>
      </c>
      <c r="E722" s="12" t="s">
        <v>524</v>
      </c>
      <c r="F722" s="11" t="s">
        <v>528</v>
      </c>
      <c r="G722" s="10" t="str">
        <f t="shared" si="22"/>
        <v>D</v>
      </c>
      <c r="H722" s="10" t="str">
        <f t="shared" si="23"/>
        <v>083-000</v>
      </c>
      <c r="I722" s="10" t="s">
        <v>1793</v>
      </c>
    </row>
    <row r="723" spans="1:9" ht="14.4" customHeight="1" x14ac:dyDescent="0.3">
      <c r="A723" s="11" t="s">
        <v>69</v>
      </c>
      <c r="B723" s="13" t="s">
        <v>817</v>
      </c>
      <c r="C723" s="11" t="s">
        <v>820</v>
      </c>
      <c r="D723" s="13" t="s">
        <v>615</v>
      </c>
      <c r="E723" s="12" t="s">
        <v>524</v>
      </c>
      <c r="F723" s="11" t="s">
        <v>523</v>
      </c>
      <c r="G723" s="10" t="str">
        <f t="shared" si="22"/>
        <v>D</v>
      </c>
      <c r="H723" s="10" t="str">
        <f t="shared" si="23"/>
        <v>083-000</v>
      </c>
      <c r="I723" s="10" t="s">
        <v>1793</v>
      </c>
    </row>
    <row r="724" spans="1:9" ht="14.4" customHeight="1" x14ac:dyDescent="0.3">
      <c r="A724" s="11" t="s">
        <v>69</v>
      </c>
      <c r="B724" s="13" t="s">
        <v>817</v>
      </c>
      <c r="C724" s="11" t="s">
        <v>819</v>
      </c>
      <c r="D724" s="13" t="s">
        <v>718</v>
      </c>
      <c r="E724" s="12" t="s">
        <v>524</v>
      </c>
      <c r="F724" s="11" t="s">
        <v>534</v>
      </c>
      <c r="G724" s="10" t="str">
        <f t="shared" si="22"/>
        <v>D</v>
      </c>
      <c r="H724" s="10" t="str">
        <f t="shared" si="23"/>
        <v>083-000</v>
      </c>
      <c r="I724" s="10" t="s">
        <v>1792</v>
      </c>
    </row>
    <row r="725" spans="1:9" ht="14.4" customHeight="1" x14ac:dyDescent="0.3">
      <c r="A725" s="11" t="s">
        <v>69</v>
      </c>
      <c r="B725" s="13" t="s">
        <v>817</v>
      </c>
      <c r="C725" s="11" t="s">
        <v>818</v>
      </c>
      <c r="D725" s="13" t="s">
        <v>745</v>
      </c>
      <c r="E725" s="12" t="s">
        <v>524</v>
      </c>
      <c r="F725" s="11" t="s">
        <v>656</v>
      </c>
      <c r="G725" s="10" t="str">
        <f t="shared" si="22"/>
        <v>D</v>
      </c>
      <c r="H725" s="10" t="str">
        <f t="shared" si="23"/>
        <v>083-000</v>
      </c>
      <c r="I725" s="10" t="s">
        <v>1792</v>
      </c>
    </row>
    <row r="726" spans="1:9" ht="14.4" customHeight="1" x14ac:dyDescent="0.3">
      <c r="A726" s="11" t="s">
        <v>69</v>
      </c>
      <c r="B726" s="13" t="s">
        <v>817</v>
      </c>
      <c r="C726" s="11" t="s">
        <v>816</v>
      </c>
      <c r="D726" s="13" t="s">
        <v>716</v>
      </c>
      <c r="E726" s="12" t="s">
        <v>524</v>
      </c>
      <c r="F726" s="11" t="s">
        <v>656</v>
      </c>
      <c r="G726" s="10" t="str">
        <f t="shared" si="22"/>
        <v>D</v>
      </c>
      <c r="H726" s="10" t="str">
        <f t="shared" si="23"/>
        <v>083-000</v>
      </c>
      <c r="I726" s="10" t="s">
        <v>1792</v>
      </c>
    </row>
    <row r="727" spans="1:9" ht="14.4" customHeight="1" x14ac:dyDescent="0.3">
      <c r="A727" s="11" t="s">
        <v>815</v>
      </c>
      <c r="B727" s="13" t="s">
        <v>814</v>
      </c>
      <c r="C727" s="11" t="s">
        <v>813</v>
      </c>
      <c r="D727" s="13" t="s">
        <v>565</v>
      </c>
      <c r="E727" s="12" t="s">
        <v>554</v>
      </c>
      <c r="F727" s="11" t="s">
        <v>553</v>
      </c>
      <c r="G727" s="10" t="str">
        <f t="shared" si="22"/>
        <v>SC</v>
      </c>
      <c r="H727" s="10" t="str">
        <f t="shared" si="23"/>
        <v>570-001</v>
      </c>
      <c r="I727" s="10" t="s">
        <v>1793</v>
      </c>
    </row>
    <row r="728" spans="1:9" ht="14.4" customHeight="1" x14ac:dyDescent="0.3">
      <c r="A728" s="11" t="s">
        <v>262</v>
      </c>
      <c r="B728" s="13" t="s">
        <v>555</v>
      </c>
      <c r="C728" s="11" t="s">
        <v>812</v>
      </c>
      <c r="D728" s="13" t="s">
        <v>765</v>
      </c>
      <c r="E728" s="12" t="s">
        <v>524</v>
      </c>
      <c r="F728" s="11" t="s">
        <v>534</v>
      </c>
      <c r="G728" s="10" t="str">
        <f t="shared" si="22"/>
        <v>D</v>
      </c>
      <c r="H728" s="10" t="str">
        <f t="shared" si="23"/>
        <v>004-000</v>
      </c>
      <c r="I728" s="10" t="s">
        <v>1792</v>
      </c>
    </row>
    <row r="729" spans="1:9" ht="14.4" customHeight="1" x14ac:dyDescent="0.3">
      <c r="A729" s="11" t="s">
        <v>262</v>
      </c>
      <c r="B729" s="13" t="s">
        <v>555</v>
      </c>
      <c r="C729" s="11" t="s">
        <v>811</v>
      </c>
      <c r="D729" s="13" t="s">
        <v>563</v>
      </c>
      <c r="E729" s="12" t="s">
        <v>524</v>
      </c>
      <c r="F729" s="11" t="s">
        <v>523</v>
      </c>
      <c r="G729" s="10" t="str">
        <f t="shared" si="22"/>
        <v>D</v>
      </c>
      <c r="H729" s="10" t="str">
        <f t="shared" si="23"/>
        <v>004-000</v>
      </c>
      <c r="I729" s="10" t="s">
        <v>1793</v>
      </c>
    </row>
    <row r="730" spans="1:9" ht="14.4" customHeight="1" x14ac:dyDescent="0.3">
      <c r="A730" s="11" t="s">
        <v>262</v>
      </c>
      <c r="B730" s="13" t="s">
        <v>555</v>
      </c>
      <c r="C730" s="11" t="s">
        <v>810</v>
      </c>
      <c r="D730" s="13" t="s">
        <v>809</v>
      </c>
      <c r="E730" s="12" t="s">
        <v>524</v>
      </c>
      <c r="F730" s="11" t="s">
        <v>656</v>
      </c>
      <c r="G730" s="10" t="str">
        <f t="shared" si="22"/>
        <v>D</v>
      </c>
      <c r="H730" s="10" t="str">
        <f t="shared" si="23"/>
        <v>004-000</v>
      </c>
      <c r="I730" s="10" t="s">
        <v>1792</v>
      </c>
    </row>
    <row r="731" spans="1:9" x14ac:dyDescent="0.3">
      <c r="A731" s="11" t="s">
        <v>262</v>
      </c>
      <c r="B731" s="13" t="s">
        <v>555</v>
      </c>
      <c r="C731" s="11" t="s">
        <v>808</v>
      </c>
      <c r="D731" s="13" t="s">
        <v>652</v>
      </c>
      <c r="E731" s="12" t="s">
        <v>524</v>
      </c>
      <c r="F731" s="11" t="s">
        <v>528</v>
      </c>
      <c r="G731" s="10" t="str">
        <f t="shared" si="22"/>
        <v>D</v>
      </c>
      <c r="H731" s="10" t="str">
        <f t="shared" si="23"/>
        <v>004-000</v>
      </c>
      <c r="I731" s="10" t="s">
        <v>1793</v>
      </c>
    </row>
    <row r="732" spans="1:9" ht="14.4" customHeight="1" x14ac:dyDescent="0.3">
      <c r="A732" s="11" t="s">
        <v>262</v>
      </c>
      <c r="B732" s="13" t="s">
        <v>555</v>
      </c>
      <c r="C732" s="11" t="s">
        <v>807</v>
      </c>
      <c r="D732" s="13" t="s">
        <v>806</v>
      </c>
      <c r="E732" s="12" t="s">
        <v>524</v>
      </c>
      <c r="F732" s="11" t="s">
        <v>534</v>
      </c>
      <c r="G732" s="10" t="str">
        <f t="shared" si="22"/>
        <v>D</v>
      </c>
      <c r="H732" s="10" t="str">
        <f t="shared" si="23"/>
        <v>004-000</v>
      </c>
      <c r="I732" s="10" t="s">
        <v>1792</v>
      </c>
    </row>
    <row r="733" spans="1:9" ht="14.4" customHeight="1" x14ac:dyDescent="0.3">
      <c r="A733" s="11" t="s">
        <v>262</v>
      </c>
      <c r="B733" s="13" t="s">
        <v>555</v>
      </c>
      <c r="C733" s="11" t="s">
        <v>805</v>
      </c>
      <c r="D733" s="13" t="s">
        <v>545</v>
      </c>
      <c r="E733" s="12" t="s">
        <v>524</v>
      </c>
      <c r="F733" s="11" t="s">
        <v>534</v>
      </c>
      <c r="G733" s="10" t="str">
        <f t="shared" si="22"/>
        <v>D</v>
      </c>
      <c r="H733" s="10" t="str">
        <f t="shared" si="23"/>
        <v>004-000</v>
      </c>
      <c r="I733" s="10" t="s">
        <v>1792</v>
      </c>
    </row>
    <row r="734" spans="1:9" x14ac:dyDescent="0.3">
      <c r="A734" s="11" t="s">
        <v>262</v>
      </c>
      <c r="B734" s="13" t="s">
        <v>555</v>
      </c>
      <c r="C734" s="11" t="s">
        <v>804</v>
      </c>
      <c r="D734" s="13" t="s">
        <v>728</v>
      </c>
      <c r="E734" s="12" t="s">
        <v>524</v>
      </c>
      <c r="F734" s="11" t="s">
        <v>528</v>
      </c>
      <c r="G734" s="10" t="str">
        <f t="shared" si="22"/>
        <v>D</v>
      </c>
      <c r="H734" s="10" t="str">
        <f t="shared" si="23"/>
        <v>004-000</v>
      </c>
      <c r="I734" s="10" t="s">
        <v>1793</v>
      </c>
    </row>
    <row r="735" spans="1:9" ht="14.4" customHeight="1" x14ac:dyDescent="0.3">
      <c r="A735" s="11" t="s">
        <v>262</v>
      </c>
      <c r="B735" s="13" t="s">
        <v>555</v>
      </c>
      <c r="C735" s="11" t="s">
        <v>803</v>
      </c>
      <c r="D735" s="13" t="s">
        <v>802</v>
      </c>
      <c r="E735" s="12" t="s">
        <v>524</v>
      </c>
      <c r="F735" s="11" t="s">
        <v>523</v>
      </c>
      <c r="G735" s="10" t="str">
        <f t="shared" si="22"/>
        <v>D</v>
      </c>
      <c r="H735" s="10" t="str">
        <f t="shared" si="23"/>
        <v>004-000</v>
      </c>
      <c r="I735" s="10" t="s">
        <v>1793</v>
      </c>
    </row>
    <row r="736" spans="1:9" ht="14.4" customHeight="1" x14ac:dyDescent="0.3">
      <c r="A736" s="11" t="s">
        <v>262</v>
      </c>
      <c r="B736" s="13" t="s">
        <v>555</v>
      </c>
      <c r="C736" s="11" t="s">
        <v>801</v>
      </c>
      <c r="D736" s="13" t="s">
        <v>582</v>
      </c>
      <c r="E736" s="12" t="s">
        <v>524</v>
      </c>
      <c r="F736" s="11" t="s">
        <v>534</v>
      </c>
      <c r="G736" s="10" t="str">
        <f t="shared" si="22"/>
        <v>D</v>
      </c>
      <c r="H736" s="10" t="str">
        <f t="shared" si="23"/>
        <v>004-000</v>
      </c>
      <c r="I736" s="10" t="s">
        <v>1792</v>
      </c>
    </row>
    <row r="737" spans="1:9" ht="14.4" customHeight="1" x14ac:dyDescent="0.3">
      <c r="A737" s="11" t="s">
        <v>262</v>
      </c>
      <c r="B737" s="13" t="s">
        <v>555</v>
      </c>
      <c r="C737" s="11" t="s">
        <v>800</v>
      </c>
      <c r="D737" s="13" t="s">
        <v>730</v>
      </c>
      <c r="E737" s="12" t="s">
        <v>524</v>
      </c>
      <c r="F737" s="11" t="s">
        <v>534</v>
      </c>
      <c r="G737" s="10" t="str">
        <f t="shared" si="22"/>
        <v>D</v>
      </c>
      <c r="H737" s="10" t="str">
        <f t="shared" si="23"/>
        <v>004-000</v>
      </c>
      <c r="I737" s="10" t="s">
        <v>1792</v>
      </c>
    </row>
    <row r="738" spans="1:9" ht="14.4" customHeight="1" x14ac:dyDescent="0.3">
      <c r="A738" s="11" t="s">
        <v>262</v>
      </c>
      <c r="B738" s="13" t="s">
        <v>555</v>
      </c>
      <c r="C738" s="11" t="s">
        <v>799</v>
      </c>
      <c r="D738" s="13" t="s">
        <v>798</v>
      </c>
      <c r="E738" s="12" t="s">
        <v>524</v>
      </c>
      <c r="F738" s="11" t="s">
        <v>656</v>
      </c>
      <c r="G738" s="10" t="str">
        <f t="shared" si="22"/>
        <v>D</v>
      </c>
      <c r="H738" s="10" t="str">
        <f t="shared" si="23"/>
        <v>004-000</v>
      </c>
      <c r="I738" s="10" t="s">
        <v>1792</v>
      </c>
    </row>
    <row r="739" spans="1:9" ht="14.4" customHeight="1" x14ac:dyDescent="0.3">
      <c r="A739" s="11" t="s">
        <v>262</v>
      </c>
      <c r="B739" s="13" t="s">
        <v>555</v>
      </c>
      <c r="C739" s="11" t="s">
        <v>797</v>
      </c>
      <c r="D739" s="13" t="s">
        <v>775</v>
      </c>
      <c r="E739" s="12" t="s">
        <v>524</v>
      </c>
      <c r="F739" s="11" t="s">
        <v>523</v>
      </c>
      <c r="G739" s="10" t="str">
        <f t="shared" si="22"/>
        <v>D</v>
      </c>
      <c r="H739" s="10" t="str">
        <f t="shared" si="23"/>
        <v>004-000</v>
      </c>
      <c r="I739" s="10" t="s">
        <v>1793</v>
      </c>
    </row>
    <row r="740" spans="1:9" ht="14.4" customHeight="1" x14ac:dyDescent="0.3">
      <c r="A740" s="11" t="s">
        <v>262</v>
      </c>
      <c r="B740" s="13" t="s">
        <v>555</v>
      </c>
      <c r="C740" s="11" t="s">
        <v>796</v>
      </c>
      <c r="D740" s="13" t="s">
        <v>770</v>
      </c>
      <c r="E740" s="12" t="s">
        <v>524</v>
      </c>
      <c r="F740" s="11" t="s">
        <v>534</v>
      </c>
      <c r="G740" s="10" t="str">
        <f t="shared" si="22"/>
        <v>D</v>
      </c>
      <c r="H740" s="10" t="str">
        <f t="shared" si="23"/>
        <v>004-000</v>
      </c>
      <c r="I740" s="10" t="s">
        <v>1792</v>
      </c>
    </row>
    <row r="741" spans="1:9" ht="14.4" customHeight="1" x14ac:dyDescent="0.3">
      <c r="A741" s="11" t="s">
        <v>262</v>
      </c>
      <c r="B741" s="13" t="s">
        <v>555</v>
      </c>
      <c r="C741" s="11" t="s">
        <v>795</v>
      </c>
      <c r="D741" s="13" t="s">
        <v>794</v>
      </c>
      <c r="E741" s="12" t="s">
        <v>524</v>
      </c>
      <c r="F741" s="11" t="s">
        <v>534</v>
      </c>
      <c r="G741" s="10" t="str">
        <f t="shared" si="22"/>
        <v>D</v>
      </c>
      <c r="H741" s="10" t="str">
        <f t="shared" si="23"/>
        <v>004-000</v>
      </c>
      <c r="I741" s="10" t="s">
        <v>1792</v>
      </c>
    </row>
    <row r="742" spans="1:9" x14ac:dyDescent="0.3">
      <c r="A742" s="11" t="s">
        <v>262</v>
      </c>
      <c r="B742" s="13" t="s">
        <v>555</v>
      </c>
      <c r="C742" s="11" t="s">
        <v>793</v>
      </c>
      <c r="D742" s="13" t="s">
        <v>742</v>
      </c>
      <c r="E742" s="12" t="s">
        <v>524</v>
      </c>
      <c r="F742" s="11" t="s">
        <v>528</v>
      </c>
      <c r="G742" s="10" t="str">
        <f t="shared" si="22"/>
        <v>D</v>
      </c>
      <c r="H742" s="10" t="str">
        <f t="shared" si="23"/>
        <v>004-000</v>
      </c>
      <c r="I742" s="10" t="s">
        <v>1793</v>
      </c>
    </row>
    <row r="743" spans="1:9" ht="14.4" customHeight="1" x14ac:dyDescent="0.3">
      <c r="A743" s="11" t="s">
        <v>262</v>
      </c>
      <c r="B743" s="13" t="s">
        <v>555</v>
      </c>
      <c r="C743" s="11" t="s">
        <v>792</v>
      </c>
      <c r="D743" s="13" t="s">
        <v>791</v>
      </c>
      <c r="E743" s="12" t="s">
        <v>554</v>
      </c>
      <c r="F743" s="11" t="s">
        <v>553</v>
      </c>
      <c r="G743" s="10" t="str">
        <f t="shared" si="22"/>
        <v>LC</v>
      </c>
      <c r="H743" s="10" t="str">
        <f t="shared" si="23"/>
        <v>004-009</v>
      </c>
      <c r="I743" s="10" t="s">
        <v>1793</v>
      </c>
    </row>
    <row r="744" spans="1:9" ht="14.4" customHeight="1" x14ac:dyDescent="0.3">
      <c r="A744" s="11" t="s">
        <v>262</v>
      </c>
      <c r="B744" s="13" t="s">
        <v>555</v>
      </c>
      <c r="C744" s="11" t="s">
        <v>790</v>
      </c>
      <c r="D744" s="13" t="s">
        <v>551</v>
      </c>
      <c r="E744" s="12" t="s">
        <v>524</v>
      </c>
      <c r="F744" s="11" t="s">
        <v>523</v>
      </c>
      <c r="G744" s="10" t="str">
        <f t="shared" si="22"/>
        <v>D</v>
      </c>
      <c r="H744" s="10" t="str">
        <f t="shared" si="23"/>
        <v>004-000</v>
      </c>
      <c r="I744" s="10" t="s">
        <v>1793</v>
      </c>
    </row>
    <row r="745" spans="1:9" ht="14.4" customHeight="1" x14ac:dyDescent="0.3">
      <c r="A745" s="11" t="s">
        <v>262</v>
      </c>
      <c r="B745" s="13" t="s">
        <v>555</v>
      </c>
      <c r="C745" s="11" t="s">
        <v>789</v>
      </c>
      <c r="D745" s="13" t="s">
        <v>788</v>
      </c>
      <c r="E745" s="12" t="s">
        <v>524</v>
      </c>
      <c r="F745" s="11" t="s">
        <v>534</v>
      </c>
      <c r="G745" s="10" t="str">
        <f t="shared" si="22"/>
        <v>D</v>
      </c>
      <c r="H745" s="10" t="str">
        <f t="shared" si="23"/>
        <v>004-000</v>
      </c>
      <c r="I745" s="10" t="s">
        <v>1792</v>
      </c>
    </row>
    <row r="746" spans="1:9" x14ac:dyDescent="0.3">
      <c r="A746" s="11" t="s">
        <v>262</v>
      </c>
      <c r="B746" s="13" t="s">
        <v>555</v>
      </c>
      <c r="C746" s="11" t="s">
        <v>787</v>
      </c>
      <c r="D746" s="13" t="s">
        <v>786</v>
      </c>
      <c r="E746" s="12" t="s">
        <v>524</v>
      </c>
      <c r="F746" s="11" t="s">
        <v>528</v>
      </c>
      <c r="G746" s="10" t="str">
        <f t="shared" si="22"/>
        <v>D</v>
      </c>
      <c r="H746" s="10" t="str">
        <f t="shared" si="23"/>
        <v>004-000</v>
      </c>
      <c r="I746" s="10" t="s">
        <v>1793</v>
      </c>
    </row>
    <row r="747" spans="1:9" ht="14.4" customHeight="1" x14ac:dyDescent="0.3">
      <c r="A747" s="11" t="s">
        <v>262</v>
      </c>
      <c r="B747" s="13" t="s">
        <v>555</v>
      </c>
      <c r="C747" s="11" t="s">
        <v>785</v>
      </c>
      <c r="D747" s="13" t="s">
        <v>632</v>
      </c>
      <c r="E747" s="12" t="s">
        <v>524</v>
      </c>
      <c r="F747" s="11" t="s">
        <v>534</v>
      </c>
      <c r="G747" s="10" t="str">
        <f t="shared" si="22"/>
        <v>D</v>
      </c>
      <c r="H747" s="10" t="str">
        <f t="shared" si="23"/>
        <v>004-000</v>
      </c>
      <c r="I747" s="10" t="s">
        <v>1792</v>
      </c>
    </row>
    <row r="748" spans="1:9" ht="14.4" customHeight="1" x14ac:dyDescent="0.3">
      <c r="A748" s="11" t="s">
        <v>262</v>
      </c>
      <c r="B748" s="13" t="s">
        <v>555</v>
      </c>
      <c r="C748" s="11" t="s">
        <v>784</v>
      </c>
      <c r="D748" s="13" t="s">
        <v>654</v>
      </c>
      <c r="E748" s="12" t="s">
        <v>524</v>
      </c>
      <c r="F748" s="11" t="s">
        <v>534</v>
      </c>
      <c r="G748" s="10" t="str">
        <f t="shared" si="22"/>
        <v>D</v>
      </c>
      <c r="H748" s="10" t="str">
        <f t="shared" si="23"/>
        <v>004-000</v>
      </c>
      <c r="I748" s="10" t="s">
        <v>1792</v>
      </c>
    </row>
    <row r="749" spans="1:9" ht="14.4" customHeight="1" x14ac:dyDescent="0.3">
      <c r="A749" s="11" t="s">
        <v>264</v>
      </c>
      <c r="B749" s="13" t="s">
        <v>782</v>
      </c>
      <c r="C749" s="11" t="s">
        <v>783</v>
      </c>
      <c r="D749" s="13" t="s">
        <v>742</v>
      </c>
      <c r="E749" s="12" t="s">
        <v>524</v>
      </c>
      <c r="F749" s="11" t="s">
        <v>570</v>
      </c>
      <c r="G749" s="10" t="str">
        <f t="shared" si="22"/>
        <v>D</v>
      </c>
      <c r="H749" s="10" t="str">
        <f t="shared" si="23"/>
        <v>027-000</v>
      </c>
      <c r="I749" s="10" t="s">
        <v>1792</v>
      </c>
    </row>
    <row r="750" spans="1:9" x14ac:dyDescent="0.3">
      <c r="A750" s="11" t="s">
        <v>264</v>
      </c>
      <c r="B750" s="13" t="s">
        <v>782</v>
      </c>
      <c r="C750" s="11" t="s">
        <v>781</v>
      </c>
      <c r="D750" s="13" t="s">
        <v>780</v>
      </c>
      <c r="E750" s="12" t="s">
        <v>524</v>
      </c>
      <c r="F750" s="11" t="s">
        <v>531</v>
      </c>
      <c r="G750" s="10" t="str">
        <f t="shared" si="22"/>
        <v>D</v>
      </c>
      <c r="H750" s="10" t="str">
        <f t="shared" si="23"/>
        <v>027-000</v>
      </c>
      <c r="I750" s="10" t="s">
        <v>1793</v>
      </c>
    </row>
    <row r="751" spans="1:9" x14ac:dyDescent="0.3">
      <c r="A751" s="11" t="s">
        <v>266</v>
      </c>
      <c r="B751" s="13" t="s">
        <v>775</v>
      </c>
      <c r="C751" s="11" t="s">
        <v>779</v>
      </c>
      <c r="D751" s="13" t="s">
        <v>778</v>
      </c>
      <c r="E751" s="12" t="s">
        <v>524</v>
      </c>
      <c r="F751" s="11" t="s">
        <v>528</v>
      </c>
      <c r="G751" s="10" t="str">
        <f t="shared" si="22"/>
        <v>D</v>
      </c>
      <c r="H751" s="10" t="str">
        <f t="shared" si="23"/>
        <v>036-000</v>
      </c>
      <c r="I751" s="10" t="s">
        <v>1793</v>
      </c>
    </row>
    <row r="752" spans="1:9" ht="14.4" customHeight="1" x14ac:dyDescent="0.3">
      <c r="A752" s="11" t="s">
        <v>266</v>
      </c>
      <c r="B752" s="13" t="s">
        <v>775</v>
      </c>
      <c r="C752" s="11" t="s">
        <v>777</v>
      </c>
      <c r="D752" s="13" t="s">
        <v>728</v>
      </c>
      <c r="E752" s="12" t="s">
        <v>524</v>
      </c>
      <c r="F752" s="11" t="s">
        <v>523</v>
      </c>
      <c r="G752" s="10" t="str">
        <f t="shared" si="22"/>
        <v>D</v>
      </c>
      <c r="H752" s="10" t="str">
        <f t="shared" si="23"/>
        <v>036-000</v>
      </c>
      <c r="I752" s="10" t="s">
        <v>1793</v>
      </c>
    </row>
    <row r="753" spans="1:9" ht="14.4" customHeight="1" x14ac:dyDescent="0.3">
      <c r="A753" s="11" t="s">
        <v>266</v>
      </c>
      <c r="B753" s="13" t="s">
        <v>775</v>
      </c>
      <c r="C753" s="11" t="s">
        <v>776</v>
      </c>
      <c r="D753" s="13" t="s">
        <v>695</v>
      </c>
      <c r="E753" s="12" t="s">
        <v>524</v>
      </c>
      <c r="F753" s="11" t="s">
        <v>595</v>
      </c>
      <c r="G753" s="10" t="str">
        <f t="shared" si="22"/>
        <v>D</v>
      </c>
      <c r="H753" s="10" t="str">
        <f t="shared" si="23"/>
        <v>036-000</v>
      </c>
      <c r="I753" s="10" t="s">
        <v>1792</v>
      </c>
    </row>
    <row r="754" spans="1:9" ht="14.4" customHeight="1" x14ac:dyDescent="0.3">
      <c r="A754" s="11" t="s">
        <v>266</v>
      </c>
      <c r="B754" s="13" t="s">
        <v>775</v>
      </c>
      <c r="C754" s="11" t="s">
        <v>774</v>
      </c>
      <c r="D754" s="13" t="s">
        <v>591</v>
      </c>
      <c r="E754" s="12" t="s">
        <v>524</v>
      </c>
      <c r="F754" s="11" t="s">
        <v>773</v>
      </c>
      <c r="G754" s="10" t="str">
        <f t="shared" si="22"/>
        <v>D</v>
      </c>
      <c r="H754" s="10" t="str">
        <f t="shared" si="23"/>
        <v>036-000</v>
      </c>
      <c r="I754" s="10" t="s">
        <v>1792</v>
      </c>
    </row>
    <row r="755" spans="1:9" ht="14.4" customHeight="1" x14ac:dyDescent="0.3">
      <c r="A755" s="11" t="s">
        <v>269</v>
      </c>
      <c r="B755" s="13" t="s">
        <v>770</v>
      </c>
      <c r="C755" s="11" t="s">
        <v>772</v>
      </c>
      <c r="D755" s="13" t="s">
        <v>680</v>
      </c>
      <c r="E755" s="12" t="s">
        <v>524</v>
      </c>
      <c r="F755" s="11" t="s">
        <v>534</v>
      </c>
      <c r="G755" s="10" t="str">
        <f t="shared" si="22"/>
        <v>D</v>
      </c>
      <c r="H755" s="10" t="str">
        <f t="shared" si="23"/>
        <v>052-000</v>
      </c>
      <c r="I755" s="10" t="s">
        <v>1792</v>
      </c>
    </row>
    <row r="756" spans="1:9" x14ac:dyDescent="0.3">
      <c r="A756" s="11" t="s">
        <v>269</v>
      </c>
      <c r="B756" s="13" t="s">
        <v>770</v>
      </c>
      <c r="C756" s="11" t="s">
        <v>771</v>
      </c>
      <c r="D756" s="13" t="s">
        <v>695</v>
      </c>
      <c r="E756" s="12" t="s">
        <v>524</v>
      </c>
      <c r="F756" s="11" t="s">
        <v>528</v>
      </c>
      <c r="G756" s="10" t="str">
        <f t="shared" si="22"/>
        <v>D</v>
      </c>
      <c r="H756" s="10" t="str">
        <f t="shared" si="23"/>
        <v>052-000</v>
      </c>
      <c r="I756" s="10" t="s">
        <v>1793</v>
      </c>
    </row>
    <row r="757" spans="1:9" ht="14.4" customHeight="1" x14ac:dyDescent="0.3">
      <c r="A757" s="11" t="s">
        <v>269</v>
      </c>
      <c r="B757" s="13" t="s">
        <v>770</v>
      </c>
      <c r="C757" s="11" t="s">
        <v>769</v>
      </c>
      <c r="D757" s="13" t="s">
        <v>565</v>
      </c>
      <c r="E757" s="12" t="s">
        <v>524</v>
      </c>
      <c r="F757" s="11" t="s">
        <v>523</v>
      </c>
      <c r="G757" s="10" t="str">
        <f t="shared" si="22"/>
        <v>D</v>
      </c>
      <c r="H757" s="10" t="str">
        <f t="shared" si="23"/>
        <v>052-000</v>
      </c>
      <c r="I757" s="10" t="s">
        <v>1793</v>
      </c>
    </row>
    <row r="758" spans="1:9" ht="26.4" x14ac:dyDescent="0.3">
      <c r="A758" s="11" t="s">
        <v>767</v>
      </c>
      <c r="B758" s="13" t="s">
        <v>768</v>
      </c>
      <c r="C758" s="11" t="s">
        <v>767</v>
      </c>
      <c r="D758" s="13" t="s">
        <v>565</v>
      </c>
      <c r="E758" s="12" t="s">
        <v>554</v>
      </c>
      <c r="F758" s="11" t="s">
        <v>553</v>
      </c>
      <c r="G758" s="10" t="str">
        <f t="shared" si="22"/>
        <v>SC</v>
      </c>
      <c r="H758" s="10" t="str">
        <f t="shared" si="23"/>
        <v>563-001</v>
      </c>
      <c r="I758" s="10" t="s">
        <v>1793</v>
      </c>
    </row>
    <row r="759" spans="1:9" ht="26.4" x14ac:dyDescent="0.3">
      <c r="A759" s="11" t="s">
        <v>32</v>
      </c>
      <c r="B759" s="13" t="s">
        <v>722</v>
      </c>
      <c r="C759" s="11" t="s">
        <v>766</v>
      </c>
      <c r="D759" s="13" t="s">
        <v>765</v>
      </c>
      <c r="E759" s="12" t="s">
        <v>554</v>
      </c>
      <c r="F759" s="11" t="s">
        <v>531</v>
      </c>
      <c r="G759" s="10" t="str">
        <f t="shared" si="22"/>
        <v>LC</v>
      </c>
      <c r="H759" s="10" t="str">
        <f t="shared" si="23"/>
        <v>071-024</v>
      </c>
      <c r="I759" s="10" t="s">
        <v>1793</v>
      </c>
    </row>
    <row r="760" spans="1:9" ht="14.4" customHeight="1" x14ac:dyDescent="0.3">
      <c r="A760" s="11" t="s">
        <v>32</v>
      </c>
      <c r="B760" s="13" t="s">
        <v>722</v>
      </c>
      <c r="C760" s="11" t="s">
        <v>764</v>
      </c>
      <c r="D760" s="13" t="s">
        <v>763</v>
      </c>
      <c r="E760" s="12" t="s">
        <v>524</v>
      </c>
      <c r="F760" s="11" t="s">
        <v>622</v>
      </c>
      <c r="G760" s="10" t="str">
        <f t="shared" si="22"/>
        <v>D</v>
      </c>
      <c r="H760" s="10" t="str">
        <f t="shared" si="23"/>
        <v>071-000</v>
      </c>
      <c r="I760" s="10" t="s">
        <v>1792</v>
      </c>
    </row>
    <row r="761" spans="1:9" ht="14.4" customHeight="1" x14ac:dyDescent="0.3">
      <c r="A761" s="11" t="s">
        <v>32</v>
      </c>
      <c r="B761" s="13" t="s">
        <v>722</v>
      </c>
      <c r="C761" s="11" t="s">
        <v>762</v>
      </c>
      <c r="D761" s="13" t="s">
        <v>761</v>
      </c>
      <c r="E761" s="12" t="s">
        <v>524</v>
      </c>
      <c r="F761" s="11" t="s">
        <v>570</v>
      </c>
      <c r="G761" s="10" t="str">
        <f t="shared" si="22"/>
        <v>D</v>
      </c>
      <c r="H761" s="10" t="str">
        <f t="shared" si="23"/>
        <v>071-000</v>
      </c>
      <c r="I761" s="10" t="s">
        <v>1792</v>
      </c>
    </row>
    <row r="762" spans="1:9" ht="14.4" customHeight="1" x14ac:dyDescent="0.3">
      <c r="A762" s="11" t="s">
        <v>32</v>
      </c>
      <c r="B762" s="13" t="s">
        <v>722</v>
      </c>
      <c r="C762" s="11" t="s">
        <v>760</v>
      </c>
      <c r="D762" s="13" t="s">
        <v>759</v>
      </c>
      <c r="E762" s="12" t="s">
        <v>524</v>
      </c>
      <c r="F762" s="11" t="s">
        <v>583</v>
      </c>
      <c r="G762" s="10" t="str">
        <f t="shared" si="22"/>
        <v>D</v>
      </c>
      <c r="H762" s="10" t="str">
        <f t="shared" si="23"/>
        <v>071-000</v>
      </c>
      <c r="I762" s="10" t="s">
        <v>1793</v>
      </c>
    </row>
    <row r="763" spans="1:9" ht="14.4" customHeight="1" x14ac:dyDescent="0.3">
      <c r="A763" s="11" t="s">
        <v>32</v>
      </c>
      <c r="B763" s="13" t="s">
        <v>722</v>
      </c>
      <c r="C763" s="11" t="s">
        <v>758</v>
      </c>
      <c r="D763" s="13" t="s">
        <v>757</v>
      </c>
      <c r="E763" s="12" t="s">
        <v>524</v>
      </c>
      <c r="F763" s="11" t="s">
        <v>570</v>
      </c>
      <c r="G763" s="10" t="str">
        <f t="shared" si="22"/>
        <v>D</v>
      </c>
      <c r="H763" s="10" t="str">
        <f t="shared" si="23"/>
        <v>071-000</v>
      </c>
      <c r="I763" s="10" t="s">
        <v>1792</v>
      </c>
    </row>
    <row r="764" spans="1:9" x14ac:dyDescent="0.3">
      <c r="A764" s="11" t="s">
        <v>32</v>
      </c>
      <c r="B764" s="13" t="s">
        <v>722</v>
      </c>
      <c r="C764" s="11" t="s">
        <v>756</v>
      </c>
      <c r="D764" s="13" t="s">
        <v>718</v>
      </c>
      <c r="E764" s="12" t="s">
        <v>524</v>
      </c>
      <c r="F764" s="11" t="s">
        <v>528</v>
      </c>
      <c r="G764" s="10" t="str">
        <f t="shared" si="22"/>
        <v>D</v>
      </c>
      <c r="H764" s="10" t="str">
        <f t="shared" si="23"/>
        <v>071-000</v>
      </c>
      <c r="I764" s="10" t="s">
        <v>1793</v>
      </c>
    </row>
    <row r="765" spans="1:9" ht="14.4" customHeight="1" x14ac:dyDescent="0.3">
      <c r="A765" s="11" t="s">
        <v>32</v>
      </c>
      <c r="B765" s="13" t="s">
        <v>722</v>
      </c>
      <c r="C765" s="11" t="s">
        <v>755</v>
      </c>
      <c r="D765" s="13" t="s">
        <v>754</v>
      </c>
      <c r="E765" s="12" t="s">
        <v>524</v>
      </c>
      <c r="F765" s="11" t="s">
        <v>622</v>
      </c>
      <c r="G765" s="10" t="str">
        <f t="shared" si="22"/>
        <v>D</v>
      </c>
      <c r="H765" s="10" t="str">
        <f t="shared" si="23"/>
        <v>071-000</v>
      </c>
      <c r="I765" s="10" t="s">
        <v>1792</v>
      </c>
    </row>
    <row r="766" spans="1:9" ht="14.4" customHeight="1" x14ac:dyDescent="0.3">
      <c r="A766" s="11" t="s">
        <v>32</v>
      </c>
      <c r="B766" s="13" t="s">
        <v>722</v>
      </c>
      <c r="C766" s="11" t="s">
        <v>753</v>
      </c>
      <c r="D766" s="13" t="s">
        <v>646</v>
      </c>
      <c r="E766" s="12" t="s">
        <v>524</v>
      </c>
      <c r="F766" s="11" t="s">
        <v>534</v>
      </c>
      <c r="G766" s="10" t="str">
        <f t="shared" si="22"/>
        <v>D</v>
      </c>
      <c r="H766" s="10" t="str">
        <f t="shared" si="23"/>
        <v>071-000</v>
      </c>
      <c r="I766" s="10" t="s">
        <v>1792</v>
      </c>
    </row>
    <row r="767" spans="1:9" ht="14.4" customHeight="1" x14ac:dyDescent="0.3">
      <c r="A767" s="11" t="s">
        <v>32</v>
      </c>
      <c r="B767" s="13" t="s">
        <v>722</v>
      </c>
      <c r="C767" s="11" t="s">
        <v>752</v>
      </c>
      <c r="D767" s="13" t="s">
        <v>713</v>
      </c>
      <c r="E767" s="12" t="s">
        <v>524</v>
      </c>
      <c r="F767" s="11" t="s">
        <v>622</v>
      </c>
      <c r="G767" s="10" t="str">
        <f t="shared" si="22"/>
        <v>D</v>
      </c>
      <c r="H767" s="10" t="str">
        <f t="shared" si="23"/>
        <v>071-000</v>
      </c>
      <c r="I767" s="10" t="s">
        <v>1792</v>
      </c>
    </row>
    <row r="768" spans="1:9" x14ac:dyDescent="0.3">
      <c r="A768" s="11" t="s">
        <v>32</v>
      </c>
      <c r="B768" s="13" t="s">
        <v>722</v>
      </c>
      <c r="C768" s="11" t="s">
        <v>751</v>
      </c>
      <c r="D768" s="13" t="s">
        <v>558</v>
      </c>
      <c r="E768" s="12" t="s">
        <v>524</v>
      </c>
      <c r="F768" s="11" t="s">
        <v>750</v>
      </c>
      <c r="G768" s="10" t="str">
        <f t="shared" si="22"/>
        <v>D</v>
      </c>
      <c r="H768" s="10" t="str">
        <f t="shared" si="23"/>
        <v>071-000</v>
      </c>
      <c r="I768" s="10" t="s">
        <v>1793</v>
      </c>
    </row>
    <row r="769" spans="1:9" ht="14.4" customHeight="1" x14ac:dyDescent="0.3">
      <c r="A769" s="11" t="s">
        <v>32</v>
      </c>
      <c r="B769" s="13" t="s">
        <v>722</v>
      </c>
      <c r="C769" s="11" t="s">
        <v>749</v>
      </c>
      <c r="D769" s="13" t="s">
        <v>748</v>
      </c>
      <c r="E769" s="12" t="s">
        <v>524</v>
      </c>
      <c r="F769" s="11" t="s">
        <v>570</v>
      </c>
      <c r="G769" s="10" t="str">
        <f t="shared" ref="G769:G831" si="24">IF(E769="N","D",IF(LEFT(B769,1)="5","SC","LC"))</f>
        <v>D</v>
      </c>
      <c r="H769" s="10" t="str">
        <f t="shared" ref="H769:H831" si="25">IF(G769="D",_xlfn.CONCAT(B769,"-","000"),_xlfn.CONCAT(B769,"-",D769))</f>
        <v>071-000</v>
      </c>
      <c r="I769" s="10" t="s">
        <v>1792</v>
      </c>
    </row>
    <row r="770" spans="1:9" x14ac:dyDescent="0.3">
      <c r="A770" s="11" t="s">
        <v>32</v>
      </c>
      <c r="B770" s="13" t="s">
        <v>722</v>
      </c>
      <c r="C770" s="11" t="s">
        <v>747</v>
      </c>
      <c r="D770" s="13" t="s">
        <v>535</v>
      </c>
      <c r="E770" s="12" t="s">
        <v>524</v>
      </c>
      <c r="F770" s="11" t="s">
        <v>528</v>
      </c>
      <c r="G770" s="10" t="str">
        <f t="shared" si="24"/>
        <v>D</v>
      </c>
      <c r="H770" s="10" t="str">
        <f t="shared" si="25"/>
        <v>071-000</v>
      </c>
      <c r="I770" s="10" t="s">
        <v>1793</v>
      </c>
    </row>
    <row r="771" spans="1:9" ht="14.4" customHeight="1" x14ac:dyDescent="0.3">
      <c r="A771" s="11" t="s">
        <v>32</v>
      </c>
      <c r="B771" s="13" t="s">
        <v>722</v>
      </c>
      <c r="C771" s="11" t="s">
        <v>746</v>
      </c>
      <c r="D771" s="13" t="s">
        <v>745</v>
      </c>
      <c r="E771" s="12" t="s">
        <v>524</v>
      </c>
      <c r="F771" s="11" t="s">
        <v>523</v>
      </c>
      <c r="G771" s="10" t="str">
        <f t="shared" si="24"/>
        <v>D</v>
      </c>
      <c r="H771" s="10" t="str">
        <f t="shared" si="25"/>
        <v>071-000</v>
      </c>
      <c r="I771" s="10" t="s">
        <v>1793</v>
      </c>
    </row>
    <row r="772" spans="1:9" ht="26.4" x14ac:dyDescent="0.3">
      <c r="A772" s="11" t="s">
        <v>32</v>
      </c>
      <c r="B772" s="13" t="s">
        <v>722</v>
      </c>
      <c r="C772" s="11" t="s">
        <v>744</v>
      </c>
      <c r="D772" s="13" t="s">
        <v>650</v>
      </c>
      <c r="E772" s="12" t="s">
        <v>524</v>
      </c>
      <c r="F772" s="11" t="s">
        <v>583</v>
      </c>
      <c r="G772" s="10" t="str">
        <f t="shared" si="24"/>
        <v>D</v>
      </c>
      <c r="H772" s="10" t="str">
        <f t="shared" si="25"/>
        <v>071-000</v>
      </c>
      <c r="I772" s="10" t="s">
        <v>1793</v>
      </c>
    </row>
    <row r="773" spans="1:9" ht="14.4" customHeight="1" x14ac:dyDescent="0.3">
      <c r="A773" s="11" t="s">
        <v>32</v>
      </c>
      <c r="B773" s="13" t="s">
        <v>722</v>
      </c>
      <c r="C773" s="11" t="s">
        <v>743</v>
      </c>
      <c r="D773" s="13" t="s">
        <v>742</v>
      </c>
      <c r="E773" s="12" t="s">
        <v>524</v>
      </c>
      <c r="F773" s="11" t="s">
        <v>553</v>
      </c>
      <c r="G773" s="10" t="str">
        <f t="shared" si="24"/>
        <v>D</v>
      </c>
      <c r="H773" s="10" t="str">
        <f t="shared" si="25"/>
        <v>071-000</v>
      </c>
      <c r="I773" s="10" t="s">
        <v>1793</v>
      </c>
    </row>
    <row r="774" spans="1:9" ht="14.4" customHeight="1" x14ac:dyDescent="0.3">
      <c r="A774" s="11" t="s">
        <v>32</v>
      </c>
      <c r="B774" s="13" t="s">
        <v>722</v>
      </c>
      <c r="C774" s="11" t="s">
        <v>741</v>
      </c>
      <c r="D774" s="13" t="s">
        <v>695</v>
      </c>
      <c r="E774" s="12" t="s">
        <v>524</v>
      </c>
      <c r="F774" s="11" t="s">
        <v>570</v>
      </c>
      <c r="G774" s="10" t="str">
        <f t="shared" si="24"/>
        <v>D</v>
      </c>
      <c r="H774" s="10" t="str">
        <f t="shared" si="25"/>
        <v>071-000</v>
      </c>
      <c r="I774" s="10" t="s">
        <v>1792</v>
      </c>
    </row>
    <row r="775" spans="1:9" ht="14.4" customHeight="1" x14ac:dyDescent="0.3">
      <c r="A775" s="11" t="s">
        <v>32</v>
      </c>
      <c r="B775" s="13" t="s">
        <v>722</v>
      </c>
      <c r="C775" s="11" t="s">
        <v>740</v>
      </c>
      <c r="D775" s="13" t="s">
        <v>739</v>
      </c>
      <c r="E775" s="12" t="s">
        <v>524</v>
      </c>
      <c r="F775" s="11" t="s">
        <v>553</v>
      </c>
      <c r="G775" s="10" t="str">
        <f t="shared" si="24"/>
        <v>D</v>
      </c>
      <c r="H775" s="10" t="str">
        <f t="shared" si="25"/>
        <v>071-000</v>
      </c>
      <c r="I775" s="10" t="s">
        <v>1793</v>
      </c>
    </row>
    <row r="776" spans="1:9" ht="14.4" customHeight="1" x14ac:dyDescent="0.3">
      <c r="A776" s="11" t="s">
        <v>32</v>
      </c>
      <c r="B776" s="13" t="s">
        <v>722</v>
      </c>
      <c r="C776" s="11" t="s">
        <v>738</v>
      </c>
      <c r="D776" s="13" t="s">
        <v>737</v>
      </c>
      <c r="E776" s="12" t="s">
        <v>524</v>
      </c>
      <c r="F776" s="11" t="s">
        <v>570</v>
      </c>
      <c r="G776" s="10" t="str">
        <f t="shared" si="24"/>
        <v>D</v>
      </c>
      <c r="H776" s="10" t="str">
        <f t="shared" si="25"/>
        <v>071-000</v>
      </c>
      <c r="I776" s="10" t="s">
        <v>1792</v>
      </c>
    </row>
    <row r="777" spans="1:9" ht="26.4" x14ac:dyDescent="0.3">
      <c r="A777" s="11" t="s">
        <v>32</v>
      </c>
      <c r="B777" s="13" t="s">
        <v>722</v>
      </c>
      <c r="C777" s="11" t="s">
        <v>736</v>
      </c>
      <c r="D777" s="13" t="s">
        <v>542</v>
      </c>
      <c r="E777" s="12" t="s">
        <v>524</v>
      </c>
      <c r="F777" s="11" t="s">
        <v>531</v>
      </c>
      <c r="G777" s="10" t="str">
        <f t="shared" si="24"/>
        <v>D</v>
      </c>
      <c r="H777" s="10" t="str">
        <f t="shared" si="25"/>
        <v>071-000</v>
      </c>
      <c r="I777" s="10" t="s">
        <v>1793</v>
      </c>
    </row>
    <row r="778" spans="1:9" ht="14.4" customHeight="1" x14ac:dyDescent="0.3">
      <c r="A778" s="11" t="s">
        <v>32</v>
      </c>
      <c r="B778" s="13" t="s">
        <v>722</v>
      </c>
      <c r="C778" s="11" t="s">
        <v>735</v>
      </c>
      <c r="D778" s="13" t="s">
        <v>734</v>
      </c>
      <c r="E778" s="12" t="s">
        <v>524</v>
      </c>
      <c r="F778" s="11" t="s">
        <v>586</v>
      </c>
      <c r="G778" s="10" t="str">
        <f t="shared" si="24"/>
        <v>D</v>
      </c>
      <c r="H778" s="10" t="str">
        <f t="shared" si="25"/>
        <v>071-000</v>
      </c>
      <c r="I778" s="10" t="s">
        <v>1793</v>
      </c>
    </row>
    <row r="779" spans="1:9" ht="14.4" customHeight="1" x14ac:dyDescent="0.3">
      <c r="A779" s="11" t="s">
        <v>32</v>
      </c>
      <c r="B779" s="13" t="s">
        <v>722</v>
      </c>
      <c r="C779" s="11" t="s">
        <v>733</v>
      </c>
      <c r="D779" s="13" t="s">
        <v>732</v>
      </c>
      <c r="E779" s="12" t="s">
        <v>524</v>
      </c>
      <c r="F779" s="11" t="s">
        <v>583</v>
      </c>
      <c r="G779" s="10" t="str">
        <f t="shared" si="24"/>
        <v>D</v>
      </c>
      <c r="H779" s="10" t="str">
        <f t="shared" si="25"/>
        <v>071-000</v>
      </c>
      <c r="I779" s="10" t="s">
        <v>1793</v>
      </c>
    </row>
    <row r="780" spans="1:9" ht="14.4" customHeight="1" x14ac:dyDescent="0.3">
      <c r="A780" s="11" t="s">
        <v>32</v>
      </c>
      <c r="B780" s="13" t="s">
        <v>722</v>
      </c>
      <c r="C780" s="11" t="s">
        <v>731</v>
      </c>
      <c r="D780" s="13" t="s">
        <v>730</v>
      </c>
      <c r="E780" s="12" t="s">
        <v>524</v>
      </c>
      <c r="F780" s="11" t="s">
        <v>570</v>
      </c>
      <c r="G780" s="10" t="str">
        <f t="shared" si="24"/>
        <v>D</v>
      </c>
      <c r="H780" s="10" t="str">
        <f t="shared" si="25"/>
        <v>071-000</v>
      </c>
      <c r="I780" s="10" t="s">
        <v>1792</v>
      </c>
    </row>
    <row r="781" spans="1:9" ht="14.4" customHeight="1" x14ac:dyDescent="0.3">
      <c r="A781" s="11" t="s">
        <v>32</v>
      </c>
      <c r="B781" s="13" t="s">
        <v>722</v>
      </c>
      <c r="C781" s="11" t="s">
        <v>729</v>
      </c>
      <c r="D781" s="13" t="s">
        <v>728</v>
      </c>
      <c r="E781" s="12" t="s">
        <v>524</v>
      </c>
      <c r="F781" s="11" t="s">
        <v>534</v>
      </c>
      <c r="G781" s="10" t="str">
        <f t="shared" si="24"/>
        <v>D</v>
      </c>
      <c r="H781" s="10" t="str">
        <f t="shared" si="25"/>
        <v>071-000</v>
      </c>
      <c r="I781" s="10" t="s">
        <v>1792</v>
      </c>
    </row>
    <row r="782" spans="1:9" ht="14.4" customHeight="1" x14ac:dyDescent="0.3">
      <c r="A782" s="11" t="s">
        <v>32</v>
      </c>
      <c r="B782" s="13" t="s">
        <v>722</v>
      </c>
      <c r="C782" s="11" t="s">
        <v>727</v>
      </c>
      <c r="D782" s="13" t="s">
        <v>691</v>
      </c>
      <c r="E782" s="12" t="s">
        <v>524</v>
      </c>
      <c r="F782" s="11" t="s">
        <v>534</v>
      </c>
      <c r="G782" s="10" t="str">
        <f t="shared" si="24"/>
        <v>D</v>
      </c>
      <c r="H782" s="10" t="str">
        <f t="shared" si="25"/>
        <v>071-000</v>
      </c>
      <c r="I782" s="10" t="s">
        <v>1792</v>
      </c>
    </row>
    <row r="783" spans="1:9" ht="14.4" customHeight="1" x14ac:dyDescent="0.3">
      <c r="A783" s="11" t="s">
        <v>32</v>
      </c>
      <c r="B783" s="13" t="s">
        <v>722</v>
      </c>
      <c r="C783" s="11" t="s">
        <v>726</v>
      </c>
      <c r="D783" s="13" t="s">
        <v>725</v>
      </c>
      <c r="E783" s="12" t="s">
        <v>524</v>
      </c>
      <c r="F783" s="11" t="s">
        <v>570</v>
      </c>
      <c r="G783" s="10" t="str">
        <f t="shared" si="24"/>
        <v>D</v>
      </c>
      <c r="H783" s="10" t="str">
        <f t="shared" si="25"/>
        <v>071-000</v>
      </c>
      <c r="I783" s="10" t="s">
        <v>1792</v>
      </c>
    </row>
    <row r="784" spans="1:9" x14ac:dyDescent="0.3">
      <c r="A784" s="11" t="s">
        <v>32</v>
      </c>
      <c r="B784" s="13" t="s">
        <v>722</v>
      </c>
      <c r="C784" s="11" t="s">
        <v>724</v>
      </c>
      <c r="D784" s="13" t="s">
        <v>593</v>
      </c>
      <c r="E784" s="12" t="s">
        <v>524</v>
      </c>
      <c r="F784" s="11" t="s">
        <v>528</v>
      </c>
      <c r="G784" s="10" t="str">
        <f t="shared" si="24"/>
        <v>D</v>
      </c>
      <c r="H784" s="10" t="str">
        <f t="shared" si="25"/>
        <v>071-000</v>
      </c>
      <c r="I784" s="10" t="s">
        <v>1793</v>
      </c>
    </row>
    <row r="785" spans="1:9" ht="14.4" customHeight="1" x14ac:dyDescent="0.3">
      <c r="A785" s="11" t="s">
        <v>32</v>
      </c>
      <c r="B785" s="13" t="s">
        <v>722</v>
      </c>
      <c r="C785" s="11" t="s">
        <v>723</v>
      </c>
      <c r="D785" s="13" t="s">
        <v>591</v>
      </c>
      <c r="E785" s="12" t="s">
        <v>524</v>
      </c>
      <c r="F785" s="11" t="s">
        <v>570</v>
      </c>
      <c r="G785" s="10" t="str">
        <f t="shared" si="24"/>
        <v>D</v>
      </c>
      <c r="H785" s="10" t="str">
        <f t="shared" si="25"/>
        <v>071-000</v>
      </c>
      <c r="I785" s="10" t="s">
        <v>1792</v>
      </c>
    </row>
    <row r="786" spans="1:9" ht="14.4" customHeight="1" x14ac:dyDescent="0.3">
      <c r="A786" s="11" t="s">
        <v>32</v>
      </c>
      <c r="B786" s="13" t="s">
        <v>722</v>
      </c>
      <c r="C786" s="11" t="s">
        <v>721</v>
      </c>
      <c r="D786" s="13" t="s">
        <v>720</v>
      </c>
      <c r="E786" s="12" t="s">
        <v>524</v>
      </c>
      <c r="F786" s="11" t="s">
        <v>622</v>
      </c>
      <c r="G786" s="10" t="str">
        <f t="shared" si="24"/>
        <v>D</v>
      </c>
      <c r="H786" s="10" t="str">
        <f t="shared" si="25"/>
        <v>071-000</v>
      </c>
      <c r="I786" s="10" t="s">
        <v>1792</v>
      </c>
    </row>
    <row r="787" spans="1:9" ht="14.4" customHeight="1" x14ac:dyDescent="0.3">
      <c r="A787" s="11" t="s">
        <v>273</v>
      </c>
      <c r="B787" s="13" t="s">
        <v>563</v>
      </c>
      <c r="C787" s="11" t="s">
        <v>719</v>
      </c>
      <c r="D787" s="13" t="s">
        <v>718</v>
      </c>
      <c r="E787" s="12" t="s">
        <v>524</v>
      </c>
      <c r="F787" s="11" t="s">
        <v>523</v>
      </c>
      <c r="G787" s="10" t="str">
        <f t="shared" si="24"/>
        <v>D</v>
      </c>
      <c r="H787" s="10" t="str">
        <f t="shared" si="25"/>
        <v>025-000</v>
      </c>
      <c r="I787" s="10" t="s">
        <v>1793</v>
      </c>
    </row>
    <row r="788" spans="1:9" ht="14.4" customHeight="1" x14ac:dyDescent="0.3">
      <c r="A788" s="11" t="s">
        <v>273</v>
      </c>
      <c r="B788" s="13" t="s">
        <v>563</v>
      </c>
      <c r="C788" s="11" t="s">
        <v>717</v>
      </c>
      <c r="D788" s="13" t="s">
        <v>716</v>
      </c>
      <c r="E788" s="12" t="s">
        <v>524</v>
      </c>
      <c r="F788" s="11" t="s">
        <v>656</v>
      </c>
      <c r="G788" s="10" t="str">
        <f t="shared" si="24"/>
        <v>D</v>
      </c>
      <c r="H788" s="10" t="str">
        <f t="shared" si="25"/>
        <v>025-000</v>
      </c>
      <c r="I788" s="10" t="s">
        <v>1792</v>
      </c>
    </row>
    <row r="789" spans="1:9" ht="14.4" customHeight="1" x14ac:dyDescent="0.3">
      <c r="A789" s="11" t="s">
        <v>273</v>
      </c>
      <c r="B789" s="13" t="s">
        <v>563</v>
      </c>
      <c r="C789" s="11" t="s">
        <v>715</v>
      </c>
      <c r="D789" s="13" t="s">
        <v>680</v>
      </c>
      <c r="E789" s="12" t="s">
        <v>524</v>
      </c>
      <c r="F789" s="11" t="s">
        <v>534</v>
      </c>
      <c r="G789" s="10" t="str">
        <f t="shared" si="24"/>
        <v>D</v>
      </c>
      <c r="H789" s="10" t="str">
        <f t="shared" si="25"/>
        <v>025-000</v>
      </c>
      <c r="I789" s="10" t="s">
        <v>1792</v>
      </c>
    </row>
    <row r="790" spans="1:9" x14ac:dyDescent="0.3">
      <c r="A790" s="11" t="s">
        <v>273</v>
      </c>
      <c r="B790" s="13" t="s">
        <v>563</v>
      </c>
      <c r="C790" s="11" t="s">
        <v>714</v>
      </c>
      <c r="D790" s="13" t="s">
        <v>713</v>
      </c>
      <c r="E790" s="12" t="s">
        <v>524</v>
      </c>
      <c r="F790" s="11" t="s">
        <v>528</v>
      </c>
      <c r="G790" s="10" t="str">
        <f t="shared" si="24"/>
        <v>D</v>
      </c>
      <c r="H790" s="10" t="str">
        <f t="shared" si="25"/>
        <v>025-000</v>
      </c>
      <c r="I790" s="10" t="s">
        <v>1793</v>
      </c>
    </row>
    <row r="791" spans="1:9" ht="14.4" customHeight="1" x14ac:dyDescent="0.3">
      <c r="A791" s="11" t="s">
        <v>273</v>
      </c>
      <c r="B791" s="13" t="s">
        <v>563</v>
      </c>
      <c r="C791" s="11" t="s">
        <v>712</v>
      </c>
      <c r="D791" s="13" t="s">
        <v>664</v>
      </c>
      <c r="E791" s="12" t="s">
        <v>524</v>
      </c>
      <c r="F791" s="11" t="s">
        <v>523</v>
      </c>
      <c r="G791" s="10" t="str">
        <f t="shared" si="24"/>
        <v>D</v>
      </c>
      <c r="H791" s="10" t="str">
        <f t="shared" si="25"/>
        <v>025-000</v>
      </c>
      <c r="I791" s="10" t="s">
        <v>1793</v>
      </c>
    </row>
    <row r="792" spans="1:9" x14ac:dyDescent="0.3">
      <c r="A792" s="11" t="s">
        <v>710</v>
      </c>
      <c r="B792" s="13" t="s">
        <v>711</v>
      </c>
      <c r="C792" s="11" t="s">
        <v>710</v>
      </c>
      <c r="D792" s="13" t="s">
        <v>565</v>
      </c>
      <c r="E792" s="12" t="s">
        <v>554</v>
      </c>
      <c r="F792" s="11" t="s">
        <v>579</v>
      </c>
      <c r="G792" s="10" t="str">
        <f t="shared" si="24"/>
        <v>SC</v>
      </c>
      <c r="H792" s="10" t="str">
        <f t="shared" si="25"/>
        <v>505-001</v>
      </c>
      <c r="I792" s="10" t="s">
        <v>1793</v>
      </c>
    </row>
    <row r="793" spans="1:9" x14ac:dyDescent="0.3">
      <c r="A793" s="11" t="s">
        <v>708</v>
      </c>
      <c r="B793" s="13" t="s">
        <v>709</v>
      </c>
      <c r="C793" s="11" t="s">
        <v>708</v>
      </c>
      <c r="D793" s="13" t="s">
        <v>707</v>
      </c>
      <c r="E793" s="12" t="s">
        <v>524</v>
      </c>
      <c r="F793" s="11" t="s">
        <v>619</v>
      </c>
      <c r="G793" s="10" t="str">
        <f t="shared" si="24"/>
        <v>D</v>
      </c>
      <c r="H793" s="10" t="str">
        <f t="shared" si="25"/>
        <v>097-000</v>
      </c>
      <c r="I793" s="10" t="s">
        <v>1793</v>
      </c>
    </row>
    <row r="794" spans="1:9" ht="14.4" customHeight="1" x14ac:dyDescent="0.3">
      <c r="A794" s="11" t="s">
        <v>692</v>
      </c>
      <c r="B794" s="13" t="s">
        <v>691</v>
      </c>
      <c r="C794" s="11" t="s">
        <v>706</v>
      </c>
      <c r="D794" s="13" t="s">
        <v>705</v>
      </c>
      <c r="E794" s="12" t="s">
        <v>524</v>
      </c>
      <c r="F794" s="11" t="s">
        <v>570</v>
      </c>
      <c r="G794" s="10" t="str">
        <f t="shared" si="24"/>
        <v>D</v>
      </c>
      <c r="H794" s="10" t="str">
        <f t="shared" si="25"/>
        <v>023-000</v>
      </c>
      <c r="I794" s="10" t="s">
        <v>1792</v>
      </c>
    </row>
    <row r="795" spans="1:9" x14ac:dyDescent="0.3">
      <c r="A795" s="11" t="s">
        <v>692</v>
      </c>
      <c r="B795" s="13" t="s">
        <v>691</v>
      </c>
      <c r="C795" s="11" t="s">
        <v>704</v>
      </c>
      <c r="D795" s="13" t="s">
        <v>703</v>
      </c>
      <c r="E795" s="12" t="s">
        <v>524</v>
      </c>
      <c r="F795" s="11" t="s">
        <v>531</v>
      </c>
      <c r="G795" s="10" t="str">
        <f t="shared" si="24"/>
        <v>D</v>
      </c>
      <c r="H795" s="10" t="str">
        <f t="shared" si="25"/>
        <v>023-000</v>
      </c>
      <c r="I795" s="10" t="s">
        <v>1793</v>
      </c>
    </row>
    <row r="796" spans="1:9" ht="14.4" customHeight="1" x14ac:dyDescent="0.3">
      <c r="A796" s="11" t="s">
        <v>692</v>
      </c>
      <c r="B796" s="13" t="s">
        <v>691</v>
      </c>
      <c r="C796" s="11" t="s">
        <v>702</v>
      </c>
      <c r="D796" s="13" t="s">
        <v>701</v>
      </c>
      <c r="E796" s="12" t="s">
        <v>524</v>
      </c>
      <c r="F796" s="11" t="s">
        <v>697</v>
      </c>
      <c r="G796" s="10" t="str">
        <f t="shared" si="24"/>
        <v>D</v>
      </c>
      <c r="H796" s="10" t="str">
        <f t="shared" si="25"/>
        <v>023-000</v>
      </c>
      <c r="I796" s="10" t="s">
        <v>1792</v>
      </c>
    </row>
    <row r="797" spans="1:9" ht="14.4" customHeight="1" x14ac:dyDescent="0.3">
      <c r="A797" s="11" t="s">
        <v>692</v>
      </c>
      <c r="B797" s="13" t="s">
        <v>691</v>
      </c>
      <c r="C797" s="11" t="s">
        <v>700</v>
      </c>
      <c r="D797" s="13" t="s">
        <v>548</v>
      </c>
      <c r="E797" s="12" t="s">
        <v>524</v>
      </c>
      <c r="F797" s="11" t="s">
        <v>697</v>
      </c>
      <c r="G797" s="10" t="str">
        <f t="shared" si="24"/>
        <v>D</v>
      </c>
      <c r="H797" s="10" t="str">
        <f t="shared" si="25"/>
        <v>023-000</v>
      </c>
      <c r="I797" s="10" t="s">
        <v>1792</v>
      </c>
    </row>
    <row r="798" spans="1:9" ht="14.4" customHeight="1" x14ac:dyDescent="0.3">
      <c r="A798" s="11" t="s">
        <v>692</v>
      </c>
      <c r="B798" s="13" t="s">
        <v>691</v>
      </c>
      <c r="C798" s="11" t="s">
        <v>699</v>
      </c>
      <c r="D798" s="13" t="s">
        <v>698</v>
      </c>
      <c r="E798" s="12" t="s">
        <v>524</v>
      </c>
      <c r="F798" s="11" t="s">
        <v>697</v>
      </c>
      <c r="G798" s="10" t="str">
        <f t="shared" si="24"/>
        <v>D</v>
      </c>
      <c r="H798" s="10" t="str">
        <f t="shared" si="25"/>
        <v>023-000</v>
      </c>
      <c r="I798" s="10" t="s">
        <v>1792</v>
      </c>
    </row>
    <row r="799" spans="1:9" ht="14.4" customHeight="1" x14ac:dyDescent="0.3">
      <c r="A799" s="11" t="s">
        <v>692</v>
      </c>
      <c r="B799" s="13" t="s">
        <v>691</v>
      </c>
      <c r="C799" s="11" t="s">
        <v>696</v>
      </c>
      <c r="D799" s="13" t="s">
        <v>695</v>
      </c>
      <c r="E799" s="12" t="s">
        <v>524</v>
      </c>
      <c r="F799" s="11" t="s">
        <v>586</v>
      </c>
      <c r="G799" s="10" t="str">
        <f t="shared" si="24"/>
        <v>D</v>
      </c>
      <c r="H799" s="10" t="str">
        <f t="shared" si="25"/>
        <v>023-000</v>
      </c>
      <c r="I799" s="10" t="s">
        <v>1793</v>
      </c>
    </row>
    <row r="800" spans="1:9" x14ac:dyDescent="0.3">
      <c r="A800" s="11" t="s">
        <v>692</v>
      </c>
      <c r="B800" s="13" t="s">
        <v>691</v>
      </c>
      <c r="C800" s="11" t="s">
        <v>694</v>
      </c>
      <c r="D800" s="13" t="s">
        <v>693</v>
      </c>
      <c r="E800" s="12" t="s">
        <v>524</v>
      </c>
      <c r="F800" s="11" t="s">
        <v>528</v>
      </c>
      <c r="G800" s="10" t="str">
        <f t="shared" si="24"/>
        <v>D</v>
      </c>
      <c r="H800" s="10" t="str">
        <f t="shared" si="25"/>
        <v>023-000</v>
      </c>
      <c r="I800" s="10" t="s">
        <v>1793</v>
      </c>
    </row>
    <row r="801" spans="1:9" ht="14.4" customHeight="1" x14ac:dyDescent="0.3">
      <c r="A801" s="11" t="s">
        <v>692</v>
      </c>
      <c r="B801" s="13" t="s">
        <v>691</v>
      </c>
      <c r="C801" s="11" t="s">
        <v>690</v>
      </c>
      <c r="D801" s="13" t="s">
        <v>682</v>
      </c>
      <c r="E801" s="12" t="s">
        <v>524</v>
      </c>
      <c r="F801" s="11" t="s">
        <v>689</v>
      </c>
      <c r="G801" s="10" t="str">
        <f t="shared" si="24"/>
        <v>D</v>
      </c>
      <c r="H801" s="10" t="str">
        <f t="shared" si="25"/>
        <v>023-000</v>
      </c>
      <c r="I801" s="10" t="s">
        <v>1792</v>
      </c>
    </row>
    <row r="802" spans="1:9" ht="26.4" x14ac:dyDescent="0.3">
      <c r="A802" s="11" t="s">
        <v>687</v>
      </c>
      <c r="B802" s="13" t="s">
        <v>688</v>
      </c>
      <c r="C802" s="11" t="s">
        <v>687</v>
      </c>
      <c r="D802" s="13" t="s">
        <v>565</v>
      </c>
      <c r="E802" s="12" t="s">
        <v>554</v>
      </c>
      <c r="F802" s="11" t="s">
        <v>619</v>
      </c>
      <c r="G802" s="10" t="str">
        <f t="shared" si="24"/>
        <v>SC</v>
      </c>
      <c r="H802" s="10" t="str">
        <f t="shared" si="25"/>
        <v>568-001</v>
      </c>
      <c r="I802" s="10" t="s">
        <v>1793</v>
      </c>
    </row>
    <row r="803" spans="1:9" ht="14.4" customHeight="1" x14ac:dyDescent="0.3">
      <c r="A803" s="11" t="s">
        <v>106</v>
      </c>
      <c r="B803" s="13" t="s">
        <v>679</v>
      </c>
      <c r="C803" s="11" t="s">
        <v>105</v>
      </c>
      <c r="D803" s="13" t="s">
        <v>537</v>
      </c>
      <c r="E803" s="12" t="s">
        <v>554</v>
      </c>
      <c r="F803" s="11" t="s">
        <v>553</v>
      </c>
      <c r="G803" s="10" t="str">
        <f t="shared" si="24"/>
        <v>LC</v>
      </c>
      <c r="H803" s="10" t="str">
        <f t="shared" si="25"/>
        <v>074-003</v>
      </c>
      <c r="I803" s="10" t="s">
        <v>1793</v>
      </c>
    </row>
    <row r="804" spans="1:9" ht="14.4" customHeight="1" x14ac:dyDescent="0.3">
      <c r="A804" s="11" t="s">
        <v>106</v>
      </c>
      <c r="B804" s="13" t="s">
        <v>679</v>
      </c>
      <c r="C804" s="11" t="s">
        <v>686</v>
      </c>
      <c r="D804" s="13" t="s">
        <v>685</v>
      </c>
      <c r="E804" s="12" t="s">
        <v>524</v>
      </c>
      <c r="F804" s="11" t="s">
        <v>656</v>
      </c>
      <c r="G804" s="10" t="str">
        <f t="shared" si="24"/>
        <v>D</v>
      </c>
      <c r="H804" s="10" t="str">
        <f t="shared" si="25"/>
        <v>074-000</v>
      </c>
      <c r="I804" s="10" t="s">
        <v>1792</v>
      </c>
    </row>
    <row r="805" spans="1:9" ht="14.4" customHeight="1" x14ac:dyDescent="0.3">
      <c r="A805" s="11" t="s">
        <v>106</v>
      </c>
      <c r="B805" s="13" t="s">
        <v>679</v>
      </c>
      <c r="C805" s="11" t="s">
        <v>684</v>
      </c>
      <c r="D805" s="13" t="s">
        <v>565</v>
      </c>
      <c r="E805" s="12" t="s">
        <v>524</v>
      </c>
      <c r="F805" s="11" t="s">
        <v>534</v>
      </c>
      <c r="G805" s="10" t="str">
        <f t="shared" si="24"/>
        <v>D</v>
      </c>
      <c r="H805" s="10" t="str">
        <f t="shared" si="25"/>
        <v>074-000</v>
      </c>
      <c r="I805" s="10" t="s">
        <v>1792</v>
      </c>
    </row>
    <row r="806" spans="1:9" ht="14.4" customHeight="1" x14ac:dyDescent="0.3">
      <c r="A806" s="11" t="s">
        <v>106</v>
      </c>
      <c r="B806" s="13" t="s">
        <v>679</v>
      </c>
      <c r="C806" s="11" t="s">
        <v>683</v>
      </c>
      <c r="D806" s="13" t="s">
        <v>682</v>
      </c>
      <c r="E806" s="12" t="s">
        <v>524</v>
      </c>
      <c r="F806" s="11" t="s">
        <v>523</v>
      </c>
      <c r="G806" s="10" t="str">
        <f t="shared" si="24"/>
        <v>D</v>
      </c>
      <c r="H806" s="10" t="str">
        <f t="shared" si="25"/>
        <v>074-000</v>
      </c>
      <c r="I806" s="10" t="s">
        <v>1793</v>
      </c>
    </row>
    <row r="807" spans="1:9" ht="14.4" customHeight="1" x14ac:dyDescent="0.3">
      <c r="A807" s="11" t="s">
        <v>106</v>
      </c>
      <c r="B807" s="13" t="s">
        <v>679</v>
      </c>
      <c r="C807" s="11" t="s">
        <v>681</v>
      </c>
      <c r="D807" s="13" t="s">
        <v>680</v>
      </c>
      <c r="E807" s="12" t="s">
        <v>524</v>
      </c>
      <c r="F807" s="11" t="s">
        <v>534</v>
      </c>
      <c r="G807" s="10" t="str">
        <f t="shared" si="24"/>
        <v>D</v>
      </c>
      <c r="H807" s="10" t="str">
        <f t="shared" si="25"/>
        <v>074-000</v>
      </c>
      <c r="I807" s="10" t="s">
        <v>1792</v>
      </c>
    </row>
    <row r="808" spans="1:9" x14ac:dyDescent="0.3">
      <c r="A808" s="11" t="s">
        <v>106</v>
      </c>
      <c r="B808" s="13" t="s">
        <v>679</v>
      </c>
      <c r="C808" s="11" t="s">
        <v>678</v>
      </c>
      <c r="D808" s="13" t="s">
        <v>591</v>
      </c>
      <c r="E808" s="12" t="s">
        <v>524</v>
      </c>
      <c r="F808" s="11" t="s">
        <v>528</v>
      </c>
      <c r="G808" s="10" t="str">
        <f t="shared" si="24"/>
        <v>D</v>
      </c>
      <c r="H808" s="10" t="str">
        <f t="shared" si="25"/>
        <v>074-000</v>
      </c>
      <c r="I808" s="10" t="s">
        <v>1793</v>
      </c>
    </row>
    <row r="809" spans="1:9" ht="26.4" x14ac:dyDescent="0.3">
      <c r="A809" s="11" t="s">
        <v>676</v>
      </c>
      <c r="B809" s="13" t="s">
        <v>677</v>
      </c>
      <c r="C809" s="11" t="s">
        <v>676</v>
      </c>
      <c r="D809" s="13" t="s">
        <v>565</v>
      </c>
      <c r="E809" s="12" t="s">
        <v>554</v>
      </c>
      <c r="F809" s="11" t="s">
        <v>675</v>
      </c>
      <c r="G809" s="10" t="str">
        <f t="shared" si="24"/>
        <v>SC</v>
      </c>
      <c r="H809" s="10" t="str">
        <f t="shared" si="25"/>
        <v>576-001</v>
      </c>
      <c r="I809" s="10" t="s">
        <v>1793</v>
      </c>
    </row>
    <row r="810" spans="1:9" ht="14.4" customHeight="1" x14ac:dyDescent="0.3">
      <c r="A810" s="11" t="s">
        <v>673</v>
      </c>
      <c r="B810" s="13" t="s">
        <v>674</v>
      </c>
      <c r="C810" s="11" t="s">
        <v>673</v>
      </c>
      <c r="D810" s="13" t="s">
        <v>565</v>
      </c>
      <c r="E810" s="12" t="s">
        <v>554</v>
      </c>
      <c r="F810" s="11" t="s">
        <v>523</v>
      </c>
      <c r="G810" s="10" t="str">
        <f t="shared" si="24"/>
        <v>SC</v>
      </c>
      <c r="H810" s="10" t="str">
        <f t="shared" si="25"/>
        <v>515-001</v>
      </c>
      <c r="I810" s="10" t="s">
        <v>1793</v>
      </c>
    </row>
    <row r="811" spans="1:9" ht="26.4" x14ac:dyDescent="0.3">
      <c r="A811" s="11" t="s">
        <v>671</v>
      </c>
      <c r="B811" s="13" t="s">
        <v>672</v>
      </c>
      <c r="C811" s="11" t="s">
        <v>671</v>
      </c>
      <c r="D811" s="13" t="s">
        <v>565</v>
      </c>
      <c r="E811" s="12" t="s">
        <v>554</v>
      </c>
      <c r="F811" s="11" t="s">
        <v>670</v>
      </c>
      <c r="G811" s="10" t="str">
        <f t="shared" si="24"/>
        <v>SC</v>
      </c>
      <c r="H811" s="10" t="str">
        <f t="shared" si="25"/>
        <v>530-001</v>
      </c>
      <c r="I811" s="10" t="s">
        <v>1793</v>
      </c>
    </row>
    <row r="812" spans="1:9" ht="26.4" x14ac:dyDescent="0.3">
      <c r="A812" s="11" t="s">
        <v>331</v>
      </c>
      <c r="B812" s="13" t="s">
        <v>669</v>
      </c>
      <c r="C812" s="11" t="s">
        <v>331</v>
      </c>
      <c r="D812" s="13" t="s">
        <v>565</v>
      </c>
      <c r="E812" s="12" t="s">
        <v>554</v>
      </c>
      <c r="F812" s="11" t="s">
        <v>528</v>
      </c>
      <c r="G812" s="10" t="str">
        <f t="shared" si="24"/>
        <v>SC</v>
      </c>
      <c r="H812" s="10" t="str">
        <f t="shared" si="25"/>
        <v>531-001</v>
      </c>
      <c r="I812" s="10" t="s">
        <v>1793</v>
      </c>
    </row>
    <row r="813" spans="1:9" ht="14.4" customHeight="1" x14ac:dyDescent="0.3">
      <c r="A813" s="11" t="s">
        <v>287</v>
      </c>
      <c r="B813" s="13" t="s">
        <v>663</v>
      </c>
      <c r="C813" s="11" t="s">
        <v>668</v>
      </c>
      <c r="D813" s="13" t="s">
        <v>667</v>
      </c>
      <c r="E813" s="12" t="s">
        <v>524</v>
      </c>
      <c r="F813" s="11" t="s">
        <v>666</v>
      </c>
      <c r="G813" s="10" t="str">
        <f t="shared" si="24"/>
        <v>D</v>
      </c>
      <c r="H813" s="10" t="str">
        <f t="shared" si="25"/>
        <v>010-000</v>
      </c>
      <c r="I813" s="10" t="s">
        <v>1792</v>
      </c>
    </row>
    <row r="814" spans="1:9" x14ac:dyDescent="0.3">
      <c r="A814" s="11" t="s">
        <v>287</v>
      </c>
      <c r="B814" s="13" t="s">
        <v>663</v>
      </c>
      <c r="C814" s="11" t="s">
        <v>665</v>
      </c>
      <c r="D814" s="13" t="s">
        <v>664</v>
      </c>
      <c r="E814" s="12" t="s">
        <v>524</v>
      </c>
      <c r="F814" s="11" t="s">
        <v>531</v>
      </c>
      <c r="G814" s="10" t="str">
        <f t="shared" si="24"/>
        <v>D</v>
      </c>
      <c r="H814" s="10" t="str">
        <f t="shared" si="25"/>
        <v>010-000</v>
      </c>
      <c r="I814" s="10" t="s">
        <v>1793</v>
      </c>
    </row>
    <row r="815" spans="1:9" ht="14.4" customHeight="1" x14ac:dyDescent="0.3">
      <c r="A815" s="11" t="s">
        <v>287</v>
      </c>
      <c r="B815" s="13" t="s">
        <v>663</v>
      </c>
      <c r="C815" s="11" t="s">
        <v>662</v>
      </c>
      <c r="D815" s="13" t="s">
        <v>613</v>
      </c>
      <c r="E815" s="12" t="s">
        <v>524</v>
      </c>
      <c r="F815" s="11" t="s">
        <v>590</v>
      </c>
      <c r="G815" s="10" t="str">
        <f t="shared" si="24"/>
        <v>D</v>
      </c>
      <c r="H815" s="10" t="str">
        <f t="shared" si="25"/>
        <v>010-000</v>
      </c>
      <c r="I815" s="10" t="s">
        <v>1792</v>
      </c>
    </row>
    <row r="816" spans="1:9" ht="26.4" x14ac:dyDescent="0.3">
      <c r="A816" s="11" t="s">
        <v>660</v>
      </c>
      <c r="B816" s="13" t="s">
        <v>661</v>
      </c>
      <c r="C816" s="11" t="s">
        <v>660</v>
      </c>
      <c r="D816" s="13" t="s">
        <v>565</v>
      </c>
      <c r="E816" s="12" t="s">
        <v>554</v>
      </c>
      <c r="F816" s="11" t="s">
        <v>619</v>
      </c>
      <c r="G816" s="10" t="str">
        <f t="shared" si="24"/>
        <v>SC</v>
      </c>
      <c r="H816" s="10" t="str">
        <f t="shared" si="25"/>
        <v>544-001</v>
      </c>
      <c r="I816" s="10" t="s">
        <v>1793</v>
      </c>
    </row>
    <row r="817" spans="1:9" ht="14.4" customHeight="1" x14ac:dyDescent="0.3">
      <c r="A817" s="11" t="s">
        <v>62</v>
      </c>
      <c r="B817" s="13" t="s">
        <v>647</v>
      </c>
      <c r="C817" s="11" t="s">
        <v>659</v>
      </c>
      <c r="D817" s="13" t="s">
        <v>658</v>
      </c>
      <c r="E817" s="12" t="s">
        <v>554</v>
      </c>
      <c r="F817" s="11" t="s">
        <v>553</v>
      </c>
      <c r="G817" s="10" t="str">
        <f t="shared" si="24"/>
        <v>LC</v>
      </c>
      <c r="H817" s="10" t="str">
        <f t="shared" si="25"/>
        <v>076-006</v>
      </c>
      <c r="I817" s="10" t="s">
        <v>1793</v>
      </c>
    </row>
    <row r="818" spans="1:9" ht="14.4" customHeight="1" x14ac:dyDescent="0.3">
      <c r="A818" s="11" t="s">
        <v>62</v>
      </c>
      <c r="B818" s="13" t="s">
        <v>647</v>
      </c>
      <c r="C818" s="11" t="s">
        <v>657</v>
      </c>
      <c r="D818" s="13" t="s">
        <v>555</v>
      </c>
      <c r="E818" s="12" t="s">
        <v>524</v>
      </c>
      <c r="F818" s="11" t="s">
        <v>656</v>
      </c>
      <c r="G818" s="10" t="str">
        <f t="shared" si="24"/>
        <v>D</v>
      </c>
      <c r="H818" s="10" t="str">
        <f t="shared" si="25"/>
        <v>076-000</v>
      </c>
      <c r="I818" s="10" t="s">
        <v>1792</v>
      </c>
    </row>
    <row r="819" spans="1:9" ht="14.4" customHeight="1" x14ac:dyDescent="0.3">
      <c r="A819" s="11" t="s">
        <v>62</v>
      </c>
      <c r="B819" s="13" t="s">
        <v>647</v>
      </c>
      <c r="C819" s="11" t="s">
        <v>655</v>
      </c>
      <c r="D819" s="13" t="s">
        <v>654</v>
      </c>
      <c r="E819" s="12" t="s">
        <v>524</v>
      </c>
      <c r="F819" s="11" t="s">
        <v>534</v>
      </c>
      <c r="G819" s="10" t="str">
        <f t="shared" si="24"/>
        <v>D</v>
      </c>
      <c r="H819" s="10" t="str">
        <f t="shared" si="25"/>
        <v>076-000</v>
      </c>
      <c r="I819" s="10" t="s">
        <v>1792</v>
      </c>
    </row>
    <row r="820" spans="1:9" ht="14.4" customHeight="1" x14ac:dyDescent="0.3">
      <c r="A820" s="11" t="s">
        <v>62</v>
      </c>
      <c r="B820" s="13" t="s">
        <v>647</v>
      </c>
      <c r="C820" s="11" t="s">
        <v>653</v>
      </c>
      <c r="D820" s="13" t="s">
        <v>652</v>
      </c>
      <c r="E820" s="12" t="s">
        <v>524</v>
      </c>
      <c r="F820" s="11" t="s">
        <v>534</v>
      </c>
      <c r="G820" s="10" t="str">
        <f t="shared" si="24"/>
        <v>D</v>
      </c>
      <c r="H820" s="10" t="str">
        <f t="shared" si="25"/>
        <v>076-000</v>
      </c>
      <c r="I820" s="10" t="s">
        <v>1792</v>
      </c>
    </row>
    <row r="821" spans="1:9" x14ac:dyDescent="0.3">
      <c r="A821" s="11" t="s">
        <v>62</v>
      </c>
      <c r="B821" s="13" t="s">
        <v>647</v>
      </c>
      <c r="C821" s="11" t="s">
        <v>651</v>
      </c>
      <c r="D821" s="13" t="s">
        <v>650</v>
      </c>
      <c r="E821" s="12" t="s">
        <v>524</v>
      </c>
      <c r="F821" s="11" t="s">
        <v>528</v>
      </c>
      <c r="G821" s="10" t="str">
        <f t="shared" si="24"/>
        <v>D</v>
      </c>
      <c r="H821" s="10" t="str">
        <f t="shared" si="25"/>
        <v>076-000</v>
      </c>
      <c r="I821" s="10" t="s">
        <v>1793</v>
      </c>
    </row>
    <row r="822" spans="1:9" x14ac:dyDescent="0.3">
      <c r="A822" s="11" t="s">
        <v>62</v>
      </c>
      <c r="B822" s="13" t="s">
        <v>647</v>
      </c>
      <c r="C822" s="11" t="s">
        <v>649</v>
      </c>
      <c r="D822" s="13" t="s">
        <v>593</v>
      </c>
      <c r="E822" s="12" t="s">
        <v>524</v>
      </c>
      <c r="F822" s="11" t="s">
        <v>528</v>
      </c>
      <c r="G822" s="10" t="str">
        <f t="shared" si="24"/>
        <v>D</v>
      </c>
      <c r="H822" s="10" t="str">
        <f t="shared" si="25"/>
        <v>076-000</v>
      </c>
      <c r="I822" s="10" t="s">
        <v>1793</v>
      </c>
    </row>
    <row r="823" spans="1:9" ht="14.4" customHeight="1" x14ac:dyDescent="0.3">
      <c r="A823" s="11" t="s">
        <v>62</v>
      </c>
      <c r="B823" s="13" t="s">
        <v>647</v>
      </c>
      <c r="C823" s="11" t="s">
        <v>648</v>
      </c>
      <c r="D823" s="13" t="s">
        <v>587</v>
      </c>
      <c r="E823" s="12" t="s">
        <v>524</v>
      </c>
      <c r="F823" s="11" t="s">
        <v>523</v>
      </c>
      <c r="G823" s="10" t="str">
        <f t="shared" si="24"/>
        <v>D</v>
      </c>
      <c r="H823" s="10" t="str">
        <f t="shared" si="25"/>
        <v>076-000</v>
      </c>
      <c r="I823" s="10" t="s">
        <v>1793</v>
      </c>
    </row>
    <row r="824" spans="1:9" ht="14.4" customHeight="1" x14ac:dyDescent="0.3">
      <c r="A824" s="11" t="s">
        <v>62</v>
      </c>
      <c r="B824" s="13" t="s">
        <v>647</v>
      </c>
      <c r="C824" s="11" t="s">
        <v>295</v>
      </c>
      <c r="D824" s="13" t="s">
        <v>646</v>
      </c>
      <c r="E824" s="12" t="s">
        <v>554</v>
      </c>
      <c r="F824" s="11" t="s">
        <v>553</v>
      </c>
      <c r="G824" s="10" t="str">
        <f t="shared" si="24"/>
        <v>LC</v>
      </c>
      <c r="H824" s="10" t="str">
        <f t="shared" si="25"/>
        <v>076-005</v>
      </c>
      <c r="I824" s="10" t="s">
        <v>1793</v>
      </c>
    </row>
    <row r="825" spans="1:9" x14ac:dyDescent="0.3">
      <c r="A825" s="11" t="s">
        <v>291</v>
      </c>
      <c r="B825" s="13" t="s">
        <v>645</v>
      </c>
      <c r="C825" s="11" t="s">
        <v>291</v>
      </c>
      <c r="D825" s="13" t="s">
        <v>565</v>
      </c>
      <c r="E825" s="12" t="s">
        <v>554</v>
      </c>
      <c r="F825" s="11" t="s">
        <v>644</v>
      </c>
      <c r="G825" s="10" t="str">
        <f t="shared" si="24"/>
        <v>SC</v>
      </c>
      <c r="H825" s="10" t="str">
        <f t="shared" si="25"/>
        <v>510-001</v>
      </c>
      <c r="I825" s="10" t="s">
        <v>1793</v>
      </c>
    </row>
    <row r="826" spans="1:9" ht="26.4" x14ac:dyDescent="0.3">
      <c r="A826" s="11" t="s">
        <v>643</v>
      </c>
      <c r="B826" s="13" t="s">
        <v>642</v>
      </c>
      <c r="C826" s="11" t="s">
        <v>641</v>
      </c>
      <c r="D826" s="13" t="s">
        <v>565</v>
      </c>
      <c r="E826" s="12" t="s">
        <v>554</v>
      </c>
      <c r="F826" s="11" t="s">
        <v>553</v>
      </c>
      <c r="G826" s="10" t="str">
        <f t="shared" si="24"/>
        <v>SC</v>
      </c>
      <c r="H826" s="10" t="str">
        <f t="shared" si="25"/>
        <v>521-001</v>
      </c>
      <c r="I826" s="10" t="s">
        <v>1793</v>
      </c>
    </row>
    <row r="827" spans="1:9" ht="14.4" customHeight="1" x14ac:dyDescent="0.3">
      <c r="A827" s="11" t="s">
        <v>639</v>
      </c>
      <c r="B827" s="13" t="s">
        <v>640</v>
      </c>
      <c r="C827" s="11" t="s">
        <v>639</v>
      </c>
      <c r="D827" s="13" t="s">
        <v>565</v>
      </c>
      <c r="E827" s="12" t="s">
        <v>554</v>
      </c>
      <c r="F827" s="11" t="s">
        <v>553</v>
      </c>
      <c r="G827" s="10" t="str">
        <f t="shared" si="24"/>
        <v>SC</v>
      </c>
      <c r="H827" s="10" t="str">
        <f t="shared" si="25"/>
        <v>555-001</v>
      </c>
      <c r="I827" s="10" t="s">
        <v>1793</v>
      </c>
    </row>
    <row r="828" spans="1:9" ht="14.4" customHeight="1" x14ac:dyDescent="0.3">
      <c r="A828" s="11" t="s">
        <v>297</v>
      </c>
      <c r="B828" s="13" t="s">
        <v>636</v>
      </c>
      <c r="C828" s="11" t="s">
        <v>638</v>
      </c>
      <c r="D828" s="13" t="s">
        <v>608</v>
      </c>
      <c r="E828" s="12" t="s">
        <v>524</v>
      </c>
      <c r="F828" s="11" t="s">
        <v>570</v>
      </c>
      <c r="G828" s="10" t="str">
        <f t="shared" si="24"/>
        <v>D</v>
      </c>
      <c r="H828" s="10" t="str">
        <f t="shared" si="25"/>
        <v>035-000</v>
      </c>
      <c r="I828" s="10" t="s">
        <v>1792</v>
      </c>
    </row>
    <row r="829" spans="1:9" x14ac:dyDescent="0.3">
      <c r="A829" s="11" t="s">
        <v>297</v>
      </c>
      <c r="B829" s="13" t="s">
        <v>636</v>
      </c>
      <c r="C829" s="11" t="s">
        <v>637</v>
      </c>
      <c r="D829" s="13" t="s">
        <v>596</v>
      </c>
      <c r="E829" s="12" t="s">
        <v>524</v>
      </c>
      <c r="F829" s="11" t="s">
        <v>528</v>
      </c>
      <c r="G829" s="10" t="str">
        <f t="shared" si="24"/>
        <v>D</v>
      </c>
      <c r="H829" s="10" t="str">
        <f t="shared" si="25"/>
        <v>035-000</v>
      </c>
      <c r="I829" s="10" t="s">
        <v>1793</v>
      </c>
    </row>
    <row r="830" spans="1:9" ht="14.4" customHeight="1" x14ac:dyDescent="0.3">
      <c r="A830" s="11" t="s">
        <v>297</v>
      </c>
      <c r="B830" s="13" t="s">
        <v>636</v>
      </c>
      <c r="C830" s="11" t="s">
        <v>635</v>
      </c>
      <c r="D830" s="13" t="s">
        <v>634</v>
      </c>
      <c r="E830" s="12" t="s">
        <v>524</v>
      </c>
      <c r="F830" s="11" t="s">
        <v>586</v>
      </c>
      <c r="G830" s="10" t="str">
        <f t="shared" si="24"/>
        <v>D</v>
      </c>
      <c r="H830" s="10" t="str">
        <f t="shared" si="25"/>
        <v>035-000</v>
      </c>
      <c r="I830" s="10" t="s">
        <v>1793</v>
      </c>
    </row>
    <row r="831" spans="1:9" ht="14.4" customHeight="1" x14ac:dyDescent="0.3">
      <c r="A831" s="11" t="s">
        <v>300</v>
      </c>
      <c r="B831" s="13" t="s">
        <v>630</v>
      </c>
      <c r="C831" s="11" t="s">
        <v>633</v>
      </c>
      <c r="D831" s="13" t="s">
        <v>632</v>
      </c>
      <c r="E831" s="12" t="s">
        <v>524</v>
      </c>
      <c r="F831" s="11" t="s">
        <v>534</v>
      </c>
      <c r="G831" s="10" t="str">
        <f t="shared" si="24"/>
        <v>D</v>
      </c>
      <c r="H831" s="10" t="str">
        <f t="shared" si="25"/>
        <v>013-000</v>
      </c>
      <c r="I831" s="10" t="s">
        <v>1792</v>
      </c>
    </row>
    <row r="832" spans="1:9" x14ac:dyDescent="0.3">
      <c r="A832" s="11" t="s">
        <v>300</v>
      </c>
      <c r="B832" s="13" t="s">
        <v>630</v>
      </c>
      <c r="C832" s="11" t="s">
        <v>631</v>
      </c>
      <c r="D832" s="13" t="s">
        <v>608</v>
      </c>
      <c r="E832" s="12" t="s">
        <v>524</v>
      </c>
      <c r="F832" s="11" t="s">
        <v>528</v>
      </c>
      <c r="G832" s="10" t="str">
        <f t="shared" ref="G832:G875" si="26">IF(E832="N","D",IF(LEFT(B832,1)="5","SC","LC"))</f>
        <v>D</v>
      </c>
      <c r="H832" s="10" t="str">
        <f t="shared" ref="H832:H875" si="27">IF(G832="D",_xlfn.CONCAT(B832,"-","000"),_xlfn.CONCAT(B832,"-",D832))</f>
        <v>013-000</v>
      </c>
      <c r="I832" s="10" t="s">
        <v>1793</v>
      </c>
    </row>
    <row r="833" spans="1:9" ht="14.4" customHeight="1" x14ac:dyDescent="0.3">
      <c r="A833" s="11" t="s">
        <v>300</v>
      </c>
      <c r="B833" s="13" t="s">
        <v>630</v>
      </c>
      <c r="C833" s="11" t="s">
        <v>629</v>
      </c>
      <c r="D833" s="13" t="s">
        <v>596</v>
      </c>
      <c r="E833" s="12" t="s">
        <v>524</v>
      </c>
      <c r="F833" s="11" t="s">
        <v>523</v>
      </c>
      <c r="G833" s="10" t="str">
        <f t="shared" si="26"/>
        <v>D</v>
      </c>
      <c r="H833" s="10" t="str">
        <f t="shared" si="27"/>
        <v>013-000</v>
      </c>
      <c r="I833" s="10" t="s">
        <v>1793</v>
      </c>
    </row>
    <row r="834" spans="1:9" x14ac:dyDescent="0.3">
      <c r="A834" s="11" t="s">
        <v>627</v>
      </c>
      <c r="B834" s="13" t="s">
        <v>628</v>
      </c>
      <c r="C834" s="11" t="s">
        <v>627</v>
      </c>
      <c r="D834" s="13" t="s">
        <v>565</v>
      </c>
      <c r="E834" s="12" t="s">
        <v>554</v>
      </c>
      <c r="F834" s="11" t="s">
        <v>619</v>
      </c>
      <c r="G834" s="10" t="str">
        <f t="shared" si="26"/>
        <v>SC</v>
      </c>
      <c r="H834" s="10" t="str">
        <f t="shared" si="27"/>
        <v>520-001</v>
      </c>
      <c r="I834" s="10" t="s">
        <v>1793</v>
      </c>
    </row>
    <row r="835" spans="1:9" x14ac:dyDescent="0.3">
      <c r="A835" s="11" t="s">
        <v>332</v>
      </c>
      <c r="B835" s="13" t="s">
        <v>626</v>
      </c>
      <c r="C835" s="11" t="s">
        <v>332</v>
      </c>
      <c r="D835" s="13" t="s">
        <v>565</v>
      </c>
      <c r="E835" s="12" t="s">
        <v>554</v>
      </c>
      <c r="F835" s="11" t="s">
        <v>619</v>
      </c>
      <c r="G835" s="10" t="str">
        <f t="shared" si="26"/>
        <v>SC</v>
      </c>
      <c r="H835" s="10" t="str">
        <f t="shared" si="27"/>
        <v>536-001</v>
      </c>
      <c r="I835" s="10" t="s">
        <v>1793</v>
      </c>
    </row>
    <row r="836" spans="1:9" x14ac:dyDescent="0.3">
      <c r="A836" s="11" t="s">
        <v>624</v>
      </c>
      <c r="B836" s="13" t="s">
        <v>625</v>
      </c>
      <c r="C836" s="11" t="s">
        <v>624</v>
      </c>
      <c r="D836" s="13" t="s">
        <v>565</v>
      </c>
      <c r="E836" s="12" t="s">
        <v>554</v>
      </c>
      <c r="F836" s="11" t="s">
        <v>528</v>
      </c>
      <c r="G836" s="10" t="str">
        <f t="shared" si="26"/>
        <v>SC</v>
      </c>
      <c r="H836" s="10" t="str">
        <f t="shared" si="27"/>
        <v>519-001</v>
      </c>
      <c r="I836" s="10" t="s">
        <v>1793</v>
      </c>
    </row>
    <row r="837" spans="1:9" ht="14.4" customHeight="1" x14ac:dyDescent="0.3">
      <c r="A837" s="11" t="s">
        <v>336</v>
      </c>
      <c r="B837" s="13" t="s">
        <v>623</v>
      </c>
      <c r="C837" s="11" t="s">
        <v>336</v>
      </c>
      <c r="D837" s="13" t="s">
        <v>565</v>
      </c>
      <c r="E837" s="12" t="s">
        <v>554</v>
      </c>
      <c r="F837" s="11" t="s">
        <v>622</v>
      </c>
      <c r="G837" s="10" t="str">
        <f t="shared" si="26"/>
        <v>SC</v>
      </c>
      <c r="H837" s="10" t="str">
        <f t="shared" si="27"/>
        <v>582-001</v>
      </c>
      <c r="I837" s="10" t="s">
        <v>1792</v>
      </c>
    </row>
    <row r="838" spans="1:9" x14ac:dyDescent="0.3">
      <c r="A838" s="11" t="s">
        <v>620</v>
      </c>
      <c r="B838" s="13" t="s">
        <v>621</v>
      </c>
      <c r="C838" s="11" t="s">
        <v>620</v>
      </c>
      <c r="D838" s="13" t="s">
        <v>565</v>
      </c>
      <c r="E838" s="12" t="s">
        <v>554</v>
      </c>
      <c r="F838" s="11" t="s">
        <v>619</v>
      </c>
      <c r="G838" s="10" t="str">
        <f t="shared" si="26"/>
        <v>SC</v>
      </c>
      <c r="H838" s="10" t="str">
        <f t="shared" si="27"/>
        <v>518-001</v>
      </c>
      <c r="I838" s="10" t="s">
        <v>1793</v>
      </c>
    </row>
    <row r="839" spans="1:9" ht="26.4" x14ac:dyDescent="0.3">
      <c r="A839" s="11" t="s">
        <v>617</v>
      </c>
      <c r="B839" s="13" t="s">
        <v>618</v>
      </c>
      <c r="C839" s="11" t="s">
        <v>617</v>
      </c>
      <c r="D839" s="13" t="s">
        <v>565</v>
      </c>
      <c r="E839" s="12" t="s">
        <v>554</v>
      </c>
      <c r="F839" s="11" t="s">
        <v>531</v>
      </c>
      <c r="G839" s="10" t="str">
        <f t="shared" si="26"/>
        <v>SC</v>
      </c>
      <c r="H839" s="10" t="str">
        <f t="shared" si="27"/>
        <v>565-001</v>
      </c>
      <c r="I839" s="10" t="s">
        <v>1793</v>
      </c>
    </row>
    <row r="840" spans="1:9" ht="14.4" customHeight="1" x14ac:dyDescent="0.3">
      <c r="A840" s="11" t="s">
        <v>606</v>
      </c>
      <c r="B840" s="13" t="s">
        <v>605</v>
      </c>
      <c r="C840" s="11" t="s">
        <v>616</v>
      </c>
      <c r="D840" s="13" t="s">
        <v>615</v>
      </c>
      <c r="E840" s="12" t="s">
        <v>524</v>
      </c>
      <c r="F840" s="11" t="s">
        <v>534</v>
      </c>
      <c r="G840" s="10" t="str">
        <f t="shared" si="26"/>
        <v>D</v>
      </c>
      <c r="H840" s="10" t="str">
        <f t="shared" si="27"/>
        <v>073-000</v>
      </c>
      <c r="I840" s="10" t="s">
        <v>1792</v>
      </c>
    </row>
    <row r="841" spans="1:9" x14ac:dyDescent="0.3">
      <c r="A841" s="11" t="s">
        <v>606</v>
      </c>
      <c r="B841" s="13" t="s">
        <v>605</v>
      </c>
      <c r="C841" s="11" t="s">
        <v>614</v>
      </c>
      <c r="D841" s="13" t="s">
        <v>613</v>
      </c>
      <c r="E841" s="12" t="s">
        <v>524</v>
      </c>
      <c r="F841" s="11" t="s">
        <v>528</v>
      </c>
      <c r="G841" s="10" t="str">
        <f t="shared" si="26"/>
        <v>D</v>
      </c>
      <c r="H841" s="10" t="str">
        <f t="shared" si="27"/>
        <v>073-000</v>
      </c>
      <c r="I841" s="10" t="s">
        <v>1793</v>
      </c>
    </row>
    <row r="842" spans="1:9" ht="14.4" customHeight="1" x14ac:dyDescent="0.3">
      <c r="A842" s="11" t="s">
        <v>606</v>
      </c>
      <c r="B842" s="13" t="s">
        <v>605</v>
      </c>
      <c r="C842" s="11" t="s">
        <v>612</v>
      </c>
      <c r="D842" s="13" t="s">
        <v>611</v>
      </c>
      <c r="E842" s="12" t="s">
        <v>524</v>
      </c>
      <c r="F842" s="11" t="s">
        <v>610</v>
      </c>
      <c r="G842" s="10" t="str">
        <f t="shared" si="26"/>
        <v>D</v>
      </c>
      <c r="H842" s="10" t="str">
        <f t="shared" si="27"/>
        <v>073-000</v>
      </c>
      <c r="I842" s="10" t="s">
        <v>1792</v>
      </c>
    </row>
    <row r="843" spans="1:9" ht="14.4" customHeight="1" x14ac:dyDescent="0.3">
      <c r="A843" s="11" t="s">
        <v>606</v>
      </c>
      <c r="B843" s="13" t="s">
        <v>605</v>
      </c>
      <c r="C843" s="11" t="s">
        <v>609</v>
      </c>
      <c r="D843" s="13" t="s">
        <v>608</v>
      </c>
      <c r="E843" s="12" t="s">
        <v>524</v>
      </c>
      <c r="F843" s="11" t="s">
        <v>607</v>
      </c>
      <c r="G843" s="10" t="str">
        <f t="shared" si="26"/>
        <v>D</v>
      </c>
      <c r="H843" s="10" t="str">
        <f t="shared" si="27"/>
        <v>073-000</v>
      </c>
      <c r="I843" s="10" t="s">
        <v>1792</v>
      </c>
    </row>
    <row r="844" spans="1:9" ht="14.4" customHeight="1" x14ac:dyDescent="0.3">
      <c r="A844" s="11" t="s">
        <v>606</v>
      </c>
      <c r="B844" s="13" t="s">
        <v>605</v>
      </c>
      <c r="C844" s="11" t="s">
        <v>604</v>
      </c>
      <c r="D844" s="13" t="s">
        <v>603</v>
      </c>
      <c r="E844" s="12" t="s">
        <v>524</v>
      </c>
      <c r="F844" s="11" t="s">
        <v>523</v>
      </c>
      <c r="G844" s="10" t="str">
        <f t="shared" si="26"/>
        <v>D</v>
      </c>
      <c r="H844" s="10" t="str">
        <f t="shared" si="27"/>
        <v>073-000</v>
      </c>
      <c r="I844" s="10" t="s">
        <v>1793</v>
      </c>
    </row>
    <row r="845" spans="1:9" ht="14.4" customHeight="1" x14ac:dyDescent="0.3">
      <c r="A845" s="11" t="s">
        <v>307</v>
      </c>
      <c r="B845" s="13" t="s">
        <v>599</v>
      </c>
      <c r="C845" s="11" t="s">
        <v>602</v>
      </c>
      <c r="D845" s="13" t="s">
        <v>601</v>
      </c>
      <c r="E845" s="12" t="s">
        <v>524</v>
      </c>
      <c r="F845" s="11" t="s">
        <v>534</v>
      </c>
      <c r="G845" s="10" t="str">
        <f t="shared" si="26"/>
        <v>D</v>
      </c>
      <c r="H845" s="10" t="str">
        <f t="shared" si="27"/>
        <v>049-000</v>
      </c>
      <c r="I845" s="10" t="s">
        <v>1792</v>
      </c>
    </row>
    <row r="846" spans="1:9" x14ac:dyDescent="0.3">
      <c r="A846" s="11" t="s">
        <v>307</v>
      </c>
      <c r="B846" s="13" t="s">
        <v>599</v>
      </c>
      <c r="C846" s="11" t="s">
        <v>600</v>
      </c>
      <c r="D846" s="13" t="s">
        <v>587</v>
      </c>
      <c r="E846" s="12" t="s">
        <v>524</v>
      </c>
      <c r="F846" s="11" t="s">
        <v>528</v>
      </c>
      <c r="G846" s="10" t="str">
        <f t="shared" si="26"/>
        <v>D</v>
      </c>
      <c r="H846" s="10" t="str">
        <f t="shared" si="27"/>
        <v>049-000</v>
      </c>
      <c r="I846" s="10" t="s">
        <v>1793</v>
      </c>
    </row>
    <row r="847" spans="1:9" ht="14.4" customHeight="1" x14ac:dyDescent="0.3">
      <c r="A847" s="11" t="s">
        <v>307</v>
      </c>
      <c r="B847" s="13" t="s">
        <v>599</v>
      </c>
      <c r="C847" s="11" t="s">
        <v>598</v>
      </c>
      <c r="D847" s="13" t="s">
        <v>596</v>
      </c>
      <c r="E847" s="12" t="s">
        <v>524</v>
      </c>
      <c r="F847" s="11" t="s">
        <v>523</v>
      </c>
      <c r="G847" s="10" t="str">
        <f t="shared" si="26"/>
        <v>D</v>
      </c>
      <c r="H847" s="10" t="str">
        <f t="shared" si="27"/>
        <v>049-000</v>
      </c>
      <c r="I847" s="10" t="s">
        <v>1793</v>
      </c>
    </row>
    <row r="848" spans="1:9" ht="14.4" customHeight="1" x14ac:dyDescent="0.3">
      <c r="A848" s="11" t="s">
        <v>309</v>
      </c>
      <c r="B848" s="13" t="s">
        <v>589</v>
      </c>
      <c r="C848" s="11" t="s">
        <v>597</v>
      </c>
      <c r="D848" s="13" t="s">
        <v>596</v>
      </c>
      <c r="E848" s="12" t="s">
        <v>524</v>
      </c>
      <c r="F848" s="11" t="s">
        <v>595</v>
      </c>
      <c r="G848" s="10" t="str">
        <f t="shared" si="26"/>
        <v>D</v>
      </c>
      <c r="H848" s="10" t="str">
        <f t="shared" si="27"/>
        <v>047-000</v>
      </c>
      <c r="I848" s="10" t="s">
        <v>1792</v>
      </c>
    </row>
    <row r="849" spans="1:9" x14ac:dyDescent="0.3">
      <c r="A849" s="11" t="s">
        <v>309</v>
      </c>
      <c r="B849" s="13" t="s">
        <v>589</v>
      </c>
      <c r="C849" s="11" t="s">
        <v>594</v>
      </c>
      <c r="D849" s="13" t="s">
        <v>593</v>
      </c>
      <c r="E849" s="12" t="s">
        <v>524</v>
      </c>
      <c r="F849" s="11" t="s">
        <v>528</v>
      </c>
      <c r="G849" s="10" t="str">
        <f t="shared" si="26"/>
        <v>D</v>
      </c>
      <c r="H849" s="10" t="str">
        <f t="shared" si="27"/>
        <v>047-000</v>
      </c>
      <c r="I849" s="10" t="s">
        <v>1793</v>
      </c>
    </row>
    <row r="850" spans="1:9" ht="14.4" customHeight="1" x14ac:dyDescent="0.3">
      <c r="A850" s="11" t="s">
        <v>309</v>
      </c>
      <c r="B850" s="13" t="s">
        <v>589</v>
      </c>
      <c r="C850" s="11" t="s">
        <v>592</v>
      </c>
      <c r="D850" s="13" t="s">
        <v>591</v>
      </c>
      <c r="E850" s="12" t="s">
        <v>524</v>
      </c>
      <c r="F850" s="11" t="s">
        <v>590</v>
      </c>
      <c r="G850" s="10" t="str">
        <f t="shared" si="26"/>
        <v>D</v>
      </c>
      <c r="H850" s="10" t="str">
        <f t="shared" si="27"/>
        <v>047-000</v>
      </c>
      <c r="I850" s="10" t="s">
        <v>1792</v>
      </c>
    </row>
    <row r="851" spans="1:9" ht="14.4" customHeight="1" x14ac:dyDescent="0.3">
      <c r="A851" s="11" t="s">
        <v>309</v>
      </c>
      <c r="B851" s="13" t="s">
        <v>589</v>
      </c>
      <c r="C851" s="11" t="s">
        <v>588</v>
      </c>
      <c r="D851" s="13" t="s">
        <v>587</v>
      </c>
      <c r="E851" s="12" t="s">
        <v>524</v>
      </c>
      <c r="F851" s="11" t="s">
        <v>586</v>
      </c>
      <c r="G851" s="10" t="str">
        <f t="shared" si="26"/>
        <v>D</v>
      </c>
      <c r="H851" s="10" t="str">
        <f t="shared" si="27"/>
        <v>047-000</v>
      </c>
      <c r="I851" s="10" t="s">
        <v>1793</v>
      </c>
    </row>
    <row r="852" spans="1:9" ht="14.4" customHeight="1" x14ac:dyDescent="0.3">
      <c r="A852" s="11" t="s">
        <v>584</v>
      </c>
      <c r="B852" s="13" t="s">
        <v>585</v>
      </c>
      <c r="C852" s="11" t="s">
        <v>584</v>
      </c>
      <c r="D852" s="13" t="s">
        <v>565</v>
      </c>
      <c r="E852" s="12" t="s">
        <v>554</v>
      </c>
      <c r="F852" s="11" t="s">
        <v>583</v>
      </c>
      <c r="G852" s="10" t="str">
        <f t="shared" si="26"/>
        <v>SC</v>
      </c>
      <c r="H852" s="10" t="str">
        <f t="shared" si="27"/>
        <v>566-001</v>
      </c>
      <c r="I852" s="10" t="s">
        <v>1793</v>
      </c>
    </row>
    <row r="853" spans="1:9" x14ac:dyDescent="0.3">
      <c r="A853" s="11" t="s">
        <v>581</v>
      </c>
      <c r="B853" s="13" t="s">
        <v>582</v>
      </c>
      <c r="C853" s="11" t="s">
        <v>581</v>
      </c>
      <c r="D853" s="13" t="s">
        <v>580</v>
      </c>
      <c r="E853" s="12" t="s">
        <v>524</v>
      </c>
      <c r="F853" s="11" t="s">
        <v>579</v>
      </c>
      <c r="G853" s="10" t="str">
        <f t="shared" si="26"/>
        <v>D</v>
      </c>
      <c r="H853" s="10" t="str">
        <f t="shared" si="27"/>
        <v>095-000</v>
      </c>
      <c r="I853" s="10" t="s">
        <v>1793</v>
      </c>
    </row>
    <row r="854" spans="1:9" ht="14.4" customHeight="1" x14ac:dyDescent="0.3">
      <c r="A854" s="11" t="s">
        <v>313</v>
      </c>
      <c r="B854" s="13" t="s">
        <v>576</v>
      </c>
      <c r="C854" s="11" t="s">
        <v>578</v>
      </c>
      <c r="D854" s="13" t="s">
        <v>577</v>
      </c>
      <c r="E854" s="12" t="s">
        <v>524</v>
      </c>
      <c r="F854" s="11" t="s">
        <v>570</v>
      </c>
      <c r="G854" s="10" t="str">
        <f t="shared" si="26"/>
        <v>D</v>
      </c>
      <c r="H854" s="10" t="str">
        <f t="shared" si="27"/>
        <v>026-000</v>
      </c>
      <c r="I854" s="10" t="s">
        <v>1792</v>
      </c>
    </row>
    <row r="855" spans="1:9" x14ac:dyDescent="0.3">
      <c r="A855" s="11" t="s">
        <v>313</v>
      </c>
      <c r="B855" s="13" t="s">
        <v>576</v>
      </c>
      <c r="C855" s="11" t="s">
        <v>575</v>
      </c>
      <c r="D855" s="13" t="s">
        <v>574</v>
      </c>
      <c r="E855" s="12" t="s">
        <v>524</v>
      </c>
      <c r="F855" s="11" t="s">
        <v>531</v>
      </c>
      <c r="G855" s="10" t="str">
        <f t="shared" si="26"/>
        <v>D</v>
      </c>
      <c r="H855" s="10" t="str">
        <f t="shared" si="27"/>
        <v>026-000</v>
      </c>
      <c r="I855" s="10" t="s">
        <v>1793</v>
      </c>
    </row>
    <row r="856" spans="1:9" x14ac:dyDescent="0.3">
      <c r="A856" s="11" t="s">
        <v>572</v>
      </c>
      <c r="B856" s="13" t="s">
        <v>573</v>
      </c>
      <c r="C856" s="11" t="s">
        <v>572</v>
      </c>
      <c r="D856" s="13" t="s">
        <v>565</v>
      </c>
      <c r="E856" s="12" t="s">
        <v>554</v>
      </c>
      <c r="F856" s="11" t="s">
        <v>528</v>
      </c>
      <c r="G856" s="10" t="str">
        <f t="shared" si="26"/>
        <v>SC</v>
      </c>
      <c r="H856" s="10" t="str">
        <f t="shared" si="27"/>
        <v>585-001</v>
      </c>
      <c r="I856" s="10" t="s">
        <v>1793</v>
      </c>
    </row>
    <row r="857" spans="1:9" ht="14.4" customHeight="1" x14ac:dyDescent="0.3">
      <c r="A857" s="11" t="s">
        <v>315</v>
      </c>
      <c r="B857" s="13" t="s">
        <v>569</v>
      </c>
      <c r="C857" s="11" t="s">
        <v>571</v>
      </c>
      <c r="D857" s="13" t="s">
        <v>540</v>
      </c>
      <c r="E857" s="12" t="s">
        <v>524</v>
      </c>
      <c r="F857" s="11" t="s">
        <v>570</v>
      </c>
      <c r="G857" s="10" t="str">
        <f t="shared" si="26"/>
        <v>D</v>
      </c>
      <c r="H857" s="10" t="str">
        <f t="shared" si="27"/>
        <v>045-000</v>
      </c>
      <c r="I857" s="10" t="s">
        <v>1792</v>
      </c>
    </row>
    <row r="858" spans="1:9" x14ac:dyDescent="0.3">
      <c r="A858" s="11" t="s">
        <v>315</v>
      </c>
      <c r="B858" s="13" t="s">
        <v>569</v>
      </c>
      <c r="C858" s="11" t="s">
        <v>568</v>
      </c>
      <c r="D858" s="13" t="s">
        <v>542</v>
      </c>
      <c r="E858" s="12" t="s">
        <v>524</v>
      </c>
      <c r="F858" s="11" t="s">
        <v>531</v>
      </c>
      <c r="G858" s="10" t="str">
        <f t="shared" si="26"/>
        <v>D</v>
      </c>
      <c r="H858" s="10" t="str">
        <f t="shared" si="27"/>
        <v>045-000</v>
      </c>
      <c r="I858" s="10" t="s">
        <v>1793</v>
      </c>
    </row>
    <row r="859" spans="1:9" x14ac:dyDescent="0.3">
      <c r="A859" s="11" t="s">
        <v>566</v>
      </c>
      <c r="B859" s="13" t="s">
        <v>567</v>
      </c>
      <c r="C859" s="11" t="s">
        <v>566</v>
      </c>
      <c r="D859" s="13" t="s">
        <v>565</v>
      </c>
      <c r="E859" s="12" t="s">
        <v>554</v>
      </c>
      <c r="F859" s="11" t="s">
        <v>528</v>
      </c>
      <c r="G859" s="10" t="str">
        <f t="shared" si="26"/>
        <v>SC</v>
      </c>
      <c r="H859" s="10" t="str">
        <f t="shared" si="27"/>
        <v>552-001</v>
      </c>
      <c r="I859" s="10" t="s">
        <v>1793</v>
      </c>
    </row>
    <row r="860" spans="1:9" x14ac:dyDescent="0.3">
      <c r="A860" s="11" t="s">
        <v>257</v>
      </c>
      <c r="B860" s="13" t="s">
        <v>539</v>
      </c>
      <c r="C860" s="11" t="s">
        <v>564</v>
      </c>
      <c r="D860" s="13" t="s">
        <v>563</v>
      </c>
      <c r="E860" s="12" t="s">
        <v>524</v>
      </c>
      <c r="F860" s="11" t="s">
        <v>531</v>
      </c>
      <c r="G860" s="10" t="str">
        <f t="shared" si="26"/>
        <v>D</v>
      </c>
      <c r="H860" s="10" t="str">
        <f t="shared" si="27"/>
        <v>068-000</v>
      </c>
      <c r="I860" s="10" t="s">
        <v>1793</v>
      </c>
    </row>
    <row r="861" spans="1:9" ht="14.4" customHeight="1" x14ac:dyDescent="0.3">
      <c r="A861" s="11" t="s">
        <v>257</v>
      </c>
      <c r="B861" s="13" t="s">
        <v>539</v>
      </c>
      <c r="C861" s="11" t="s">
        <v>562</v>
      </c>
      <c r="D861" s="13" t="s">
        <v>561</v>
      </c>
      <c r="E861" s="12" t="s">
        <v>524</v>
      </c>
      <c r="F861" s="11" t="s">
        <v>560</v>
      </c>
      <c r="G861" s="10" t="str">
        <f t="shared" si="26"/>
        <v>D</v>
      </c>
      <c r="H861" s="10" t="str">
        <f t="shared" si="27"/>
        <v>068-000</v>
      </c>
      <c r="I861" s="10" t="s">
        <v>1792</v>
      </c>
    </row>
    <row r="862" spans="1:9" ht="14.4" customHeight="1" x14ac:dyDescent="0.3">
      <c r="A862" s="11" t="s">
        <v>257</v>
      </c>
      <c r="B862" s="13" t="s">
        <v>539</v>
      </c>
      <c r="C862" s="11" t="s">
        <v>559</v>
      </c>
      <c r="D862" s="13" t="s">
        <v>558</v>
      </c>
      <c r="E862" s="12" t="s">
        <v>524</v>
      </c>
      <c r="F862" s="11" t="s">
        <v>557</v>
      </c>
      <c r="G862" s="10" t="str">
        <f t="shared" si="26"/>
        <v>D</v>
      </c>
      <c r="H862" s="10" t="str">
        <f t="shared" si="27"/>
        <v>068-000</v>
      </c>
      <c r="I862" s="10" t="s">
        <v>1792</v>
      </c>
    </row>
    <row r="863" spans="1:9" ht="14.4" customHeight="1" x14ac:dyDescent="0.3">
      <c r="A863" s="11" t="s">
        <v>257</v>
      </c>
      <c r="B863" s="13" t="s">
        <v>539</v>
      </c>
      <c r="C863" s="11" t="s">
        <v>556</v>
      </c>
      <c r="D863" s="13" t="s">
        <v>555</v>
      </c>
      <c r="E863" s="12" t="s">
        <v>554</v>
      </c>
      <c r="F863" s="11" t="s">
        <v>553</v>
      </c>
      <c r="G863" s="10" t="str">
        <f t="shared" si="26"/>
        <v>LC</v>
      </c>
      <c r="H863" s="10" t="str">
        <f t="shared" si="27"/>
        <v>068-004</v>
      </c>
      <c r="I863" s="10" t="s">
        <v>1793</v>
      </c>
    </row>
    <row r="864" spans="1:9" ht="14.4" customHeight="1" x14ac:dyDescent="0.3">
      <c r="A864" s="11" t="s">
        <v>257</v>
      </c>
      <c r="B864" s="13" t="s">
        <v>539</v>
      </c>
      <c r="C864" s="11" t="s">
        <v>552</v>
      </c>
      <c r="D864" s="13" t="s">
        <v>551</v>
      </c>
      <c r="E864" s="12" t="s">
        <v>524</v>
      </c>
      <c r="F864" s="11" t="s">
        <v>550</v>
      </c>
      <c r="G864" s="10" t="str">
        <f t="shared" si="26"/>
        <v>D</v>
      </c>
      <c r="H864" s="10" t="str">
        <f t="shared" si="27"/>
        <v>068-000</v>
      </c>
      <c r="I864" s="10" t="s">
        <v>1792</v>
      </c>
    </row>
    <row r="865" spans="1:9" ht="14.4" customHeight="1" x14ac:dyDescent="0.3">
      <c r="A865" s="11" t="s">
        <v>257</v>
      </c>
      <c r="B865" s="13" t="s">
        <v>539</v>
      </c>
      <c r="C865" s="11" t="s">
        <v>549</v>
      </c>
      <c r="D865" s="13" t="s">
        <v>548</v>
      </c>
      <c r="E865" s="12" t="s">
        <v>524</v>
      </c>
      <c r="F865" s="11" t="s">
        <v>547</v>
      </c>
      <c r="G865" s="10" t="str">
        <f t="shared" si="26"/>
        <v>D</v>
      </c>
      <c r="H865" s="10" t="str">
        <f t="shared" si="27"/>
        <v>068-000</v>
      </c>
      <c r="I865" s="10" t="s">
        <v>1792</v>
      </c>
    </row>
    <row r="866" spans="1:9" ht="14.4" customHeight="1" x14ac:dyDescent="0.3">
      <c r="A866" s="11" t="s">
        <v>257</v>
      </c>
      <c r="B866" s="13" t="s">
        <v>539</v>
      </c>
      <c r="C866" s="11" t="s">
        <v>546</v>
      </c>
      <c r="D866" s="13" t="s">
        <v>545</v>
      </c>
      <c r="E866" s="12" t="s">
        <v>524</v>
      </c>
      <c r="F866" s="11" t="s">
        <v>534</v>
      </c>
      <c r="G866" s="10" t="str">
        <f t="shared" si="26"/>
        <v>D</v>
      </c>
      <c r="H866" s="10" t="str">
        <f t="shared" si="27"/>
        <v>068-000</v>
      </c>
      <c r="I866" s="10" t="s">
        <v>1792</v>
      </c>
    </row>
    <row r="867" spans="1:9" ht="14.4" customHeight="1" x14ac:dyDescent="0.3">
      <c r="A867" s="11" t="s">
        <v>257</v>
      </c>
      <c r="B867" s="13" t="s">
        <v>539</v>
      </c>
      <c r="C867" s="11" t="s">
        <v>544</v>
      </c>
      <c r="D867" s="13" t="s">
        <v>539</v>
      </c>
      <c r="E867" s="12" t="s">
        <v>524</v>
      </c>
      <c r="F867" s="11" t="s">
        <v>523</v>
      </c>
      <c r="G867" s="10" t="str">
        <f t="shared" si="26"/>
        <v>D</v>
      </c>
      <c r="H867" s="10" t="str">
        <f t="shared" si="27"/>
        <v>068-000</v>
      </c>
      <c r="I867" s="10" t="s">
        <v>1793</v>
      </c>
    </row>
    <row r="868" spans="1:9" x14ac:dyDescent="0.3">
      <c r="A868" s="11" t="s">
        <v>257</v>
      </c>
      <c r="B868" s="13" t="s">
        <v>539</v>
      </c>
      <c r="C868" s="11" t="s">
        <v>543</v>
      </c>
      <c r="D868" s="13" t="s">
        <v>542</v>
      </c>
      <c r="E868" s="12" t="s">
        <v>524</v>
      </c>
      <c r="F868" s="11" t="s">
        <v>528</v>
      </c>
      <c r="G868" s="10" t="str">
        <f t="shared" si="26"/>
        <v>D</v>
      </c>
      <c r="H868" s="10" t="str">
        <f t="shared" si="27"/>
        <v>068-000</v>
      </c>
      <c r="I868" s="10" t="s">
        <v>1793</v>
      </c>
    </row>
    <row r="869" spans="1:9" ht="14.4" customHeight="1" x14ac:dyDescent="0.3">
      <c r="A869" s="11" t="s">
        <v>257</v>
      </c>
      <c r="B869" s="13" t="s">
        <v>539</v>
      </c>
      <c r="C869" s="11" t="s">
        <v>541</v>
      </c>
      <c r="D869" s="13" t="s">
        <v>540</v>
      </c>
      <c r="E869" s="12" t="s">
        <v>524</v>
      </c>
      <c r="F869" s="11" t="s">
        <v>523</v>
      </c>
      <c r="G869" s="10" t="str">
        <f t="shared" si="26"/>
        <v>D</v>
      </c>
      <c r="H869" s="10" t="str">
        <f t="shared" si="27"/>
        <v>068-000</v>
      </c>
      <c r="I869" s="10" t="s">
        <v>1793</v>
      </c>
    </row>
    <row r="870" spans="1:9" x14ac:dyDescent="0.3">
      <c r="A870" s="11" t="s">
        <v>257</v>
      </c>
      <c r="B870" s="13" t="s">
        <v>539</v>
      </c>
      <c r="C870" s="11" t="s">
        <v>538</v>
      </c>
      <c r="D870" s="13" t="s">
        <v>537</v>
      </c>
      <c r="E870" s="12" t="s">
        <v>524</v>
      </c>
      <c r="F870" s="11" t="s">
        <v>531</v>
      </c>
      <c r="G870" s="10" t="str">
        <f t="shared" si="26"/>
        <v>D</v>
      </c>
      <c r="H870" s="10" t="str">
        <f t="shared" si="27"/>
        <v>068-000</v>
      </c>
      <c r="I870" s="10" t="s">
        <v>1793</v>
      </c>
    </row>
    <row r="871" spans="1:9" ht="14.4" customHeight="1" x14ac:dyDescent="0.3">
      <c r="A871" s="11" t="s">
        <v>321</v>
      </c>
      <c r="B871" s="13" t="s">
        <v>527</v>
      </c>
      <c r="C871" s="11" t="s">
        <v>536</v>
      </c>
      <c r="D871" s="13" t="s">
        <v>535</v>
      </c>
      <c r="E871" s="12" t="s">
        <v>524</v>
      </c>
      <c r="F871" s="11" t="s">
        <v>534</v>
      </c>
      <c r="G871" s="10" t="str">
        <f t="shared" si="26"/>
        <v>D</v>
      </c>
      <c r="H871" s="10" t="str">
        <f t="shared" si="27"/>
        <v>089-000</v>
      </c>
      <c r="I871" s="10" t="s">
        <v>1792</v>
      </c>
    </row>
    <row r="872" spans="1:9" x14ac:dyDescent="0.3">
      <c r="A872" s="11" t="s">
        <v>321</v>
      </c>
      <c r="B872" s="13" t="s">
        <v>527</v>
      </c>
      <c r="C872" s="11" t="s">
        <v>533</v>
      </c>
      <c r="D872" s="13" t="s">
        <v>532</v>
      </c>
      <c r="E872" s="12" t="s">
        <v>524</v>
      </c>
      <c r="F872" s="11" t="s">
        <v>531</v>
      </c>
      <c r="G872" s="10" t="str">
        <f t="shared" si="26"/>
        <v>D</v>
      </c>
      <c r="H872" s="10" t="str">
        <f t="shared" si="27"/>
        <v>089-000</v>
      </c>
      <c r="I872" s="10" t="s">
        <v>1793</v>
      </c>
    </row>
    <row r="873" spans="1:9" x14ac:dyDescent="0.3">
      <c r="A873" s="11" t="s">
        <v>321</v>
      </c>
      <c r="B873" s="13" t="s">
        <v>527</v>
      </c>
      <c r="C873" s="11" t="s">
        <v>530</v>
      </c>
      <c r="D873" s="13" t="s">
        <v>529</v>
      </c>
      <c r="E873" s="12" t="s">
        <v>524</v>
      </c>
      <c r="F873" s="11" t="s">
        <v>528</v>
      </c>
      <c r="G873" s="10" t="str">
        <f t="shared" si="26"/>
        <v>D</v>
      </c>
      <c r="H873" s="10" t="str">
        <f t="shared" si="27"/>
        <v>089-000</v>
      </c>
      <c r="I873" s="10" t="s">
        <v>1793</v>
      </c>
    </row>
    <row r="874" spans="1:9" ht="14.4" customHeight="1" x14ac:dyDescent="0.3">
      <c r="A874" s="11" t="s">
        <v>321</v>
      </c>
      <c r="B874" s="13" t="s">
        <v>527</v>
      </c>
      <c r="C874" s="11" t="s">
        <v>526</v>
      </c>
      <c r="D874" s="13" t="s">
        <v>525</v>
      </c>
      <c r="E874" s="12" t="s">
        <v>524</v>
      </c>
      <c r="F874" s="11" t="s">
        <v>523</v>
      </c>
      <c r="G874" s="10" t="str">
        <f t="shared" si="26"/>
        <v>D</v>
      </c>
      <c r="H874" s="10" t="str">
        <f t="shared" si="27"/>
        <v>089-000</v>
      </c>
      <c r="I874" s="10" t="s">
        <v>1793</v>
      </c>
    </row>
    <row r="875" spans="1:9" x14ac:dyDescent="0.3">
      <c r="A875" s="10" t="s">
        <v>1936</v>
      </c>
      <c r="B875" s="10" t="s">
        <v>1938</v>
      </c>
      <c r="C875" s="10" t="s">
        <v>1936</v>
      </c>
      <c r="D875" s="10" t="s">
        <v>565</v>
      </c>
      <c r="E875" s="10" t="s">
        <v>554</v>
      </c>
      <c r="F875" s="10" t="s">
        <v>622</v>
      </c>
      <c r="G875" s="10" t="str">
        <f t="shared" si="26"/>
        <v>SC</v>
      </c>
      <c r="H875" s="10" t="str">
        <f t="shared" si="27"/>
        <v>586-001</v>
      </c>
      <c r="I875" s="10" t="s">
        <v>1792</v>
      </c>
    </row>
  </sheetData>
  <sheetProtection algorithmName="SHA-512" hashValue="lA8ahjAza2qM+NHW3SDi/ah9r+7A65Od/WrW232riEbSZI5z/bDlvKpwbkuhA4zRu4XDesae9uZkWqNX6CiuEg==" saltValue="mQsoLlPnQQ8TIJSR3t3c2A==" spinCount="100000" sheet="1" objects="1" scenarios="1"/>
  <autoFilter ref="A1:I1" xr:uid="{1B841317-9F48-4309-9655-D9952916946D}"/>
  <pageMargins left="1" right="1" top="1" bottom="1" header="1" footer="1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B4A8-02FF-4E46-B3FA-7C94C7EC8F39}">
  <dimension ref="A1:B56"/>
  <sheetViews>
    <sheetView workbookViewId="0">
      <selection activeCell="D13" sqref="D13"/>
    </sheetView>
  </sheetViews>
  <sheetFormatPr defaultRowHeight="13.2" x14ac:dyDescent="0.25"/>
  <cols>
    <col min="1" max="1" width="14" bestFit="1" customWidth="1"/>
    <col min="2" max="2" width="14.109375" bestFit="1" customWidth="1"/>
  </cols>
  <sheetData>
    <row r="1" spans="1:2" x14ac:dyDescent="0.25">
      <c r="A1" t="s">
        <v>1781</v>
      </c>
      <c r="B1" t="s">
        <v>1794</v>
      </c>
    </row>
    <row r="2" spans="1:2" x14ac:dyDescent="0.25">
      <c r="A2" t="s">
        <v>991</v>
      </c>
      <c r="B2" t="s">
        <v>1792</v>
      </c>
    </row>
    <row r="3" spans="1:2" x14ac:dyDescent="0.25">
      <c r="A3" t="s">
        <v>873</v>
      </c>
      <c r="B3" t="s">
        <v>1792</v>
      </c>
    </row>
    <row r="4" spans="1:2" x14ac:dyDescent="0.25">
      <c r="A4" t="s">
        <v>1406</v>
      </c>
      <c r="B4" t="s">
        <v>1792</v>
      </c>
    </row>
    <row r="5" spans="1:2" x14ac:dyDescent="0.25">
      <c r="A5" t="s">
        <v>942</v>
      </c>
      <c r="B5" t="s">
        <v>1792</v>
      </c>
    </row>
    <row r="6" spans="1:2" x14ac:dyDescent="0.25">
      <c r="A6" t="s">
        <v>697</v>
      </c>
      <c r="B6" t="s">
        <v>1792</v>
      </c>
    </row>
    <row r="7" spans="1:2" x14ac:dyDescent="0.25">
      <c r="A7" t="s">
        <v>996</v>
      </c>
      <c r="B7" t="s">
        <v>1792</v>
      </c>
    </row>
    <row r="8" spans="1:2" x14ac:dyDescent="0.25">
      <c r="A8" t="s">
        <v>560</v>
      </c>
      <c r="B8" t="s">
        <v>1792</v>
      </c>
    </row>
    <row r="9" spans="1:2" x14ac:dyDescent="0.25">
      <c r="A9" t="s">
        <v>1273</v>
      </c>
      <c r="B9" t="s">
        <v>1792</v>
      </c>
    </row>
    <row r="10" spans="1:2" x14ac:dyDescent="0.25">
      <c r="A10" t="s">
        <v>994</v>
      </c>
      <c r="B10" t="s">
        <v>1792</v>
      </c>
    </row>
    <row r="11" spans="1:2" x14ac:dyDescent="0.25">
      <c r="A11" t="s">
        <v>866</v>
      </c>
      <c r="B11" t="s">
        <v>1792</v>
      </c>
    </row>
    <row r="12" spans="1:2" x14ac:dyDescent="0.25">
      <c r="A12" t="s">
        <v>773</v>
      </c>
      <c r="B12" t="s">
        <v>1792</v>
      </c>
    </row>
    <row r="13" spans="1:2" x14ac:dyDescent="0.25">
      <c r="A13" t="s">
        <v>590</v>
      </c>
      <c r="B13" t="s">
        <v>1792</v>
      </c>
    </row>
    <row r="14" spans="1:2" x14ac:dyDescent="0.25">
      <c r="A14" t="s">
        <v>550</v>
      </c>
      <c r="B14" t="s">
        <v>1792</v>
      </c>
    </row>
    <row r="15" spans="1:2" x14ac:dyDescent="0.25">
      <c r="A15" t="s">
        <v>610</v>
      </c>
      <c r="B15" t="s">
        <v>1792</v>
      </c>
    </row>
    <row r="16" spans="1:2" x14ac:dyDescent="0.25">
      <c r="A16" t="s">
        <v>860</v>
      </c>
      <c r="B16" t="s">
        <v>1792</v>
      </c>
    </row>
    <row r="17" spans="1:2" x14ac:dyDescent="0.25">
      <c r="A17" t="s">
        <v>547</v>
      </c>
      <c r="B17" t="s">
        <v>1792</v>
      </c>
    </row>
    <row r="18" spans="1:2" x14ac:dyDescent="0.25">
      <c r="A18" t="s">
        <v>871</v>
      </c>
      <c r="B18" t="s">
        <v>1792</v>
      </c>
    </row>
    <row r="19" spans="1:2" x14ac:dyDescent="0.25">
      <c r="A19" t="s">
        <v>879</v>
      </c>
      <c r="B19" t="s">
        <v>1792</v>
      </c>
    </row>
    <row r="20" spans="1:2" x14ac:dyDescent="0.25">
      <c r="A20" t="s">
        <v>666</v>
      </c>
      <c r="B20" t="s">
        <v>1792</v>
      </c>
    </row>
    <row r="21" spans="1:2" x14ac:dyDescent="0.25">
      <c r="A21" t="s">
        <v>853</v>
      </c>
      <c r="B21" t="s">
        <v>1792</v>
      </c>
    </row>
    <row r="22" spans="1:2" x14ac:dyDescent="0.25">
      <c r="A22" t="s">
        <v>656</v>
      </c>
      <c r="B22" t="s">
        <v>1792</v>
      </c>
    </row>
    <row r="23" spans="1:2" x14ac:dyDescent="0.25">
      <c r="A23" t="s">
        <v>622</v>
      </c>
      <c r="B23" t="s">
        <v>1792</v>
      </c>
    </row>
    <row r="24" spans="1:2" x14ac:dyDescent="0.25">
      <c r="A24" t="s">
        <v>689</v>
      </c>
      <c r="B24" t="s">
        <v>1792</v>
      </c>
    </row>
    <row r="25" spans="1:2" x14ac:dyDescent="0.25">
      <c r="A25" t="s">
        <v>557</v>
      </c>
      <c r="B25" t="s">
        <v>1792</v>
      </c>
    </row>
    <row r="26" spans="1:2" x14ac:dyDescent="0.25">
      <c r="A26" t="s">
        <v>595</v>
      </c>
      <c r="B26" t="s">
        <v>1792</v>
      </c>
    </row>
    <row r="27" spans="1:2" x14ac:dyDescent="0.25">
      <c r="A27" t="s">
        <v>607</v>
      </c>
      <c r="B27" t="s">
        <v>1792</v>
      </c>
    </row>
    <row r="28" spans="1:2" x14ac:dyDescent="0.25">
      <c r="A28" t="s">
        <v>1032</v>
      </c>
      <c r="B28" t="s">
        <v>1792</v>
      </c>
    </row>
    <row r="29" spans="1:2" x14ac:dyDescent="0.25">
      <c r="A29" t="s">
        <v>534</v>
      </c>
      <c r="B29" t="s">
        <v>1792</v>
      </c>
    </row>
    <row r="30" spans="1:2" x14ac:dyDescent="0.25">
      <c r="A30" t="s">
        <v>570</v>
      </c>
      <c r="B30" t="s">
        <v>1792</v>
      </c>
    </row>
    <row r="31" spans="1:2" x14ac:dyDescent="0.25">
      <c r="A31" t="s">
        <v>876</v>
      </c>
      <c r="B31" t="s">
        <v>1792</v>
      </c>
    </row>
    <row r="32" spans="1:2" x14ac:dyDescent="0.25">
      <c r="A32" t="s">
        <v>1164</v>
      </c>
      <c r="B32" t="s">
        <v>1792</v>
      </c>
    </row>
    <row r="33" spans="1:2" x14ac:dyDescent="0.25">
      <c r="A33" t="s">
        <v>583</v>
      </c>
      <c r="B33" t="s">
        <v>1793</v>
      </c>
    </row>
    <row r="34" spans="1:2" x14ac:dyDescent="0.25">
      <c r="A34" t="s">
        <v>579</v>
      </c>
      <c r="B34" t="s">
        <v>1793</v>
      </c>
    </row>
    <row r="35" spans="1:2" x14ac:dyDescent="0.25">
      <c r="A35" t="s">
        <v>1429</v>
      </c>
      <c r="B35" t="s">
        <v>1793</v>
      </c>
    </row>
    <row r="36" spans="1:2" x14ac:dyDescent="0.25">
      <c r="A36" t="s">
        <v>1397</v>
      </c>
      <c r="B36" t="s">
        <v>1793</v>
      </c>
    </row>
    <row r="37" spans="1:2" x14ac:dyDescent="0.25">
      <c r="A37" t="s">
        <v>1735</v>
      </c>
      <c r="B37" t="s">
        <v>1793</v>
      </c>
    </row>
    <row r="38" spans="1:2" x14ac:dyDescent="0.25">
      <c r="A38" t="s">
        <v>670</v>
      </c>
      <c r="B38" t="s">
        <v>1793</v>
      </c>
    </row>
    <row r="39" spans="1:2" x14ac:dyDescent="0.25">
      <c r="A39" t="s">
        <v>920</v>
      </c>
      <c r="B39" t="s">
        <v>1793</v>
      </c>
    </row>
    <row r="40" spans="1:2" x14ac:dyDescent="0.25">
      <c r="A40" t="s">
        <v>675</v>
      </c>
      <c r="B40" t="s">
        <v>1793</v>
      </c>
    </row>
    <row r="41" spans="1:2" x14ac:dyDescent="0.25">
      <c r="A41" t="s">
        <v>644</v>
      </c>
      <c r="B41" t="s">
        <v>1793</v>
      </c>
    </row>
    <row r="42" spans="1:2" x14ac:dyDescent="0.25">
      <c r="A42" t="s">
        <v>1443</v>
      </c>
      <c r="B42" t="s">
        <v>1793</v>
      </c>
    </row>
    <row r="43" spans="1:2" x14ac:dyDescent="0.25">
      <c r="A43" t="s">
        <v>523</v>
      </c>
      <c r="B43" t="s">
        <v>1793</v>
      </c>
    </row>
    <row r="44" spans="1:2" x14ac:dyDescent="0.25">
      <c r="A44" t="s">
        <v>1139</v>
      </c>
      <c r="B44" t="s">
        <v>1793</v>
      </c>
    </row>
    <row r="45" spans="1:2" x14ac:dyDescent="0.25">
      <c r="A45" t="s">
        <v>619</v>
      </c>
      <c r="B45" t="s">
        <v>1793</v>
      </c>
    </row>
    <row r="46" spans="1:2" x14ac:dyDescent="0.25">
      <c r="A46" t="s">
        <v>586</v>
      </c>
      <c r="B46" t="s">
        <v>1793</v>
      </c>
    </row>
    <row r="47" spans="1:2" x14ac:dyDescent="0.25">
      <c r="A47" t="s">
        <v>531</v>
      </c>
      <c r="B47" t="s">
        <v>1793</v>
      </c>
    </row>
    <row r="48" spans="1:2" x14ac:dyDescent="0.25">
      <c r="A48" t="s">
        <v>1445</v>
      </c>
      <c r="B48" t="s">
        <v>1793</v>
      </c>
    </row>
    <row r="49" spans="1:2" x14ac:dyDescent="0.25">
      <c r="A49" t="s">
        <v>908</v>
      </c>
      <c r="B49" t="s">
        <v>1793</v>
      </c>
    </row>
    <row r="50" spans="1:2" x14ac:dyDescent="0.25">
      <c r="A50" t="s">
        <v>987</v>
      </c>
      <c r="B50" t="s">
        <v>1793</v>
      </c>
    </row>
    <row r="51" spans="1:2" x14ac:dyDescent="0.25">
      <c r="A51" t="s">
        <v>1142</v>
      </c>
      <c r="B51" t="s">
        <v>1793</v>
      </c>
    </row>
    <row r="52" spans="1:2" x14ac:dyDescent="0.25">
      <c r="A52" t="s">
        <v>528</v>
      </c>
      <c r="B52" t="s">
        <v>1793</v>
      </c>
    </row>
    <row r="53" spans="1:2" x14ac:dyDescent="0.25">
      <c r="A53" t="s">
        <v>985</v>
      </c>
      <c r="B53" t="s">
        <v>1793</v>
      </c>
    </row>
    <row r="54" spans="1:2" x14ac:dyDescent="0.25">
      <c r="A54" t="s">
        <v>553</v>
      </c>
      <c r="B54" t="s">
        <v>1793</v>
      </c>
    </row>
    <row r="55" spans="1:2" x14ac:dyDescent="0.25">
      <c r="A55" t="s">
        <v>1121</v>
      </c>
      <c r="B55" t="s">
        <v>1793</v>
      </c>
    </row>
    <row r="56" spans="1:2" x14ac:dyDescent="0.25">
      <c r="A56" t="s">
        <v>750</v>
      </c>
      <c r="B56" t="s">
        <v>1793</v>
      </c>
    </row>
  </sheetData>
  <sheetProtection algorithmName="SHA-512" hashValue="M4p1uQzCiVAwGOjocSyzcUh2rEd50y3sw5nCtJprkZg5/60eh0FCatp72FHQsVVIzOm87REkRfkIQvuUBX6/FA==" saltValue="oIQ9beeCs2fyEi/1WXvtgw==" spinCount="100000" sheet="1" objects="1" scenarios="1"/>
  <autoFilter ref="A1:B56" xr:uid="{87F1B4A8-02FF-4E46-B3FA-7C94C7EC8F39}">
    <sortState xmlns:xlrd2="http://schemas.microsoft.com/office/spreadsheetml/2017/richdata2" ref="A2:B56">
      <sortCondition ref="B1:B5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H21"/>
  <sheetViews>
    <sheetView showGridLines="0" workbookViewId="0">
      <selection activeCell="C4" sqref="C4"/>
    </sheetView>
  </sheetViews>
  <sheetFormatPr defaultColWidth="9.109375" defaultRowHeight="14.4" x14ac:dyDescent="0.3"/>
  <cols>
    <col min="1" max="1" width="9.109375" style="2" customWidth="1"/>
    <col min="2" max="2" width="20" style="2" bestFit="1" customWidth="1"/>
    <col min="3" max="3" width="12.5546875" style="2" customWidth="1"/>
    <col min="4" max="4" width="9.109375" style="2" customWidth="1"/>
    <col min="5" max="5" width="12.88671875" style="2" customWidth="1"/>
    <col min="6" max="19" width="9.109375" style="2" customWidth="1"/>
    <col min="20" max="16384" width="9.109375" style="2"/>
  </cols>
  <sheetData>
    <row r="1" spans="1:8" x14ac:dyDescent="0.3">
      <c r="A1" s="2" t="s">
        <v>0</v>
      </c>
    </row>
    <row r="2" spans="1:8" ht="15" thickBot="1" x14ac:dyDescent="0.35"/>
    <row r="3" spans="1:8" x14ac:dyDescent="0.3">
      <c r="B3" s="3" t="s">
        <v>24</v>
      </c>
      <c r="C3" s="1">
        <v>2023</v>
      </c>
    </row>
    <row r="4" spans="1:8" x14ac:dyDescent="0.3">
      <c r="B4" s="4" t="s">
        <v>1</v>
      </c>
      <c r="C4" s="5">
        <v>7</v>
      </c>
      <c r="H4" s="2" t="s">
        <v>2</v>
      </c>
    </row>
    <row r="5" spans="1:8" ht="15" thickBot="1" x14ac:dyDescent="0.35">
      <c r="B5" s="6" t="s">
        <v>3</v>
      </c>
      <c r="C5" s="7">
        <v>1</v>
      </c>
    </row>
    <row r="6" spans="1:8" ht="15" thickBot="1" x14ac:dyDescent="0.35"/>
    <row r="7" spans="1:8" x14ac:dyDescent="0.3">
      <c r="B7" s="3" t="s">
        <v>4</v>
      </c>
      <c r="C7" s="8">
        <v>4</v>
      </c>
    </row>
    <row r="8" spans="1:8" x14ac:dyDescent="0.3">
      <c r="B8" s="4" t="s">
        <v>5</v>
      </c>
      <c r="C8" s="5">
        <v>2</v>
      </c>
    </row>
    <row r="9" spans="1:8" x14ac:dyDescent="0.3">
      <c r="B9" s="4" t="s">
        <v>6</v>
      </c>
      <c r="C9" s="5">
        <v>10</v>
      </c>
    </row>
    <row r="10" spans="1:8" x14ac:dyDescent="0.3">
      <c r="B10" s="4" t="s">
        <v>7</v>
      </c>
      <c r="C10" s="5">
        <f>C3</f>
        <v>2023</v>
      </c>
    </row>
    <row r="11" spans="1:8" ht="15" thickBot="1" x14ac:dyDescent="0.35">
      <c r="B11" s="6" t="s">
        <v>8</v>
      </c>
      <c r="C11" s="9">
        <f>DATE(C10,C9,1+7*C8)-WEEKDAY(DATE(C10,C9,8-C7))</f>
        <v>45210</v>
      </c>
    </row>
    <row r="12" spans="1:8" ht="15" thickBot="1" x14ac:dyDescent="0.35"/>
    <row r="13" spans="1:8" x14ac:dyDescent="0.3">
      <c r="B13" s="3" t="s">
        <v>9</v>
      </c>
      <c r="C13" s="8">
        <v>12</v>
      </c>
    </row>
    <row r="14" spans="1:8" x14ac:dyDescent="0.3">
      <c r="B14" s="4" t="s">
        <v>10</v>
      </c>
      <c r="C14" s="5">
        <f>C3</f>
        <v>2023</v>
      </c>
    </row>
    <row r="15" spans="1:8" ht="15" thickBot="1" x14ac:dyDescent="0.35">
      <c r="B15" s="6" t="s">
        <v>11</v>
      </c>
      <c r="C15" s="9">
        <f>WORKDAY(DATE(C14,C13,0),1)</f>
        <v>45261</v>
      </c>
    </row>
    <row r="16" spans="1:8" ht="15" thickBot="1" x14ac:dyDescent="0.35"/>
    <row r="17" spans="2:3" x14ac:dyDescent="0.3">
      <c r="B17" s="3" t="s">
        <v>12</v>
      </c>
      <c r="C17" s="8">
        <v>4</v>
      </c>
    </row>
    <row r="18" spans="2:3" x14ac:dyDescent="0.3">
      <c r="B18" s="4" t="s">
        <v>13</v>
      </c>
      <c r="C18" s="5">
        <v>2</v>
      </c>
    </row>
    <row r="19" spans="2:3" x14ac:dyDescent="0.3">
      <c r="B19" s="4" t="s">
        <v>14</v>
      </c>
      <c r="C19" s="5">
        <v>2</v>
      </c>
    </row>
    <row r="20" spans="2:3" x14ac:dyDescent="0.3">
      <c r="B20" s="4" t="s">
        <v>15</v>
      </c>
      <c r="C20" s="5">
        <f>C3+1</f>
        <v>2024</v>
      </c>
    </row>
    <row r="21" spans="2:3" ht="15" thickBot="1" x14ac:dyDescent="0.35">
      <c r="B21" s="6" t="s">
        <v>16</v>
      </c>
      <c r="C21" s="9">
        <f>DATE(C20,C19,1+7*C18)-WEEKDAY(DATE(C20,C19,8-C17))</f>
        <v>45336</v>
      </c>
    </row>
  </sheetData>
  <sheetProtection algorithmName="SHA-512" hashValue="44npRLNg8dL7yTihvpaWxcUpTvzpyxdPZc4jPLZrsTGPOzarXS4cY6Wu+3ZI3S5pRB3gY0HCwmQwJvh5BP6zpA==" saltValue="q6Hmb4iA4+gIKeTTYPFTbg==" spinCount="100000" sheet="1" formatCells="0" formatColumns="0" formatRows="0" insertColumns="0" insertRows="0" insertHyperlinks="0" sort="0" autoFilter="0" pivotTables="0"/>
  <printOptions horizontalCentered="1"/>
  <pageMargins left="0.35" right="0.35" top="0.4" bottom="0.4" header="0" footer="0.25"/>
  <pageSetup scale="78" orientation="portrait" r:id="rId1"/>
  <headerFooter alignWithMargins="0">
    <oddFooter>&amp;L&amp;"Arial,Bold"&amp;8&amp;F - &amp;A&amp;R&amp;"Arial,Bold"&amp;8&amp;P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56"/>
  <sheetViews>
    <sheetView workbookViewId="0">
      <selection activeCell="B7" sqref="B7"/>
    </sheetView>
  </sheetViews>
  <sheetFormatPr defaultColWidth="9.109375" defaultRowHeight="14.4" x14ac:dyDescent="0.3"/>
  <cols>
    <col min="1" max="1" width="53.5546875" style="2" bestFit="1" customWidth="1"/>
    <col min="2" max="2" width="20.88671875" style="2" bestFit="1" customWidth="1"/>
    <col min="3" max="3" width="46.88671875" style="2" bestFit="1" customWidth="1"/>
    <col min="4" max="4" width="27" style="2" customWidth="1"/>
    <col min="5" max="5" width="9.109375" style="2"/>
    <col min="6" max="6" width="50.5546875" style="2" bestFit="1" customWidth="1"/>
    <col min="7" max="7" width="9.109375" style="2"/>
    <col min="8" max="8" width="12.5546875" style="2" bestFit="1" customWidth="1"/>
    <col min="9" max="9" width="28.88671875" style="2" bestFit="1" customWidth="1"/>
    <col min="10" max="10" width="11.88671875" style="2" bestFit="1" customWidth="1"/>
    <col min="11" max="16384" width="9.109375" style="2"/>
  </cols>
  <sheetData>
    <row r="1" spans="1:10" x14ac:dyDescent="0.3">
      <c r="A1" s="24" t="s">
        <v>28</v>
      </c>
      <c r="B1" s="24" t="s">
        <v>29</v>
      </c>
      <c r="C1" s="24" t="s">
        <v>30</v>
      </c>
      <c r="D1" s="24" t="s">
        <v>340</v>
      </c>
      <c r="E1" s="25" t="s">
        <v>323</v>
      </c>
      <c r="F1" s="25" t="s">
        <v>324</v>
      </c>
      <c r="G1" s="25" t="s">
        <v>25</v>
      </c>
      <c r="H1" s="25" t="s">
        <v>26</v>
      </c>
      <c r="I1" s="25" t="s">
        <v>27</v>
      </c>
      <c r="J1" s="25" t="s">
        <v>1797</v>
      </c>
    </row>
    <row r="2" spans="1:10" x14ac:dyDescent="0.3">
      <c r="A2" s="26" t="s">
        <v>1801</v>
      </c>
      <c r="B2" s="26" t="s">
        <v>43</v>
      </c>
      <c r="C2" s="26" t="s">
        <v>44</v>
      </c>
      <c r="D2" s="26" t="s">
        <v>341</v>
      </c>
      <c r="E2" s="27">
        <f t="shared" ref="E2:E65" si="0">COUNTIF($A$2:$A$225,"&lt;="&amp;A2)</f>
        <v>6</v>
      </c>
      <c r="F2" s="27" t="str">
        <f>IFERROR(INDEX($A$2:$A$225,MATCH(ROWS($E$2:E2),$E$2:$E$225,0)),"")</f>
        <v>21ST CENTURY PUBLIC ACADEMY</v>
      </c>
      <c r="G2" s="28">
        <f>IF(ISERROR(SEARCH('OoSTA Calendar'!$C$3,$F2)),0,1)</f>
        <v>1</v>
      </c>
      <c r="H2" s="28">
        <f>IF($G2=0,"",COUNTIF($G$2:G2,1))</f>
        <v>1</v>
      </c>
      <c r="I2" s="28" t="str">
        <f t="shared" ref="I2:I65" si="1">IFERROR(INDEX(F1:F225,MATCH(ROW(H1),H1:H225,0)),"")</f>
        <v>21ST CENTURY PUBLIC ACADEMY</v>
      </c>
      <c r="J2" s="28" t="str">
        <f t="shared" ref="J2:J65" si="2">IF(C2="D","District",IF(C2="LC","Local Charter",IF(C2="SC","State Charter","")))</f>
        <v>District</v>
      </c>
    </row>
    <row r="3" spans="1:10" x14ac:dyDescent="0.3">
      <c r="A3" s="26" t="s">
        <v>1802</v>
      </c>
      <c r="B3" s="26" t="s">
        <v>46</v>
      </c>
      <c r="C3" s="26" t="s">
        <v>44</v>
      </c>
      <c r="D3" s="26" t="s">
        <v>342</v>
      </c>
      <c r="E3" s="27">
        <f t="shared" si="0"/>
        <v>10</v>
      </c>
      <c r="F3" s="27" t="str">
        <f>IFERROR(INDEX($A$2:$A$225,MATCH(ROWS($E$2:E3),$E$2:$E$225,0)),"")</f>
        <v>ABQ CHARTER ACADEMY</v>
      </c>
      <c r="G3" s="28">
        <f>IF(ISERROR(SEARCH('OoSTA Calendar'!$C$3,$F3)),0,1)</f>
        <v>1</v>
      </c>
      <c r="H3" s="28">
        <f>IF($G3=0,"",COUNTIF($G$2:G3,1))</f>
        <v>2</v>
      </c>
      <c r="I3" s="28" t="str">
        <f t="shared" si="1"/>
        <v>ABQ CHARTER ACADEMY</v>
      </c>
      <c r="J3" s="28" t="str">
        <f t="shared" si="2"/>
        <v>District</v>
      </c>
    </row>
    <row r="4" spans="1:10" x14ac:dyDescent="0.3">
      <c r="A4" s="26" t="s">
        <v>1764</v>
      </c>
      <c r="B4" s="26" t="s">
        <v>36</v>
      </c>
      <c r="C4" s="26" t="s">
        <v>34</v>
      </c>
      <c r="D4" s="26" t="s">
        <v>343</v>
      </c>
      <c r="E4" s="27">
        <f t="shared" si="0"/>
        <v>4</v>
      </c>
      <c r="F4" s="27" t="str">
        <f>IFERROR(INDEX($A$2:$A$225,MATCH(ROWS($E$2:E4),$E$2:$E$225,0)),"")</f>
        <v>ACADEMY FOR TECH &amp; CLASSICS</v>
      </c>
      <c r="G4" s="28">
        <f>IF(ISERROR(SEARCH('OoSTA Calendar'!$C$3,$F4)),0,1)</f>
        <v>1</v>
      </c>
      <c r="H4" s="28">
        <f>IF($G4=0,"",COUNTIF($G$2:G4,1))</f>
        <v>3</v>
      </c>
      <c r="I4" s="28" t="str">
        <f t="shared" si="1"/>
        <v>ACADEMY FOR TECH &amp; CLASSICS</v>
      </c>
      <c r="J4" s="28" t="str">
        <f t="shared" si="2"/>
        <v>Local Charter</v>
      </c>
    </row>
    <row r="5" spans="1:10" x14ac:dyDescent="0.3">
      <c r="A5" s="26" t="s">
        <v>1765</v>
      </c>
      <c r="B5" s="26" t="s">
        <v>49</v>
      </c>
      <c r="C5" s="26" t="s">
        <v>34</v>
      </c>
      <c r="D5" s="26" t="s">
        <v>344</v>
      </c>
      <c r="E5" s="27">
        <f t="shared" si="0"/>
        <v>2</v>
      </c>
      <c r="F5" s="27" t="str">
        <f>IFERROR(INDEX($A$2:$A$225,MATCH(ROWS($E$2:E5),$E$2:$E$225,0)),"")</f>
        <v>ACE LEADERSHIP HIGH SCHOOL</v>
      </c>
      <c r="G5" s="28">
        <f>IF(ISERROR(SEARCH('OoSTA Calendar'!$C$3,$F5)),0,1)</f>
        <v>1</v>
      </c>
      <c r="H5" s="28">
        <f>IF($G5=0,"",COUNTIF($G$2:G5,1))</f>
        <v>4</v>
      </c>
      <c r="I5" s="28" t="str">
        <f t="shared" si="1"/>
        <v>ACE LEADERSHIP HIGH SCHOOL</v>
      </c>
      <c r="J5" s="28" t="str">
        <f t="shared" si="2"/>
        <v>Local Charter</v>
      </c>
    </row>
    <row r="6" spans="1:10" x14ac:dyDescent="0.3">
      <c r="A6" s="26" t="s">
        <v>1803</v>
      </c>
      <c r="B6" s="26" t="s">
        <v>302</v>
      </c>
      <c r="C6" s="26" t="s">
        <v>34</v>
      </c>
      <c r="D6" s="26" t="s">
        <v>345</v>
      </c>
      <c r="E6" s="27">
        <f t="shared" si="0"/>
        <v>13</v>
      </c>
      <c r="F6" s="27" t="str">
        <f>IFERROR(INDEX($A$2:$A$225,MATCH(ROWS($E$2:E6),$E$2:$E$225,0)),"")</f>
        <v>ACES TECHNICAL CHARTER SCHOOL</v>
      </c>
      <c r="G6" s="28">
        <f>IF(ISERROR(SEARCH('OoSTA Calendar'!$C$3,$F6)),0,1)</f>
        <v>1</v>
      </c>
      <c r="H6" s="28">
        <f>IF($G6=0,"",COUNTIF($G$2:G6,1))</f>
        <v>5</v>
      </c>
      <c r="I6" s="28" t="str">
        <f t="shared" si="1"/>
        <v>ACES TECHNICAL CHARTER SCHOOL</v>
      </c>
      <c r="J6" s="28" t="str">
        <f t="shared" si="2"/>
        <v>Local Charter</v>
      </c>
    </row>
    <row r="7" spans="1:10" x14ac:dyDescent="0.3">
      <c r="A7" s="26" t="s">
        <v>55</v>
      </c>
      <c r="B7" s="26" t="s">
        <v>56</v>
      </c>
      <c r="C7" s="26" t="s">
        <v>34</v>
      </c>
      <c r="D7" s="26" t="s">
        <v>346</v>
      </c>
      <c r="E7" s="27">
        <f t="shared" si="0"/>
        <v>15</v>
      </c>
      <c r="F7" s="27" t="str">
        <f>IFERROR(INDEX($A$2:$A$225,MATCH(ROWS($E$2:E7),$E$2:$E$225,0)),"")</f>
        <v>ALAMOGORDO PUBLIC SCHOOLS</v>
      </c>
      <c r="G7" s="28">
        <f>IF(ISERROR(SEARCH('OoSTA Calendar'!$C$3,$F7)),0,1)</f>
        <v>1</v>
      </c>
      <c r="H7" s="28">
        <f>IF($G7=0,"",COUNTIF($G$2:G7,1))</f>
        <v>6</v>
      </c>
      <c r="I7" s="28" t="str">
        <f t="shared" si="1"/>
        <v>ALAMOGORDO PUBLIC SCHOOLS</v>
      </c>
      <c r="J7" s="28" t="str">
        <f t="shared" si="2"/>
        <v>Local Charter</v>
      </c>
    </row>
    <row r="8" spans="1:10" x14ac:dyDescent="0.3">
      <c r="A8" s="26" t="s">
        <v>1725</v>
      </c>
      <c r="B8" s="26" t="s">
        <v>88</v>
      </c>
      <c r="C8" s="26" t="s">
        <v>34</v>
      </c>
      <c r="D8" s="26" t="s">
        <v>347</v>
      </c>
      <c r="E8" s="27">
        <f t="shared" si="0"/>
        <v>32</v>
      </c>
      <c r="F8" s="27" t="str">
        <f>IFERROR(INDEX($A$2:$A$225,MATCH(ROWS($E$2:E8),$E$2:$E$225,0)),"")</f>
        <v>ALBUQUERQUE BILINGUAL ACADEMY</v>
      </c>
      <c r="G8" s="28">
        <f>IF(ISERROR(SEARCH('OoSTA Calendar'!$C$3,$F8)),0,1)</f>
        <v>1</v>
      </c>
      <c r="H8" s="28">
        <f>IF($G8=0,"",COUNTIF($G$2:G8,1))</f>
        <v>7</v>
      </c>
      <c r="I8" s="28" t="str">
        <f t="shared" si="1"/>
        <v>ALBUQUERQUE BILINGUAL ACADEMY</v>
      </c>
      <c r="J8" s="28" t="str">
        <f t="shared" si="2"/>
        <v>Local Charter</v>
      </c>
    </row>
    <row r="9" spans="1:10" x14ac:dyDescent="0.3">
      <c r="A9" s="26" t="s">
        <v>1804</v>
      </c>
      <c r="B9" s="26" t="s">
        <v>90</v>
      </c>
      <c r="C9" s="26" t="s">
        <v>34</v>
      </c>
      <c r="D9" s="26" t="s">
        <v>348</v>
      </c>
      <c r="E9" s="27">
        <f t="shared" si="0"/>
        <v>33</v>
      </c>
      <c r="F9" s="27" t="str">
        <f>IFERROR(INDEX($A$2:$A$225,MATCH(ROWS($E$2:E9),$E$2:$E$225,0)),"")</f>
        <v>ALBUQUERQUE COLLEGIATE CHARTER SCHOOL</v>
      </c>
      <c r="G9" s="28">
        <f>IF(ISERROR(SEARCH('OoSTA Calendar'!$C$3,$F9)),0,1)</f>
        <v>1</v>
      </c>
      <c r="H9" s="28">
        <f>IF($G9=0,"",COUNTIF($G$2:G9,1))</f>
        <v>8</v>
      </c>
      <c r="I9" s="28" t="str">
        <f t="shared" si="1"/>
        <v>ALBUQUERQUE COLLEGIATE CHARTER SCHOOL</v>
      </c>
      <c r="J9" s="28" t="str">
        <f t="shared" si="2"/>
        <v>Local Charter</v>
      </c>
    </row>
    <row r="10" spans="1:10" x14ac:dyDescent="0.3">
      <c r="A10" s="26" t="s">
        <v>1711</v>
      </c>
      <c r="B10" s="26" t="s">
        <v>100</v>
      </c>
      <c r="C10" s="26" t="s">
        <v>34</v>
      </c>
      <c r="D10" s="26" t="s">
        <v>349</v>
      </c>
      <c r="E10" s="27">
        <f t="shared" si="0"/>
        <v>39</v>
      </c>
      <c r="F10" s="27" t="str">
        <f>IFERROR(INDEX($A$2:$A$225,MATCH(ROWS($E$2:E10),$E$2:$E$225,0)),"")</f>
        <v>ALBUQUERQUE INSTITUTE FOR MATH AND SCIENCE</v>
      </c>
      <c r="G10" s="28">
        <f>IF(ISERROR(SEARCH('OoSTA Calendar'!$C$3,$F10)),0,1)</f>
        <v>1</v>
      </c>
      <c r="H10" s="28">
        <f>IF($G10=0,"",COUNTIF($G$2:G10,1))</f>
        <v>9</v>
      </c>
      <c r="I10" s="28" t="str">
        <f t="shared" si="1"/>
        <v>ALBUQUERQUE INSTITUTE FOR MATH AND SCIENCE</v>
      </c>
      <c r="J10" s="28" t="str">
        <f t="shared" si="2"/>
        <v>Local Charter</v>
      </c>
    </row>
    <row r="11" spans="1:10" x14ac:dyDescent="0.3">
      <c r="A11" s="26" t="s">
        <v>1805</v>
      </c>
      <c r="B11" s="26" t="s">
        <v>104</v>
      </c>
      <c r="C11" s="26" t="s">
        <v>34</v>
      </c>
      <c r="D11" s="26" t="s">
        <v>350</v>
      </c>
      <c r="E11" s="27">
        <f t="shared" si="0"/>
        <v>41</v>
      </c>
      <c r="F11" s="27" t="str">
        <f>IFERROR(INDEX($A$2:$A$225,MATCH(ROWS($E$2:E11),$E$2:$E$225,0)),"")</f>
        <v>ALBUQUERQUE PUBLIC SCHOOLS</v>
      </c>
      <c r="G11" s="28">
        <f>IF(ISERROR(SEARCH('OoSTA Calendar'!$C$3,$F11)),0,1)</f>
        <v>1</v>
      </c>
      <c r="H11" s="28">
        <f>IF($G11=0,"",COUNTIF($G$2:G11,1))</f>
        <v>10</v>
      </c>
      <c r="I11" s="28" t="str">
        <f t="shared" si="1"/>
        <v>ALBUQUERQUE PUBLIC SCHOOLS</v>
      </c>
      <c r="J11" s="28" t="str">
        <f t="shared" si="2"/>
        <v>Local Charter</v>
      </c>
    </row>
    <row r="12" spans="1:10" x14ac:dyDescent="0.3">
      <c r="A12" s="26" t="s">
        <v>1806</v>
      </c>
      <c r="B12" s="26" t="s">
        <v>1795</v>
      </c>
      <c r="C12" s="26" t="s">
        <v>39</v>
      </c>
      <c r="D12" s="26" t="s">
        <v>351</v>
      </c>
      <c r="E12" s="27">
        <f t="shared" si="0"/>
        <v>42</v>
      </c>
      <c r="F12" s="27" t="str">
        <f>IFERROR(INDEX($A$2:$A$225,MATCH(ROWS($E$2:E12),$E$2:$E$225,0)),"")</f>
        <v>ALBUQUERQUE SCHOOL OF EXCELLENCE</v>
      </c>
      <c r="G12" s="28">
        <f>IF(ISERROR(SEARCH('OoSTA Calendar'!$C$3,$F12)),0,1)</f>
        <v>1</v>
      </c>
      <c r="H12" s="28">
        <f>IF($G12=0,"",COUNTIF($G$2:G12,1))</f>
        <v>11</v>
      </c>
      <c r="I12" s="28" t="str">
        <f t="shared" si="1"/>
        <v>ALBUQUERQUE SCHOOL OF EXCELLENCE</v>
      </c>
      <c r="J12" s="28" t="str">
        <f t="shared" si="2"/>
        <v>State Charter</v>
      </c>
    </row>
    <row r="13" spans="1:10" x14ac:dyDescent="0.3">
      <c r="A13" s="26" t="s">
        <v>1807</v>
      </c>
      <c r="B13" s="26" t="s">
        <v>121</v>
      </c>
      <c r="C13" s="26" t="s">
        <v>34</v>
      </c>
      <c r="D13" s="26" t="s">
        <v>352</v>
      </c>
      <c r="E13" s="27">
        <f t="shared" si="0"/>
        <v>49</v>
      </c>
      <c r="F13" s="27" t="str">
        <f>IFERROR(INDEX($A$2:$A$225,MATCH(ROWS($E$2:E13),$E$2:$E$225,0)),"")</f>
        <v>ALBUQUERQUE SIGN LANGUAGE ACADEMY</v>
      </c>
      <c r="G13" s="28">
        <f>IF(ISERROR(SEARCH('OoSTA Calendar'!$C$3,$F13)),0,1)</f>
        <v>1</v>
      </c>
      <c r="H13" s="28">
        <f>IF($G13=0,"",COUNTIF($G$2:G13,1))</f>
        <v>12</v>
      </c>
      <c r="I13" s="28" t="str">
        <f t="shared" si="1"/>
        <v>ALBUQUERQUE SIGN LANGUAGE ACADEMY</v>
      </c>
      <c r="J13" s="28" t="str">
        <f t="shared" si="2"/>
        <v>Local Charter</v>
      </c>
    </row>
    <row r="14" spans="1:10" x14ac:dyDescent="0.3">
      <c r="A14" s="26" t="s">
        <v>1686</v>
      </c>
      <c r="B14" s="26" t="s">
        <v>127</v>
      </c>
      <c r="C14" s="26" t="s">
        <v>34</v>
      </c>
      <c r="D14" s="26" t="s">
        <v>353</v>
      </c>
      <c r="E14" s="27">
        <f t="shared" si="0"/>
        <v>54</v>
      </c>
      <c r="F14" s="27" t="str">
        <f>IFERROR(INDEX($A$2:$A$225,MATCH(ROWS($E$2:E14),$E$2:$E$225,0)),"")</f>
        <v>ALBUQUERQUE TALENT DEVELOPMENT SECONDARY</v>
      </c>
      <c r="G14" s="28">
        <f>IF(ISERROR(SEARCH('OoSTA Calendar'!$C$3,$F14)),0,1)</f>
        <v>1</v>
      </c>
      <c r="H14" s="28">
        <f>IF($G14=0,"",COUNTIF($G$2:G14,1))</f>
        <v>13</v>
      </c>
      <c r="I14" s="28" t="str">
        <f t="shared" si="1"/>
        <v>ALBUQUERQUE TALENT DEVELOPMENT SECONDARY</v>
      </c>
      <c r="J14" s="28" t="str">
        <f t="shared" si="2"/>
        <v>Local Charter</v>
      </c>
    </row>
    <row r="15" spans="1:10" x14ac:dyDescent="0.3">
      <c r="A15" s="26" t="s">
        <v>1673</v>
      </c>
      <c r="B15" s="26" t="s">
        <v>128</v>
      </c>
      <c r="C15" s="26" t="s">
        <v>34</v>
      </c>
      <c r="D15" s="26" t="s">
        <v>354</v>
      </c>
      <c r="E15" s="27">
        <f t="shared" si="0"/>
        <v>55</v>
      </c>
      <c r="F15" s="27" t="str">
        <f>IFERROR(INDEX($A$2:$A$225,MATCH(ROWS($E$2:E15),$E$2:$E$225,0)),"")</f>
        <v>ALDO LEOPOLD CHARTER SCHOOL</v>
      </c>
      <c r="G15" s="28">
        <f>IF(ISERROR(SEARCH('OoSTA Calendar'!$C$3,$F15)),0,1)</f>
        <v>1</v>
      </c>
      <c r="H15" s="28">
        <f>IF($G15=0,"",COUNTIF($G$2:G15,1))</f>
        <v>14</v>
      </c>
      <c r="I15" s="28" t="str">
        <f t="shared" si="1"/>
        <v>ALDO LEOPOLD CHARTER SCHOOL</v>
      </c>
      <c r="J15" s="28" t="str">
        <f t="shared" si="2"/>
        <v>Local Charter</v>
      </c>
    </row>
    <row r="16" spans="1:10" x14ac:dyDescent="0.3">
      <c r="A16" s="26" t="s">
        <v>1808</v>
      </c>
      <c r="B16" s="26" t="s">
        <v>146</v>
      </c>
      <c r="C16" s="26" t="s">
        <v>34</v>
      </c>
      <c r="D16" s="26" t="s">
        <v>355</v>
      </c>
      <c r="E16" s="27">
        <f t="shared" si="0"/>
        <v>69</v>
      </c>
      <c r="F16" s="27" t="str">
        <f>IFERROR(INDEX($A$2:$A$225,MATCH(ROWS($E$2:E16),$E$2:$E$225,0)),"")</f>
        <v>ALICE KING COMMUNITY SCHOOL</v>
      </c>
      <c r="G16" s="28">
        <f>IF(ISERROR(SEARCH('OoSTA Calendar'!$C$3,$F16)),0,1)</f>
        <v>1</v>
      </c>
      <c r="H16" s="28">
        <f>IF($G16=0,"",COUNTIF($G$2:G16,1))</f>
        <v>15</v>
      </c>
      <c r="I16" s="28" t="str">
        <f t="shared" si="1"/>
        <v>ALICE KING COMMUNITY SCHOOL</v>
      </c>
      <c r="J16" s="28" t="str">
        <f t="shared" si="2"/>
        <v>Local Charter</v>
      </c>
    </row>
    <row r="17" spans="1:10" x14ac:dyDescent="0.3">
      <c r="A17" s="26" t="s">
        <v>1809</v>
      </c>
      <c r="B17" s="26" t="s">
        <v>147</v>
      </c>
      <c r="C17" s="26" t="s">
        <v>34</v>
      </c>
      <c r="D17" s="26" t="s">
        <v>356</v>
      </c>
      <c r="E17" s="27">
        <f t="shared" si="0"/>
        <v>70</v>
      </c>
      <c r="F17" s="27" t="str">
        <f>IFERROR(INDEX($A$2:$A$225,MATCH(ROWS($E$2:E17),$E$2:$E$225,0)),"")</f>
        <v>ALMA D' ARTE CHARTER HS</v>
      </c>
      <c r="G17" s="28">
        <f>IF(ISERROR(SEARCH('OoSTA Calendar'!$C$3,$F17)),0,1)</f>
        <v>1</v>
      </c>
      <c r="H17" s="28">
        <f>IF($G17=0,"",COUNTIF($G$2:G17,1))</f>
        <v>16</v>
      </c>
      <c r="I17" s="28" t="str">
        <f t="shared" si="1"/>
        <v>ALMA D' ARTE CHARTER HS</v>
      </c>
      <c r="J17" s="28" t="str">
        <f t="shared" si="2"/>
        <v>Local Charter</v>
      </c>
    </row>
    <row r="18" spans="1:10" x14ac:dyDescent="0.3">
      <c r="A18" s="26" t="s">
        <v>1642</v>
      </c>
      <c r="B18" s="26" t="s">
        <v>156</v>
      </c>
      <c r="C18" s="26" t="s">
        <v>34</v>
      </c>
      <c r="D18" s="26" t="s">
        <v>357</v>
      </c>
      <c r="E18" s="27">
        <f t="shared" si="0"/>
        <v>75</v>
      </c>
      <c r="F18" s="27" t="str">
        <f>IFERROR(INDEX($A$2:$A$225,MATCH(ROWS($E$2:E18),$E$2:$E$225,0)),"")</f>
        <v>ALTURA PREPARATORY SCHOOL</v>
      </c>
      <c r="G18" s="28">
        <f>IF(ISERROR(SEARCH('OoSTA Calendar'!$C$3,$F18)),0,1)</f>
        <v>1</v>
      </c>
      <c r="H18" s="28">
        <f>IF($G18=0,"",COUNTIF($G$2:G18,1))</f>
        <v>17</v>
      </c>
      <c r="I18" s="28" t="str">
        <f t="shared" si="1"/>
        <v>ALTURA PREPARATORY SCHOOL</v>
      </c>
      <c r="J18" s="28" t="str">
        <f t="shared" si="2"/>
        <v>Local Charter</v>
      </c>
    </row>
    <row r="19" spans="1:10" x14ac:dyDescent="0.3">
      <c r="A19" s="26" t="s">
        <v>1501</v>
      </c>
      <c r="B19" s="26" t="s">
        <v>165</v>
      </c>
      <c r="C19" s="26" t="s">
        <v>34</v>
      </c>
      <c r="D19" s="26" t="s">
        <v>358</v>
      </c>
      <c r="E19" s="27">
        <f t="shared" si="0"/>
        <v>175</v>
      </c>
      <c r="F19" s="27" t="str">
        <f>IFERROR(INDEX($A$2:$A$225,MATCH(ROWS($E$2:E19),$E$2:$E$225,0)),"")</f>
        <v>AMY BIEHL CHARTER SCHOOL</v>
      </c>
      <c r="G19" s="28">
        <f>IF(ISERROR(SEARCH('OoSTA Calendar'!$C$3,$F19)),0,1)</f>
        <v>1</v>
      </c>
      <c r="H19" s="28">
        <f>IF($G19=0,"",COUNTIF($G$2:G19,1))</f>
        <v>18</v>
      </c>
      <c r="I19" s="28" t="str">
        <f t="shared" si="1"/>
        <v>AMY BIEHL CHARTER SCHOOL</v>
      </c>
      <c r="J19" s="28" t="str">
        <f t="shared" si="2"/>
        <v>Local Charter</v>
      </c>
    </row>
    <row r="20" spans="1:10" x14ac:dyDescent="0.3">
      <c r="A20" s="26" t="s">
        <v>174</v>
      </c>
      <c r="B20" s="26" t="s">
        <v>175</v>
      </c>
      <c r="C20" s="26" t="s">
        <v>34</v>
      </c>
      <c r="D20" s="26" t="s">
        <v>359</v>
      </c>
      <c r="E20" s="27">
        <f t="shared" si="0"/>
        <v>86</v>
      </c>
      <c r="F20" s="27" t="str">
        <f>IFERROR(INDEX($A$2:$A$225,MATCH(ROWS($E$2:E20),$E$2:$E$225,0)),"")</f>
        <v>ANANSI CHARTER SCHOOL</v>
      </c>
      <c r="G20" s="28">
        <f>IF(ISERROR(SEARCH('OoSTA Calendar'!$C$3,$F20)),0,1)</f>
        <v>1</v>
      </c>
      <c r="H20" s="28">
        <f>IF($G20=0,"",COUNTIF($G$2:G20,1))</f>
        <v>19</v>
      </c>
      <c r="I20" s="28" t="str">
        <f t="shared" si="1"/>
        <v>ANANSI CHARTER SCHOOL</v>
      </c>
      <c r="J20" s="28" t="str">
        <f t="shared" si="2"/>
        <v>Local Charter</v>
      </c>
    </row>
    <row r="21" spans="1:10" x14ac:dyDescent="0.3">
      <c r="A21" s="26" t="s">
        <v>1810</v>
      </c>
      <c r="B21" s="26" t="s">
        <v>193</v>
      </c>
      <c r="C21" s="26" t="s">
        <v>34</v>
      </c>
      <c r="D21" s="26" t="s">
        <v>360</v>
      </c>
      <c r="E21" s="27">
        <f t="shared" si="0"/>
        <v>97</v>
      </c>
      <c r="F21" s="27" t="str">
        <f>IFERROR(INDEX($A$2:$A$225,MATCH(ROWS($E$2:E21),$E$2:$E$225,0)),"")</f>
        <v>ANIMAS PUBLIC SCHOOLS</v>
      </c>
      <c r="G21" s="28">
        <f>IF(ISERROR(SEARCH('OoSTA Calendar'!$C$3,$F21)),0,1)</f>
        <v>1</v>
      </c>
      <c r="H21" s="28">
        <f>IF($G21=0,"",COUNTIF($G$2:G21,1))</f>
        <v>20</v>
      </c>
      <c r="I21" s="28" t="str">
        <f t="shared" si="1"/>
        <v>ANIMAS PUBLIC SCHOOLS</v>
      </c>
      <c r="J21" s="28" t="str">
        <f t="shared" si="2"/>
        <v>Local Charter</v>
      </c>
    </row>
    <row r="22" spans="1:10" x14ac:dyDescent="0.3">
      <c r="A22" s="26" t="s">
        <v>1811</v>
      </c>
      <c r="B22" s="26" t="s">
        <v>215</v>
      </c>
      <c r="C22" s="26" t="s">
        <v>34</v>
      </c>
      <c r="D22" s="26" t="s">
        <v>361</v>
      </c>
      <c r="E22" s="27">
        <f t="shared" si="0"/>
        <v>112</v>
      </c>
      <c r="F22" s="27" t="str">
        <f>IFERROR(INDEX($A$2:$A$225,MATCH(ROWS($E$2:E22),$E$2:$E$225,0)),"")</f>
        <v>ARTESIA PUBLIC SCHOOLS</v>
      </c>
      <c r="G22" s="28">
        <f>IF(ISERROR(SEARCH('OoSTA Calendar'!$C$3,$F22)),0,1)</f>
        <v>1</v>
      </c>
      <c r="H22" s="28">
        <f>IF($G22=0,"",COUNTIF($G$2:G22,1))</f>
        <v>21</v>
      </c>
      <c r="I22" s="28" t="str">
        <f t="shared" si="1"/>
        <v>ARTESIA PUBLIC SCHOOLS</v>
      </c>
      <c r="J22" s="28" t="str">
        <f t="shared" si="2"/>
        <v>Local Charter</v>
      </c>
    </row>
    <row r="23" spans="1:10" x14ac:dyDescent="0.3">
      <c r="A23" s="26" t="s">
        <v>1562</v>
      </c>
      <c r="B23" s="26" t="s">
        <v>226</v>
      </c>
      <c r="C23" s="26" t="s">
        <v>34</v>
      </c>
      <c r="D23" s="26" t="s">
        <v>362</v>
      </c>
      <c r="E23" s="27">
        <f t="shared" si="0"/>
        <v>118</v>
      </c>
      <c r="F23" s="27" t="str">
        <f>IFERROR(INDEX($A$2:$A$225,MATCH(ROWS($E$2:E23),$E$2:$E$225,0)),"")</f>
        <v>AZTEC MUNICIPAL SCHOOLS</v>
      </c>
      <c r="G23" s="28">
        <f>IF(ISERROR(SEARCH('OoSTA Calendar'!$C$3,$F23)),0,1)</f>
        <v>1</v>
      </c>
      <c r="H23" s="28">
        <f>IF($G23=0,"",COUNTIF($G$2:G23,1))</f>
        <v>22</v>
      </c>
      <c r="I23" s="28" t="str">
        <f t="shared" si="1"/>
        <v>AZTEC MUNICIPAL SCHOOLS</v>
      </c>
      <c r="J23" s="28" t="str">
        <f t="shared" si="2"/>
        <v>Local Charter</v>
      </c>
    </row>
    <row r="24" spans="1:10" x14ac:dyDescent="0.3">
      <c r="A24" s="26" t="s">
        <v>1559</v>
      </c>
      <c r="B24" s="26" t="s">
        <v>229</v>
      </c>
      <c r="C24" s="26" t="s">
        <v>34</v>
      </c>
      <c r="D24" s="26" t="s">
        <v>363</v>
      </c>
      <c r="E24" s="27">
        <f t="shared" si="0"/>
        <v>120</v>
      </c>
      <c r="F24" s="27" t="str">
        <f>IFERROR(INDEX($A$2:$A$225,MATCH(ROWS($E$2:E24),$E$2:$E$225,0)),"")</f>
        <v>BELEN CONSOLIDATED SCHOOLS</v>
      </c>
      <c r="G24" s="28">
        <f>IF(ISERROR(SEARCH('OoSTA Calendar'!$C$3,$F24)),0,1)</f>
        <v>1</v>
      </c>
      <c r="H24" s="28">
        <f>IF($G24=0,"",COUNTIF($G$2:G24,1))</f>
        <v>23</v>
      </c>
      <c r="I24" s="28" t="str">
        <f t="shared" si="1"/>
        <v>BELEN CONSOLIDATED SCHOOLS</v>
      </c>
      <c r="J24" s="28" t="str">
        <f t="shared" si="2"/>
        <v>Local Charter</v>
      </c>
    </row>
    <row r="25" spans="1:10" x14ac:dyDescent="0.3">
      <c r="A25" s="26" t="s">
        <v>1812</v>
      </c>
      <c r="B25" s="26" t="s">
        <v>230</v>
      </c>
      <c r="C25" s="26" t="s">
        <v>34</v>
      </c>
      <c r="D25" s="26" t="s">
        <v>364</v>
      </c>
      <c r="E25" s="27">
        <f t="shared" si="0"/>
        <v>176</v>
      </c>
      <c r="F25" s="27" t="str">
        <f>IFERROR(INDEX($A$2:$A$225,MATCH(ROWS($E$2:E25),$E$2:$E$225,0)),"")</f>
        <v>BERNALILLO PUBLIC SCHOOL</v>
      </c>
      <c r="G25" s="28">
        <f>IF(ISERROR(SEARCH('OoSTA Calendar'!$C$3,$F25)),0,1)</f>
        <v>1</v>
      </c>
      <c r="H25" s="28">
        <f>IF($G25=0,"",COUNTIF($G$2:G25,1))</f>
        <v>24</v>
      </c>
      <c r="I25" s="28" t="str">
        <f t="shared" si="1"/>
        <v>BERNALILLO PUBLIC SCHOOL</v>
      </c>
      <c r="J25" s="28" t="str">
        <f t="shared" si="2"/>
        <v>Local Charter</v>
      </c>
    </row>
    <row r="26" spans="1:10" x14ac:dyDescent="0.3">
      <c r="A26" s="26" t="s">
        <v>1813</v>
      </c>
      <c r="B26" s="26" t="s">
        <v>235</v>
      </c>
      <c r="C26" s="26" t="s">
        <v>34</v>
      </c>
      <c r="D26" s="26" t="s">
        <v>365</v>
      </c>
      <c r="E26" s="27">
        <f t="shared" si="0"/>
        <v>124</v>
      </c>
      <c r="F26" s="27" t="str">
        <f>IFERROR(INDEX($A$2:$A$225,MATCH(ROWS($E$2:E26),$E$2:$E$225,0)),"")</f>
        <v>BLOOMFIELD SCHOOLS</v>
      </c>
      <c r="G26" s="28">
        <f>IF(ISERROR(SEARCH('OoSTA Calendar'!$C$3,$F26)),0,1)</f>
        <v>1</v>
      </c>
      <c r="H26" s="28">
        <f>IF($G26=0,"",COUNTIF($G$2:G26,1))</f>
        <v>25</v>
      </c>
      <c r="I26" s="28" t="str">
        <f t="shared" si="1"/>
        <v>BLOOMFIELD SCHOOLS</v>
      </c>
      <c r="J26" s="28" t="str">
        <f t="shared" si="2"/>
        <v>Local Charter</v>
      </c>
    </row>
    <row r="27" spans="1:10" x14ac:dyDescent="0.3">
      <c r="A27" s="26" t="s">
        <v>1580</v>
      </c>
      <c r="B27" s="26" t="s">
        <v>200</v>
      </c>
      <c r="C27" s="26" t="s">
        <v>34</v>
      </c>
      <c r="D27" s="26" t="s">
        <v>366</v>
      </c>
      <c r="E27" s="27">
        <f t="shared" si="0"/>
        <v>101</v>
      </c>
      <c r="F27" s="27" t="str">
        <f>IFERROR(INDEX($A$2:$A$225,MATCH(ROWS($E$2:E27),$E$2:$E$225,0)),"")</f>
        <v>CAPITAN MUNICIPAL SCHOOLS</v>
      </c>
      <c r="G27" s="28">
        <f>IF(ISERROR(SEARCH('OoSTA Calendar'!$C$3,$F27)),0,1)</f>
        <v>1</v>
      </c>
      <c r="H27" s="28">
        <f>IF($G27=0,"",COUNTIF($G$2:G27,1))</f>
        <v>26</v>
      </c>
      <c r="I27" s="28" t="str">
        <f t="shared" si="1"/>
        <v>CAPITAN MUNICIPAL SCHOOLS</v>
      </c>
      <c r="J27" s="28" t="str">
        <f t="shared" si="2"/>
        <v>Local Charter</v>
      </c>
    </row>
    <row r="28" spans="1:10" x14ac:dyDescent="0.3">
      <c r="A28" s="26" t="s">
        <v>1536</v>
      </c>
      <c r="B28" s="26" t="s">
        <v>239</v>
      </c>
      <c r="C28" s="26" t="s">
        <v>34</v>
      </c>
      <c r="D28" s="26" t="s">
        <v>238</v>
      </c>
      <c r="E28" s="27">
        <f t="shared" si="0"/>
        <v>131</v>
      </c>
      <c r="F28" s="27" t="str">
        <f>IFERROR(INDEX($A$2:$A$225,MATCH(ROWS($E$2:E28),$E$2:$E$225,0)),"")</f>
        <v>CARLSBAD MUNICIPAL SCHOOLS</v>
      </c>
      <c r="G28" s="28">
        <f>IF(ISERROR(SEARCH('OoSTA Calendar'!$C$3,$F28)),0,1)</f>
        <v>1</v>
      </c>
      <c r="H28" s="28">
        <f>IF($G28=0,"",COUNTIF($G$2:G28,1))</f>
        <v>27</v>
      </c>
      <c r="I28" s="28" t="str">
        <f t="shared" si="1"/>
        <v>CARLSBAD MUNICIPAL SCHOOLS</v>
      </c>
      <c r="J28" s="28" t="str">
        <f t="shared" si="2"/>
        <v>Local Charter</v>
      </c>
    </row>
    <row r="29" spans="1:10" x14ac:dyDescent="0.3">
      <c r="A29" s="26" t="s">
        <v>1814</v>
      </c>
      <c r="B29" s="26" t="s">
        <v>260</v>
      </c>
      <c r="C29" s="26" t="s">
        <v>34</v>
      </c>
      <c r="D29" s="26" t="s">
        <v>367</v>
      </c>
      <c r="E29" s="27">
        <f t="shared" si="0"/>
        <v>141</v>
      </c>
      <c r="F29" s="27" t="str">
        <f>IFERROR(INDEX($A$2:$A$225,MATCH(ROWS($E$2:E29),$E$2:$E$225,0)),"")</f>
        <v>CARRIZOZO MUNICIPAL SCHOOLS</v>
      </c>
      <c r="G29" s="28">
        <f>IF(ISERROR(SEARCH('OoSTA Calendar'!$C$3,$F29)),0,1)</f>
        <v>1</v>
      </c>
      <c r="H29" s="28">
        <f>IF($G29=0,"",COUNTIF($G$2:G29,1))</f>
        <v>28</v>
      </c>
      <c r="I29" s="28" t="str">
        <f t="shared" si="1"/>
        <v>CARRIZOZO MUNICIPAL SCHOOLS</v>
      </c>
      <c r="J29" s="28" t="str">
        <f t="shared" si="2"/>
        <v>Local Charter</v>
      </c>
    </row>
    <row r="30" spans="1:10" x14ac:dyDescent="0.3">
      <c r="A30" s="26" t="s">
        <v>277</v>
      </c>
      <c r="B30" s="26" t="s">
        <v>278</v>
      </c>
      <c r="C30" s="26" t="s">
        <v>34</v>
      </c>
      <c r="D30" s="26" t="s">
        <v>368</v>
      </c>
      <c r="E30" s="27">
        <f t="shared" si="0"/>
        <v>153</v>
      </c>
      <c r="F30" s="27" t="str">
        <f>IFERROR(INDEX($A$2:$A$225,MATCH(ROWS($E$2:E30),$E$2:$E$225,0)),"")</f>
        <v>CENTRAL CONSOLIDATED SCHOOLS</v>
      </c>
      <c r="G30" s="28">
        <f>IF(ISERROR(SEARCH('OoSTA Calendar'!$C$3,$F30)),0,1)</f>
        <v>1</v>
      </c>
      <c r="H30" s="28">
        <f>IF($G30=0,"",COUNTIF($G$2:G30,1))</f>
        <v>29</v>
      </c>
      <c r="I30" s="28" t="str">
        <f t="shared" si="1"/>
        <v>CENTRAL CONSOLIDATED SCHOOLS</v>
      </c>
      <c r="J30" s="28" t="str">
        <f t="shared" si="2"/>
        <v>Local Charter</v>
      </c>
    </row>
    <row r="31" spans="1:10" x14ac:dyDescent="0.3">
      <c r="A31" s="26" t="s">
        <v>1511</v>
      </c>
      <c r="B31" s="26" t="s">
        <v>283</v>
      </c>
      <c r="C31" s="26" t="s">
        <v>34</v>
      </c>
      <c r="D31" s="26" t="s">
        <v>369</v>
      </c>
      <c r="E31" s="27">
        <f t="shared" si="0"/>
        <v>158</v>
      </c>
      <c r="F31" s="27" t="str">
        <f>IFERROR(INDEX($A$2:$A$225,MATCH(ROWS($E$2:E31),$E$2:$E$225,0)),"")</f>
        <v>CESAR CHAVEZ COMMUNITY SCHOOL</v>
      </c>
      <c r="G31" s="28">
        <f>IF(ISERROR(SEARCH('OoSTA Calendar'!$C$3,$F31)),0,1)</f>
        <v>1</v>
      </c>
      <c r="H31" s="28">
        <f>IF($G31=0,"",COUNTIF($G$2:G31,1))</f>
        <v>30</v>
      </c>
      <c r="I31" s="28" t="str">
        <f t="shared" si="1"/>
        <v>CESAR CHAVEZ COMMUNITY SCHOOL</v>
      </c>
      <c r="J31" s="28" t="str">
        <f t="shared" si="2"/>
        <v>Local Charter</v>
      </c>
    </row>
    <row r="32" spans="1:10" x14ac:dyDescent="0.3">
      <c r="A32" s="26" t="s">
        <v>1503</v>
      </c>
      <c r="B32" s="26" t="s">
        <v>299</v>
      </c>
      <c r="C32" s="26" t="s">
        <v>34</v>
      </c>
      <c r="D32" s="26" t="s">
        <v>370</v>
      </c>
      <c r="E32" s="27">
        <f t="shared" si="0"/>
        <v>171</v>
      </c>
      <c r="F32" s="27" t="str">
        <f>IFERROR(INDEX($A$2:$A$225,MATCH(ROWS($E$2:E32),$E$2:$E$225,0)),"")</f>
        <v>CHAMA VALLEY INDEPENDENT SCHOOL</v>
      </c>
      <c r="G32" s="28">
        <f>IF(ISERROR(SEARCH('OoSTA Calendar'!$C$3,$F32)),0,1)</f>
        <v>1</v>
      </c>
      <c r="H32" s="28">
        <f>IF($G32=0,"",COUNTIF($G$2:G32,1))</f>
        <v>31</v>
      </c>
      <c r="I32" s="28" t="str">
        <f t="shared" si="1"/>
        <v>CHAMA VALLEY INDEPENDENT SCHOOL</v>
      </c>
      <c r="J32" s="28" t="str">
        <f t="shared" si="2"/>
        <v>Local Charter</v>
      </c>
    </row>
    <row r="33" spans="1:10" x14ac:dyDescent="0.3">
      <c r="A33" s="29" t="s">
        <v>1815</v>
      </c>
      <c r="B33" s="29" t="s">
        <v>325</v>
      </c>
      <c r="C33" s="29" t="s">
        <v>34</v>
      </c>
      <c r="D33" s="26" t="s">
        <v>371</v>
      </c>
      <c r="E33" s="27">
        <f t="shared" si="0"/>
        <v>185</v>
      </c>
      <c r="F33" s="27" t="str">
        <f>IFERROR(INDEX($A$2:$A$225,MATCH(ROWS($E$2:E33),$E$2:$E$225,0)),"")</f>
        <v>CHRISTINE DUNCAN HERITAGE ACADEMY</v>
      </c>
      <c r="G33" s="28">
        <f>IF(ISERROR(SEARCH('OoSTA Calendar'!$C$3,$F33)),0,1)</f>
        <v>1</v>
      </c>
      <c r="H33" s="28">
        <f>IF($G33=0,"",COUNTIF($G$2:G33,1))</f>
        <v>32</v>
      </c>
      <c r="I33" s="28" t="str">
        <f t="shared" si="1"/>
        <v>CHRISTINE DUNCAN HERITAGE ACADEMY</v>
      </c>
      <c r="J33" s="28" t="str">
        <f t="shared" si="2"/>
        <v>Local Charter</v>
      </c>
    </row>
    <row r="34" spans="1:10" x14ac:dyDescent="0.3">
      <c r="A34" s="26" t="s">
        <v>1816</v>
      </c>
      <c r="B34" s="26" t="s">
        <v>320</v>
      </c>
      <c r="C34" s="26" t="s">
        <v>34</v>
      </c>
      <c r="D34" s="26" t="s">
        <v>372</v>
      </c>
      <c r="E34" s="27">
        <f t="shared" si="0"/>
        <v>189</v>
      </c>
      <c r="F34" s="27" t="str">
        <f>IFERROR(INDEX($A$2:$A$225,MATCH(ROWS($E$2:E34),$E$2:$E$225,0)),"")</f>
        <v>CIEN AGUAS INTERNATIONAL SCHOOL</v>
      </c>
      <c r="G34" s="28">
        <f>IF(ISERROR(SEARCH('OoSTA Calendar'!$C$3,$F34)),0,1)</f>
        <v>1</v>
      </c>
      <c r="H34" s="28">
        <f>IF($G34=0,"",COUNTIF($G$2:G34,1))</f>
        <v>33</v>
      </c>
      <c r="I34" s="28" t="str">
        <f t="shared" si="1"/>
        <v>CIEN AGUAS INTERNATIONAL SCHOOL</v>
      </c>
      <c r="J34" s="28" t="str">
        <f t="shared" si="2"/>
        <v>Local Charter</v>
      </c>
    </row>
    <row r="35" spans="1:10" x14ac:dyDescent="0.3">
      <c r="A35" s="26"/>
      <c r="B35" s="26"/>
      <c r="C35" s="26"/>
      <c r="D35" s="26" t="s">
        <v>373</v>
      </c>
      <c r="E35" s="27">
        <f t="shared" si="0"/>
        <v>0</v>
      </c>
      <c r="F35" s="27" t="str">
        <f>IFERROR(INDEX($A$2:$A$225,MATCH(ROWS($E$2:E35),$E$2:$E$225,0)),"")</f>
        <v>CIMARRON MUNICIPAL SCHOOLS</v>
      </c>
      <c r="G35" s="28">
        <f>IF(ISERROR(SEARCH('OoSTA Calendar'!$C$3,$F35)),0,1)</f>
        <v>1</v>
      </c>
      <c r="H35" s="28">
        <f>IF($G35=0,"",COUNTIF($G$2:G35,1))</f>
        <v>34</v>
      </c>
      <c r="I35" s="28" t="str">
        <f t="shared" si="1"/>
        <v>CIMARRON MUNICIPAL SCHOOLS</v>
      </c>
      <c r="J35" s="28" t="str">
        <f t="shared" si="2"/>
        <v/>
      </c>
    </row>
    <row r="36" spans="1:10" x14ac:dyDescent="0.3">
      <c r="A36" s="26" t="s">
        <v>1817</v>
      </c>
      <c r="B36" s="26" t="s">
        <v>66</v>
      </c>
      <c r="C36" s="26" t="s">
        <v>44</v>
      </c>
      <c r="D36" s="26" t="s">
        <v>374</v>
      </c>
      <c r="E36" s="27">
        <f t="shared" si="0"/>
        <v>20</v>
      </c>
      <c r="F36" s="27" t="str">
        <f>IFERROR(INDEX($A$2:$A$225,MATCH(ROWS($E$2:E36),$E$2:$E$225,0)),"")</f>
        <v>CLAYTON MUNICIPAL SCHOOLS</v>
      </c>
      <c r="G36" s="28">
        <f>IF(ISERROR(SEARCH('OoSTA Calendar'!$C$3,$F36)),0,1)</f>
        <v>1</v>
      </c>
      <c r="H36" s="28">
        <f>IF($G36=0,"",COUNTIF($G$2:G36,1))</f>
        <v>35</v>
      </c>
      <c r="I36" s="28" t="str">
        <f t="shared" si="1"/>
        <v>CLAYTON MUNICIPAL SCHOOLS</v>
      </c>
      <c r="J36" s="28" t="str">
        <f t="shared" si="2"/>
        <v>District</v>
      </c>
    </row>
    <row r="37" spans="1:10" x14ac:dyDescent="0.3">
      <c r="A37" s="26" t="s">
        <v>1818</v>
      </c>
      <c r="B37" s="26" t="s">
        <v>68</v>
      </c>
      <c r="C37" s="26" t="s">
        <v>44</v>
      </c>
      <c r="D37" s="26" t="s">
        <v>375</v>
      </c>
      <c r="E37" s="27">
        <f t="shared" si="0"/>
        <v>21</v>
      </c>
      <c r="F37" s="27" t="str">
        <f>IFERROR(INDEX($A$2:$A$225,MATCH(ROWS($E$2:E37),$E$2:$E$225,0)),"")</f>
        <v>CLOUDCROFT MUNICIPAL SCHOOLS</v>
      </c>
      <c r="G37" s="28">
        <f>IF(ISERROR(SEARCH('OoSTA Calendar'!$C$3,$F37)),0,1)</f>
        <v>1</v>
      </c>
      <c r="H37" s="28">
        <f>IF($G37=0,"",COUNTIF($G$2:G37,1))</f>
        <v>36</v>
      </c>
      <c r="I37" s="28" t="str">
        <f t="shared" si="1"/>
        <v>CLOUDCROFT MUNICIPAL SCHOOLS</v>
      </c>
      <c r="J37" s="28" t="str">
        <f t="shared" si="2"/>
        <v>District</v>
      </c>
    </row>
    <row r="38" spans="1:10" x14ac:dyDescent="0.3">
      <c r="A38" s="26" t="s">
        <v>1819</v>
      </c>
      <c r="B38" s="26" t="s">
        <v>72</v>
      </c>
      <c r="C38" s="26" t="s">
        <v>44</v>
      </c>
      <c r="D38" s="26" t="s">
        <v>376</v>
      </c>
      <c r="E38" s="27">
        <f t="shared" si="0"/>
        <v>22</v>
      </c>
      <c r="F38" s="27" t="str">
        <f>IFERROR(INDEX($A$2:$A$225,MATCH(ROWS($E$2:E38),$E$2:$E$225,0)),"")</f>
        <v>CLOVIS MUNICIPAL SCHOOLS</v>
      </c>
      <c r="G38" s="28">
        <f>IF(ISERROR(SEARCH('OoSTA Calendar'!$C$3,$F38)),0,1)</f>
        <v>1</v>
      </c>
      <c r="H38" s="28">
        <f>IF($G38=0,"",COUNTIF($G$2:G38,1))</f>
        <v>37</v>
      </c>
      <c r="I38" s="28" t="str">
        <f t="shared" si="1"/>
        <v>CLOVIS MUNICIPAL SCHOOLS</v>
      </c>
      <c r="J38" s="28" t="str">
        <f t="shared" si="2"/>
        <v>District</v>
      </c>
    </row>
    <row r="39" spans="1:10" x14ac:dyDescent="0.3">
      <c r="A39" s="26" t="s">
        <v>1820</v>
      </c>
      <c r="B39" s="26" t="s">
        <v>223</v>
      </c>
      <c r="C39" s="26" t="s">
        <v>34</v>
      </c>
      <c r="D39" s="26" t="s">
        <v>377</v>
      </c>
      <c r="E39" s="27">
        <f t="shared" si="0"/>
        <v>116</v>
      </c>
      <c r="F39" s="27" t="str">
        <f>IFERROR(INDEX($A$2:$A$225,MATCH(ROWS($E$2:E39),$E$2:$E$225,0)),"")</f>
        <v>COBRE CONSOLIDATE SCHOOLS</v>
      </c>
      <c r="G39" s="28">
        <f>IF(ISERROR(SEARCH('OoSTA Calendar'!$C$3,$F39)),0,1)</f>
        <v>1</v>
      </c>
      <c r="H39" s="28">
        <f>IF($G39=0,"",COUNTIF($G$2:G39,1))</f>
        <v>38</v>
      </c>
      <c r="I39" s="28" t="str">
        <f t="shared" si="1"/>
        <v>COBRE CONSOLIDATE SCHOOLS</v>
      </c>
      <c r="J39" s="28" t="str">
        <f t="shared" si="2"/>
        <v>Local Charter</v>
      </c>
    </row>
    <row r="40" spans="1:10" x14ac:dyDescent="0.3">
      <c r="A40" s="26"/>
      <c r="B40" s="26"/>
      <c r="C40" s="26"/>
      <c r="D40" s="26" t="s">
        <v>373</v>
      </c>
      <c r="E40" s="27">
        <f t="shared" si="0"/>
        <v>0</v>
      </c>
      <c r="F40" s="27" t="str">
        <f>IFERROR(INDEX($A$2:$A$225,MATCH(ROWS($E$2:E40),$E$2:$E$225,0)),"")</f>
        <v>CORAL COMMUNITY CHARTER</v>
      </c>
      <c r="G40" s="28">
        <f>IF(ISERROR(SEARCH('OoSTA Calendar'!$C$3,$F40)),0,1)</f>
        <v>1</v>
      </c>
      <c r="H40" s="28">
        <f>IF($G40=0,"",COUNTIF($G$2:G40,1))</f>
        <v>39</v>
      </c>
      <c r="I40" s="28" t="str">
        <f t="shared" si="1"/>
        <v>CORAL COMMUNITY CHARTER</v>
      </c>
      <c r="J40" s="28" t="str">
        <f t="shared" si="2"/>
        <v/>
      </c>
    </row>
    <row r="41" spans="1:10" x14ac:dyDescent="0.3">
      <c r="A41" s="26" t="s">
        <v>1821</v>
      </c>
      <c r="B41" s="26" t="s">
        <v>74</v>
      </c>
      <c r="C41" s="26" t="s">
        <v>44</v>
      </c>
      <c r="D41" s="26" t="s">
        <v>378</v>
      </c>
      <c r="E41" s="27">
        <f t="shared" si="0"/>
        <v>23</v>
      </c>
      <c r="F41" s="27" t="str">
        <f>IFERROR(INDEX($A$2:$A$225,MATCH(ROWS($E$2:E41),$E$2:$E$225,0)),"")</f>
        <v>CORONA PUBLIC SCHOOLS</v>
      </c>
      <c r="G41" s="28">
        <f>IF(ISERROR(SEARCH('OoSTA Calendar'!$C$3,$F41)),0,1)</f>
        <v>1</v>
      </c>
      <c r="H41" s="28">
        <f>IF($G41=0,"",COUNTIF($G$2:G41,1))</f>
        <v>40</v>
      </c>
      <c r="I41" s="28" t="str">
        <f t="shared" si="1"/>
        <v>CORONA PUBLIC SCHOOLS</v>
      </c>
      <c r="J41" s="28" t="str">
        <f t="shared" si="2"/>
        <v>District</v>
      </c>
    </row>
    <row r="42" spans="1:10" x14ac:dyDescent="0.3">
      <c r="A42" s="26" t="s">
        <v>1822</v>
      </c>
      <c r="B42" s="26" t="s">
        <v>76</v>
      </c>
      <c r="C42" s="26" t="s">
        <v>44</v>
      </c>
      <c r="D42" s="26" t="s">
        <v>40</v>
      </c>
      <c r="E42" s="27">
        <f t="shared" si="0"/>
        <v>24</v>
      </c>
      <c r="F42" s="27" t="str">
        <f>IFERROR(INDEX($A$2:$A$225,MATCH(ROWS($E$2:E42),$E$2:$E$225,0)),"")</f>
        <v>CORRALES INTERNATIONAL SCHOOL</v>
      </c>
      <c r="G42" s="28">
        <f>IF(ISERROR(SEARCH('OoSTA Calendar'!$C$3,$F42)),0,1)</f>
        <v>1</v>
      </c>
      <c r="H42" s="28">
        <f>IF($G42=0,"",COUNTIF($G$2:G42,1))</f>
        <v>41</v>
      </c>
      <c r="I42" s="28" t="str">
        <f t="shared" si="1"/>
        <v>CORRALES INTERNATIONAL SCHOOL</v>
      </c>
      <c r="J42" s="28" t="str">
        <f t="shared" si="2"/>
        <v>District</v>
      </c>
    </row>
    <row r="43" spans="1:10" x14ac:dyDescent="0.3">
      <c r="A43" s="26" t="s">
        <v>1823</v>
      </c>
      <c r="B43" s="26" t="s">
        <v>78</v>
      </c>
      <c r="C43" s="26" t="s">
        <v>44</v>
      </c>
      <c r="D43" s="26" t="s">
        <v>379</v>
      </c>
      <c r="E43" s="27">
        <f t="shared" si="0"/>
        <v>25</v>
      </c>
      <c r="F43" s="27" t="str">
        <f>IFERROR(INDEX($A$2:$A$225,MATCH(ROWS($E$2:E43),$E$2:$E$225,0)),"")</f>
        <v>COTTONWOOD CLASSICAL PREPARATORY SCHOOL</v>
      </c>
      <c r="G43" s="28">
        <f>IF(ISERROR(SEARCH('OoSTA Calendar'!$C$3,$F43)),0,1)</f>
        <v>1</v>
      </c>
      <c r="H43" s="28">
        <f>IF($G43=0,"",COUNTIF($G$2:G43,1))</f>
        <v>42</v>
      </c>
      <c r="I43" s="28" t="str">
        <f t="shared" si="1"/>
        <v>COTTONWOOD CLASSICAL PREPARATORY SCHOOL</v>
      </c>
      <c r="J43" s="28" t="str">
        <f t="shared" si="2"/>
        <v>District</v>
      </c>
    </row>
    <row r="44" spans="1:10" x14ac:dyDescent="0.3">
      <c r="A44" s="26" t="s">
        <v>1824</v>
      </c>
      <c r="B44" s="26" t="s">
        <v>80</v>
      </c>
      <c r="C44" s="26" t="s">
        <v>44</v>
      </c>
      <c r="D44" s="26" t="s">
        <v>380</v>
      </c>
      <c r="E44" s="27">
        <f t="shared" si="0"/>
        <v>26</v>
      </c>
      <c r="F44" s="27" t="str">
        <f>IFERROR(INDEX($A$2:$A$225,MATCH(ROWS($E$2:E44),$E$2:$E$225,0)),"")</f>
        <v>COTTONWOOD VALLEY CHARTER SCHOOL</v>
      </c>
      <c r="G44" s="28">
        <f>IF(ISERROR(SEARCH('OoSTA Calendar'!$C$3,$F44)),0,1)</f>
        <v>1</v>
      </c>
      <c r="H44" s="28">
        <f>IF($G44=0,"",COUNTIF($G$2:G44,1))</f>
        <v>43</v>
      </c>
      <c r="I44" s="28" t="str">
        <f t="shared" si="1"/>
        <v>COTTONWOOD VALLEY CHARTER SCHOOL</v>
      </c>
      <c r="J44" s="28" t="str">
        <f t="shared" si="2"/>
        <v>District</v>
      </c>
    </row>
    <row r="45" spans="1:10" x14ac:dyDescent="0.3">
      <c r="A45" s="26" t="s">
        <v>1825</v>
      </c>
      <c r="B45" s="26" t="s">
        <v>82</v>
      </c>
      <c r="C45" s="26" t="s">
        <v>44</v>
      </c>
      <c r="D45" s="26" t="s">
        <v>381</v>
      </c>
      <c r="E45" s="27">
        <f t="shared" si="0"/>
        <v>27</v>
      </c>
      <c r="F45" s="27" t="str">
        <f>IFERROR(INDEX($A$2:$A$225,MATCH(ROWS($E$2:E45),$E$2:$E$225,0)),"")</f>
        <v>CUBA INDEPENDENT SCHOOLS</v>
      </c>
      <c r="G45" s="28">
        <f>IF(ISERROR(SEARCH('OoSTA Calendar'!$C$3,$F45)),0,1)</f>
        <v>1</v>
      </c>
      <c r="H45" s="28">
        <f>IF($G45=0,"",COUNTIF($G$2:G45,1))</f>
        <v>44</v>
      </c>
      <c r="I45" s="28" t="str">
        <f t="shared" si="1"/>
        <v>CUBA INDEPENDENT SCHOOLS</v>
      </c>
      <c r="J45" s="28" t="str">
        <f t="shared" si="2"/>
        <v>District</v>
      </c>
    </row>
    <row r="46" spans="1:10" x14ac:dyDescent="0.3">
      <c r="A46" s="26" t="s">
        <v>1826</v>
      </c>
      <c r="B46" s="26" t="s">
        <v>169</v>
      </c>
      <c r="C46" s="26" t="s">
        <v>34</v>
      </c>
      <c r="D46" s="26" t="s">
        <v>382</v>
      </c>
      <c r="E46" s="27">
        <f t="shared" si="0"/>
        <v>83</v>
      </c>
      <c r="F46" s="27" t="str">
        <f>IFERROR(INDEX($A$2:$A$225,MATCH(ROWS($E$2:E46),$E$2:$E$225,0)),"")</f>
        <v>DEMING CESAR CHAVEZ CHARTER SCHOOL</v>
      </c>
      <c r="G46" s="28">
        <f>IF(ISERROR(SEARCH('OoSTA Calendar'!$C$3,$F46)),0,1)</f>
        <v>1</v>
      </c>
      <c r="H46" s="28">
        <f>IF($G46=0,"",COUNTIF($G$2:G46,1))</f>
        <v>45</v>
      </c>
      <c r="I46" s="28" t="str">
        <f t="shared" si="1"/>
        <v>DEMING CESAR CHAVEZ CHARTER SCHOOL</v>
      </c>
      <c r="J46" s="28" t="str">
        <f t="shared" si="2"/>
        <v>Local Charter</v>
      </c>
    </row>
    <row r="47" spans="1:10" x14ac:dyDescent="0.3">
      <c r="A47" s="26" t="s">
        <v>893</v>
      </c>
      <c r="B47" s="26" t="s">
        <v>338</v>
      </c>
      <c r="C47" s="26" t="s">
        <v>39</v>
      </c>
      <c r="D47" s="26" t="s">
        <v>383</v>
      </c>
      <c r="E47" s="27">
        <f t="shared" si="0"/>
        <v>126</v>
      </c>
      <c r="F47" s="27" t="str">
        <f>IFERROR(INDEX($A$2:$A$225,MATCH(ROWS($E$2:E47),$E$2:$E$225,0)),"")</f>
        <v>DEMING PUBLIC SCHOOLS</v>
      </c>
      <c r="G47" s="28">
        <f>IF(ISERROR(SEARCH('OoSTA Calendar'!$C$3,$F47)),0,1)</f>
        <v>1</v>
      </c>
      <c r="H47" s="28">
        <f>IF($G47=0,"",COUNTIF($G$2:G47,1))</f>
        <v>46</v>
      </c>
      <c r="I47" s="28" t="str">
        <f t="shared" si="1"/>
        <v>DEMING PUBLIC SCHOOLS</v>
      </c>
      <c r="J47" s="28" t="str">
        <f t="shared" si="2"/>
        <v>State Charter</v>
      </c>
    </row>
    <row r="48" spans="1:10" x14ac:dyDescent="0.3">
      <c r="A48" s="26"/>
      <c r="B48" s="26"/>
      <c r="C48" s="26"/>
      <c r="D48" s="26" t="s">
        <v>373</v>
      </c>
      <c r="E48" s="27">
        <f t="shared" si="0"/>
        <v>0</v>
      </c>
      <c r="F48" s="27" t="str">
        <f>IFERROR(INDEX($A$2:$A$225,MATCH(ROWS($E$2:E48),$E$2:$E$225,0)),"")</f>
        <v>DES MOINES SCHOOLS</v>
      </c>
      <c r="G48" s="28">
        <f>IF(ISERROR(SEARCH('OoSTA Calendar'!$C$3,$F48)),0,1)</f>
        <v>1</v>
      </c>
      <c r="H48" s="28">
        <f>IF($G48=0,"",COUNTIF($G$2:G48,1))</f>
        <v>47</v>
      </c>
      <c r="I48" s="28" t="str">
        <f t="shared" si="1"/>
        <v>DES MOINES SCHOOLS</v>
      </c>
      <c r="J48" s="28" t="str">
        <f t="shared" si="2"/>
        <v/>
      </c>
    </row>
    <row r="49" spans="1:10" x14ac:dyDescent="0.3">
      <c r="A49" s="26" t="s">
        <v>1827</v>
      </c>
      <c r="B49" s="26" t="s">
        <v>84</v>
      </c>
      <c r="C49" s="26" t="s">
        <v>44</v>
      </c>
      <c r="D49" s="26" t="s">
        <v>384</v>
      </c>
      <c r="E49" s="27">
        <f t="shared" si="0"/>
        <v>28</v>
      </c>
      <c r="F49" s="27" t="str">
        <f>IFERROR(INDEX($A$2:$A$225,MATCH(ROWS($E$2:E49),$E$2:$E$225,0)),"")</f>
        <v>DEXTER CONSOLIDATED SCHOOL DISTRICT</v>
      </c>
      <c r="G49" s="28">
        <f>IF(ISERROR(SEARCH('OoSTA Calendar'!$C$3,$F49)),0,1)</f>
        <v>1</v>
      </c>
      <c r="H49" s="28">
        <f>IF($G49=0,"",COUNTIF($G$2:G49,1))</f>
        <v>48</v>
      </c>
      <c r="I49" s="28" t="str">
        <f t="shared" si="1"/>
        <v>DEXTER CONSOLIDATED SCHOOL DISTRICT</v>
      </c>
      <c r="J49" s="28" t="str">
        <f t="shared" si="2"/>
        <v>District</v>
      </c>
    </row>
    <row r="50" spans="1:10" x14ac:dyDescent="0.3">
      <c r="A50" s="26" t="s">
        <v>1828</v>
      </c>
      <c r="B50" s="26" t="s">
        <v>85</v>
      </c>
      <c r="C50" s="26" t="s">
        <v>44</v>
      </c>
      <c r="D50" s="26" t="s">
        <v>385</v>
      </c>
      <c r="E50" s="27">
        <f t="shared" si="0"/>
        <v>29</v>
      </c>
      <c r="F50" s="27" t="str">
        <f>IFERROR(INDEX($A$2:$A$225,MATCH(ROWS($E$2:E50),$E$2:$E$225,0)),"")</f>
        <v>DIGITAL ARTS &amp; TECHNOLOGY ACADEMY</v>
      </c>
      <c r="G50" s="28">
        <f>IF(ISERROR(SEARCH('OoSTA Calendar'!$C$3,$F50)),0,1)</f>
        <v>1</v>
      </c>
      <c r="H50" s="28">
        <f>IF($G50=0,"",COUNTIF($G$2:G50,1))</f>
        <v>49</v>
      </c>
      <c r="I50" s="28" t="str">
        <f t="shared" si="1"/>
        <v>DIGITAL ARTS &amp; TECHNOLOGY ACADEMY</v>
      </c>
      <c r="J50" s="28" t="str">
        <f t="shared" si="2"/>
        <v>District</v>
      </c>
    </row>
    <row r="51" spans="1:10" x14ac:dyDescent="0.3">
      <c r="A51" s="26" t="s">
        <v>1829</v>
      </c>
      <c r="B51" s="26" t="s">
        <v>124</v>
      </c>
      <c r="C51" s="26" t="s">
        <v>34</v>
      </c>
      <c r="D51" s="26" t="s">
        <v>386</v>
      </c>
      <c r="E51" s="27">
        <f t="shared" si="0"/>
        <v>51</v>
      </c>
      <c r="F51" s="27" t="str">
        <f>IFERROR(INDEX($A$2:$A$225,MATCH(ROWS($E$2:E51),$E$2:$E$225,0)),"")</f>
        <v>DORA CONSOLIDATED SCHOOL</v>
      </c>
      <c r="G51" s="28">
        <f>IF(ISERROR(SEARCH('OoSTA Calendar'!$C$3,$F51)),0,1)</f>
        <v>1</v>
      </c>
      <c r="H51" s="28">
        <f>IF($G51=0,"",COUNTIF($G$2:G51,1))</f>
        <v>50</v>
      </c>
      <c r="I51" s="28" t="str">
        <f t="shared" si="1"/>
        <v>DORA CONSOLIDATED SCHOOL</v>
      </c>
      <c r="J51" s="28" t="str">
        <f t="shared" si="2"/>
        <v>Local Charter</v>
      </c>
    </row>
    <row r="52" spans="1:10" x14ac:dyDescent="0.3">
      <c r="A52" s="26"/>
      <c r="B52" s="26"/>
      <c r="C52" s="26"/>
      <c r="D52" s="26" t="s">
        <v>373</v>
      </c>
      <c r="E52" s="27">
        <f t="shared" si="0"/>
        <v>0</v>
      </c>
      <c r="F52" s="27" t="str">
        <f>IFERROR(INDEX($A$2:$A$225,MATCH(ROWS($E$2:E52),$E$2:$E$225,0)),"")</f>
        <v>DREAM DINE' CHARTER SCHOOL</v>
      </c>
      <c r="G52" s="28">
        <f>IF(ISERROR(SEARCH('OoSTA Calendar'!$C$3,$F52)),0,1)</f>
        <v>1</v>
      </c>
      <c r="H52" s="28">
        <f>IF($G52=0,"",COUNTIF($G$2:G52,1))</f>
        <v>51</v>
      </c>
      <c r="I52" s="28" t="str">
        <f t="shared" si="1"/>
        <v>DREAM DINE' CHARTER SCHOOL</v>
      </c>
      <c r="J52" s="28" t="str">
        <f t="shared" si="2"/>
        <v/>
      </c>
    </row>
    <row r="53" spans="1:10" x14ac:dyDescent="0.3">
      <c r="A53" s="26" t="s">
        <v>1830</v>
      </c>
      <c r="B53" s="26" t="s">
        <v>87</v>
      </c>
      <c r="C53" s="26" t="s">
        <v>44</v>
      </c>
      <c r="D53" s="26" t="s">
        <v>387</v>
      </c>
      <c r="E53" s="27">
        <f t="shared" si="0"/>
        <v>31</v>
      </c>
      <c r="F53" s="27" t="str">
        <f>IFERROR(INDEX($A$2:$A$225,MATCH(ROWS($E$2:E53),$E$2:$E$225,0)),"")</f>
        <v>DULCE INDEPENDENT SCHOOLS</v>
      </c>
      <c r="G53" s="28">
        <f>IF(ISERROR(SEARCH('OoSTA Calendar'!$C$3,$F53)),0,1)</f>
        <v>1</v>
      </c>
      <c r="H53" s="28">
        <f>IF($G53=0,"",COUNTIF($G$2:G53,1))</f>
        <v>52</v>
      </c>
      <c r="I53" s="28" t="str">
        <f t="shared" si="1"/>
        <v>DULCE INDEPENDENT SCHOOLS</v>
      </c>
      <c r="J53" s="28" t="str">
        <f t="shared" si="2"/>
        <v>District</v>
      </c>
    </row>
    <row r="54" spans="1:10" x14ac:dyDescent="0.3">
      <c r="A54" s="26" t="s">
        <v>1831</v>
      </c>
      <c r="B54" s="26" t="s">
        <v>92</v>
      </c>
      <c r="C54" s="26" t="s">
        <v>44</v>
      </c>
      <c r="D54" s="26" t="s">
        <v>388</v>
      </c>
      <c r="E54" s="27">
        <f t="shared" si="0"/>
        <v>34</v>
      </c>
      <c r="F54" s="27" t="str">
        <f>IFERROR(INDEX($A$2:$A$225,MATCH(ROWS($E$2:E54),$E$2:$E$225,0)),"")</f>
        <v>DZIL DIT L'OOI SCHOOL OF EMPOWERMENT &amp; PERSEVERANCE</v>
      </c>
      <c r="G54" s="28">
        <f>IF(ISERROR(SEARCH('OoSTA Calendar'!$C$3,$F54)),0,1)</f>
        <v>1</v>
      </c>
      <c r="H54" s="28">
        <f>IF($G54=0,"",COUNTIF($G$2:G54,1))</f>
        <v>53</v>
      </c>
      <c r="I54" s="28" t="str">
        <f t="shared" si="1"/>
        <v>DZIL DIT L'OOI SCHOOL OF EMPOWERMENT &amp; PERSEVERANCE</v>
      </c>
      <c r="J54" s="28" t="str">
        <f t="shared" si="2"/>
        <v>District</v>
      </c>
    </row>
    <row r="55" spans="1:10" x14ac:dyDescent="0.3">
      <c r="A55" s="26" t="s">
        <v>1832</v>
      </c>
      <c r="B55" s="26" t="s">
        <v>220</v>
      </c>
      <c r="C55" s="26" t="s">
        <v>34</v>
      </c>
      <c r="D55" s="26" t="s">
        <v>389</v>
      </c>
      <c r="E55" s="27">
        <f t="shared" si="0"/>
        <v>114</v>
      </c>
      <c r="F55" s="27" t="str">
        <f>IFERROR(INDEX($A$2:$A$225,MATCH(ROWS($E$2:E55),$E$2:$E$225,0)),"")</f>
        <v>EAST MOUNTAIN HIGH SCHOOL</v>
      </c>
      <c r="G55" s="28">
        <f>IF(ISERROR(SEARCH('OoSTA Calendar'!$C$3,$F55)),0,1)</f>
        <v>1</v>
      </c>
      <c r="H55" s="28">
        <f>IF($G55=0,"",COUNTIF($G$2:G55,1))</f>
        <v>54</v>
      </c>
      <c r="I55" s="28" t="str">
        <f t="shared" si="1"/>
        <v>EAST MOUNTAIN HIGH SCHOOL</v>
      </c>
      <c r="J55" s="28" t="str">
        <f t="shared" si="2"/>
        <v>Local Charter</v>
      </c>
    </row>
    <row r="56" spans="1:10" x14ac:dyDescent="0.3">
      <c r="A56" s="26"/>
      <c r="B56" s="26"/>
      <c r="C56" s="26"/>
      <c r="D56" s="26" t="s">
        <v>373</v>
      </c>
      <c r="E56" s="27">
        <f t="shared" si="0"/>
        <v>0</v>
      </c>
      <c r="F56" s="27" t="str">
        <f>IFERROR(INDEX($A$2:$A$225,MATCH(ROWS($E$2:E56),$E$2:$E$225,0)),"")</f>
        <v>EL CAMINO REAL ACADEMY</v>
      </c>
      <c r="G56" s="28">
        <f>IF(ISERROR(SEARCH('OoSTA Calendar'!$C$3,$F56)),0,1)</f>
        <v>1</v>
      </c>
      <c r="H56" s="28">
        <f>IF($G56=0,"",COUNTIF($G$2:G56,1))</f>
        <v>55</v>
      </c>
      <c r="I56" s="28" t="str">
        <f t="shared" si="1"/>
        <v>EL CAMINO REAL ACADEMY</v>
      </c>
      <c r="J56" s="28" t="str">
        <f t="shared" si="2"/>
        <v/>
      </c>
    </row>
    <row r="57" spans="1:10" x14ac:dyDescent="0.3">
      <c r="A57" s="26" t="s">
        <v>1833</v>
      </c>
      <c r="B57" s="26" t="s">
        <v>94</v>
      </c>
      <c r="C57" s="26" t="s">
        <v>44</v>
      </c>
      <c r="D57" s="26" t="s">
        <v>390</v>
      </c>
      <c r="E57" s="27">
        <f t="shared" si="0"/>
        <v>35</v>
      </c>
      <c r="F57" s="27" t="str">
        <f>IFERROR(INDEX($A$2:$A$225,MATCH(ROWS($E$2:E57),$E$2:$E$225,0)),"")</f>
        <v>ELIDA MUNICIPAL SCHOOLS</v>
      </c>
      <c r="G57" s="28">
        <f>IF(ISERROR(SEARCH('OoSTA Calendar'!$C$3,$F57)),0,1)</f>
        <v>1</v>
      </c>
      <c r="H57" s="28">
        <f>IF($G57=0,"",COUNTIF($G$2:G57,1))</f>
        <v>56</v>
      </c>
      <c r="I57" s="28" t="str">
        <f t="shared" si="1"/>
        <v>ELIDA MUNICIPAL SCHOOLS</v>
      </c>
      <c r="J57" s="28" t="str">
        <f t="shared" si="2"/>
        <v>District</v>
      </c>
    </row>
    <row r="58" spans="1:10" x14ac:dyDescent="0.3">
      <c r="A58" s="26" t="s">
        <v>1834</v>
      </c>
      <c r="B58" s="26" t="s">
        <v>96</v>
      </c>
      <c r="C58" s="26" t="s">
        <v>44</v>
      </c>
      <c r="D58" s="26" t="s">
        <v>391</v>
      </c>
      <c r="E58" s="27">
        <f t="shared" si="0"/>
        <v>36</v>
      </c>
      <c r="F58" s="27" t="str">
        <f>IFERROR(INDEX($A$2:$A$225,MATCH(ROWS($E$2:E58),$E$2:$E$225,0)),"")</f>
        <v>ESPANOLA PUBLIC SCHOOL DISTRICT</v>
      </c>
      <c r="G58" s="28">
        <f>IF(ISERROR(SEARCH('OoSTA Calendar'!$C$3,$F58)),0,1)</f>
        <v>1</v>
      </c>
      <c r="H58" s="28">
        <f>IF($G58=0,"",COUNTIF($G$2:G58,1))</f>
        <v>57</v>
      </c>
      <c r="I58" s="28" t="str">
        <f t="shared" si="1"/>
        <v>ESPANOLA PUBLIC SCHOOL DISTRICT</v>
      </c>
      <c r="J58" s="28" t="str">
        <f t="shared" si="2"/>
        <v>District</v>
      </c>
    </row>
    <row r="59" spans="1:10" x14ac:dyDescent="0.3">
      <c r="A59" s="26" t="s">
        <v>1835</v>
      </c>
      <c r="B59" s="26" t="s">
        <v>98</v>
      </c>
      <c r="C59" s="26" t="s">
        <v>44</v>
      </c>
      <c r="D59" s="26" t="s">
        <v>392</v>
      </c>
      <c r="E59" s="27">
        <f t="shared" si="0"/>
        <v>37</v>
      </c>
      <c r="F59" s="27" t="str">
        <f>IFERROR(INDEX($A$2:$A$225,MATCH(ROWS($E$2:E59),$E$2:$E$225,0)),"")</f>
        <v>ESTANCIA MUNICIPAL SCHOOLS</v>
      </c>
      <c r="G59" s="28">
        <f>IF(ISERROR(SEARCH('OoSTA Calendar'!$C$3,$F59)),0,1)</f>
        <v>1</v>
      </c>
      <c r="H59" s="28">
        <f>IF($G59=0,"",COUNTIF($G$2:G59,1))</f>
        <v>58</v>
      </c>
      <c r="I59" s="28" t="str">
        <f t="shared" si="1"/>
        <v>ESTANCIA MUNICIPAL SCHOOLS</v>
      </c>
      <c r="J59" s="28" t="str">
        <f t="shared" si="2"/>
        <v>District</v>
      </c>
    </row>
    <row r="60" spans="1:10" x14ac:dyDescent="0.3">
      <c r="A60" s="26" t="s">
        <v>1836</v>
      </c>
      <c r="B60" s="26" t="s">
        <v>99</v>
      </c>
      <c r="C60" s="26" t="s">
        <v>44</v>
      </c>
      <c r="D60" s="26" t="s">
        <v>393</v>
      </c>
      <c r="E60" s="27">
        <f t="shared" si="0"/>
        <v>38</v>
      </c>
      <c r="F60" s="27" t="str">
        <f>IFERROR(INDEX($A$2:$A$225,MATCH(ROWS($E$2:E60),$E$2:$E$225,0)),"")</f>
        <v>ESTANCIA VALLEY CLASSICAL ACADEMY</v>
      </c>
      <c r="G60" s="28">
        <f>IF(ISERROR(SEARCH('OoSTA Calendar'!$C$3,$F60)),0,1)</f>
        <v>1</v>
      </c>
      <c r="H60" s="28">
        <f>IF($G60=0,"",COUNTIF($G$2:G60,1))</f>
        <v>59</v>
      </c>
      <c r="I60" s="28" t="str">
        <f t="shared" si="1"/>
        <v>ESTANCIA VALLEY CLASSICAL ACADEMY</v>
      </c>
      <c r="J60" s="28" t="str">
        <f t="shared" si="2"/>
        <v>District</v>
      </c>
    </row>
    <row r="61" spans="1:10" x14ac:dyDescent="0.3">
      <c r="A61" s="26" t="s">
        <v>1837</v>
      </c>
      <c r="B61" s="26" t="s">
        <v>102</v>
      </c>
      <c r="C61" s="26" t="s">
        <v>44</v>
      </c>
      <c r="D61" s="26" t="s">
        <v>394</v>
      </c>
      <c r="E61" s="27">
        <f t="shared" si="0"/>
        <v>40</v>
      </c>
      <c r="F61" s="27" t="str">
        <f>IFERROR(INDEX($A$2:$A$225,MATCH(ROWS($E$2:E61),$E$2:$E$225,0)),"")</f>
        <v>EUNICE PUBLIC SCHOOLS</v>
      </c>
      <c r="G61" s="28">
        <f>IF(ISERROR(SEARCH('OoSTA Calendar'!$C$3,$F61)),0,1)</f>
        <v>1</v>
      </c>
      <c r="H61" s="28">
        <f>IF($G61=0,"",COUNTIF($G$2:G61,1))</f>
        <v>60</v>
      </c>
      <c r="I61" s="28" t="str">
        <f t="shared" si="1"/>
        <v>EUNICE PUBLIC SCHOOLS</v>
      </c>
      <c r="J61" s="28" t="str">
        <f t="shared" si="2"/>
        <v>District</v>
      </c>
    </row>
    <row r="62" spans="1:10" x14ac:dyDescent="0.3">
      <c r="A62" s="26" t="s">
        <v>1838</v>
      </c>
      <c r="B62" s="26" t="s">
        <v>109</v>
      </c>
      <c r="C62" s="26" t="s">
        <v>44</v>
      </c>
      <c r="D62" s="26" t="s">
        <v>395</v>
      </c>
      <c r="E62" s="27">
        <f t="shared" si="0"/>
        <v>44</v>
      </c>
      <c r="F62" s="27" t="str">
        <f>IFERROR(INDEX($A$2:$A$225,MATCH(ROWS($E$2:E62),$E$2:$E$225,0)),"")</f>
        <v>EXPLORE ACADEMY</v>
      </c>
      <c r="G62" s="28">
        <f>IF(ISERROR(SEARCH('OoSTA Calendar'!$C$3,$F62)),0,1)</f>
        <v>1</v>
      </c>
      <c r="H62" s="28">
        <f>IF($G62=0,"",COUNTIF($G$2:G62,1))</f>
        <v>61</v>
      </c>
      <c r="I62" s="28" t="str">
        <f t="shared" si="1"/>
        <v>EXPLORE ACADEMY</v>
      </c>
      <c r="J62" s="28" t="str">
        <f t="shared" si="2"/>
        <v>District</v>
      </c>
    </row>
    <row r="63" spans="1:10" x14ac:dyDescent="0.3">
      <c r="A63" s="26" t="s">
        <v>1839</v>
      </c>
      <c r="B63" s="26" t="s">
        <v>114</v>
      </c>
      <c r="C63" s="26" t="s">
        <v>44</v>
      </c>
      <c r="D63" s="26" t="s">
        <v>396</v>
      </c>
      <c r="E63" s="27">
        <f t="shared" si="0"/>
        <v>46</v>
      </c>
      <c r="F63" s="27" t="str">
        <f>IFERROR(INDEX($A$2:$A$225,MATCH(ROWS($E$2:E63),$E$2:$E$225,0)),"")</f>
        <v>EXPLORE ACADEMY -LAS CRUCES</v>
      </c>
      <c r="G63" s="28">
        <f>IF(ISERROR(SEARCH('OoSTA Calendar'!$C$3,$F63)),0,1)</f>
        <v>1</v>
      </c>
      <c r="H63" s="28">
        <f>IF($G63=0,"",COUNTIF($G$2:G63,1))</f>
        <v>62</v>
      </c>
      <c r="I63" s="28" t="str">
        <f t="shared" si="1"/>
        <v>EXPLORE ACADEMY -LAS CRUCES</v>
      </c>
      <c r="J63" s="28" t="str">
        <f t="shared" si="2"/>
        <v>District</v>
      </c>
    </row>
    <row r="64" spans="1:10" x14ac:dyDescent="0.3">
      <c r="A64" s="26" t="s">
        <v>1840</v>
      </c>
      <c r="B64" s="26" t="s">
        <v>116</v>
      </c>
      <c r="C64" s="26" t="s">
        <v>34</v>
      </c>
      <c r="D64" s="26" t="s">
        <v>397</v>
      </c>
      <c r="E64" s="27">
        <f t="shared" si="0"/>
        <v>45</v>
      </c>
      <c r="F64" s="27" t="str">
        <f>IFERROR(INDEX($A$2:$A$225,MATCH(ROWS($E$2:E64),$E$2:$E$225,0)),"")</f>
        <v>EXPLORE ACADEMY RIO RANCHO</v>
      </c>
      <c r="G64" s="28">
        <f>IF(ISERROR(SEARCH('OoSTA Calendar'!$C$3,$F64)),0,1)</f>
        <v>1</v>
      </c>
      <c r="H64" s="28">
        <f>IF($G64=0,"",COUNTIF($G$2:G64,1))</f>
        <v>63</v>
      </c>
      <c r="I64" s="28" t="str">
        <f t="shared" si="1"/>
        <v>EXPLORE ACADEMY RIO RANCHO</v>
      </c>
      <c r="J64" s="28" t="str">
        <f t="shared" si="2"/>
        <v>Local Charter</v>
      </c>
    </row>
    <row r="65" spans="1:10" x14ac:dyDescent="0.3">
      <c r="A65" s="26"/>
      <c r="B65" s="26"/>
      <c r="C65" s="26"/>
      <c r="D65" s="26" t="s">
        <v>373</v>
      </c>
      <c r="E65" s="27">
        <f t="shared" si="0"/>
        <v>0</v>
      </c>
      <c r="F65" s="27" t="str">
        <f>IFERROR(INDEX($A$2:$A$225,MATCH(ROWS($E$2:E65),$E$2:$E$225,0)),"")</f>
        <v>FARMINGTON MUNICIPAL SCHOOLS</v>
      </c>
      <c r="G65" s="28">
        <f>IF(ISERROR(SEARCH('OoSTA Calendar'!$C$3,$F65)),0,1)</f>
        <v>1</v>
      </c>
      <c r="H65" s="28">
        <f>IF($G65=0,"",COUNTIF($G$2:G65,1))</f>
        <v>64</v>
      </c>
      <c r="I65" s="28" t="str">
        <f t="shared" si="1"/>
        <v>FARMINGTON MUNICIPAL SCHOOLS</v>
      </c>
      <c r="J65" s="28" t="str">
        <f t="shared" si="2"/>
        <v/>
      </c>
    </row>
    <row r="66" spans="1:10" x14ac:dyDescent="0.3">
      <c r="A66" s="26" t="s">
        <v>1841</v>
      </c>
      <c r="B66" s="26" t="s">
        <v>118</v>
      </c>
      <c r="C66" s="26" t="s">
        <v>44</v>
      </c>
      <c r="D66" s="26" t="s">
        <v>398</v>
      </c>
      <c r="E66" s="27">
        <f t="shared" ref="E66:E129" si="3">COUNTIF($A$2:$A$225,"&lt;="&amp;A66)</f>
        <v>47</v>
      </c>
      <c r="F66" s="27" t="str">
        <f>IFERROR(INDEX($A$2:$A$225,MATCH(ROWS($E$2:E66),$E$2:$E$225,0)),"")</f>
        <v>FLOYD MUNICIPAL SCHOOL DISTRICT</v>
      </c>
      <c r="G66" s="28">
        <f>IF(ISERROR(SEARCH('OoSTA Calendar'!$C$3,$F66)),0,1)</f>
        <v>1</v>
      </c>
      <c r="H66" s="28">
        <f>IF($G66=0,"",COUNTIF($G$2:G66,1))</f>
        <v>65</v>
      </c>
      <c r="I66" s="28" t="str">
        <f t="shared" ref="I66:I129" si="4">IFERROR(INDEX(F65:F289,MATCH(ROW(H65),H65:H289,0)),"")</f>
        <v>FLOYD MUNICIPAL SCHOOL DISTRICT</v>
      </c>
      <c r="J66" s="28" t="str">
        <f t="shared" ref="J66:J129" si="5">IF(C66="D","District",IF(C66="LC","Local Charter",IF(C66="SC","State Charter","")))</f>
        <v>District</v>
      </c>
    </row>
    <row r="67" spans="1:10" x14ac:dyDescent="0.3">
      <c r="A67" s="26" t="s">
        <v>1842</v>
      </c>
      <c r="B67" s="26" t="s">
        <v>120</v>
      </c>
      <c r="C67" s="26" t="s">
        <v>44</v>
      </c>
      <c r="D67" s="26" t="s">
        <v>399</v>
      </c>
      <c r="E67" s="27">
        <f t="shared" si="3"/>
        <v>48</v>
      </c>
      <c r="F67" s="27" t="str">
        <f>IFERROR(INDEX($A$2:$A$225,MATCH(ROWS($E$2:E67),$E$2:$E$225,0)),"")</f>
        <v>FORT SUMNER MUNICIPAL SCHOOLS</v>
      </c>
      <c r="G67" s="28">
        <f>IF(ISERROR(SEARCH('OoSTA Calendar'!$C$3,$F67)),0,1)</f>
        <v>1</v>
      </c>
      <c r="H67" s="28">
        <f>IF($G67=0,"",COUNTIF($G$2:G67,1))</f>
        <v>66</v>
      </c>
      <c r="I67" s="28" t="str">
        <f t="shared" si="4"/>
        <v>FORT SUMNER MUNICIPAL SCHOOLS</v>
      </c>
      <c r="J67" s="28" t="str">
        <f t="shared" si="5"/>
        <v>District</v>
      </c>
    </row>
    <row r="68" spans="1:10" x14ac:dyDescent="0.3">
      <c r="A68" s="26" t="s">
        <v>1843</v>
      </c>
      <c r="B68" s="26" t="s">
        <v>123</v>
      </c>
      <c r="C68" s="26" t="s">
        <v>44</v>
      </c>
      <c r="D68" s="26" t="s">
        <v>400</v>
      </c>
      <c r="E68" s="27">
        <f t="shared" si="3"/>
        <v>50</v>
      </c>
      <c r="F68" s="27" t="str">
        <f>IFERROR(INDEX($A$2:$A$225,MATCH(ROWS($E$2:E68),$E$2:$E$225,0)),"")</f>
        <v>GADSDEN INDEPENDENT SCHOOLS</v>
      </c>
      <c r="G68" s="28">
        <f>IF(ISERROR(SEARCH('OoSTA Calendar'!$C$3,$F68)),0,1)</f>
        <v>1</v>
      </c>
      <c r="H68" s="28">
        <f>IF($G68=0,"",COUNTIF($G$2:G68,1))</f>
        <v>67</v>
      </c>
      <c r="I68" s="28" t="str">
        <f t="shared" si="4"/>
        <v>GADSDEN INDEPENDENT SCHOOLS</v>
      </c>
      <c r="J68" s="28" t="str">
        <f t="shared" si="5"/>
        <v>District</v>
      </c>
    </row>
    <row r="69" spans="1:10" x14ac:dyDescent="0.3">
      <c r="A69" s="26" t="s">
        <v>1844</v>
      </c>
      <c r="B69" s="26" t="s">
        <v>126</v>
      </c>
      <c r="C69" s="26" t="s">
        <v>44</v>
      </c>
      <c r="D69" s="26" t="s">
        <v>401</v>
      </c>
      <c r="E69" s="27">
        <f t="shared" si="3"/>
        <v>52</v>
      </c>
      <c r="F69" s="27" t="str">
        <f>IFERROR(INDEX($A$2:$A$225,MATCH(ROWS($E$2:E69),$E$2:$E$225,0)),"")</f>
        <v>GALLUP-MCKINLEY COUNTY SCHOOLS</v>
      </c>
      <c r="G69" s="28">
        <f>IF(ISERROR(SEARCH('OoSTA Calendar'!$C$3,$F69)),0,1)</f>
        <v>1</v>
      </c>
      <c r="H69" s="28">
        <f>IF($G69=0,"",COUNTIF($G$2:G69,1))</f>
        <v>68</v>
      </c>
      <c r="I69" s="28" t="str">
        <f t="shared" si="4"/>
        <v>GALLUP-MCKINLEY COUNTY SCHOOLS</v>
      </c>
      <c r="J69" s="28" t="str">
        <f t="shared" si="5"/>
        <v>District</v>
      </c>
    </row>
    <row r="70" spans="1:10" x14ac:dyDescent="0.3">
      <c r="A70" s="26" t="s">
        <v>1845</v>
      </c>
      <c r="B70" s="26" t="s">
        <v>130</v>
      </c>
      <c r="C70" s="26" t="s">
        <v>44</v>
      </c>
      <c r="D70" s="26" t="s">
        <v>402</v>
      </c>
      <c r="E70" s="27">
        <f t="shared" si="3"/>
        <v>56</v>
      </c>
      <c r="F70" s="27" t="str">
        <f>IFERROR(INDEX($A$2:$A$225,MATCH(ROWS($E$2:E70),$E$2:$E$225,0)),"")</f>
        <v>GILBERT L SENA HIGH SCHOOL</v>
      </c>
      <c r="G70" s="28">
        <f>IF(ISERROR(SEARCH('OoSTA Calendar'!$C$3,$F70)),0,1)</f>
        <v>1</v>
      </c>
      <c r="H70" s="28">
        <f>IF($G70=0,"",COUNTIF($G$2:G70,1))</f>
        <v>69</v>
      </c>
      <c r="I70" s="28" t="str">
        <f t="shared" si="4"/>
        <v>GILBERT L SENA HIGH SCHOOL</v>
      </c>
      <c r="J70" s="28" t="str">
        <f t="shared" si="5"/>
        <v>District</v>
      </c>
    </row>
    <row r="71" spans="1:10" x14ac:dyDescent="0.3">
      <c r="A71" s="26" t="s">
        <v>1846</v>
      </c>
      <c r="B71" s="26" t="s">
        <v>131</v>
      </c>
      <c r="C71" s="26" t="s">
        <v>44</v>
      </c>
      <c r="D71" s="26" t="s">
        <v>403</v>
      </c>
      <c r="E71" s="27">
        <f t="shared" si="3"/>
        <v>57</v>
      </c>
      <c r="F71" s="27" t="str">
        <f>IFERROR(INDEX($A$2:$A$225,MATCH(ROWS($E$2:E71),$E$2:$E$225,0)),"")</f>
        <v>GORDON BERNELL CHARTER SCHOOL</v>
      </c>
      <c r="G71" s="28">
        <f>IF(ISERROR(SEARCH('OoSTA Calendar'!$C$3,$F71)),0,1)</f>
        <v>1</v>
      </c>
      <c r="H71" s="28">
        <f>IF($G71=0,"",COUNTIF($G$2:G71,1))</f>
        <v>70</v>
      </c>
      <c r="I71" s="28" t="str">
        <f t="shared" si="4"/>
        <v>GORDON BERNELL CHARTER SCHOOL</v>
      </c>
      <c r="J71" s="28" t="str">
        <f t="shared" si="5"/>
        <v>District</v>
      </c>
    </row>
    <row r="72" spans="1:10" x14ac:dyDescent="0.3">
      <c r="A72" s="26" t="s">
        <v>1847</v>
      </c>
      <c r="B72" s="26" t="s">
        <v>133</v>
      </c>
      <c r="C72" s="26" t="s">
        <v>44</v>
      </c>
      <c r="D72" s="26" t="s">
        <v>404</v>
      </c>
      <c r="E72" s="27">
        <f t="shared" si="3"/>
        <v>58</v>
      </c>
      <c r="F72" s="27" t="str">
        <f>IFERROR(INDEX($A$2:$A$225,MATCH(ROWS($E$2:E72),$E$2:$E$225,0)),"")</f>
        <v>GRADY MUNICIPAL SCHOOLS</v>
      </c>
      <c r="G72" s="28">
        <f>IF(ISERROR(SEARCH('OoSTA Calendar'!$C$3,$F72)),0,1)</f>
        <v>1</v>
      </c>
      <c r="H72" s="28">
        <f>IF($G72=0,"",COUNTIF($G$2:G72,1))</f>
        <v>71</v>
      </c>
      <c r="I72" s="28" t="str">
        <f t="shared" si="4"/>
        <v>GRADY MUNICIPAL SCHOOLS</v>
      </c>
      <c r="J72" s="28" t="str">
        <f t="shared" si="5"/>
        <v>District</v>
      </c>
    </row>
    <row r="73" spans="1:10" x14ac:dyDescent="0.3">
      <c r="A73" s="26" t="s">
        <v>1848</v>
      </c>
      <c r="B73" s="26" t="s">
        <v>136</v>
      </c>
      <c r="C73" s="26" t="s">
        <v>44</v>
      </c>
      <c r="D73" s="26" t="s">
        <v>405</v>
      </c>
      <c r="E73" s="27">
        <f t="shared" si="3"/>
        <v>60</v>
      </c>
      <c r="F73" s="27" t="str">
        <f>IFERROR(INDEX($A$2:$A$225,MATCH(ROWS($E$2:E73),$E$2:$E$225,0)),"")</f>
        <v>GRANTS CIBOLA COUNTY SCHOOL DISTRICT</v>
      </c>
      <c r="G73" s="28">
        <f>IF(ISERROR(SEARCH('OoSTA Calendar'!$C$3,$F73)),0,1)</f>
        <v>1</v>
      </c>
      <c r="H73" s="28">
        <f>IF($G73=0,"",COUNTIF($G$2:G73,1))</f>
        <v>72</v>
      </c>
      <c r="I73" s="28" t="str">
        <f t="shared" si="4"/>
        <v>GRANTS CIBOLA COUNTY SCHOOL DISTRICT</v>
      </c>
      <c r="J73" s="28" t="str">
        <f t="shared" si="5"/>
        <v>District</v>
      </c>
    </row>
    <row r="74" spans="1:10" x14ac:dyDescent="0.3">
      <c r="A74" s="26" t="s">
        <v>1849</v>
      </c>
      <c r="B74" s="26" t="s">
        <v>139</v>
      </c>
      <c r="C74" s="26" t="s">
        <v>44</v>
      </c>
      <c r="D74" s="26" t="s">
        <v>406</v>
      </c>
      <c r="E74" s="27">
        <f t="shared" si="3"/>
        <v>64</v>
      </c>
      <c r="F74" s="27" t="str">
        <f>IFERROR(INDEX($A$2:$A$225,MATCH(ROWS($E$2:E74),$E$2:$E$225,0)),"")</f>
        <v>HAGERMAN MUNICIPAL SCHOOLS</v>
      </c>
      <c r="G74" s="28">
        <f>IF(ISERROR(SEARCH('OoSTA Calendar'!$C$3,$F74)),0,1)</f>
        <v>1</v>
      </c>
      <c r="H74" s="28">
        <f>IF($G74=0,"",COUNTIF($G$2:G74,1))</f>
        <v>73</v>
      </c>
      <c r="I74" s="28" t="str">
        <f t="shared" si="4"/>
        <v>HAGERMAN MUNICIPAL SCHOOLS</v>
      </c>
      <c r="J74" s="28" t="str">
        <f t="shared" si="5"/>
        <v>District</v>
      </c>
    </row>
    <row r="75" spans="1:10" x14ac:dyDescent="0.3">
      <c r="A75" s="26" t="s">
        <v>1850</v>
      </c>
      <c r="B75" s="26" t="s">
        <v>141</v>
      </c>
      <c r="C75" s="26" t="s">
        <v>44</v>
      </c>
      <c r="D75" s="26" t="s">
        <v>407</v>
      </c>
      <c r="E75" s="27">
        <f t="shared" si="3"/>
        <v>65</v>
      </c>
      <c r="F75" s="27" t="str">
        <f>IFERROR(INDEX($A$2:$A$225,MATCH(ROWS($E$2:E75),$E$2:$E$225,0)),"")</f>
        <v>HATCH VALLEY MUNICIPAL SCHOOLS</v>
      </c>
      <c r="G75" s="28">
        <f>IF(ISERROR(SEARCH('OoSTA Calendar'!$C$3,$F75)),0,1)</f>
        <v>1</v>
      </c>
      <c r="H75" s="28">
        <f>IF($G75=0,"",COUNTIF($G$2:G75,1))</f>
        <v>74</v>
      </c>
      <c r="I75" s="28" t="str">
        <f t="shared" si="4"/>
        <v>HATCH VALLEY MUNICIPAL SCHOOLS</v>
      </c>
      <c r="J75" s="28" t="str">
        <f t="shared" si="5"/>
        <v>District</v>
      </c>
    </row>
    <row r="76" spans="1:10" x14ac:dyDescent="0.3">
      <c r="A76" s="26" t="s">
        <v>1851</v>
      </c>
      <c r="B76" s="26" t="s">
        <v>142</v>
      </c>
      <c r="C76" s="26" t="s">
        <v>44</v>
      </c>
      <c r="D76" s="26" t="s">
        <v>408</v>
      </c>
      <c r="E76" s="27">
        <f t="shared" si="3"/>
        <v>66</v>
      </c>
      <c r="F76" s="27" t="str">
        <f>IFERROR(INDEX($A$2:$A$225,MATCH(ROWS($E$2:E76),$E$2:$E$225,0)),"")</f>
        <v>HEALTH LEADERSHIP HIGH SCHOOL</v>
      </c>
      <c r="G76" s="28">
        <f>IF(ISERROR(SEARCH('OoSTA Calendar'!$C$3,$F76)),0,1)</f>
        <v>1</v>
      </c>
      <c r="H76" s="28">
        <f>IF($G76=0,"",COUNTIF($G$2:G76,1))</f>
        <v>75</v>
      </c>
      <c r="I76" s="28" t="str">
        <f t="shared" si="4"/>
        <v>HEALTH LEADERSHIP HIGH SCHOOL</v>
      </c>
      <c r="J76" s="28" t="str">
        <f t="shared" si="5"/>
        <v>District</v>
      </c>
    </row>
    <row r="77" spans="1:10" x14ac:dyDescent="0.3">
      <c r="A77" s="26" t="s">
        <v>1852</v>
      </c>
      <c r="B77" s="26" t="s">
        <v>144</v>
      </c>
      <c r="C77" s="26" t="s">
        <v>44</v>
      </c>
      <c r="D77" s="26" t="s">
        <v>409</v>
      </c>
      <c r="E77" s="27">
        <f t="shared" si="3"/>
        <v>67</v>
      </c>
      <c r="F77" s="27" t="str">
        <f>IFERROR(INDEX($A$2:$A$225,MATCH(ROWS($E$2:E77),$E$2:$E$225,0)),"")</f>
        <v>HOBBS MUNICIPAL SCHOOLS</v>
      </c>
      <c r="G77" s="28">
        <f>IF(ISERROR(SEARCH('OoSTA Calendar'!$C$3,$F77)),0,1)</f>
        <v>1</v>
      </c>
      <c r="H77" s="28">
        <f>IF($G77=0,"",COUNTIF($G$2:G77,1))</f>
        <v>76</v>
      </c>
      <c r="I77" s="28" t="str">
        <f t="shared" si="4"/>
        <v>HOBBS MUNICIPAL SCHOOLS</v>
      </c>
      <c r="J77" s="28" t="str">
        <f t="shared" si="5"/>
        <v>District</v>
      </c>
    </row>
    <row r="78" spans="1:10" x14ac:dyDescent="0.3">
      <c r="A78" s="26" t="s">
        <v>1853</v>
      </c>
      <c r="B78" s="26" t="s">
        <v>145</v>
      </c>
      <c r="C78" s="26" t="s">
        <v>44</v>
      </c>
      <c r="D78" s="26" t="s">
        <v>410</v>
      </c>
      <c r="E78" s="27">
        <f t="shared" si="3"/>
        <v>68</v>
      </c>
      <c r="F78" s="27" t="str">
        <f>IFERROR(INDEX($A$2:$A$225,MATCH(ROWS($E$2:E78),$E$2:$E$225,0)),"")</f>
        <v>HONDO VALLEY SCHOOLS</v>
      </c>
      <c r="G78" s="28">
        <f>IF(ISERROR(SEARCH('OoSTA Calendar'!$C$3,$F78)),0,1)</f>
        <v>1</v>
      </c>
      <c r="H78" s="28">
        <f>IF($G78=0,"",COUNTIF($G$2:G78,1))</f>
        <v>77</v>
      </c>
      <c r="I78" s="28" t="str">
        <f t="shared" si="4"/>
        <v>HONDO VALLEY SCHOOLS</v>
      </c>
      <c r="J78" s="28" t="str">
        <f t="shared" si="5"/>
        <v>District</v>
      </c>
    </row>
    <row r="79" spans="1:10" x14ac:dyDescent="0.3">
      <c r="A79" s="26" t="s">
        <v>1854</v>
      </c>
      <c r="B79" s="26" t="s">
        <v>149</v>
      </c>
      <c r="C79" s="26" t="s">
        <v>44</v>
      </c>
      <c r="D79" s="26" t="s">
        <v>411</v>
      </c>
      <c r="E79" s="27">
        <f t="shared" si="3"/>
        <v>71</v>
      </c>
      <c r="F79" s="27" t="str">
        <f>IFERROR(INDEX($A$2:$A$225,MATCH(ROWS($E$2:E79),$E$2:$E$225,0)),"")</f>
        <v>HORIZON ACADEMY WEST</v>
      </c>
      <c r="G79" s="28">
        <f>IF(ISERROR(SEARCH('OoSTA Calendar'!$C$3,$F79)),0,1)</f>
        <v>1</v>
      </c>
      <c r="H79" s="28">
        <f>IF($G79=0,"",COUNTIF($G$2:G79,1))</f>
        <v>78</v>
      </c>
      <c r="I79" s="28" t="str">
        <f t="shared" si="4"/>
        <v>HORIZON ACADEMY WEST</v>
      </c>
      <c r="J79" s="28" t="str">
        <f t="shared" si="5"/>
        <v>District</v>
      </c>
    </row>
    <row r="80" spans="1:10" x14ac:dyDescent="0.3">
      <c r="A80" s="26" t="s">
        <v>1855</v>
      </c>
      <c r="B80" s="26" t="s">
        <v>151</v>
      </c>
      <c r="C80" s="26" t="s">
        <v>44</v>
      </c>
      <c r="D80" s="26" t="s">
        <v>412</v>
      </c>
      <c r="E80" s="27">
        <f t="shared" si="3"/>
        <v>72</v>
      </c>
      <c r="F80" s="27" t="str">
        <f>IFERROR(INDEX($A$2:$A$225,MATCH(ROWS($E$2:E80),$E$2:$E$225,0)),"")</f>
        <v>HOUSE MUNICIPAL SCHOOLS</v>
      </c>
      <c r="G80" s="28">
        <f>IF(ISERROR(SEARCH('OoSTA Calendar'!$C$3,$F80)),0,1)</f>
        <v>1</v>
      </c>
      <c r="H80" s="28">
        <f>IF($G80=0,"",COUNTIF($G$2:G80,1))</f>
        <v>79</v>
      </c>
      <c r="I80" s="28" t="str">
        <f t="shared" si="4"/>
        <v>HOUSE MUNICIPAL SCHOOLS</v>
      </c>
      <c r="J80" s="28" t="str">
        <f t="shared" si="5"/>
        <v>District</v>
      </c>
    </row>
    <row r="81" spans="1:10" x14ac:dyDescent="0.3">
      <c r="A81" s="26" t="s">
        <v>1856</v>
      </c>
      <c r="B81" s="26" t="s">
        <v>153</v>
      </c>
      <c r="C81" s="26" t="s">
        <v>44</v>
      </c>
      <c r="D81" s="26" t="s">
        <v>413</v>
      </c>
      <c r="E81" s="27">
        <f t="shared" si="3"/>
        <v>73</v>
      </c>
      <c r="F81" s="27" t="str">
        <f>IFERROR(INDEX($A$2:$A$225,MATCH(ROWS($E$2:E81),$E$2:$E$225,0)),"")</f>
        <v>HOZHO ACADEMY</v>
      </c>
      <c r="G81" s="28">
        <f>IF(ISERROR(SEARCH('OoSTA Calendar'!$C$3,$F81)),0,1)</f>
        <v>1</v>
      </c>
      <c r="H81" s="28">
        <f>IF($G81=0,"",COUNTIF($G$2:G81,1))</f>
        <v>80</v>
      </c>
      <c r="I81" s="28" t="str">
        <f t="shared" si="4"/>
        <v>HOZHO ACADEMY</v>
      </c>
      <c r="J81" s="28" t="str">
        <f t="shared" si="5"/>
        <v>District</v>
      </c>
    </row>
    <row r="82" spans="1:10" x14ac:dyDescent="0.3">
      <c r="A82" s="26" t="s">
        <v>1857</v>
      </c>
      <c r="B82" s="26" t="s">
        <v>155</v>
      </c>
      <c r="C82" s="26" t="s">
        <v>44</v>
      </c>
      <c r="D82" s="26" t="s">
        <v>414</v>
      </c>
      <c r="E82" s="27">
        <f t="shared" si="3"/>
        <v>74</v>
      </c>
      <c r="F82" s="27" t="str">
        <f>IFERROR(INDEX($A$2:$A$225,MATCH(ROWS($E$2:E82),$E$2:$E$225,0)),"")</f>
        <v>J PAUL TAYLOR ACADEMY</v>
      </c>
      <c r="G82" s="28">
        <f>IF(ISERROR(SEARCH('OoSTA Calendar'!$C$3,$F82)),0,1)</f>
        <v>1</v>
      </c>
      <c r="H82" s="28">
        <f>IF($G82=0,"",COUNTIF($G$2:G82,1))</f>
        <v>81</v>
      </c>
      <c r="I82" s="28" t="str">
        <f t="shared" si="4"/>
        <v>J PAUL TAYLOR ACADEMY</v>
      </c>
      <c r="J82" s="28" t="str">
        <f t="shared" si="5"/>
        <v>District</v>
      </c>
    </row>
    <row r="83" spans="1:10" x14ac:dyDescent="0.3">
      <c r="A83" s="26" t="s">
        <v>1858</v>
      </c>
      <c r="B83" s="26" t="s">
        <v>158</v>
      </c>
      <c r="C83" s="26" t="s">
        <v>44</v>
      </c>
      <c r="D83" s="26" t="s">
        <v>415</v>
      </c>
      <c r="E83" s="27">
        <f t="shared" si="3"/>
        <v>76</v>
      </c>
      <c r="F83" s="27" t="str">
        <f>IFERROR(INDEX($A$2:$A$225,MATCH(ROWS($E$2:E83),$E$2:$E$225,0)),"")</f>
        <v>JAL PUBLIC SCHOOLS</v>
      </c>
      <c r="G83" s="28">
        <f>IF(ISERROR(SEARCH('OoSTA Calendar'!$C$3,$F83)),0,1)</f>
        <v>1</v>
      </c>
      <c r="H83" s="28">
        <f>IF($G83=0,"",COUNTIF($G$2:G83,1))</f>
        <v>82</v>
      </c>
      <c r="I83" s="28" t="str">
        <f t="shared" si="4"/>
        <v>JAL PUBLIC SCHOOLS</v>
      </c>
      <c r="J83" s="28" t="str">
        <f t="shared" si="5"/>
        <v>District</v>
      </c>
    </row>
    <row r="84" spans="1:10" x14ac:dyDescent="0.3">
      <c r="A84" s="26" t="s">
        <v>1859</v>
      </c>
      <c r="B84" s="26" t="s">
        <v>160</v>
      </c>
      <c r="C84" s="26" t="s">
        <v>44</v>
      </c>
      <c r="D84" s="26" t="s">
        <v>416</v>
      </c>
      <c r="E84" s="27">
        <f t="shared" si="3"/>
        <v>77</v>
      </c>
      <c r="F84" s="27" t="str">
        <f>IFERROR(INDEX($A$2:$A$225,MATCH(ROWS($E$2:E84),$E$2:$E$225,0)),"")</f>
        <v>JEFFERSON MONTESSORI ACADEMY</v>
      </c>
      <c r="G84" s="28">
        <f>IF(ISERROR(SEARCH('OoSTA Calendar'!$C$3,$F84)),0,1)</f>
        <v>1</v>
      </c>
      <c r="H84" s="28">
        <f>IF($G84=0,"",COUNTIF($G$2:G84,1))</f>
        <v>83</v>
      </c>
      <c r="I84" s="28" t="str">
        <f t="shared" si="4"/>
        <v>JEFFERSON MONTESSORI ACADEMY</v>
      </c>
      <c r="J84" s="28" t="str">
        <f t="shared" si="5"/>
        <v>District</v>
      </c>
    </row>
    <row r="85" spans="1:10" x14ac:dyDescent="0.3">
      <c r="A85" s="26" t="s">
        <v>1860</v>
      </c>
      <c r="B85" s="26" t="s">
        <v>163</v>
      </c>
      <c r="C85" s="26" t="s">
        <v>44</v>
      </c>
      <c r="D85" s="26" t="s">
        <v>417</v>
      </c>
      <c r="E85" s="27">
        <f t="shared" si="3"/>
        <v>79</v>
      </c>
      <c r="F85" s="27" t="str">
        <f>IFERROR(INDEX($A$2:$A$225,MATCH(ROWS($E$2:E85),$E$2:$E$225,0)),"")</f>
        <v>JEMEZ MOUNTAIN SCHOOL DISTRICT</v>
      </c>
      <c r="G85" s="28">
        <f>IF(ISERROR(SEARCH('OoSTA Calendar'!$C$3,$F85)),0,1)</f>
        <v>1</v>
      </c>
      <c r="H85" s="28">
        <f>IF($G85=0,"",COUNTIF($G$2:G85,1))</f>
        <v>84</v>
      </c>
      <c r="I85" s="28" t="str">
        <f t="shared" si="4"/>
        <v>JEMEZ MOUNTAIN SCHOOL DISTRICT</v>
      </c>
      <c r="J85" s="28" t="str">
        <f t="shared" si="5"/>
        <v>District</v>
      </c>
    </row>
    <row r="86" spans="1:10" x14ac:dyDescent="0.3">
      <c r="A86" s="26" t="s">
        <v>1861</v>
      </c>
      <c r="B86" s="26" t="s">
        <v>168</v>
      </c>
      <c r="C86" s="26" t="s">
        <v>44</v>
      </c>
      <c r="D86" s="26" t="s">
        <v>418</v>
      </c>
      <c r="E86" s="27">
        <f t="shared" si="3"/>
        <v>82</v>
      </c>
      <c r="F86" s="27" t="str">
        <f>IFERROR(INDEX($A$2:$A$225,MATCH(ROWS($E$2:E86),$E$2:$E$225,0)),"")</f>
        <v>JEMEZ VALLEY PUBLIC SCHOOLS</v>
      </c>
      <c r="G86" s="28">
        <f>IF(ISERROR(SEARCH('OoSTA Calendar'!$C$3,$F86)),0,1)</f>
        <v>1</v>
      </c>
      <c r="H86" s="28">
        <f>IF($G86=0,"",COUNTIF($G$2:G86,1))</f>
        <v>85</v>
      </c>
      <c r="I86" s="28" t="str">
        <f t="shared" si="4"/>
        <v>JEMEZ VALLEY PUBLIC SCHOOLS</v>
      </c>
      <c r="J86" s="28" t="str">
        <f t="shared" si="5"/>
        <v>District</v>
      </c>
    </row>
    <row r="87" spans="1:10" x14ac:dyDescent="0.3">
      <c r="A87" s="26" t="s">
        <v>1862</v>
      </c>
      <c r="B87" s="26" t="s">
        <v>171</v>
      </c>
      <c r="C87" s="26" t="s">
        <v>44</v>
      </c>
      <c r="D87" s="26" t="s">
        <v>419</v>
      </c>
      <c r="E87" s="27">
        <f t="shared" si="3"/>
        <v>84</v>
      </c>
      <c r="F87" s="27" t="str">
        <f>IFERROR(INDEX($A$2:$A$225,MATCH(ROWS($E$2:E87),$E$2:$E$225,0)),"")</f>
        <v>LA ACADEMIA DE ESPERANZA</v>
      </c>
      <c r="G87" s="28">
        <f>IF(ISERROR(SEARCH('OoSTA Calendar'!$C$3,$F87)),0,1)</f>
        <v>1</v>
      </c>
      <c r="H87" s="28">
        <f>IF($G87=0,"",COUNTIF($G$2:G87,1))</f>
        <v>86</v>
      </c>
      <c r="I87" s="28" t="str">
        <f t="shared" si="4"/>
        <v>LA ACADEMIA DE ESPERANZA</v>
      </c>
      <c r="J87" s="28" t="str">
        <f t="shared" si="5"/>
        <v>District</v>
      </c>
    </row>
    <row r="88" spans="1:10" x14ac:dyDescent="0.3">
      <c r="A88" s="26" t="s">
        <v>1863</v>
      </c>
      <c r="B88" s="26" t="s">
        <v>173</v>
      </c>
      <c r="C88" s="26" t="s">
        <v>44</v>
      </c>
      <c r="D88" s="26" t="s">
        <v>420</v>
      </c>
      <c r="E88" s="27">
        <f t="shared" si="3"/>
        <v>85</v>
      </c>
      <c r="F88" s="27" t="str">
        <f>IFERROR(INDEX($A$2:$A$225,MATCH(ROWS($E$2:E88),$E$2:$E$225,0)),"")</f>
        <v>LA ACADEMIA DOLORES HUERTA</v>
      </c>
      <c r="G88" s="28">
        <f>IF(ISERROR(SEARCH('OoSTA Calendar'!$C$3,$F88)),0,1)</f>
        <v>1</v>
      </c>
      <c r="H88" s="28">
        <f>IF($G88=0,"",COUNTIF($G$2:G88,1))</f>
        <v>87</v>
      </c>
      <c r="I88" s="28" t="str">
        <f t="shared" si="4"/>
        <v>LA ACADEMIA DOLORES HUERTA</v>
      </c>
      <c r="J88" s="28" t="str">
        <f t="shared" si="5"/>
        <v>District</v>
      </c>
    </row>
    <row r="89" spans="1:10" x14ac:dyDescent="0.3">
      <c r="A89" s="26" t="s">
        <v>1864</v>
      </c>
      <c r="B89" s="26" t="s">
        <v>268</v>
      </c>
      <c r="C89" s="26" t="s">
        <v>34</v>
      </c>
      <c r="D89" s="26" t="s">
        <v>421</v>
      </c>
      <c r="E89" s="27">
        <f t="shared" si="3"/>
        <v>146</v>
      </c>
      <c r="F89" s="27" t="str">
        <f>IFERROR(INDEX($A$2:$A$225,MATCH(ROWS($E$2:E89),$E$2:$E$225,0)),"")</f>
        <v>LA TIERRA MONTESSORI SCHOOL OF THE ARTS AND SCIENCES</v>
      </c>
      <c r="G89" s="28">
        <f>IF(ISERROR(SEARCH('OoSTA Calendar'!$C$3,$F89)),0,1)</f>
        <v>1</v>
      </c>
      <c r="H89" s="28">
        <f>IF($G89=0,"",COUNTIF($G$2:G89,1))</f>
        <v>88</v>
      </c>
      <c r="I89" s="28" t="str">
        <f t="shared" si="4"/>
        <v>LA TIERRA MONTESSORI SCHOOL OF THE ARTS AND SCIENCES</v>
      </c>
      <c r="J89" s="28" t="str">
        <f t="shared" si="5"/>
        <v>Local Charter</v>
      </c>
    </row>
    <row r="90" spans="1:10" x14ac:dyDescent="0.3">
      <c r="A90" s="26"/>
      <c r="B90" s="26"/>
      <c r="C90" s="26"/>
      <c r="D90" s="26" t="s">
        <v>373</v>
      </c>
      <c r="E90" s="27">
        <f t="shared" si="3"/>
        <v>0</v>
      </c>
      <c r="F90" s="27" t="str">
        <f>IFERROR(INDEX($A$2:$A$225,MATCH(ROWS($E$2:E90),$E$2:$E$225,0)),"")</f>
        <v>LAKE ARTHUR MUNICIPAL SCHOOLS</v>
      </c>
      <c r="G90" s="28">
        <f>IF(ISERROR(SEARCH('OoSTA Calendar'!$C$3,$F90)),0,1)</f>
        <v>1</v>
      </c>
      <c r="H90" s="28">
        <f>IF($G90=0,"",COUNTIF($G$2:G90,1))</f>
        <v>89</v>
      </c>
      <c r="I90" s="28" t="str">
        <f t="shared" si="4"/>
        <v>LAKE ARTHUR MUNICIPAL SCHOOLS</v>
      </c>
      <c r="J90" s="28" t="str">
        <f t="shared" si="5"/>
        <v/>
      </c>
    </row>
    <row r="91" spans="1:10" x14ac:dyDescent="0.3">
      <c r="A91" s="26" t="s">
        <v>1865</v>
      </c>
      <c r="B91" s="26" t="s">
        <v>179</v>
      </c>
      <c r="C91" s="26" t="s">
        <v>44</v>
      </c>
      <c r="D91" s="26" t="s">
        <v>422</v>
      </c>
      <c r="E91" s="27">
        <f t="shared" si="3"/>
        <v>89</v>
      </c>
      <c r="F91" s="27" t="str">
        <f>IFERROR(INDEX($A$2:$A$225,MATCH(ROWS($E$2:E91),$E$2:$E$225,0)),"")</f>
        <v>LAS CRUCES SCHOOL DISTRICT</v>
      </c>
      <c r="G91" s="28">
        <f>IF(ISERROR(SEARCH('OoSTA Calendar'!$C$3,$F91)),0,1)</f>
        <v>1</v>
      </c>
      <c r="H91" s="28">
        <f>IF($G91=0,"",COUNTIF($G$2:G91,1))</f>
        <v>90</v>
      </c>
      <c r="I91" s="28" t="str">
        <f t="shared" si="4"/>
        <v>LAS CRUCES SCHOOL DISTRICT</v>
      </c>
      <c r="J91" s="28" t="str">
        <f t="shared" si="5"/>
        <v>District</v>
      </c>
    </row>
    <row r="92" spans="1:10" x14ac:dyDescent="0.3">
      <c r="A92" s="26" t="s">
        <v>1866</v>
      </c>
      <c r="B92" s="26" t="s">
        <v>180</v>
      </c>
      <c r="C92" s="26" t="s">
        <v>44</v>
      </c>
      <c r="D92" s="26" t="s">
        <v>423</v>
      </c>
      <c r="E92" s="27">
        <f t="shared" si="3"/>
        <v>90</v>
      </c>
      <c r="F92" s="27" t="str">
        <f>IFERROR(INDEX($A$2:$A$225,MATCH(ROWS($E$2:E92),$E$2:$E$225,0)),"")</f>
        <v>LAS MONTANAS CHARTER HS</v>
      </c>
      <c r="G92" s="28">
        <f>IF(ISERROR(SEARCH('OoSTA Calendar'!$C$3,$F92)),0,1)</f>
        <v>1</v>
      </c>
      <c r="H92" s="28">
        <f>IF($G92=0,"",COUNTIF($G$2:G92,1))</f>
        <v>91</v>
      </c>
      <c r="I92" s="28" t="str">
        <f t="shared" si="4"/>
        <v>LAS MONTANAS CHARTER HS</v>
      </c>
      <c r="J92" s="28" t="str">
        <f t="shared" si="5"/>
        <v>District</v>
      </c>
    </row>
    <row r="93" spans="1:10" x14ac:dyDescent="0.3">
      <c r="A93" s="26" t="s">
        <v>1867</v>
      </c>
      <c r="B93" s="26" t="s">
        <v>183</v>
      </c>
      <c r="C93" s="26" t="s">
        <v>44</v>
      </c>
      <c r="D93" s="26" t="s">
        <v>424</v>
      </c>
      <c r="E93" s="27">
        <f t="shared" si="3"/>
        <v>92</v>
      </c>
      <c r="F93" s="27" t="str">
        <f>IFERROR(INDEX($A$2:$A$225,MATCH(ROWS($E$2:E93),$E$2:$E$225,0)),"")</f>
        <v>LAS VEGAS CITY SCHOOLS</v>
      </c>
      <c r="G93" s="28">
        <f>IF(ISERROR(SEARCH('OoSTA Calendar'!$C$3,$F93)),0,1)</f>
        <v>1</v>
      </c>
      <c r="H93" s="28">
        <f>IF($G93=0,"",COUNTIF($G$2:G93,1))</f>
        <v>92</v>
      </c>
      <c r="I93" s="28" t="str">
        <f t="shared" si="4"/>
        <v>LAS VEGAS CITY SCHOOLS</v>
      </c>
      <c r="J93" s="28" t="str">
        <f t="shared" si="5"/>
        <v>District</v>
      </c>
    </row>
    <row r="94" spans="1:10" x14ac:dyDescent="0.3">
      <c r="A94" s="26" t="s">
        <v>1868</v>
      </c>
      <c r="B94" s="26" t="s">
        <v>185</v>
      </c>
      <c r="C94" s="26" t="s">
        <v>44</v>
      </c>
      <c r="D94" s="26" t="s">
        <v>425</v>
      </c>
      <c r="E94" s="27">
        <f t="shared" si="3"/>
        <v>93</v>
      </c>
      <c r="F94" s="27" t="str">
        <f>IFERROR(INDEX($A$2:$A$225,MATCH(ROWS($E$2:E94),$E$2:$E$225,0)),"")</f>
        <v>LOGAN MUNICIPAL SCHOOLS</v>
      </c>
      <c r="G94" s="28">
        <f>IF(ISERROR(SEARCH('OoSTA Calendar'!$C$3,$F94)),0,1)</f>
        <v>1</v>
      </c>
      <c r="H94" s="28">
        <f>IF($G94=0,"",COUNTIF($G$2:G94,1))</f>
        <v>93</v>
      </c>
      <c r="I94" s="28" t="str">
        <f t="shared" si="4"/>
        <v>LOGAN MUNICIPAL SCHOOLS</v>
      </c>
      <c r="J94" s="28" t="str">
        <f t="shared" si="5"/>
        <v>District</v>
      </c>
    </row>
    <row r="95" spans="1:10" x14ac:dyDescent="0.3">
      <c r="A95" s="26" t="s">
        <v>1869</v>
      </c>
      <c r="B95" s="26" t="s">
        <v>187</v>
      </c>
      <c r="C95" s="26" t="s">
        <v>44</v>
      </c>
      <c r="D95" s="26" t="s">
        <v>426</v>
      </c>
      <c r="E95" s="27">
        <f t="shared" si="3"/>
        <v>94</v>
      </c>
      <c r="F95" s="27" t="str">
        <f>IFERROR(INDEX($A$2:$A$225,MATCH(ROWS($E$2:E95),$E$2:$E$225,0)),"")</f>
        <v>LORDSBURG MUNICIPAL SCHOOLS</v>
      </c>
      <c r="G95" s="28">
        <f>IF(ISERROR(SEARCH('OoSTA Calendar'!$C$3,$F95)),0,1)</f>
        <v>1</v>
      </c>
      <c r="H95" s="28">
        <f>IF($G95=0,"",COUNTIF($G$2:G95,1))</f>
        <v>94</v>
      </c>
      <c r="I95" s="28" t="str">
        <f t="shared" si="4"/>
        <v>LORDSBURG MUNICIPAL SCHOOLS</v>
      </c>
      <c r="J95" s="28" t="str">
        <f t="shared" si="5"/>
        <v>District</v>
      </c>
    </row>
    <row r="96" spans="1:10" x14ac:dyDescent="0.3">
      <c r="A96" s="26" t="s">
        <v>1870</v>
      </c>
      <c r="B96" s="26" t="s">
        <v>189</v>
      </c>
      <c r="C96" s="26" t="s">
        <v>44</v>
      </c>
      <c r="D96" s="26" t="s">
        <v>190</v>
      </c>
      <c r="E96" s="27">
        <f t="shared" si="3"/>
        <v>95</v>
      </c>
      <c r="F96" s="27" t="str">
        <f>IFERROR(INDEX($A$2:$A$225,MATCH(ROWS($E$2:E96),$E$2:$E$225,0)),"")</f>
        <v>LOS ALAMOS PUBLIC SCHOOLS</v>
      </c>
      <c r="G96" s="28">
        <f>IF(ISERROR(SEARCH('OoSTA Calendar'!$C$3,$F96)),0,1)</f>
        <v>1</v>
      </c>
      <c r="H96" s="28">
        <f>IF($G96=0,"",COUNTIF($G$2:G96,1))</f>
        <v>95</v>
      </c>
      <c r="I96" s="28" t="str">
        <f t="shared" si="4"/>
        <v>LOS ALAMOS PUBLIC SCHOOLS</v>
      </c>
      <c r="J96" s="28" t="str">
        <f t="shared" si="5"/>
        <v>District</v>
      </c>
    </row>
    <row r="97" spans="1:10" x14ac:dyDescent="0.3">
      <c r="A97" s="26" t="s">
        <v>1871</v>
      </c>
      <c r="B97" s="26" t="s">
        <v>192</v>
      </c>
      <c r="C97" s="26" t="s">
        <v>44</v>
      </c>
      <c r="D97" s="26" t="s">
        <v>427</v>
      </c>
      <c r="E97" s="27">
        <f t="shared" si="3"/>
        <v>96</v>
      </c>
      <c r="F97" s="27" t="str">
        <f>IFERROR(INDEX($A$2:$A$225,MATCH(ROWS($E$2:E97),$E$2:$E$225,0)),"")</f>
        <v>LOS LUNAS CONSOLIDATED SCHOOLS</v>
      </c>
      <c r="G97" s="28">
        <f>IF(ISERROR(SEARCH('OoSTA Calendar'!$C$3,$F97)),0,1)</f>
        <v>1</v>
      </c>
      <c r="H97" s="28">
        <f>IF($G97=0,"",COUNTIF($G$2:G97,1))</f>
        <v>96</v>
      </c>
      <c r="I97" s="28" t="str">
        <f t="shared" si="4"/>
        <v>LOS LUNAS CONSOLIDATED SCHOOLS</v>
      </c>
      <c r="J97" s="28" t="str">
        <f t="shared" si="5"/>
        <v>District</v>
      </c>
    </row>
    <row r="98" spans="1:10" x14ac:dyDescent="0.3">
      <c r="A98" s="26" t="s">
        <v>1872</v>
      </c>
      <c r="B98" s="26" t="s">
        <v>195</v>
      </c>
      <c r="C98" s="26" t="s">
        <v>44</v>
      </c>
      <c r="D98" s="26" t="s">
        <v>428</v>
      </c>
      <c r="E98" s="27">
        <f t="shared" si="3"/>
        <v>98</v>
      </c>
      <c r="F98" s="27" t="str">
        <f>IFERROR(INDEX($A$2:$A$225,MATCH(ROWS($E$2:E98),$E$2:$E$225,0)),"")</f>
        <v>LOS PUENTES CHARTER SCHOOL</v>
      </c>
      <c r="G98" s="28">
        <f>IF(ISERROR(SEARCH('OoSTA Calendar'!$C$3,$F98)),0,1)</f>
        <v>1</v>
      </c>
      <c r="H98" s="28">
        <f>IF($G98=0,"",COUNTIF($G$2:G98,1))</f>
        <v>97</v>
      </c>
      <c r="I98" s="28" t="str">
        <f t="shared" si="4"/>
        <v>LOS PUENTES CHARTER SCHOOL</v>
      </c>
      <c r="J98" s="28" t="str">
        <f t="shared" si="5"/>
        <v>District</v>
      </c>
    </row>
    <row r="99" spans="1:10" x14ac:dyDescent="0.3">
      <c r="A99" s="26" t="s">
        <v>1873</v>
      </c>
      <c r="B99" s="26" t="s">
        <v>197</v>
      </c>
      <c r="C99" s="26" t="s">
        <v>44</v>
      </c>
      <c r="D99" s="26" t="s">
        <v>429</v>
      </c>
      <c r="E99" s="27">
        <f t="shared" si="3"/>
        <v>99</v>
      </c>
      <c r="F99" s="27" t="str">
        <f>IFERROR(INDEX($A$2:$A$225,MATCH(ROWS($E$2:E99),$E$2:$E$225,0)),"")</f>
        <v>LOVING MUNICIPAL SCHOOLS</v>
      </c>
      <c r="G99" s="28">
        <f>IF(ISERROR(SEARCH('OoSTA Calendar'!$C$3,$F99)),0,1)</f>
        <v>1</v>
      </c>
      <c r="H99" s="28">
        <f>IF($G99=0,"",COUNTIF($G$2:G99,1))</f>
        <v>98</v>
      </c>
      <c r="I99" s="28" t="str">
        <f t="shared" si="4"/>
        <v>LOVING MUNICIPAL SCHOOLS</v>
      </c>
      <c r="J99" s="28" t="str">
        <f t="shared" si="5"/>
        <v>District</v>
      </c>
    </row>
    <row r="100" spans="1:10" x14ac:dyDescent="0.3">
      <c r="A100" s="26" t="s">
        <v>1874</v>
      </c>
      <c r="B100" s="26" t="s">
        <v>199</v>
      </c>
      <c r="C100" s="26" t="s">
        <v>44</v>
      </c>
      <c r="D100" s="26" t="s">
        <v>430</v>
      </c>
      <c r="E100" s="27">
        <f t="shared" si="3"/>
        <v>100</v>
      </c>
      <c r="F100" s="27" t="str">
        <f>IFERROR(INDEX($A$2:$A$225,MATCH(ROWS($E$2:E100),$E$2:$E$225,0)),"")</f>
        <v>LOVINGTON MUNICIPAL SCHOOLS</v>
      </c>
      <c r="G100" s="28">
        <f>IF(ISERROR(SEARCH('OoSTA Calendar'!$C$3,$F100)),0,1)</f>
        <v>1</v>
      </c>
      <c r="H100" s="28">
        <f>IF($G100=0,"",COUNTIF($G$2:G100,1))</f>
        <v>99</v>
      </c>
      <c r="I100" s="28" t="str">
        <f t="shared" si="4"/>
        <v>LOVINGTON MUNICIPAL SCHOOLS</v>
      </c>
      <c r="J100" s="28" t="str">
        <f t="shared" si="5"/>
        <v>District</v>
      </c>
    </row>
    <row r="101" spans="1:10" x14ac:dyDescent="0.3">
      <c r="A101" s="26" t="s">
        <v>1875</v>
      </c>
      <c r="B101" s="26" t="s">
        <v>203</v>
      </c>
      <c r="C101" s="26" t="s">
        <v>44</v>
      </c>
      <c r="D101" s="26" t="s">
        <v>431</v>
      </c>
      <c r="E101" s="27">
        <f t="shared" si="3"/>
        <v>103</v>
      </c>
      <c r="F101" s="27" t="str">
        <f>IFERROR(INDEX($A$2:$A$225,MATCH(ROWS($E$2:E101),$E$2:$E$225,0)),"")</f>
        <v>MAGDALENA MUNICIPAL SCHOOLS</v>
      </c>
      <c r="G101" s="28">
        <f>IF(ISERROR(SEARCH('OoSTA Calendar'!$C$3,$F101)),0,1)</f>
        <v>1</v>
      </c>
      <c r="H101" s="28">
        <f>IF($G101=0,"",COUNTIF($G$2:G101,1))</f>
        <v>100</v>
      </c>
      <c r="I101" s="28" t="str">
        <f t="shared" si="4"/>
        <v>MAGDALENA MUNICIPAL SCHOOLS</v>
      </c>
      <c r="J101" s="28" t="str">
        <f t="shared" si="5"/>
        <v>District</v>
      </c>
    </row>
    <row r="102" spans="1:10" x14ac:dyDescent="0.3">
      <c r="A102" s="26" t="s">
        <v>1876</v>
      </c>
      <c r="B102" s="26" t="s">
        <v>207</v>
      </c>
      <c r="C102" s="26" t="s">
        <v>44</v>
      </c>
      <c r="D102" s="26" t="s">
        <v>432</v>
      </c>
      <c r="E102" s="27">
        <f t="shared" si="3"/>
        <v>106</v>
      </c>
      <c r="F102" s="27" t="str">
        <f>IFERROR(INDEX($A$2:$A$225,MATCH(ROWS($E$2:E102),$E$2:$E$225,0)),"")</f>
        <v>MARK ARMIJO ACADEMY</v>
      </c>
      <c r="G102" s="28">
        <f>IF(ISERROR(SEARCH('OoSTA Calendar'!$C$3,$F102)),0,1)</f>
        <v>1</v>
      </c>
      <c r="H102" s="28">
        <f>IF($G102=0,"",COUNTIF($G$2:G102,1))</f>
        <v>101</v>
      </c>
      <c r="I102" s="28" t="str">
        <f t="shared" si="4"/>
        <v>MARK ARMIJO ACADEMY</v>
      </c>
      <c r="J102" s="28" t="str">
        <f t="shared" si="5"/>
        <v>District</v>
      </c>
    </row>
    <row r="103" spans="1:10" x14ac:dyDescent="0.3">
      <c r="A103" s="26" t="s">
        <v>1877</v>
      </c>
      <c r="B103" s="26" t="s">
        <v>209</v>
      </c>
      <c r="C103" s="26" t="s">
        <v>44</v>
      </c>
      <c r="D103" s="26" t="s">
        <v>433</v>
      </c>
      <c r="E103" s="27">
        <f t="shared" si="3"/>
        <v>107</v>
      </c>
      <c r="F103" s="27" t="str">
        <f>IFERROR(INDEX($A$2:$A$225,MATCH(ROWS($E$2:E103),$E$2:$E$225,0)),"")</f>
        <v>MASTERS PROGRAM</v>
      </c>
      <c r="G103" s="28">
        <f>IF(ISERROR(SEARCH('OoSTA Calendar'!$C$3,$F103)),0,1)</f>
        <v>1</v>
      </c>
      <c r="H103" s="28">
        <f>IF($G103=0,"",COUNTIF($G$2:G103,1))</f>
        <v>102</v>
      </c>
      <c r="I103" s="28" t="str">
        <f t="shared" si="4"/>
        <v>MASTERS PROGRAM</v>
      </c>
      <c r="J103" s="28" t="str">
        <f t="shared" si="5"/>
        <v>District</v>
      </c>
    </row>
    <row r="104" spans="1:10" x14ac:dyDescent="0.3">
      <c r="A104" s="26" t="s">
        <v>1878</v>
      </c>
      <c r="B104" s="26" t="s">
        <v>217</v>
      </c>
      <c r="C104" s="26" t="s">
        <v>44</v>
      </c>
      <c r="D104" s="26" t="s">
        <v>218</v>
      </c>
      <c r="E104" s="27">
        <f t="shared" si="3"/>
        <v>113</v>
      </c>
      <c r="F104" s="27" t="str">
        <f>IFERROR(INDEX($A$2:$A$225,MATCH(ROWS($E$2:E104),$E$2:$E$225,0)),"")</f>
        <v>MAXWELL MUNICIPAL SCHOOL</v>
      </c>
      <c r="G104" s="28">
        <f>IF(ISERROR(SEARCH('OoSTA Calendar'!$C$3,$F104)),0,1)</f>
        <v>1</v>
      </c>
      <c r="H104" s="28">
        <f>IF($G104=0,"",COUNTIF($G$2:G104,1))</f>
        <v>103</v>
      </c>
      <c r="I104" s="28" t="str">
        <f t="shared" si="4"/>
        <v>MAXWELL MUNICIPAL SCHOOL</v>
      </c>
      <c r="J104" s="28" t="str">
        <f t="shared" si="5"/>
        <v>District</v>
      </c>
    </row>
    <row r="105" spans="1:10" x14ac:dyDescent="0.3">
      <c r="A105" s="26" t="s">
        <v>1879</v>
      </c>
      <c r="B105" s="26" t="s">
        <v>221</v>
      </c>
      <c r="C105" s="26" t="s">
        <v>44</v>
      </c>
      <c r="D105" s="26" t="s">
        <v>434</v>
      </c>
      <c r="E105" s="27">
        <f t="shared" si="3"/>
        <v>115</v>
      </c>
      <c r="F105" s="27" t="str">
        <f>IFERROR(INDEX($A$2:$A$225,MATCH(ROWS($E$2:E105),$E$2:$E$225,0)),"")</f>
        <v>MCCURDY CHARTER SCHOOL</v>
      </c>
      <c r="G105" s="28">
        <f>IF(ISERROR(SEARCH('OoSTA Calendar'!$C$3,$F105)),0,1)</f>
        <v>1</v>
      </c>
      <c r="H105" s="28">
        <f>IF($G105=0,"",COUNTIF($G$2:G105,1))</f>
        <v>104</v>
      </c>
      <c r="I105" s="28" t="str">
        <f t="shared" si="4"/>
        <v>MCCURDY CHARTER SCHOOL</v>
      </c>
      <c r="J105" s="28" t="str">
        <f t="shared" si="5"/>
        <v>District</v>
      </c>
    </row>
    <row r="106" spans="1:10" x14ac:dyDescent="0.3">
      <c r="A106" s="26" t="s">
        <v>1880</v>
      </c>
      <c r="B106" s="26" t="s">
        <v>225</v>
      </c>
      <c r="C106" s="26" t="s">
        <v>44</v>
      </c>
      <c r="D106" s="26" t="s">
        <v>435</v>
      </c>
      <c r="E106" s="27">
        <f t="shared" si="3"/>
        <v>117</v>
      </c>
      <c r="F106" s="27" t="str">
        <f>IFERROR(INDEX($A$2:$A$225,MATCH(ROWS($E$2:E106),$E$2:$E$225,0)),"")</f>
        <v>MEDIA ARTS COLLABORATIVE CHARTER</v>
      </c>
      <c r="G106" s="28">
        <f>IF(ISERROR(SEARCH('OoSTA Calendar'!$C$3,$F106)),0,1)</f>
        <v>1</v>
      </c>
      <c r="H106" s="28">
        <f>IF($G106=0,"",COUNTIF($G$2:G106,1))</f>
        <v>105</v>
      </c>
      <c r="I106" s="28" t="str">
        <f t="shared" si="4"/>
        <v>MEDIA ARTS COLLABORATIVE CHARTER</v>
      </c>
      <c r="J106" s="28" t="str">
        <f t="shared" si="5"/>
        <v>District</v>
      </c>
    </row>
    <row r="107" spans="1:10" x14ac:dyDescent="0.3">
      <c r="A107" s="26" t="s">
        <v>1881</v>
      </c>
      <c r="B107" s="26" t="s">
        <v>228</v>
      </c>
      <c r="C107" s="26" t="s">
        <v>44</v>
      </c>
      <c r="D107" s="26" t="s">
        <v>436</v>
      </c>
      <c r="E107" s="27">
        <f t="shared" si="3"/>
        <v>119</v>
      </c>
      <c r="F107" s="27" t="str">
        <f>IFERROR(INDEX($A$2:$A$225,MATCH(ROWS($E$2:E107),$E$2:$E$225,0)),"")</f>
        <v>MELROSE MUNICIPAL SCHOOLS</v>
      </c>
      <c r="G107" s="28">
        <f>IF(ISERROR(SEARCH('OoSTA Calendar'!$C$3,$F107)),0,1)</f>
        <v>1</v>
      </c>
      <c r="H107" s="28">
        <f>IF($G107=0,"",COUNTIF($G$2:G107,1))</f>
        <v>106</v>
      </c>
      <c r="I107" s="28" t="str">
        <f t="shared" si="4"/>
        <v>MELROSE MUNICIPAL SCHOOLS</v>
      </c>
      <c r="J107" s="28" t="str">
        <f t="shared" si="5"/>
        <v>District</v>
      </c>
    </row>
    <row r="108" spans="1:10" x14ac:dyDescent="0.3">
      <c r="A108" s="26" t="s">
        <v>1882</v>
      </c>
      <c r="B108" s="26" t="s">
        <v>241</v>
      </c>
      <c r="C108" s="26" t="s">
        <v>44</v>
      </c>
      <c r="D108" s="26" t="s">
        <v>437</v>
      </c>
      <c r="E108" s="27">
        <f t="shared" si="3"/>
        <v>127</v>
      </c>
      <c r="F108" s="27" t="str">
        <f>IFERROR(INDEX($A$2:$A$225,MATCH(ROWS($E$2:E108),$E$2:$E$225,0)),"")</f>
        <v>MESA VISTA CONSOLIDATED SCHOOLS</v>
      </c>
      <c r="G108" s="28">
        <f>IF(ISERROR(SEARCH('OoSTA Calendar'!$C$3,$F108)),0,1)</f>
        <v>1</v>
      </c>
      <c r="H108" s="28">
        <f>IF($G108=0,"",COUNTIF($G$2:G108,1))</f>
        <v>107</v>
      </c>
      <c r="I108" s="28" t="str">
        <f t="shared" si="4"/>
        <v>MESA VISTA CONSOLIDATED SCHOOLS</v>
      </c>
      <c r="J108" s="28" t="str">
        <f t="shared" si="5"/>
        <v>District</v>
      </c>
    </row>
    <row r="109" spans="1:10" x14ac:dyDescent="0.3">
      <c r="A109" s="26" t="s">
        <v>1883</v>
      </c>
      <c r="B109" s="26" t="s">
        <v>242</v>
      </c>
      <c r="C109" s="26" t="s">
        <v>44</v>
      </c>
      <c r="D109" s="26" t="s">
        <v>438</v>
      </c>
      <c r="E109" s="27">
        <f t="shared" si="3"/>
        <v>128</v>
      </c>
      <c r="F109" s="27" t="str">
        <f>IFERROR(INDEX($A$2:$A$225,MATCH(ROWS($E$2:E109),$E$2:$E$225,0)),"")</f>
        <v>MIDDLE COLLEGE HIGH SCHOOL</v>
      </c>
      <c r="G109" s="28">
        <f>IF(ISERROR(SEARCH('OoSTA Calendar'!$C$3,$F109)),0,1)</f>
        <v>1</v>
      </c>
      <c r="H109" s="28">
        <f>IF($G109=0,"",COUNTIF($G$2:G109,1))</f>
        <v>108</v>
      </c>
      <c r="I109" s="28" t="str">
        <f t="shared" si="4"/>
        <v>MIDDLE COLLEGE HIGH SCHOOL</v>
      </c>
      <c r="J109" s="28" t="str">
        <f t="shared" si="5"/>
        <v>District</v>
      </c>
    </row>
    <row r="110" spans="1:10" x14ac:dyDescent="0.3">
      <c r="A110" s="26" t="s">
        <v>1884</v>
      </c>
      <c r="B110" s="26" t="s">
        <v>244</v>
      </c>
      <c r="C110" s="26" t="s">
        <v>44</v>
      </c>
      <c r="D110" s="26" t="s">
        <v>439</v>
      </c>
      <c r="E110" s="27">
        <f t="shared" si="3"/>
        <v>129</v>
      </c>
      <c r="F110" s="27" t="str">
        <f>IFERROR(INDEX($A$2:$A$225,MATCH(ROWS($E$2:E110),$E$2:$E$225,0)),"")</f>
        <v>MISSION ACHIEVEMENT &amp; SUCCESS CHARTER</v>
      </c>
      <c r="G110" s="28">
        <f>IF(ISERROR(SEARCH('OoSTA Calendar'!$C$3,$F110)),0,1)</f>
        <v>1</v>
      </c>
      <c r="H110" s="28">
        <f>IF($G110=0,"",COUNTIF($G$2:G110,1))</f>
        <v>109</v>
      </c>
      <c r="I110" s="28" t="str">
        <f t="shared" si="4"/>
        <v>MISSION ACHIEVEMENT &amp; SUCCESS CHARTER</v>
      </c>
      <c r="J110" s="28" t="str">
        <f t="shared" si="5"/>
        <v>District</v>
      </c>
    </row>
    <row r="111" spans="1:10" x14ac:dyDescent="0.3">
      <c r="A111" s="26" t="s">
        <v>1885</v>
      </c>
      <c r="B111" s="26" t="s">
        <v>246</v>
      </c>
      <c r="C111" s="26" t="s">
        <v>44</v>
      </c>
      <c r="D111" s="26" t="s">
        <v>440</v>
      </c>
      <c r="E111" s="27">
        <f t="shared" si="3"/>
        <v>130</v>
      </c>
      <c r="F111" s="27" t="str">
        <f>IFERROR(INDEX($A$2:$A$225,MATCH(ROWS($E$2:E111),$E$2:$E$225,0)),"")</f>
        <v>MONTE DEL SOL CHARTER SCHOOL</v>
      </c>
      <c r="G111" s="28">
        <f>IF(ISERROR(SEARCH('OoSTA Calendar'!$C$3,$F111)),0,1)</f>
        <v>1</v>
      </c>
      <c r="H111" s="28">
        <f>IF($G111=0,"",COUNTIF($G$2:G111,1))</f>
        <v>110</v>
      </c>
      <c r="I111" s="28" t="str">
        <f t="shared" si="4"/>
        <v>MONTE DEL SOL CHARTER SCHOOL</v>
      </c>
      <c r="J111" s="28" t="str">
        <f t="shared" si="5"/>
        <v>District</v>
      </c>
    </row>
    <row r="112" spans="1:10" x14ac:dyDescent="0.3">
      <c r="A112" s="26" t="s">
        <v>1886</v>
      </c>
      <c r="B112" s="26" t="s">
        <v>248</v>
      </c>
      <c r="C112" s="26" t="s">
        <v>44</v>
      </c>
      <c r="D112" s="26" t="s">
        <v>441</v>
      </c>
      <c r="E112" s="27">
        <f t="shared" si="3"/>
        <v>132</v>
      </c>
      <c r="F112" s="27" t="str">
        <f>IFERROR(INDEX($A$2:$A$225,MATCH(ROWS($E$2:E112),$E$2:$E$225,0)),"")</f>
        <v>MONTESSORI ELEMENTARY SCHOOL</v>
      </c>
      <c r="G112" s="28">
        <f>IF(ISERROR(SEARCH('OoSTA Calendar'!$C$3,$F112)),0,1)</f>
        <v>1</v>
      </c>
      <c r="H112" s="28">
        <f>IF($G112=0,"",COUNTIF($G$2:G112,1))</f>
        <v>111</v>
      </c>
      <c r="I112" s="28" t="str">
        <f t="shared" si="4"/>
        <v>MONTESSORI ELEMENTARY SCHOOL</v>
      </c>
      <c r="J112" s="28" t="str">
        <f t="shared" si="5"/>
        <v>District</v>
      </c>
    </row>
    <row r="113" spans="1:10" x14ac:dyDescent="0.3">
      <c r="A113" s="26" t="s">
        <v>1887</v>
      </c>
      <c r="B113" s="26" t="s">
        <v>250</v>
      </c>
      <c r="C113" s="26" t="s">
        <v>44</v>
      </c>
      <c r="D113" s="26" t="s">
        <v>442</v>
      </c>
      <c r="E113" s="27">
        <f t="shared" si="3"/>
        <v>133</v>
      </c>
      <c r="F113" s="27" t="str">
        <f>IFERROR(INDEX($A$2:$A$225,MATCH(ROWS($E$2:E113),$E$2:$E$225,0)),"")</f>
        <v>MONTESSORI OF THE RIO GRANDE CHARTER</v>
      </c>
      <c r="G113" s="28">
        <f>IF(ISERROR(SEARCH('OoSTA Calendar'!$C$3,$F113)),0,1)</f>
        <v>1</v>
      </c>
      <c r="H113" s="28">
        <f>IF($G113=0,"",COUNTIF($G$2:G113,1))</f>
        <v>112</v>
      </c>
      <c r="I113" s="28" t="str">
        <f t="shared" si="4"/>
        <v>MONTESSORI OF THE RIO GRANDE CHARTER</v>
      </c>
      <c r="J113" s="28" t="str">
        <f t="shared" si="5"/>
        <v>District</v>
      </c>
    </row>
    <row r="114" spans="1:10" x14ac:dyDescent="0.3">
      <c r="A114" s="26" t="s">
        <v>1888</v>
      </c>
      <c r="B114" s="26" t="s">
        <v>253</v>
      </c>
      <c r="C114" s="26" t="s">
        <v>44</v>
      </c>
      <c r="D114" s="26" t="s">
        <v>443</v>
      </c>
      <c r="E114" s="27">
        <f t="shared" si="3"/>
        <v>135</v>
      </c>
      <c r="F114" s="27" t="str">
        <f>IFERROR(INDEX($A$2:$A$225,MATCH(ROWS($E$2:E114),$E$2:$E$225,0)),"")</f>
        <v>MORA INDEPENDENT SCHOOLS</v>
      </c>
      <c r="G114" s="28">
        <f>IF(ISERROR(SEARCH('OoSTA Calendar'!$C$3,$F114)),0,1)</f>
        <v>1</v>
      </c>
      <c r="H114" s="28">
        <f>IF($G114=0,"",COUNTIF($G$2:G114,1))</f>
        <v>113</v>
      </c>
      <c r="I114" s="28" t="str">
        <f t="shared" si="4"/>
        <v>MORA INDEPENDENT SCHOOLS</v>
      </c>
      <c r="J114" s="28" t="str">
        <f t="shared" si="5"/>
        <v>District</v>
      </c>
    </row>
    <row r="115" spans="1:10" x14ac:dyDescent="0.3">
      <c r="A115" s="26" t="s">
        <v>1889</v>
      </c>
      <c r="B115" s="26" t="s">
        <v>256</v>
      </c>
      <c r="C115" s="26" t="s">
        <v>44</v>
      </c>
      <c r="D115" s="26" t="s">
        <v>444</v>
      </c>
      <c r="E115" s="27">
        <f t="shared" si="3"/>
        <v>137</v>
      </c>
      <c r="F115" s="27" t="str">
        <f>IFERROR(INDEX($A$2:$A$225,MATCH(ROWS($E$2:E115),$E$2:$E$225,0)),"")</f>
        <v>MORENO VALLEY HIGH SCHOOL</v>
      </c>
      <c r="G115" s="28">
        <f>IF(ISERROR(SEARCH('OoSTA Calendar'!$C$3,$F115)),0,1)</f>
        <v>1</v>
      </c>
      <c r="H115" s="28">
        <f>IF($G115=0,"",COUNTIF($G$2:G115,1))</f>
        <v>114</v>
      </c>
      <c r="I115" s="28" t="str">
        <f t="shared" si="4"/>
        <v>MORENO VALLEY HIGH SCHOOL</v>
      </c>
      <c r="J115" s="28" t="str">
        <f t="shared" si="5"/>
        <v>District</v>
      </c>
    </row>
    <row r="116" spans="1:10" x14ac:dyDescent="0.3">
      <c r="A116" s="26" t="s">
        <v>1890</v>
      </c>
      <c r="B116" s="26" t="s">
        <v>259</v>
      </c>
      <c r="C116" s="26" t="s">
        <v>44</v>
      </c>
      <c r="D116" s="26" t="s">
        <v>445</v>
      </c>
      <c r="E116" s="27">
        <f t="shared" si="3"/>
        <v>140</v>
      </c>
      <c r="F116" s="27" t="str">
        <f>IFERROR(INDEX($A$2:$A$225,MATCH(ROWS($E$2:E116),$E$2:$E$225,0)),"")</f>
        <v>MORIARTY PUBLIC SCHOOLS</v>
      </c>
      <c r="G116" s="28">
        <f>IF(ISERROR(SEARCH('OoSTA Calendar'!$C$3,$F116)),0,1)</f>
        <v>1</v>
      </c>
      <c r="H116" s="28">
        <f>IF($G116=0,"",COUNTIF($G$2:G116,1))</f>
        <v>115</v>
      </c>
      <c r="I116" s="28" t="str">
        <f t="shared" si="4"/>
        <v>MORIARTY PUBLIC SCHOOLS</v>
      </c>
      <c r="J116" s="28" t="str">
        <f t="shared" si="5"/>
        <v>District</v>
      </c>
    </row>
    <row r="117" spans="1:10" x14ac:dyDescent="0.3">
      <c r="A117" s="26" t="s">
        <v>1891</v>
      </c>
      <c r="B117" s="26" t="s">
        <v>263</v>
      </c>
      <c r="C117" s="26" t="s">
        <v>44</v>
      </c>
      <c r="D117" s="26" t="s">
        <v>446</v>
      </c>
      <c r="E117" s="27">
        <f t="shared" si="3"/>
        <v>143</v>
      </c>
      <c r="F117" s="27" t="str">
        <f>IFERROR(INDEX($A$2:$A$225,MATCH(ROWS($E$2:E117),$E$2:$E$225,0)),"")</f>
        <v>MOSAIC ACADEMY</v>
      </c>
      <c r="G117" s="28">
        <f>IF(ISERROR(SEARCH('OoSTA Calendar'!$C$3,$F117)),0,1)</f>
        <v>1</v>
      </c>
      <c r="H117" s="28">
        <f>IF($G117=0,"",COUNTIF($G$2:G117,1))</f>
        <v>116</v>
      </c>
      <c r="I117" s="28" t="str">
        <f t="shared" si="4"/>
        <v>MOSAIC ACADEMY</v>
      </c>
      <c r="J117" s="28" t="str">
        <f t="shared" si="5"/>
        <v>District</v>
      </c>
    </row>
    <row r="118" spans="1:10" x14ac:dyDescent="0.3">
      <c r="A118" s="26" t="s">
        <v>1892</v>
      </c>
      <c r="B118" s="26" t="s">
        <v>276</v>
      </c>
      <c r="C118" s="26" t="s">
        <v>34</v>
      </c>
      <c r="D118" s="26" t="s">
        <v>447</v>
      </c>
      <c r="E118" s="27">
        <f t="shared" si="3"/>
        <v>152</v>
      </c>
      <c r="F118" s="27" t="str">
        <f>IFERROR(INDEX($A$2:$A$225,MATCH(ROWS($E$2:E118),$E$2:$E$225,0)),"")</f>
        <v>MOSQUERO MUNICIPAL SCHOOLS</v>
      </c>
      <c r="G118" s="28">
        <f>IF(ISERROR(SEARCH('OoSTA Calendar'!$C$3,$F118)),0,1)</f>
        <v>1</v>
      </c>
      <c r="H118" s="28">
        <f>IF($G118=0,"",COUNTIF($G$2:G118,1))</f>
        <v>117</v>
      </c>
      <c r="I118" s="28" t="str">
        <f t="shared" si="4"/>
        <v>MOSQUERO MUNICIPAL SCHOOLS</v>
      </c>
      <c r="J118" s="28" t="str">
        <f t="shared" si="5"/>
        <v>Local Charter</v>
      </c>
    </row>
    <row r="119" spans="1:10" x14ac:dyDescent="0.3">
      <c r="A119" s="26"/>
      <c r="B119" s="26"/>
      <c r="C119" s="26"/>
      <c r="D119" s="26" t="s">
        <v>373</v>
      </c>
      <c r="E119" s="27">
        <f t="shared" si="3"/>
        <v>0</v>
      </c>
      <c r="F119" s="27" t="str">
        <f>IFERROR(INDEX($A$2:$A$225,MATCH(ROWS($E$2:E119),$E$2:$E$225,0)),"")</f>
        <v>MOUNTAIN MAHOGANY COMMUNITY SCHOOL</v>
      </c>
      <c r="G119" s="28">
        <f>IF(ISERROR(SEARCH('OoSTA Calendar'!$C$3,$F119)),0,1)</f>
        <v>1</v>
      </c>
      <c r="H119" s="28">
        <f>IF($G119=0,"",COUNTIF($G$2:G119,1))</f>
        <v>118</v>
      </c>
      <c r="I119" s="28" t="str">
        <f t="shared" si="4"/>
        <v>MOUNTAIN MAHOGANY COMMUNITY SCHOOL</v>
      </c>
      <c r="J119" s="28" t="str">
        <f t="shared" si="5"/>
        <v/>
      </c>
    </row>
    <row r="120" spans="1:10" x14ac:dyDescent="0.3">
      <c r="A120" s="26" t="s">
        <v>1893</v>
      </c>
      <c r="B120" s="26" t="s">
        <v>265</v>
      </c>
      <c r="C120" s="26" t="s">
        <v>44</v>
      </c>
      <c r="D120" s="26" t="s">
        <v>448</v>
      </c>
      <c r="E120" s="27">
        <f t="shared" si="3"/>
        <v>144</v>
      </c>
      <c r="F120" s="27" t="str">
        <f>IFERROR(INDEX($A$2:$A$225,MATCH(ROWS($E$2:E120),$E$2:$E$225,0)),"")</f>
        <v>MOUNTAINAIR PUBLIC SCHOOLS</v>
      </c>
      <c r="G120" s="28">
        <f>IF(ISERROR(SEARCH('OoSTA Calendar'!$C$3,$F120)),0,1)</f>
        <v>1</v>
      </c>
      <c r="H120" s="28">
        <f>IF($G120=0,"",COUNTIF($G$2:G120,1))</f>
        <v>119</v>
      </c>
      <c r="I120" s="28" t="str">
        <f t="shared" si="4"/>
        <v>MOUNTAINAIR PUBLIC SCHOOLS</v>
      </c>
      <c r="J120" s="28" t="str">
        <f t="shared" si="5"/>
        <v>District</v>
      </c>
    </row>
    <row r="121" spans="1:10" x14ac:dyDescent="0.3">
      <c r="A121" s="26" t="s">
        <v>1894</v>
      </c>
      <c r="B121" s="26" t="s">
        <v>267</v>
      </c>
      <c r="C121" s="26" t="s">
        <v>44</v>
      </c>
      <c r="D121" s="26" t="s">
        <v>449</v>
      </c>
      <c r="E121" s="27">
        <f t="shared" si="3"/>
        <v>145</v>
      </c>
      <c r="F121" s="27" t="str">
        <f>IFERROR(INDEX($A$2:$A$225,MATCH(ROWS($E$2:E121),$E$2:$E$225,0)),"")</f>
        <v>NATIVE AMERICAN COMMUNITY ACADEMY</v>
      </c>
      <c r="G121" s="28">
        <f>IF(ISERROR(SEARCH('OoSTA Calendar'!$C$3,$F121)),0,1)</f>
        <v>1</v>
      </c>
      <c r="H121" s="28">
        <f>IF($G121=0,"",COUNTIF($G$2:G121,1))</f>
        <v>120</v>
      </c>
      <c r="I121" s="28" t="str">
        <f t="shared" si="4"/>
        <v>NATIVE AMERICAN COMMUNITY ACADEMY</v>
      </c>
      <c r="J121" s="28" t="str">
        <f t="shared" si="5"/>
        <v>District</v>
      </c>
    </row>
    <row r="122" spans="1:10" x14ac:dyDescent="0.3">
      <c r="A122" s="26" t="s">
        <v>1895</v>
      </c>
      <c r="B122" s="26" t="s">
        <v>270</v>
      </c>
      <c r="C122" s="26" t="s">
        <v>44</v>
      </c>
      <c r="D122" s="26" t="s">
        <v>450</v>
      </c>
      <c r="E122" s="27">
        <f t="shared" si="3"/>
        <v>147</v>
      </c>
      <c r="F122" s="27" t="str">
        <f>IFERROR(INDEX($A$2:$A$225,MATCH(ROWS($E$2:E122),$E$2:$E$225,0)),"")</f>
        <v>NEW AMERICA SCHOOL LAS CRUCES</v>
      </c>
      <c r="G122" s="28">
        <f>IF(ISERROR(SEARCH('OoSTA Calendar'!$C$3,$F122)),0,1)</f>
        <v>1</v>
      </c>
      <c r="H122" s="28">
        <f>IF($G122=0,"",COUNTIF($G$2:G122,1))</f>
        <v>121</v>
      </c>
      <c r="I122" s="28" t="str">
        <f t="shared" si="4"/>
        <v>NEW AMERICA SCHOOL LAS CRUCES</v>
      </c>
      <c r="J122" s="28" t="str">
        <f t="shared" si="5"/>
        <v>District</v>
      </c>
    </row>
    <row r="123" spans="1:10" x14ac:dyDescent="0.3">
      <c r="A123" s="26" t="s">
        <v>1896</v>
      </c>
      <c r="B123" s="26" t="s">
        <v>272</v>
      </c>
      <c r="C123" s="26" t="s">
        <v>44</v>
      </c>
      <c r="D123" s="26" t="s">
        <v>35</v>
      </c>
      <c r="E123" s="27">
        <f t="shared" si="3"/>
        <v>149</v>
      </c>
      <c r="F123" s="27" t="str">
        <f>IFERROR(INDEX($A$2:$A$225,MATCH(ROWS($E$2:E123),$E$2:$E$225,0)),"")</f>
        <v>NEW MEXICO CONNECTIONS ACADEMY</v>
      </c>
      <c r="G123" s="28">
        <f>IF(ISERROR(SEARCH('OoSTA Calendar'!$C$3,$F123)),0,1)</f>
        <v>1</v>
      </c>
      <c r="H123" s="28">
        <f>IF($G123=0,"",COUNTIF($G$2:G123,1))</f>
        <v>122</v>
      </c>
      <c r="I123" s="28" t="str">
        <f t="shared" si="4"/>
        <v>NEW MEXICO CONNECTIONS ACADEMY</v>
      </c>
      <c r="J123" s="28" t="str">
        <f t="shared" si="5"/>
        <v>District</v>
      </c>
    </row>
    <row r="124" spans="1:10" x14ac:dyDescent="0.3">
      <c r="A124" s="26" t="s">
        <v>31</v>
      </c>
      <c r="B124" s="26" t="s">
        <v>33</v>
      </c>
      <c r="C124" s="26" t="s">
        <v>34</v>
      </c>
      <c r="D124" s="26" t="s">
        <v>451</v>
      </c>
      <c r="E124" s="27">
        <f t="shared" si="3"/>
        <v>3</v>
      </c>
      <c r="F124" s="27" t="str">
        <f>IFERROR(INDEX($A$2:$A$225,MATCH(ROWS($E$2:E124),$E$2:$E$225,0)),"")</f>
        <v>NEW MEXICO SCHOOL FOR THE ARTS</v>
      </c>
      <c r="G124" s="28">
        <f>IF(ISERROR(SEARCH('OoSTA Calendar'!$C$3,$F124)),0,1)</f>
        <v>1</v>
      </c>
      <c r="H124" s="28">
        <f>IF($G124=0,"",COUNTIF($G$2:G124,1))</f>
        <v>123</v>
      </c>
      <c r="I124" s="28" t="str">
        <f t="shared" si="4"/>
        <v>NEW MEXICO SCHOOL FOR THE ARTS</v>
      </c>
      <c r="J124" s="28" t="str">
        <f t="shared" si="5"/>
        <v>Local Charter</v>
      </c>
    </row>
    <row r="125" spans="1:10" x14ac:dyDescent="0.3">
      <c r="A125" s="26"/>
      <c r="B125" s="26"/>
      <c r="C125" s="26"/>
      <c r="D125" s="26" t="s">
        <v>373</v>
      </c>
      <c r="E125" s="27">
        <f t="shared" si="3"/>
        <v>0</v>
      </c>
      <c r="F125" s="27" t="str">
        <f>IFERROR(INDEX($A$2:$A$225,MATCH(ROWS($E$2:E125),$E$2:$E$225,0)),"")</f>
        <v>NM INTERNATIONAL SCHOOL</v>
      </c>
      <c r="G125" s="28">
        <f>IF(ISERROR(SEARCH('OoSTA Calendar'!$C$3,$F125)),0,1)</f>
        <v>1</v>
      </c>
      <c r="H125" s="28">
        <f>IF($G125=0,"",COUNTIF($G$2:G125,1))</f>
        <v>124</v>
      </c>
      <c r="I125" s="28" t="str">
        <f t="shared" si="4"/>
        <v>NM INTERNATIONAL SCHOOL</v>
      </c>
      <c r="J125" s="28" t="str">
        <f t="shared" si="5"/>
        <v/>
      </c>
    </row>
    <row r="126" spans="1:10" x14ac:dyDescent="0.3">
      <c r="A126" s="26" t="s">
        <v>1897</v>
      </c>
      <c r="B126" s="26" t="s">
        <v>274</v>
      </c>
      <c r="C126" s="26" t="s">
        <v>44</v>
      </c>
      <c r="D126" s="26" t="s">
        <v>452</v>
      </c>
      <c r="E126" s="27">
        <f t="shared" si="3"/>
        <v>150</v>
      </c>
      <c r="F126" s="27" t="str">
        <f>IFERROR(INDEX($A$2:$A$225,MATCH(ROWS($E$2:E126),$E$2:$E$225,0)),"")</f>
        <v>NORTH VALLEY ACADEMY</v>
      </c>
      <c r="G126" s="28">
        <f>IF(ISERROR(SEARCH('OoSTA Calendar'!$C$3,$F126)),0,1)</f>
        <v>1</v>
      </c>
      <c r="H126" s="28">
        <f>IF($G126=0,"",COUNTIF($G$2:G126,1))</f>
        <v>125</v>
      </c>
      <c r="I126" s="28" t="str">
        <f t="shared" si="4"/>
        <v>NORTH VALLEY ACADEMY</v>
      </c>
      <c r="J126" s="28" t="str">
        <f t="shared" si="5"/>
        <v>District</v>
      </c>
    </row>
    <row r="127" spans="1:10" x14ac:dyDescent="0.3">
      <c r="A127" s="26" t="s">
        <v>1898</v>
      </c>
      <c r="B127" s="26" t="s">
        <v>279</v>
      </c>
      <c r="C127" s="26" t="s">
        <v>44</v>
      </c>
      <c r="D127" s="26" t="s">
        <v>453</v>
      </c>
      <c r="E127" s="27">
        <f t="shared" si="3"/>
        <v>154</v>
      </c>
      <c r="F127" s="27" t="str">
        <f>IFERROR(INDEX($A$2:$A$225,MATCH(ROWS($E$2:E127),$E$2:$E$225,0)),"")</f>
        <v>PECOS CYBER ACADEMY</v>
      </c>
      <c r="G127" s="28">
        <f>IF(ISERROR(SEARCH('OoSTA Calendar'!$C$3,$F127)),0,1)</f>
        <v>1</v>
      </c>
      <c r="H127" s="28">
        <f>IF($G127=0,"",COUNTIF($G$2:G127,1))</f>
        <v>126</v>
      </c>
      <c r="I127" s="28" t="str">
        <f t="shared" si="4"/>
        <v>PECOS CYBER ACADEMY</v>
      </c>
      <c r="J127" s="28" t="str">
        <f t="shared" si="5"/>
        <v>District</v>
      </c>
    </row>
    <row r="128" spans="1:10" x14ac:dyDescent="0.3">
      <c r="A128" s="26" t="s">
        <v>1899</v>
      </c>
      <c r="B128" s="26" t="s">
        <v>281</v>
      </c>
      <c r="C128" s="26" t="s">
        <v>44</v>
      </c>
      <c r="D128" s="26" t="s">
        <v>107</v>
      </c>
      <c r="E128" s="27">
        <f t="shared" si="3"/>
        <v>156</v>
      </c>
      <c r="F128" s="27" t="str">
        <f>IFERROR(INDEX($A$2:$A$225,MATCH(ROWS($E$2:E128),$E$2:$E$225,0)),"")</f>
        <v>PECOS INDEPENDENT  SCHOOLS</v>
      </c>
      <c r="G128" s="28">
        <f>IF(ISERROR(SEARCH('OoSTA Calendar'!$C$3,$F128)),0,1)</f>
        <v>1</v>
      </c>
      <c r="H128" s="28">
        <f>IF($G128=0,"",COUNTIF($G$2:G128,1))</f>
        <v>127</v>
      </c>
      <c r="I128" s="28" t="str">
        <f t="shared" si="4"/>
        <v>PECOS INDEPENDENT  SCHOOLS</v>
      </c>
      <c r="J128" s="28" t="str">
        <f t="shared" si="5"/>
        <v>District</v>
      </c>
    </row>
    <row r="129" spans="1:10" x14ac:dyDescent="0.3">
      <c r="A129" s="26" t="s">
        <v>1900</v>
      </c>
      <c r="B129" s="26" t="s">
        <v>1901</v>
      </c>
      <c r="C129" s="26" t="s">
        <v>34</v>
      </c>
      <c r="D129" s="26" t="s">
        <v>454</v>
      </c>
      <c r="E129" s="27">
        <f t="shared" si="3"/>
        <v>43</v>
      </c>
      <c r="F129" s="27" t="str">
        <f>IFERROR(INDEX($A$2:$A$225,MATCH(ROWS($E$2:E129),$E$2:$E$225,0)),"")</f>
        <v>PENASCO INDEPENDENT SCHOOL</v>
      </c>
      <c r="G129" s="28">
        <f>IF(ISERROR(SEARCH('OoSTA Calendar'!$C$3,$F129)),0,1)</f>
        <v>1</v>
      </c>
      <c r="H129" s="28">
        <f>IF($G129=0,"",COUNTIF($G$2:G129,1))</f>
        <v>128</v>
      </c>
      <c r="I129" s="28" t="str">
        <f t="shared" si="4"/>
        <v>PENASCO INDEPENDENT SCHOOL</v>
      </c>
      <c r="J129" s="28" t="str">
        <f t="shared" si="5"/>
        <v>Local Charter</v>
      </c>
    </row>
    <row r="130" spans="1:10" x14ac:dyDescent="0.3">
      <c r="A130" s="26"/>
      <c r="B130" s="26"/>
      <c r="C130" s="26"/>
      <c r="D130" s="26" t="s">
        <v>373</v>
      </c>
      <c r="E130" s="27">
        <f t="shared" ref="E130:E193" si="6">COUNTIF($A$2:$A$225,"&lt;="&amp;A130)</f>
        <v>0</v>
      </c>
      <c r="F130" s="27" t="str">
        <f>IFERROR(INDEX($A$2:$A$225,MATCH(ROWS($E$2:E130),$E$2:$E$225,0)),"")</f>
        <v>POJOAQUE VALLEY SCHOOLS</v>
      </c>
      <c r="G130" s="28">
        <f>IF(ISERROR(SEARCH('OoSTA Calendar'!$C$3,$F130)),0,1)</f>
        <v>1</v>
      </c>
      <c r="H130" s="28">
        <f>IF($G130=0,"",COUNTIF($G$2:G130,1))</f>
        <v>129</v>
      </c>
      <c r="I130" s="28" t="str">
        <f t="shared" ref="I130:I193" si="7">IFERROR(INDEX(F129:F353,MATCH(ROW(H129),H129:H353,0)),"")</f>
        <v>POJOAQUE VALLEY SCHOOLS</v>
      </c>
      <c r="J130" s="28" t="str">
        <f t="shared" ref="J130:J193" si="8">IF(C130="D","District",IF(C130="LC","Local Charter",IF(C130="SC","State Charter","")))</f>
        <v/>
      </c>
    </row>
    <row r="131" spans="1:10" x14ac:dyDescent="0.3">
      <c r="A131" s="26" t="s">
        <v>1902</v>
      </c>
      <c r="B131" s="26" t="s">
        <v>288</v>
      </c>
      <c r="C131" s="26" t="s">
        <v>44</v>
      </c>
      <c r="D131" s="26" t="s">
        <v>455</v>
      </c>
      <c r="E131" s="27">
        <f t="shared" si="6"/>
        <v>162</v>
      </c>
      <c r="F131" s="27" t="str">
        <f>IFERROR(INDEX($A$2:$A$225,MATCH(ROWS($E$2:E131),$E$2:$E$225,0)),"")</f>
        <v>PORTALES MUNICIPAL SCHOOLS</v>
      </c>
      <c r="G131" s="28">
        <f>IF(ISERROR(SEARCH('OoSTA Calendar'!$C$3,$F131)),0,1)</f>
        <v>1</v>
      </c>
      <c r="H131" s="28">
        <f>IF($G131=0,"",COUNTIF($G$2:G131,1))</f>
        <v>130</v>
      </c>
      <c r="I131" s="28" t="str">
        <f t="shared" si="7"/>
        <v>PORTALES MUNICIPAL SCHOOLS</v>
      </c>
      <c r="J131" s="28" t="str">
        <f t="shared" si="8"/>
        <v>District</v>
      </c>
    </row>
    <row r="132" spans="1:10" x14ac:dyDescent="0.3">
      <c r="A132" s="26" t="s">
        <v>1903</v>
      </c>
      <c r="B132" s="26" t="s">
        <v>290</v>
      </c>
      <c r="C132" s="26" t="s">
        <v>44</v>
      </c>
      <c r="D132" s="26" t="s">
        <v>64</v>
      </c>
      <c r="E132" s="27">
        <f t="shared" si="6"/>
        <v>169</v>
      </c>
      <c r="F132" s="27" t="str">
        <f>IFERROR(INDEX($A$2:$A$225,MATCH(ROWS($E$2:E132),$E$2:$E$225,0)),"")</f>
        <v>PUBLIC ACADEMY FOR PERFORMING ARTS</v>
      </c>
      <c r="G132" s="28">
        <f>IF(ISERROR(SEARCH('OoSTA Calendar'!$C$3,$F132)),0,1)</f>
        <v>1</v>
      </c>
      <c r="H132" s="28">
        <f>IF($G132=0,"",COUNTIF($G$2:G132,1))</f>
        <v>131</v>
      </c>
      <c r="I132" s="28" t="str">
        <f t="shared" si="7"/>
        <v>PUBLIC ACADEMY FOR PERFORMING ARTS</v>
      </c>
      <c r="J132" s="28" t="str">
        <f t="shared" si="8"/>
        <v>District</v>
      </c>
    </row>
    <row r="133" spans="1:10" x14ac:dyDescent="0.3">
      <c r="A133" s="26" t="s">
        <v>659</v>
      </c>
      <c r="B133" s="26" t="s">
        <v>63</v>
      </c>
      <c r="C133" s="26" t="s">
        <v>34</v>
      </c>
      <c r="D133" s="26" t="s">
        <v>456</v>
      </c>
      <c r="E133" s="27">
        <f t="shared" si="6"/>
        <v>19</v>
      </c>
      <c r="F133" s="27" t="str">
        <f>IFERROR(INDEX($A$2:$A$225,MATCH(ROWS($E$2:E133),$E$2:$E$225,0)),"")</f>
        <v>QUEMADO INDEPENDENT SCHOOL DISTRICT</v>
      </c>
      <c r="G133" s="28">
        <f>IF(ISERROR(SEARCH('OoSTA Calendar'!$C$3,$F133)),0,1)</f>
        <v>1</v>
      </c>
      <c r="H133" s="28">
        <f>IF($G133=0,"",COUNTIF($G$2:G133,1))</f>
        <v>132</v>
      </c>
      <c r="I133" s="28" t="str">
        <f t="shared" si="7"/>
        <v>QUEMADO INDEPENDENT SCHOOL DISTRICT</v>
      </c>
      <c r="J133" s="28" t="str">
        <f t="shared" si="8"/>
        <v>Local Charter</v>
      </c>
    </row>
    <row r="134" spans="1:10" x14ac:dyDescent="0.3">
      <c r="A134" s="26" t="s">
        <v>295</v>
      </c>
      <c r="B134" s="26" t="s">
        <v>296</v>
      </c>
      <c r="C134" s="26" t="s">
        <v>34</v>
      </c>
      <c r="D134" s="26" t="s">
        <v>457</v>
      </c>
      <c r="E134" s="27">
        <f t="shared" si="6"/>
        <v>168</v>
      </c>
      <c r="F134" s="27" t="str">
        <f>IFERROR(INDEX($A$2:$A$225,MATCH(ROWS($E$2:E134),$E$2:$E$225,0)),"")</f>
        <v>QUESTA INDEPENDENT SCHOOLS</v>
      </c>
      <c r="G134" s="28">
        <f>IF(ISERROR(SEARCH('OoSTA Calendar'!$C$3,$F134)),0,1)</f>
        <v>1</v>
      </c>
      <c r="H134" s="28">
        <f>IF($G134=0,"",COUNTIF($G$2:G134,1))</f>
        <v>133</v>
      </c>
      <c r="I134" s="28" t="str">
        <f t="shared" si="7"/>
        <v>QUESTA INDEPENDENT SCHOOLS</v>
      </c>
      <c r="J134" s="28" t="str">
        <f t="shared" si="8"/>
        <v>Local Charter</v>
      </c>
    </row>
    <row r="135" spans="1:10" x14ac:dyDescent="0.3">
      <c r="A135" s="26" t="s">
        <v>572</v>
      </c>
      <c r="B135" s="26" t="s">
        <v>339</v>
      </c>
      <c r="C135" s="26" t="s">
        <v>39</v>
      </c>
      <c r="D135" s="26" t="s">
        <v>458</v>
      </c>
      <c r="E135" s="27">
        <f t="shared" si="6"/>
        <v>184</v>
      </c>
      <c r="F135" s="27" t="str">
        <f>IFERROR(INDEX($A$2:$A$225,MATCH(ROWS($E$2:E135),$E$2:$E$225,0)),"")</f>
        <v>RAICES DEL SABER XINACHTLI COMM SCHOOL</v>
      </c>
      <c r="G135" s="28">
        <f>IF(ISERROR(SEARCH('OoSTA Calendar'!$C$3,$F135)),0,1)</f>
        <v>1</v>
      </c>
      <c r="H135" s="28">
        <f>IF($G135=0,"",COUNTIF($G$2:G135,1))</f>
        <v>134</v>
      </c>
      <c r="I135" s="28" t="str">
        <f t="shared" si="7"/>
        <v>RAICES DEL SABER XINACHTLI COMM SCHOOL</v>
      </c>
      <c r="J135" s="28" t="str">
        <f t="shared" si="8"/>
        <v>State Charter</v>
      </c>
    </row>
    <row r="136" spans="1:10" x14ac:dyDescent="0.3">
      <c r="A136" s="26"/>
      <c r="B136" s="26"/>
      <c r="C136" s="26"/>
      <c r="D136" s="26" t="s">
        <v>373</v>
      </c>
      <c r="E136" s="27">
        <f t="shared" si="6"/>
        <v>0</v>
      </c>
      <c r="F136" s="27" t="str">
        <f>IFERROR(INDEX($A$2:$A$225,MATCH(ROWS($E$2:E136),$E$2:$E$225,0)),"")</f>
        <v>RATON PUBLIC SCHOOLS</v>
      </c>
      <c r="G136" s="28">
        <f>IF(ISERROR(SEARCH('OoSTA Calendar'!$C$3,$F136)),0,1)</f>
        <v>1</v>
      </c>
      <c r="H136" s="28">
        <f>IF($G136=0,"",COUNTIF($G$2:G136,1))</f>
        <v>135</v>
      </c>
      <c r="I136" s="28" t="str">
        <f t="shared" si="7"/>
        <v>RATON PUBLIC SCHOOLS</v>
      </c>
      <c r="J136" s="28" t="str">
        <f t="shared" si="8"/>
        <v/>
      </c>
    </row>
    <row r="137" spans="1:10" x14ac:dyDescent="0.3">
      <c r="A137" s="26" t="s">
        <v>1904</v>
      </c>
      <c r="B137" s="26" t="s">
        <v>298</v>
      </c>
      <c r="C137" s="26" t="s">
        <v>44</v>
      </c>
      <c r="D137" s="26" t="s">
        <v>459</v>
      </c>
      <c r="E137" s="27">
        <f t="shared" si="6"/>
        <v>170</v>
      </c>
      <c r="F137" s="27" t="str">
        <f>IFERROR(INDEX($A$2:$A$225,MATCH(ROWS($E$2:E137),$E$2:$E$225,0)),"")</f>
        <v>RED RIVER VALLEY CHARTER SCHOOL</v>
      </c>
      <c r="G137" s="28">
        <f>IF(ISERROR(SEARCH('OoSTA Calendar'!$C$3,$F137)),0,1)</f>
        <v>1</v>
      </c>
      <c r="H137" s="28">
        <f>IF($G137=0,"",COUNTIF($G$2:G137,1))</f>
        <v>136</v>
      </c>
      <c r="I137" s="28" t="str">
        <f t="shared" si="7"/>
        <v>RED RIVER VALLEY CHARTER SCHOOL</v>
      </c>
      <c r="J137" s="28" t="str">
        <f t="shared" si="8"/>
        <v>District</v>
      </c>
    </row>
    <row r="138" spans="1:10" x14ac:dyDescent="0.3">
      <c r="A138" s="26" t="s">
        <v>1905</v>
      </c>
      <c r="B138" s="26" t="s">
        <v>301</v>
      </c>
      <c r="C138" s="26" t="s">
        <v>44</v>
      </c>
      <c r="D138" s="26" t="s">
        <v>460</v>
      </c>
      <c r="E138" s="27">
        <f t="shared" si="6"/>
        <v>172</v>
      </c>
      <c r="F138" s="27" t="str">
        <f>IFERROR(INDEX($A$2:$A$225,MATCH(ROWS($E$2:E138),$E$2:$E$225,0)),"")</f>
        <v>RESERVE SCHOOL DISTRICT</v>
      </c>
      <c r="G138" s="28">
        <f>IF(ISERROR(SEARCH('OoSTA Calendar'!$C$3,$F138)),0,1)</f>
        <v>1</v>
      </c>
      <c r="H138" s="28">
        <f>IF($G138=0,"",COUNTIF($G$2:G138,1))</f>
        <v>137</v>
      </c>
      <c r="I138" s="28" t="str">
        <f t="shared" si="7"/>
        <v>RESERVE SCHOOL DISTRICT</v>
      </c>
      <c r="J138" s="28" t="str">
        <f t="shared" si="8"/>
        <v>District</v>
      </c>
    </row>
    <row r="139" spans="1:10" x14ac:dyDescent="0.3">
      <c r="A139" s="26" t="s">
        <v>1906</v>
      </c>
      <c r="B139" s="26" t="s">
        <v>306</v>
      </c>
      <c r="C139" s="26" t="s">
        <v>44</v>
      </c>
      <c r="D139" s="26" t="s">
        <v>461</v>
      </c>
      <c r="E139" s="27">
        <f t="shared" si="6"/>
        <v>164</v>
      </c>
      <c r="F139" s="27" t="str">
        <f>IFERROR(INDEX($A$2:$A$225,MATCH(ROWS($E$2:E139),$E$2:$E$225,0)),"")</f>
        <v>RIO GALLINAS SCH FOR ECOLOGY &amp; THE ARTS</v>
      </c>
      <c r="G139" s="28">
        <f>IF(ISERROR(SEARCH('OoSTA Calendar'!$C$3,$F139)),0,1)</f>
        <v>1</v>
      </c>
      <c r="H139" s="28">
        <f>IF($G139=0,"",COUNTIF($G$2:G139,1))</f>
        <v>138</v>
      </c>
      <c r="I139" s="28" t="str">
        <f t="shared" si="7"/>
        <v>RIO GALLINAS SCH FOR ECOLOGY &amp; THE ARTS</v>
      </c>
      <c r="J139" s="28" t="str">
        <f t="shared" si="8"/>
        <v>District</v>
      </c>
    </row>
    <row r="140" spans="1:10" x14ac:dyDescent="0.3">
      <c r="A140" s="26" t="s">
        <v>1907</v>
      </c>
      <c r="B140" s="26" t="s">
        <v>308</v>
      </c>
      <c r="C140" s="26" t="s">
        <v>44</v>
      </c>
      <c r="D140" s="26" t="s">
        <v>462</v>
      </c>
      <c r="E140" s="27">
        <f t="shared" si="6"/>
        <v>180</v>
      </c>
      <c r="F140" s="27" t="str">
        <f>IFERROR(INDEX($A$2:$A$225,MATCH(ROWS($E$2:E140),$E$2:$E$225,0)),"")</f>
        <v>RIO GRANDE ACADEMY OF FINE ARTS</v>
      </c>
      <c r="G140" s="28">
        <f>IF(ISERROR(SEARCH('OoSTA Calendar'!$C$3,$F140)),0,1)</f>
        <v>1</v>
      </c>
      <c r="H140" s="28">
        <f>IF($G140=0,"",COUNTIF($G$2:G140,1))</f>
        <v>139</v>
      </c>
      <c r="I140" s="28" t="str">
        <f t="shared" si="7"/>
        <v>RIO GRANDE ACADEMY OF FINE ARTS</v>
      </c>
      <c r="J140" s="28" t="str">
        <f t="shared" si="8"/>
        <v>District</v>
      </c>
    </row>
    <row r="141" spans="1:10" x14ac:dyDescent="0.3">
      <c r="A141" s="26" t="s">
        <v>1908</v>
      </c>
      <c r="B141" s="26" t="s">
        <v>310</v>
      </c>
      <c r="C141" s="26" t="s">
        <v>44</v>
      </c>
      <c r="D141" s="26" t="s">
        <v>463</v>
      </c>
      <c r="E141" s="27">
        <f t="shared" si="6"/>
        <v>181</v>
      </c>
      <c r="F141" s="27" t="str">
        <f>IFERROR(INDEX($A$2:$A$225,MATCH(ROWS($E$2:E141),$E$2:$E$225,0)),"")</f>
        <v>RIO RANCHO PUBLIC SCHOOLS</v>
      </c>
      <c r="G141" s="28">
        <f>IF(ISERROR(SEARCH('OoSTA Calendar'!$C$3,$F141)),0,1)</f>
        <v>1</v>
      </c>
      <c r="H141" s="28">
        <f>IF($G141=0,"",COUNTIF($G$2:G141,1))</f>
        <v>140</v>
      </c>
      <c r="I141" s="28" t="str">
        <f t="shared" si="7"/>
        <v>RIO RANCHO PUBLIC SCHOOLS</v>
      </c>
      <c r="J141" s="28" t="str">
        <f t="shared" si="8"/>
        <v>District</v>
      </c>
    </row>
    <row r="142" spans="1:10" x14ac:dyDescent="0.3">
      <c r="A142" s="26" t="s">
        <v>1909</v>
      </c>
      <c r="B142" s="26" t="s">
        <v>314</v>
      </c>
      <c r="C142" s="26" t="s">
        <v>44</v>
      </c>
      <c r="D142" s="26" t="s">
        <v>464</v>
      </c>
      <c r="E142" s="27">
        <f t="shared" si="6"/>
        <v>183</v>
      </c>
      <c r="F142" s="27" t="str">
        <f>IFERROR(INDEX($A$2:$A$225,MATCH(ROWS($E$2:E142),$E$2:$E$225,0)),"")</f>
        <v>ROBERT F KENNEDY CHARTER</v>
      </c>
      <c r="G142" s="28">
        <f>IF(ISERROR(SEARCH('OoSTA Calendar'!$C$3,$F142)),0,1)</f>
        <v>1</v>
      </c>
      <c r="H142" s="28">
        <f>IF($G142=0,"",COUNTIF($G$2:G142,1))</f>
        <v>141</v>
      </c>
      <c r="I142" s="28" t="str">
        <f t="shared" si="7"/>
        <v>ROBERT F KENNEDY CHARTER</v>
      </c>
      <c r="J142" s="28" t="str">
        <f t="shared" si="8"/>
        <v>District</v>
      </c>
    </row>
    <row r="143" spans="1:10" x14ac:dyDescent="0.3">
      <c r="A143" s="26" t="s">
        <v>1910</v>
      </c>
      <c r="B143" s="26" t="s">
        <v>316</v>
      </c>
      <c r="C143" s="26" t="s">
        <v>44</v>
      </c>
      <c r="D143" s="26" t="s">
        <v>465</v>
      </c>
      <c r="E143" s="27">
        <f t="shared" si="6"/>
        <v>186</v>
      </c>
      <c r="F143" s="27" t="str">
        <f>IFERROR(INDEX($A$2:$A$225,MATCH(ROWS($E$2:E143),$E$2:$E$225,0)),"")</f>
        <v>ROOTS AND WINGS COMMUNITY CHARTER</v>
      </c>
      <c r="G143" s="28">
        <f>IF(ISERROR(SEARCH('OoSTA Calendar'!$C$3,$F143)),0,1)</f>
        <v>1</v>
      </c>
      <c r="H143" s="28">
        <f>IF($G143=0,"",COUNTIF($G$2:G143,1))</f>
        <v>142</v>
      </c>
      <c r="I143" s="28" t="str">
        <f t="shared" si="7"/>
        <v>ROOTS AND WINGS COMMUNITY CHARTER</v>
      </c>
      <c r="J143" s="28" t="str">
        <f t="shared" si="8"/>
        <v>District</v>
      </c>
    </row>
    <row r="144" spans="1:10" x14ac:dyDescent="0.3">
      <c r="A144" s="26" t="s">
        <v>1911</v>
      </c>
      <c r="B144" s="26" t="s">
        <v>319</v>
      </c>
      <c r="C144" s="26" t="s">
        <v>44</v>
      </c>
      <c r="D144" s="26" t="s">
        <v>466</v>
      </c>
      <c r="E144" s="27">
        <f t="shared" si="6"/>
        <v>188</v>
      </c>
      <c r="F144" s="27" t="str">
        <f>IFERROR(INDEX($A$2:$A$225,MATCH(ROWS($E$2:E144),$E$2:$E$225,0)),"")</f>
        <v>ROSWELL INDEPENDENT SCHOOL DISTRICT</v>
      </c>
      <c r="G144" s="28">
        <f>IF(ISERROR(SEARCH('OoSTA Calendar'!$C$3,$F144)),0,1)</f>
        <v>1</v>
      </c>
      <c r="H144" s="28">
        <f>IF($G144=0,"",COUNTIF($G$2:G144,1))</f>
        <v>143</v>
      </c>
      <c r="I144" s="28" t="str">
        <f t="shared" si="7"/>
        <v>ROSWELL INDEPENDENT SCHOOL DISTRICT</v>
      </c>
      <c r="J144" s="28" t="str">
        <f t="shared" si="8"/>
        <v>District</v>
      </c>
    </row>
    <row r="145" spans="1:10" x14ac:dyDescent="0.3">
      <c r="A145" s="26" t="s">
        <v>1912</v>
      </c>
      <c r="B145" s="26" t="s">
        <v>258</v>
      </c>
      <c r="C145" s="26" t="s">
        <v>34</v>
      </c>
      <c r="D145" s="26" t="s">
        <v>467</v>
      </c>
      <c r="E145" s="27">
        <f t="shared" si="6"/>
        <v>138</v>
      </c>
      <c r="F145" s="27" t="str">
        <f>IFERROR(INDEX($A$2:$A$225,MATCH(ROWS($E$2:E145),$E$2:$E$225,0)),"")</f>
        <v>ROY MUNICIPAL SCHOOLS</v>
      </c>
      <c r="G145" s="28">
        <f>IF(ISERROR(SEARCH('OoSTA Calendar'!$C$3,$F145)),0,1)</f>
        <v>1</v>
      </c>
      <c r="H145" s="28">
        <f>IF($G145=0,"",COUNTIF($G$2:G145,1))</f>
        <v>144</v>
      </c>
      <c r="I145" s="28" t="str">
        <f t="shared" si="7"/>
        <v>ROY MUNICIPAL SCHOOLS</v>
      </c>
      <c r="J145" s="28" t="str">
        <f t="shared" si="8"/>
        <v>Local Charter</v>
      </c>
    </row>
    <row r="146" spans="1:10" x14ac:dyDescent="0.3">
      <c r="A146" s="26"/>
      <c r="B146" s="26"/>
      <c r="C146" s="26"/>
      <c r="D146" s="26" t="s">
        <v>373</v>
      </c>
      <c r="E146" s="27">
        <f t="shared" si="6"/>
        <v>0</v>
      </c>
      <c r="F146" s="27" t="str">
        <f>IFERROR(INDEX($A$2:$A$225,MATCH(ROWS($E$2:E146),$E$2:$E$225,0)),"")</f>
        <v>RUIDOSO MUNICIPAL SCHOOLS</v>
      </c>
      <c r="G146" s="28">
        <f>IF(ISERROR(SEARCH('OoSTA Calendar'!$C$3,$F146)),0,1)</f>
        <v>1</v>
      </c>
      <c r="H146" s="28">
        <f>IF($G146=0,"",COUNTIF($G$2:G146,1))</f>
        <v>145</v>
      </c>
      <c r="I146" s="28" t="str">
        <f t="shared" si="7"/>
        <v>RUIDOSO MUNICIPAL SCHOOLS</v>
      </c>
      <c r="J146" s="28" t="str">
        <f t="shared" si="8"/>
        <v/>
      </c>
    </row>
    <row r="147" spans="1:10" x14ac:dyDescent="0.3">
      <c r="A147" s="26" t="s">
        <v>1913</v>
      </c>
      <c r="B147" s="26" t="s">
        <v>322</v>
      </c>
      <c r="C147" s="26" t="s">
        <v>44</v>
      </c>
      <c r="D147" s="26" t="s">
        <v>468</v>
      </c>
      <c r="E147" s="27">
        <f t="shared" si="6"/>
        <v>190</v>
      </c>
      <c r="F147" s="27" t="str">
        <f>IFERROR(INDEX($A$2:$A$225,MATCH(ROWS($E$2:E147),$E$2:$E$225,0)),"")</f>
        <v>SAN DIEGO RIVERSIDE SCHOOL</v>
      </c>
      <c r="G147" s="28">
        <f>IF(ISERROR(SEARCH('OoSTA Calendar'!$C$3,$F147)),0,1)</f>
        <v>1</v>
      </c>
      <c r="H147" s="28">
        <f>IF($G147=0,"",COUNTIF($G$2:G147,1))</f>
        <v>146</v>
      </c>
      <c r="I147" s="28" t="str">
        <f t="shared" si="7"/>
        <v>SAN DIEGO RIVERSIDE SCHOOL</v>
      </c>
      <c r="J147" s="28" t="str">
        <f t="shared" si="8"/>
        <v>District</v>
      </c>
    </row>
    <row r="148" spans="1:10" x14ac:dyDescent="0.3">
      <c r="A148" s="26"/>
      <c r="B148" s="26"/>
      <c r="C148" s="26"/>
      <c r="D148" s="26" t="s">
        <v>373</v>
      </c>
      <c r="E148" s="27">
        <f t="shared" si="6"/>
        <v>0</v>
      </c>
      <c r="F148" s="27" t="str">
        <f>IFERROR(INDEX($A$2:$A$225,MATCH(ROWS($E$2:E148),$E$2:$E$225,0)),"")</f>
        <v>SAN JON MUNICIPAL SCHOOLS</v>
      </c>
      <c r="G148" s="28">
        <f>IF(ISERROR(SEARCH('OoSTA Calendar'!$C$3,$F148)),0,1)</f>
        <v>1</v>
      </c>
      <c r="H148" s="28">
        <f>IF($G148=0,"",COUNTIF($G$2:G148,1))</f>
        <v>147</v>
      </c>
      <c r="I148" s="28" t="str">
        <f t="shared" si="7"/>
        <v>SAN JON MUNICIPAL SCHOOLS</v>
      </c>
      <c r="J148" s="28" t="str">
        <f t="shared" si="8"/>
        <v/>
      </c>
    </row>
    <row r="149" spans="1:10" x14ac:dyDescent="0.3">
      <c r="A149" s="26" t="s">
        <v>37</v>
      </c>
      <c r="B149" s="26" t="s">
        <v>38</v>
      </c>
      <c r="C149" s="26" t="s">
        <v>39</v>
      </c>
      <c r="D149" s="26" t="s">
        <v>469</v>
      </c>
      <c r="E149" s="27">
        <f t="shared" si="6"/>
        <v>5</v>
      </c>
      <c r="F149" s="27" t="str">
        <f>IFERROR(INDEX($A$2:$A$225,MATCH(ROWS($E$2:E149),$E$2:$E$225,0)),"")</f>
        <v>SANDOVAL ACADEMY OF BILINGUAL EDUCATION</v>
      </c>
      <c r="G149" s="28">
        <f>IF(ISERROR(SEARCH('OoSTA Calendar'!$C$3,$F149)),0,1)</f>
        <v>1</v>
      </c>
      <c r="H149" s="28">
        <f>IF($G149=0,"",COUNTIF($G$2:G149,1))</f>
        <v>148</v>
      </c>
      <c r="I149" s="28" t="str">
        <f t="shared" si="7"/>
        <v>SANDOVAL ACADEMY OF BILINGUAL EDUCATION</v>
      </c>
      <c r="J149" s="28" t="str">
        <f t="shared" si="8"/>
        <v>State Charter</v>
      </c>
    </row>
    <row r="150" spans="1:10" x14ac:dyDescent="0.3">
      <c r="A150" s="26" t="s">
        <v>47</v>
      </c>
      <c r="B150" s="26" t="s">
        <v>48</v>
      </c>
      <c r="C150" s="26" t="s">
        <v>39</v>
      </c>
      <c r="D150" s="26" t="s">
        <v>470</v>
      </c>
      <c r="E150" s="27">
        <f t="shared" si="6"/>
        <v>7</v>
      </c>
      <c r="F150" s="27" t="str">
        <f>IFERROR(INDEX($A$2:$A$225,MATCH(ROWS($E$2:E150),$E$2:$E$225,0)),"")</f>
        <v>SANTA FE PUBLIC SCHOOLS</v>
      </c>
      <c r="G150" s="28">
        <f>IF(ISERROR(SEARCH('OoSTA Calendar'!$C$3,$F150)),0,1)</f>
        <v>1</v>
      </c>
      <c r="H150" s="28">
        <f>IF($G150=0,"",COUNTIF($G$2:G150,1))</f>
        <v>149</v>
      </c>
      <c r="I150" s="28" t="str">
        <f t="shared" si="7"/>
        <v>SANTA FE PUBLIC SCHOOLS</v>
      </c>
      <c r="J150" s="28" t="str">
        <f t="shared" si="8"/>
        <v>State Charter</v>
      </c>
    </row>
    <row r="151" spans="1:10" x14ac:dyDescent="0.3">
      <c r="A151" s="26" t="s">
        <v>1460</v>
      </c>
      <c r="B151" s="26" t="s">
        <v>50</v>
      </c>
      <c r="C151" s="26" t="s">
        <v>39</v>
      </c>
      <c r="D151" s="26" t="s">
        <v>471</v>
      </c>
      <c r="E151" s="27">
        <f t="shared" si="6"/>
        <v>8</v>
      </c>
      <c r="F151" s="27" t="str">
        <f>IFERROR(INDEX($A$2:$A$225,MATCH(ROWS($E$2:E151),$E$2:$E$225,0)),"")</f>
        <v>SANTA ROSA CONSOLIDATED SCHOOLS</v>
      </c>
      <c r="G151" s="28">
        <f>IF(ISERROR(SEARCH('OoSTA Calendar'!$C$3,$F151)),0,1)</f>
        <v>1</v>
      </c>
      <c r="H151" s="28">
        <f>IF($G151=0,"",COUNTIF($G$2:G151,1))</f>
        <v>150</v>
      </c>
      <c r="I151" s="28" t="str">
        <f t="shared" si="7"/>
        <v>SANTA ROSA CONSOLIDATED SCHOOLS</v>
      </c>
      <c r="J151" s="28" t="str">
        <f t="shared" si="8"/>
        <v>State Charter</v>
      </c>
    </row>
    <row r="152" spans="1:10" x14ac:dyDescent="0.3">
      <c r="A152" s="26" t="s">
        <v>1914</v>
      </c>
      <c r="B152" s="26" t="s">
        <v>41</v>
      </c>
      <c r="C152" s="26" t="s">
        <v>39</v>
      </c>
      <c r="D152" s="26" t="s">
        <v>472</v>
      </c>
      <c r="E152" s="27">
        <f t="shared" si="6"/>
        <v>9</v>
      </c>
      <c r="F152" s="27" t="str">
        <f>IFERROR(INDEX($A$2:$A$225,MATCH(ROWS($E$2:E152),$E$2:$E$225,0)),"")</f>
        <v>SCHOOL OF DREAMS ACADEMY</v>
      </c>
      <c r="G152" s="28">
        <f>IF(ISERROR(SEARCH('OoSTA Calendar'!$C$3,$F152)),0,1)</f>
        <v>1</v>
      </c>
      <c r="H152" s="28">
        <f>IF($G152=0,"",COUNTIF($G$2:G152,1))</f>
        <v>151</v>
      </c>
      <c r="I152" s="28" t="str">
        <f t="shared" si="7"/>
        <v>SCHOOL OF DREAMS ACADEMY</v>
      </c>
      <c r="J152" s="28" t="str">
        <f t="shared" si="8"/>
        <v>State Charter</v>
      </c>
    </row>
    <row r="153" spans="1:10" x14ac:dyDescent="0.3">
      <c r="A153" s="26" t="s">
        <v>51</v>
      </c>
      <c r="B153" s="26" t="s">
        <v>52</v>
      </c>
      <c r="C153" s="26" t="s">
        <v>39</v>
      </c>
      <c r="D153" s="26" t="s">
        <v>473</v>
      </c>
      <c r="E153" s="27">
        <f t="shared" si="6"/>
        <v>11</v>
      </c>
      <c r="F153" s="27" t="str">
        <f>IFERROR(INDEX($A$2:$A$225,MATCH(ROWS($E$2:E153),$E$2:$E$225,0)),"")</f>
        <v>SIDNEY GUTIERREZ MIDDLE SCHOOL</v>
      </c>
      <c r="G153" s="28">
        <f>IF(ISERROR(SEARCH('OoSTA Calendar'!$C$3,$F153)),0,1)</f>
        <v>1</v>
      </c>
      <c r="H153" s="28">
        <f>IF($G153=0,"",COUNTIF($G$2:G153,1))</f>
        <v>152</v>
      </c>
      <c r="I153" s="28" t="str">
        <f t="shared" si="7"/>
        <v>SIDNEY GUTIERREZ MIDDLE SCHOOL</v>
      </c>
      <c r="J153" s="28" t="str">
        <f t="shared" si="8"/>
        <v>State Charter</v>
      </c>
    </row>
    <row r="154" spans="1:10" x14ac:dyDescent="0.3">
      <c r="A154" s="26" t="s">
        <v>1915</v>
      </c>
      <c r="B154" s="26" t="s">
        <v>53</v>
      </c>
      <c r="C154" s="26" t="s">
        <v>39</v>
      </c>
      <c r="D154" s="26" t="s">
        <v>474</v>
      </c>
      <c r="E154" s="27">
        <f t="shared" si="6"/>
        <v>12</v>
      </c>
      <c r="F154" s="27" t="str">
        <f>IFERROR(INDEX($A$2:$A$225,MATCH(ROWS($E$2:E154),$E$2:$E$225,0)),"")</f>
        <v>SIEMBRA LEADERSHIP HIGH SCHOOL</v>
      </c>
      <c r="G154" s="28">
        <f>IF(ISERROR(SEARCH('OoSTA Calendar'!$C$3,$F154)),0,1)</f>
        <v>1</v>
      </c>
      <c r="H154" s="28">
        <f>IF($G154=0,"",COUNTIF($G$2:G154,1))</f>
        <v>153</v>
      </c>
      <c r="I154" s="28" t="str">
        <f t="shared" si="7"/>
        <v>SIEMBRA LEADERSHIP HIGH SCHOOL</v>
      </c>
      <c r="J154" s="28" t="str">
        <f t="shared" si="8"/>
        <v>State Charter</v>
      </c>
    </row>
    <row r="155" spans="1:10" x14ac:dyDescent="0.3">
      <c r="A155" s="26" t="s">
        <v>1916</v>
      </c>
      <c r="B155" s="26" t="s">
        <v>54</v>
      </c>
      <c r="C155" s="26" t="s">
        <v>39</v>
      </c>
      <c r="D155" s="26" t="s">
        <v>475</v>
      </c>
      <c r="E155" s="27">
        <f t="shared" si="6"/>
        <v>14</v>
      </c>
      <c r="F155" s="27" t="str">
        <f>IFERROR(INDEX($A$2:$A$225,MATCH(ROWS($E$2:E155),$E$2:$E$225,0)),"")</f>
        <v>SILVER CITY CONSOLIDATED SCHOOLS</v>
      </c>
      <c r="G155" s="28">
        <f>IF(ISERROR(SEARCH('OoSTA Calendar'!$C$3,$F155)),0,1)</f>
        <v>1</v>
      </c>
      <c r="H155" s="28">
        <f>IF($G155=0,"",COUNTIF($G$2:G155,1))</f>
        <v>154</v>
      </c>
      <c r="I155" s="28" t="str">
        <f t="shared" si="7"/>
        <v>SILVER CITY CONSOLIDATED SCHOOLS</v>
      </c>
      <c r="J155" s="28" t="str">
        <f t="shared" si="8"/>
        <v>State Charter</v>
      </c>
    </row>
    <row r="156" spans="1:10" x14ac:dyDescent="0.3">
      <c r="A156" s="26" t="s">
        <v>1917</v>
      </c>
      <c r="B156" s="26" t="s">
        <v>58</v>
      </c>
      <c r="C156" s="26" t="s">
        <v>39</v>
      </c>
      <c r="D156" s="26" t="s">
        <v>476</v>
      </c>
      <c r="E156" s="27">
        <f t="shared" si="6"/>
        <v>16</v>
      </c>
      <c r="F156" s="27" t="str">
        <f>IFERROR(INDEX($A$2:$A$225,MATCH(ROWS($E$2:E156),$E$2:$E$225,0)),"")</f>
        <v>SIX DIRECTIONS INDIGENOUS SCHOOL</v>
      </c>
      <c r="G156" s="28">
        <f>IF(ISERROR(SEARCH('OoSTA Calendar'!$C$3,$F156)),0,1)</f>
        <v>1</v>
      </c>
      <c r="H156" s="28">
        <f>IF($G156=0,"",COUNTIF($G$2:G156,1))</f>
        <v>155</v>
      </c>
      <c r="I156" s="28" t="str">
        <f t="shared" si="7"/>
        <v>SIX DIRECTIONS INDIGENOUS SCHOOL</v>
      </c>
      <c r="J156" s="28" t="str">
        <f t="shared" si="8"/>
        <v>State Charter</v>
      </c>
    </row>
    <row r="157" spans="1:10" x14ac:dyDescent="0.3">
      <c r="A157" s="26" t="s">
        <v>59</v>
      </c>
      <c r="B157" s="26" t="s">
        <v>60</v>
      </c>
      <c r="C157" s="26" t="s">
        <v>39</v>
      </c>
      <c r="D157" s="26" t="s">
        <v>477</v>
      </c>
      <c r="E157" s="27">
        <f t="shared" si="6"/>
        <v>17</v>
      </c>
      <c r="F157" s="27" t="str">
        <f>IFERROR(INDEX($A$2:$A$225,MATCH(ROWS($E$2:E157),$E$2:$E$225,0)),"")</f>
        <v>SOCORRO CONSOLIDATED SCHOOLS</v>
      </c>
      <c r="G157" s="28">
        <f>IF(ISERROR(SEARCH('OoSTA Calendar'!$C$3,$F157)),0,1)</f>
        <v>1</v>
      </c>
      <c r="H157" s="28">
        <f>IF($G157=0,"",COUNTIF($G$2:G157,1))</f>
        <v>156</v>
      </c>
      <c r="I157" s="28" t="str">
        <f t="shared" si="7"/>
        <v>SOCORRO CONSOLIDATED SCHOOLS</v>
      </c>
      <c r="J157" s="28" t="str">
        <f t="shared" si="8"/>
        <v>State Charter</v>
      </c>
    </row>
    <row r="158" spans="1:10" x14ac:dyDescent="0.3">
      <c r="A158" s="26" t="s">
        <v>1918</v>
      </c>
      <c r="B158" s="26" t="s">
        <v>61</v>
      </c>
      <c r="C158" s="26" t="s">
        <v>39</v>
      </c>
      <c r="D158" s="26" t="s">
        <v>478</v>
      </c>
      <c r="E158" s="27">
        <f t="shared" si="6"/>
        <v>18</v>
      </c>
      <c r="F158" s="27" t="str">
        <f>IFERROR(INDEX($A$2:$A$225,MATCH(ROWS($E$2:E158),$E$2:$E$225,0)),"")</f>
        <v>SOLARE COLLEGIATE CHARTER SCHOOL</v>
      </c>
      <c r="G158" s="28">
        <f>IF(ISERROR(SEARCH('OoSTA Calendar'!$C$3,$F158)),0,1)</f>
        <v>1</v>
      </c>
      <c r="H158" s="28">
        <f>IF($G158=0,"",COUNTIF($G$2:G158,1))</f>
        <v>157</v>
      </c>
      <c r="I158" s="28" t="str">
        <f t="shared" si="7"/>
        <v>SOLARE COLLEGIATE CHARTER SCHOOL</v>
      </c>
      <c r="J158" s="28" t="str">
        <f t="shared" si="8"/>
        <v>State Charter</v>
      </c>
    </row>
    <row r="159" spans="1:10" x14ac:dyDescent="0.3">
      <c r="A159" s="26" t="s">
        <v>627</v>
      </c>
      <c r="B159" s="26" t="s">
        <v>70</v>
      </c>
      <c r="C159" s="26" t="s">
        <v>39</v>
      </c>
      <c r="D159" s="26" t="s">
        <v>479</v>
      </c>
      <c r="E159" s="27">
        <f t="shared" si="6"/>
        <v>173</v>
      </c>
      <c r="F159" s="27" t="str">
        <f>IFERROR(INDEX($A$2:$A$225,MATCH(ROWS($E$2:E159),$E$2:$E$225,0)),"")</f>
        <v>SOUTH VALLEY ACADEMY</v>
      </c>
      <c r="G159" s="28">
        <f>IF(ISERROR(SEARCH('OoSTA Calendar'!$C$3,$F159)),0,1)</f>
        <v>1</v>
      </c>
      <c r="H159" s="28">
        <f>IF($G159=0,"",COUNTIF($G$2:G159,1))</f>
        <v>158</v>
      </c>
      <c r="I159" s="28" t="str">
        <f t="shared" si="7"/>
        <v>SOUTH VALLEY ACADEMY</v>
      </c>
      <c r="J159" s="28" t="str">
        <f t="shared" si="8"/>
        <v>State Charter</v>
      </c>
    </row>
    <row r="160" spans="1:10" x14ac:dyDescent="0.3">
      <c r="A160" s="26" t="s">
        <v>1364</v>
      </c>
      <c r="B160" s="26" t="s">
        <v>86</v>
      </c>
      <c r="C160" s="26" t="s">
        <v>39</v>
      </c>
      <c r="D160" s="26" t="s">
        <v>480</v>
      </c>
      <c r="E160" s="27">
        <f t="shared" si="6"/>
        <v>30</v>
      </c>
      <c r="F160" s="27" t="str">
        <f>IFERROR(INDEX($A$2:$A$225,MATCH(ROWS($E$2:E160),$E$2:$E$225,0)),"")</f>
        <v>SOUTH VALLEY PREPARATORY SCHOOL</v>
      </c>
      <c r="G160" s="28">
        <f>IF(ISERROR(SEARCH('OoSTA Calendar'!$C$3,$F160)),0,1)</f>
        <v>1</v>
      </c>
      <c r="H160" s="28">
        <f>IF($G160=0,"",COUNTIF($G$2:G160,1))</f>
        <v>159</v>
      </c>
      <c r="I160" s="28" t="str">
        <f t="shared" si="7"/>
        <v>SOUTH VALLEY PREPARATORY SCHOOL</v>
      </c>
      <c r="J160" s="28" t="str">
        <f t="shared" si="8"/>
        <v>State Charter</v>
      </c>
    </row>
    <row r="161" spans="1:10" x14ac:dyDescent="0.3">
      <c r="A161" s="26" t="s">
        <v>1919</v>
      </c>
      <c r="B161" s="26" t="s">
        <v>112</v>
      </c>
      <c r="C161" s="26" t="s">
        <v>39</v>
      </c>
      <c r="D161" s="26" t="s">
        <v>110</v>
      </c>
      <c r="E161" s="27">
        <f t="shared" si="6"/>
        <v>53</v>
      </c>
      <c r="F161" s="27" t="str">
        <f>IFERROR(INDEX($A$2:$A$225,MATCH(ROWS($E$2:E161),$E$2:$E$225,0)),"")</f>
        <v>SOUTHWEST PREPARATORY LEARNING</v>
      </c>
      <c r="G161" s="28">
        <f>IF(ISERROR(SEARCH('OoSTA Calendar'!$C$3,$F161)),0,1)</f>
        <v>1</v>
      </c>
      <c r="H161" s="28">
        <f>IF($G161=0,"",COUNTIF($G$2:G161,1))</f>
        <v>160</v>
      </c>
      <c r="I161" s="28" t="str">
        <f t="shared" si="7"/>
        <v>SOUTHWEST PREPARATORY LEARNING</v>
      </c>
      <c r="J161" s="28" t="str">
        <f t="shared" si="8"/>
        <v>State Charter</v>
      </c>
    </row>
    <row r="162" spans="1:10" x14ac:dyDescent="0.3">
      <c r="A162" s="26" t="s">
        <v>1271</v>
      </c>
      <c r="B162" s="26" t="s">
        <v>134</v>
      </c>
      <c r="C162" s="26" t="s">
        <v>39</v>
      </c>
      <c r="D162" s="26" t="s">
        <v>481</v>
      </c>
      <c r="E162" s="27">
        <f t="shared" si="6"/>
        <v>59</v>
      </c>
      <c r="F162" s="27" t="str">
        <f>IFERROR(INDEX($A$2:$A$225,MATCH(ROWS($E$2:E162),$E$2:$E$225,0)),"")</f>
        <v>SOUTHWEST SECONDARY LEARNING</v>
      </c>
      <c r="G162" s="28">
        <f>IF(ISERROR(SEARCH('OoSTA Calendar'!$C$3,$F162)),0,1)</f>
        <v>1</v>
      </c>
      <c r="H162" s="28">
        <f>IF($G162=0,"",COUNTIF($G$2:G162,1))</f>
        <v>161</v>
      </c>
      <c r="I162" s="28" t="str">
        <f t="shared" si="7"/>
        <v>SOUTHWEST SECONDARY LEARNING</v>
      </c>
      <c r="J162" s="28" t="str">
        <f t="shared" si="8"/>
        <v>State Charter</v>
      </c>
    </row>
    <row r="163" spans="1:10" x14ac:dyDescent="0.3">
      <c r="A163" s="26" t="s">
        <v>326</v>
      </c>
      <c r="B163" s="26" t="s">
        <v>137</v>
      </c>
      <c r="C163" s="26" t="s">
        <v>39</v>
      </c>
      <c r="D163" s="26" t="s">
        <v>482</v>
      </c>
      <c r="E163" s="27">
        <f t="shared" si="6"/>
        <v>61</v>
      </c>
      <c r="F163" s="27" t="str">
        <f>IFERROR(INDEX($A$2:$A$225,MATCH(ROWS($E$2:E163),$E$2:$E$225,0)),"")</f>
        <v>SPRINGER MUNICIPAL SCHOOLS</v>
      </c>
      <c r="G163" s="28">
        <f>IF(ISERROR(SEARCH('OoSTA Calendar'!$C$3,$F163)),0,1)</f>
        <v>1</v>
      </c>
      <c r="H163" s="28">
        <f>IF($G163=0,"",COUNTIF($G$2:G163,1))</f>
        <v>162</v>
      </c>
      <c r="I163" s="28" t="str">
        <f t="shared" si="7"/>
        <v>SPRINGER MUNICIPAL SCHOOLS</v>
      </c>
      <c r="J163" s="28" t="str">
        <f t="shared" si="8"/>
        <v>State Charter</v>
      </c>
    </row>
    <row r="164" spans="1:10" x14ac:dyDescent="0.3">
      <c r="A164" s="29" t="s">
        <v>1920</v>
      </c>
      <c r="B164" s="29" t="s">
        <v>327</v>
      </c>
      <c r="C164" s="29" t="s">
        <v>39</v>
      </c>
      <c r="D164" s="26" t="s">
        <v>483</v>
      </c>
      <c r="E164" s="27">
        <f t="shared" si="6"/>
        <v>62</v>
      </c>
      <c r="F164" s="27" t="str">
        <f>IFERROR(INDEX($A$2:$A$225,MATCH(ROWS($E$2:E164),$E$2:$E$225,0)),"")</f>
        <v>SW AERONAUTICS MATHEMATICS &amp; SCIENCE</v>
      </c>
      <c r="G164" s="28">
        <f>IF(ISERROR(SEARCH('OoSTA Calendar'!$C$3,$F164)),0,1)</f>
        <v>1</v>
      </c>
      <c r="H164" s="28">
        <f>IF($G164=0,"",COUNTIF($G$2:G164,1))</f>
        <v>163</v>
      </c>
      <c r="I164" s="28" t="str">
        <f t="shared" si="7"/>
        <v>SW AERONAUTICS MATHEMATICS &amp; SCIENCE</v>
      </c>
      <c r="J164" s="28" t="str">
        <f t="shared" si="8"/>
        <v>State Charter</v>
      </c>
    </row>
    <row r="165" spans="1:10" x14ac:dyDescent="0.3">
      <c r="A165" s="26" t="s">
        <v>1126</v>
      </c>
      <c r="B165" s="26" t="s">
        <v>161</v>
      </c>
      <c r="C165" s="26" t="s">
        <v>39</v>
      </c>
      <c r="D165" s="26" t="s">
        <v>484</v>
      </c>
      <c r="E165" s="27">
        <f t="shared" si="6"/>
        <v>78</v>
      </c>
      <c r="F165" s="27" t="str">
        <f>IFERROR(INDEX($A$2:$A$225,MATCH(ROWS($E$2:E165),$E$2:$E$225,0)),"")</f>
        <v>T OR C MUNICIPAL SCHOOLS</v>
      </c>
      <c r="G165" s="28">
        <f>IF(ISERROR(SEARCH('OoSTA Calendar'!$C$3,$F165)),0,1)</f>
        <v>1</v>
      </c>
      <c r="H165" s="28">
        <f>IF($G165=0,"",COUNTIF($G$2:G165,1))</f>
        <v>164</v>
      </c>
      <c r="I165" s="28" t="str">
        <f t="shared" si="7"/>
        <v>T OR C MUNICIPAL SCHOOLS</v>
      </c>
      <c r="J165" s="28" t="str">
        <f t="shared" si="8"/>
        <v>State Charter</v>
      </c>
    </row>
    <row r="166" spans="1:10" x14ac:dyDescent="0.3">
      <c r="A166" s="26" t="s">
        <v>328</v>
      </c>
      <c r="B166" s="26" t="s">
        <v>164</v>
      </c>
      <c r="C166" s="26" t="s">
        <v>39</v>
      </c>
      <c r="D166" s="26" t="s">
        <v>485</v>
      </c>
      <c r="E166" s="27">
        <f t="shared" si="6"/>
        <v>80</v>
      </c>
      <c r="F166" s="27" t="str">
        <f>IFERROR(INDEX($A$2:$A$225,MATCH(ROWS($E$2:E166),$E$2:$E$225,0)),"")</f>
        <v>TAOS ACADEMY</v>
      </c>
      <c r="G166" s="28">
        <f>IF(ISERROR(SEARCH('OoSTA Calendar'!$C$3,$F166)),0,1)</f>
        <v>1</v>
      </c>
      <c r="H166" s="28">
        <f>IF($G166=0,"",COUNTIF($G$2:G166,1))</f>
        <v>165</v>
      </c>
      <c r="I166" s="28" t="str">
        <f t="shared" si="7"/>
        <v>TAOS ACADEMY</v>
      </c>
      <c r="J166" s="28" t="str">
        <f t="shared" si="8"/>
        <v>State Charter</v>
      </c>
    </row>
    <row r="167" spans="1:10" x14ac:dyDescent="0.3">
      <c r="A167" s="26" t="s">
        <v>1119</v>
      </c>
      <c r="B167" s="26" t="s">
        <v>166</v>
      </c>
      <c r="C167" s="26" t="s">
        <v>39</v>
      </c>
      <c r="D167" s="26" t="s">
        <v>486</v>
      </c>
      <c r="E167" s="27">
        <f t="shared" si="6"/>
        <v>81</v>
      </c>
      <c r="F167" s="27" t="str">
        <f>IFERROR(INDEX($A$2:$A$225,MATCH(ROWS($E$2:E167),$E$2:$E$225,0)),"")</f>
        <v>TAOS INTEGRATED SCHOOL OF THE ARTS</v>
      </c>
      <c r="G167" s="28">
        <f>IF(ISERROR(SEARCH('OoSTA Calendar'!$C$3,$F167)),0,1)</f>
        <v>1</v>
      </c>
      <c r="H167" s="28">
        <f>IF($G167=0,"",COUNTIF($G$2:G167,1))</f>
        <v>166</v>
      </c>
      <c r="I167" s="28" t="str">
        <f t="shared" si="7"/>
        <v>TAOS INTEGRATED SCHOOL OF THE ARTS</v>
      </c>
      <c r="J167" s="28" t="str">
        <f t="shared" si="8"/>
        <v>State Charter</v>
      </c>
    </row>
    <row r="168" spans="1:10" x14ac:dyDescent="0.3">
      <c r="A168" s="26" t="s">
        <v>329</v>
      </c>
      <c r="B168" s="26" t="s">
        <v>176</v>
      </c>
      <c r="C168" s="26" t="s">
        <v>39</v>
      </c>
      <c r="D168" s="26" t="s">
        <v>487</v>
      </c>
      <c r="E168" s="27">
        <f t="shared" si="6"/>
        <v>87</v>
      </c>
      <c r="F168" s="27" t="str">
        <f>IFERROR(INDEX($A$2:$A$225,MATCH(ROWS($E$2:E168),$E$2:$E$225,0)),"")</f>
        <v>TAOS INTERNATIONAL SCHOOL</v>
      </c>
      <c r="G168" s="28">
        <f>IF(ISERROR(SEARCH('OoSTA Calendar'!$C$3,$F168)),0,1)</f>
        <v>1</v>
      </c>
      <c r="H168" s="28">
        <f>IF($G168=0,"",COUNTIF($G$2:G168,1))</f>
        <v>167</v>
      </c>
      <c r="I168" s="28" t="str">
        <f t="shared" si="7"/>
        <v>TAOS INTERNATIONAL SCHOOL</v>
      </c>
      <c r="J168" s="28" t="str">
        <f t="shared" si="8"/>
        <v>State Charter</v>
      </c>
    </row>
    <row r="169" spans="1:10" x14ac:dyDescent="0.3">
      <c r="A169" s="26" t="s">
        <v>1921</v>
      </c>
      <c r="B169" s="26" t="s">
        <v>177</v>
      </c>
      <c r="C169" s="26" t="s">
        <v>39</v>
      </c>
      <c r="D169" s="26" t="s">
        <v>488</v>
      </c>
      <c r="E169" s="27">
        <f t="shared" si="6"/>
        <v>88</v>
      </c>
      <c r="F169" s="27" t="str">
        <f>IFERROR(INDEX($A$2:$A$225,MATCH(ROWS($E$2:E169),$E$2:$E$225,0)),"")</f>
        <v>TAOS MUNICIPAL CHARTER</v>
      </c>
      <c r="G169" s="28">
        <f>IF(ISERROR(SEARCH('OoSTA Calendar'!$C$3,$F169)),0,1)</f>
        <v>1</v>
      </c>
      <c r="H169" s="28">
        <f>IF($G169=0,"",COUNTIF($G$2:G169,1))</f>
        <v>168</v>
      </c>
      <c r="I169" s="28" t="str">
        <f t="shared" si="7"/>
        <v>TAOS MUNICIPAL CHARTER</v>
      </c>
      <c r="J169" s="28" t="str">
        <f t="shared" si="8"/>
        <v>State Charter</v>
      </c>
    </row>
    <row r="170" spans="1:10" x14ac:dyDescent="0.3">
      <c r="A170" s="26" t="s">
        <v>1922</v>
      </c>
      <c r="B170" s="26" t="s">
        <v>181</v>
      </c>
      <c r="C170" s="26" t="s">
        <v>39</v>
      </c>
      <c r="D170" s="26" t="s">
        <v>489</v>
      </c>
      <c r="E170" s="27">
        <f t="shared" si="6"/>
        <v>91</v>
      </c>
      <c r="F170" s="27" t="str">
        <f>IFERROR(INDEX($A$2:$A$225,MATCH(ROWS($E$2:E170),$E$2:$E$225,0)),"")</f>
        <v>TAOS MUNICIPAL SCHOOLS</v>
      </c>
      <c r="G170" s="28">
        <f>IF(ISERROR(SEARCH('OoSTA Calendar'!$C$3,$F170)),0,1)</f>
        <v>1</v>
      </c>
      <c r="H170" s="28">
        <f>IF($G170=0,"",COUNTIF($G$2:G170,1))</f>
        <v>169</v>
      </c>
      <c r="I170" s="28" t="str">
        <f t="shared" si="7"/>
        <v>TAOS MUNICIPAL SCHOOLS</v>
      </c>
      <c r="J170" s="28" t="str">
        <f t="shared" si="8"/>
        <v>State Charter</v>
      </c>
    </row>
    <row r="171" spans="1:10" x14ac:dyDescent="0.3">
      <c r="A171" s="26" t="s">
        <v>1923</v>
      </c>
      <c r="B171" s="26" t="s">
        <v>201</v>
      </c>
      <c r="C171" s="26" t="s">
        <v>39</v>
      </c>
      <c r="D171" s="26" t="s">
        <v>490</v>
      </c>
      <c r="E171" s="27">
        <f t="shared" si="6"/>
        <v>102</v>
      </c>
      <c r="F171" s="27" t="str">
        <f>IFERROR(INDEX($A$2:$A$225,MATCH(ROWS($E$2:E171),$E$2:$E$225,0)),"")</f>
        <v>TATUM MUNICIPAL SCHOOLS</v>
      </c>
      <c r="G171" s="28">
        <f>IF(ISERROR(SEARCH('OoSTA Calendar'!$C$3,$F171)),0,1)</f>
        <v>1</v>
      </c>
      <c r="H171" s="28">
        <f>IF($G171=0,"",COUNTIF($G$2:G171,1))</f>
        <v>170</v>
      </c>
      <c r="I171" s="28" t="str">
        <f t="shared" si="7"/>
        <v>TATUM MUNICIPAL SCHOOLS</v>
      </c>
      <c r="J171" s="28" t="str">
        <f t="shared" si="8"/>
        <v>State Charter</v>
      </c>
    </row>
    <row r="172" spans="1:10" x14ac:dyDescent="0.3">
      <c r="A172" s="26" t="s">
        <v>330</v>
      </c>
      <c r="B172" s="26" t="s">
        <v>204</v>
      </c>
      <c r="C172" s="26" t="s">
        <v>39</v>
      </c>
      <c r="D172" s="26" t="s">
        <v>491</v>
      </c>
      <c r="E172" s="27">
        <f t="shared" si="6"/>
        <v>104</v>
      </c>
      <c r="F172" s="27" t="str">
        <f>IFERROR(INDEX($A$2:$A$225,MATCH(ROWS($E$2:E172),$E$2:$E$225,0)),"")</f>
        <v>TECHNOLOGY LEADERSHIP HIGH SCHOOL</v>
      </c>
      <c r="G172" s="28">
        <f>IF(ISERROR(SEARCH('OoSTA Calendar'!$C$3,$F172)),0,1)</f>
        <v>1</v>
      </c>
      <c r="H172" s="28">
        <f>IF($G172=0,"",COUNTIF($G$2:G172,1))</f>
        <v>171</v>
      </c>
      <c r="I172" s="28" t="str">
        <f t="shared" si="7"/>
        <v>TECHNOLOGY LEADERSHIP HIGH SCHOOL</v>
      </c>
      <c r="J172" s="28" t="str">
        <f t="shared" si="8"/>
        <v>State Charter</v>
      </c>
    </row>
    <row r="173" spans="1:10" x14ac:dyDescent="0.3">
      <c r="A173" s="26" t="s">
        <v>969</v>
      </c>
      <c r="B173" s="26" t="s">
        <v>205</v>
      </c>
      <c r="C173" s="26" t="s">
        <v>39</v>
      </c>
      <c r="D173" s="26" t="s">
        <v>492</v>
      </c>
      <c r="E173" s="27">
        <f t="shared" si="6"/>
        <v>105</v>
      </c>
      <c r="F173" s="27" t="str">
        <f>IFERROR(INDEX($A$2:$A$225,MATCH(ROWS($E$2:E173),$E$2:$E$225,0)),"")</f>
        <v>TEXICO MUNICIPAL SCHOOLS</v>
      </c>
      <c r="G173" s="28">
        <f>IF(ISERROR(SEARCH('OoSTA Calendar'!$C$3,$F173)),0,1)</f>
        <v>1</v>
      </c>
      <c r="H173" s="28">
        <f>IF($G173=0,"",COUNTIF($G$2:G173,1))</f>
        <v>172</v>
      </c>
      <c r="I173" s="28" t="str">
        <f t="shared" si="7"/>
        <v>TEXICO MUNICIPAL SCHOOLS</v>
      </c>
      <c r="J173" s="28" t="str">
        <f t="shared" si="8"/>
        <v>State Charter</v>
      </c>
    </row>
    <row r="174" spans="1:10" x14ac:dyDescent="0.3">
      <c r="A174" s="26" t="s">
        <v>1924</v>
      </c>
      <c r="B174" s="26" t="s">
        <v>210</v>
      </c>
      <c r="C174" s="26" t="s">
        <v>39</v>
      </c>
      <c r="D174" s="26" t="s">
        <v>493</v>
      </c>
      <c r="E174" s="27">
        <f t="shared" si="6"/>
        <v>108</v>
      </c>
      <c r="F174" s="27" t="str">
        <f>IFERROR(INDEX($A$2:$A$225,MATCH(ROWS($E$2:E174),$E$2:$E$225,0)),"")</f>
        <v>THE ASK ACADEMY</v>
      </c>
      <c r="G174" s="28">
        <f>IF(ISERROR(SEARCH('OoSTA Calendar'!$C$3,$F174)),0,1)</f>
        <v>1</v>
      </c>
      <c r="H174" s="28">
        <f>IF($G174=0,"",COUNTIF($G$2:G174,1))</f>
        <v>173</v>
      </c>
      <c r="I174" s="28" t="str">
        <f t="shared" si="7"/>
        <v>THE ASK ACADEMY</v>
      </c>
      <c r="J174" s="28" t="str">
        <f t="shared" si="8"/>
        <v>State Charter</v>
      </c>
    </row>
    <row r="175" spans="1:10" x14ac:dyDescent="0.3">
      <c r="A175" s="26" t="s">
        <v>1925</v>
      </c>
      <c r="B175" s="26" t="s">
        <v>211</v>
      </c>
      <c r="C175" s="26" t="s">
        <v>39</v>
      </c>
      <c r="D175" s="26" t="s">
        <v>494</v>
      </c>
      <c r="E175" s="27">
        <f t="shared" si="6"/>
        <v>109</v>
      </c>
      <c r="F175" s="27" t="str">
        <f>IFERROR(INDEX($A$2:$A$225,MATCH(ROWS($E$2:E175),$E$2:$E$225,0)),"")</f>
        <v>THE GREAT ACADEMY</v>
      </c>
      <c r="G175" s="28">
        <f>IF(ISERROR(SEARCH('OoSTA Calendar'!$C$3,$F175)),0,1)</f>
        <v>1</v>
      </c>
      <c r="H175" s="28">
        <f>IF($G175=0,"",COUNTIF($G$2:G175,1))</f>
        <v>174</v>
      </c>
      <c r="I175" s="28" t="str">
        <f t="shared" si="7"/>
        <v>THE GREAT ACADEMY</v>
      </c>
      <c r="J175" s="28" t="str">
        <f t="shared" si="8"/>
        <v>State Charter</v>
      </c>
    </row>
    <row r="176" spans="1:10" x14ac:dyDescent="0.3">
      <c r="A176" s="26" t="s">
        <v>1926</v>
      </c>
      <c r="B176" s="26" t="s">
        <v>212</v>
      </c>
      <c r="C176" s="26" t="s">
        <v>39</v>
      </c>
      <c r="D176" s="26" t="s">
        <v>495</v>
      </c>
      <c r="E176" s="27">
        <f t="shared" si="6"/>
        <v>110</v>
      </c>
      <c r="F176" s="27" t="str">
        <f>IFERROR(INDEX($A$2:$A$225,MATCH(ROWS($E$2:E176),$E$2:$E$225,0)),"")</f>
        <v>THE INTERNATIONAL SCHOOL AT MESA DEL SOL</v>
      </c>
      <c r="G176" s="28">
        <f>IF(ISERROR(SEARCH('OoSTA Calendar'!$C$3,$F176)),0,1)</f>
        <v>1</v>
      </c>
      <c r="H176" s="28">
        <f>IF($G176=0,"",COUNTIF($G$2:G176,1))</f>
        <v>175</v>
      </c>
      <c r="I176" s="28" t="str">
        <f t="shared" si="7"/>
        <v>THE INTERNATIONAL SCHOOL AT MESA DEL SOL</v>
      </c>
      <c r="J176" s="28" t="str">
        <f t="shared" si="8"/>
        <v>State Charter</v>
      </c>
    </row>
    <row r="177" spans="1:10" x14ac:dyDescent="0.3">
      <c r="A177" s="26" t="s">
        <v>948</v>
      </c>
      <c r="B177" s="26" t="s">
        <v>213</v>
      </c>
      <c r="C177" s="26" t="s">
        <v>39</v>
      </c>
      <c r="D177" s="26" t="s">
        <v>496</v>
      </c>
      <c r="E177" s="27">
        <f t="shared" si="6"/>
        <v>111</v>
      </c>
      <c r="F177" s="27" t="str">
        <f>IFERROR(INDEX($A$2:$A$225,MATCH(ROWS($E$2:E177),$E$2:$E$225,0)),"")</f>
        <v>THE NEW AMERICA SCHOOL NEW MEXICO</v>
      </c>
      <c r="G177" s="28">
        <f>IF(ISERROR(SEARCH('OoSTA Calendar'!$C$3,$F177)),0,1)</f>
        <v>1</v>
      </c>
      <c r="H177" s="28">
        <f>IF($G177=0,"",COUNTIF($G$2:G177,1))</f>
        <v>176</v>
      </c>
      <c r="I177" s="28" t="str">
        <f t="shared" si="7"/>
        <v>THE NEW AMERICA SCHOOL NEW MEXICO</v>
      </c>
      <c r="J177" s="28" t="str">
        <f t="shared" si="8"/>
        <v>State Charter</v>
      </c>
    </row>
    <row r="178" spans="1:10" x14ac:dyDescent="0.3">
      <c r="A178" s="26" t="s">
        <v>1927</v>
      </c>
      <c r="B178" s="26" t="s">
        <v>232</v>
      </c>
      <c r="C178" s="26" t="s">
        <v>39</v>
      </c>
      <c r="D178" s="26" t="s">
        <v>497</v>
      </c>
      <c r="E178" s="27">
        <f t="shared" si="6"/>
        <v>121</v>
      </c>
      <c r="F178" s="27" t="str">
        <f>IFERROR(INDEX($A$2:$A$225,MATCH(ROWS($E$2:E178),$E$2:$E$225,0)),"")</f>
        <v>THRIVE COMMUNITY SCHOOL</v>
      </c>
      <c r="G178" s="28">
        <f>IF(ISERROR(SEARCH('OoSTA Calendar'!$C$3,$F178)),0,1)</f>
        <v>1</v>
      </c>
      <c r="H178" s="28">
        <f>IF($G178=0,"",COUNTIF($G$2:G178,1))</f>
        <v>177</v>
      </c>
      <c r="I178" s="28" t="str">
        <f t="shared" si="7"/>
        <v>THRIVE COMMUNITY SCHOOL</v>
      </c>
      <c r="J178" s="28" t="str">
        <f t="shared" si="8"/>
        <v>State Charter</v>
      </c>
    </row>
    <row r="179" spans="1:10" x14ac:dyDescent="0.3">
      <c r="A179" s="26" t="s">
        <v>233</v>
      </c>
      <c r="B179" s="26" t="s">
        <v>234</v>
      </c>
      <c r="C179" s="26" t="s">
        <v>39</v>
      </c>
      <c r="D179" s="26" t="s">
        <v>498</v>
      </c>
      <c r="E179" s="27">
        <f t="shared" si="6"/>
        <v>122</v>
      </c>
      <c r="F179" s="27" t="str">
        <f>IFERROR(INDEX($A$2:$A$225,MATCH(ROWS($E$2:E179),$E$2:$E$225,0)),"")</f>
        <v>TIERRA ADENTRO OF NEW MEXICO</v>
      </c>
      <c r="G179" s="28">
        <f>IF(ISERROR(SEARCH('OoSTA Calendar'!$C$3,$F179)),0,1)</f>
        <v>1</v>
      </c>
      <c r="H179" s="28">
        <f>IF($G179=0,"",COUNTIF($G$2:G179,1))</f>
        <v>178</v>
      </c>
      <c r="I179" s="28" t="str">
        <f t="shared" si="7"/>
        <v>TIERRA ADENTRO OF NEW MEXICO</v>
      </c>
      <c r="J179" s="28" t="str">
        <f t="shared" si="8"/>
        <v>State Charter</v>
      </c>
    </row>
    <row r="180" spans="1:10" x14ac:dyDescent="0.3">
      <c r="A180" s="26" t="s">
        <v>1928</v>
      </c>
      <c r="B180" s="26" t="s">
        <v>236</v>
      </c>
      <c r="C180" s="26" t="s">
        <v>39</v>
      </c>
      <c r="D180" s="26" t="s">
        <v>499</v>
      </c>
      <c r="E180" s="27">
        <f t="shared" si="6"/>
        <v>123</v>
      </c>
      <c r="F180" s="27" t="str">
        <f>IFERROR(INDEX($A$2:$A$225,MATCH(ROWS($E$2:E180),$E$2:$E$225,0)),"")</f>
        <v>TIERRA ENCANTADA CHARTER SCHOOL</v>
      </c>
      <c r="G180" s="28">
        <f>IF(ISERROR(SEARCH('OoSTA Calendar'!$C$3,$F180)),0,1)</f>
        <v>1</v>
      </c>
      <c r="H180" s="28">
        <f>IF($G180=0,"",COUNTIF($G$2:G180,1))</f>
        <v>179</v>
      </c>
      <c r="I180" s="28" t="str">
        <f t="shared" si="7"/>
        <v>TIERRA ENCANTADA CHARTER SCHOOL</v>
      </c>
      <c r="J180" s="28" t="str">
        <f t="shared" si="8"/>
        <v>State Charter</v>
      </c>
    </row>
    <row r="181" spans="1:10" x14ac:dyDescent="0.3">
      <c r="A181" s="26" t="s">
        <v>897</v>
      </c>
      <c r="B181" s="26" t="s">
        <v>237</v>
      </c>
      <c r="C181" s="26" t="s">
        <v>39</v>
      </c>
      <c r="D181" s="26" t="s">
        <v>500</v>
      </c>
      <c r="E181" s="27">
        <f t="shared" si="6"/>
        <v>125</v>
      </c>
      <c r="F181" s="27" t="str">
        <f>IFERROR(INDEX($A$2:$A$225,MATCH(ROWS($E$2:E181),$E$2:$E$225,0)),"")</f>
        <v>TUCUMCARI PUBLIC SCHOOLS</v>
      </c>
      <c r="G181" s="28">
        <f>IF(ISERROR(SEARCH('OoSTA Calendar'!$C$3,$F181)),0,1)</f>
        <v>1</v>
      </c>
      <c r="H181" s="28">
        <f>IF($G181=0,"",COUNTIF($G$2:G181,1))</f>
        <v>180</v>
      </c>
      <c r="I181" s="28" t="str">
        <f t="shared" si="7"/>
        <v>TUCUMCARI PUBLIC SCHOOLS</v>
      </c>
      <c r="J181" s="28" t="str">
        <f t="shared" si="8"/>
        <v>State Charter</v>
      </c>
    </row>
    <row r="182" spans="1:10" x14ac:dyDescent="0.3">
      <c r="A182" s="26" t="s">
        <v>1929</v>
      </c>
      <c r="B182" s="26" t="s">
        <v>251</v>
      </c>
      <c r="C182" s="26" t="s">
        <v>39</v>
      </c>
      <c r="D182" s="26" t="s">
        <v>501</v>
      </c>
      <c r="E182" s="27">
        <f t="shared" si="6"/>
        <v>134</v>
      </c>
      <c r="F182" s="27" t="str">
        <f>IFERROR(INDEX($A$2:$A$225,MATCH(ROWS($E$2:E182),$E$2:$E$225,0)),"")</f>
        <v>TULAROSA MUNICIPAL SCHOOLS</v>
      </c>
      <c r="G182" s="28">
        <f>IF(ISERROR(SEARCH('OoSTA Calendar'!$C$3,$F182)),0,1)</f>
        <v>1</v>
      </c>
      <c r="H182" s="28">
        <f>IF($G182=0,"",COUNTIF($G$2:G182,1))</f>
        <v>181</v>
      </c>
      <c r="I182" s="28" t="str">
        <f t="shared" si="7"/>
        <v>TULAROSA MUNICIPAL SCHOOLS</v>
      </c>
      <c r="J182" s="28" t="str">
        <f t="shared" si="8"/>
        <v>State Charter</v>
      </c>
    </row>
    <row r="183" spans="1:10" x14ac:dyDescent="0.3">
      <c r="A183" s="26" t="s">
        <v>847</v>
      </c>
      <c r="B183" s="26" t="s">
        <v>254</v>
      </c>
      <c r="C183" s="26" t="s">
        <v>39</v>
      </c>
      <c r="D183" s="26" t="s">
        <v>502</v>
      </c>
      <c r="E183" s="27">
        <f t="shared" si="6"/>
        <v>136</v>
      </c>
      <c r="F183" s="27" t="str">
        <f>IFERROR(INDEX($A$2:$A$225,MATCH(ROWS($E$2:E183),$E$2:$E$225,0)),"")</f>
        <v>TURQUOISE TRAIL CHARTER SCHOOL</v>
      </c>
      <c r="G183" s="28">
        <f>IF(ISERROR(SEARCH('OoSTA Calendar'!$C$3,$F183)),0,1)</f>
        <v>1</v>
      </c>
      <c r="H183" s="28">
        <f>IF($G183=0,"",COUNTIF($G$2:G183,1))</f>
        <v>182</v>
      </c>
      <c r="I183" s="28" t="str">
        <f t="shared" si="7"/>
        <v>TURQUOISE TRAIL CHARTER SCHOOL</v>
      </c>
      <c r="J183" s="28" t="str">
        <f t="shared" si="8"/>
        <v>State Charter</v>
      </c>
    </row>
    <row r="184" spans="1:10" x14ac:dyDescent="0.3">
      <c r="A184" s="26" t="s">
        <v>1930</v>
      </c>
      <c r="B184" s="26" t="s">
        <v>261</v>
      </c>
      <c r="C184" s="26" t="s">
        <v>39</v>
      </c>
      <c r="D184" s="26" t="s">
        <v>503</v>
      </c>
      <c r="E184" s="27">
        <f t="shared" si="6"/>
        <v>142</v>
      </c>
      <c r="F184" s="27" t="str">
        <f>IFERROR(INDEX($A$2:$A$225,MATCH(ROWS($E$2:E184),$E$2:$E$225,0)),"")</f>
        <v>VAUGHN MUNICIPAL SCHOOLS</v>
      </c>
      <c r="G184" s="28">
        <f>IF(ISERROR(SEARCH('OoSTA Calendar'!$C$3,$F184)),0,1)</f>
        <v>1</v>
      </c>
      <c r="H184" s="28">
        <f>IF($G184=0,"",COUNTIF($G$2:G184,1))</f>
        <v>183</v>
      </c>
      <c r="I184" s="28" t="str">
        <f t="shared" si="7"/>
        <v>VAUGHN MUNICIPAL SCHOOLS</v>
      </c>
      <c r="J184" s="28" t="str">
        <f t="shared" si="8"/>
        <v>State Charter</v>
      </c>
    </row>
    <row r="185" spans="1:10" x14ac:dyDescent="0.3">
      <c r="A185" s="26" t="s">
        <v>767</v>
      </c>
      <c r="B185" s="26" t="s">
        <v>271</v>
      </c>
      <c r="C185" s="26" t="s">
        <v>39</v>
      </c>
      <c r="D185" s="26" t="s">
        <v>504</v>
      </c>
      <c r="E185" s="27">
        <f t="shared" si="6"/>
        <v>148</v>
      </c>
      <c r="F185" s="27" t="str">
        <f>IFERROR(INDEX($A$2:$A$225,MATCH(ROWS($E$2:E185),$E$2:$E$225,0)),"")</f>
        <v>VISTA GRANDE HIGH SCHOOL</v>
      </c>
      <c r="G185" s="28">
        <f>IF(ISERROR(SEARCH('OoSTA Calendar'!$C$3,$F185)),0,1)</f>
        <v>1</v>
      </c>
      <c r="H185" s="28">
        <f>IF($G185=0,"",COUNTIF($G$2:G185,1))</f>
        <v>184</v>
      </c>
      <c r="I185" s="28" t="str">
        <f t="shared" si="7"/>
        <v>VISTA GRANDE HIGH SCHOOL</v>
      </c>
      <c r="J185" s="28" t="str">
        <f t="shared" si="8"/>
        <v>State Charter</v>
      </c>
    </row>
    <row r="186" spans="1:10" x14ac:dyDescent="0.3">
      <c r="A186" s="26" t="s">
        <v>710</v>
      </c>
      <c r="B186" s="26" t="s">
        <v>275</v>
      </c>
      <c r="C186" s="26" t="s">
        <v>39</v>
      </c>
      <c r="D186" s="26" t="s">
        <v>505</v>
      </c>
      <c r="E186" s="27">
        <f t="shared" si="6"/>
        <v>151</v>
      </c>
      <c r="F186" s="27" t="str">
        <f>IFERROR(INDEX($A$2:$A$225,MATCH(ROWS($E$2:E186),$E$2:$E$225,0)),"")</f>
        <v>VOZ COLLEGIATE PREPARATORY CHARTER</v>
      </c>
      <c r="G186" s="28">
        <f>IF(ISERROR(SEARCH('OoSTA Calendar'!$C$3,$F186)),0,1)</f>
        <v>1</v>
      </c>
      <c r="H186" s="28">
        <f>IF($G186=0,"",COUNTIF($G$2:G186,1))</f>
        <v>185</v>
      </c>
      <c r="I186" s="28" t="str">
        <f t="shared" si="7"/>
        <v>VOZ COLLEGIATE PREPARATORY CHARTER</v>
      </c>
      <c r="J186" s="28" t="str">
        <f t="shared" si="8"/>
        <v>State Charter</v>
      </c>
    </row>
    <row r="187" spans="1:10" x14ac:dyDescent="0.3">
      <c r="A187" s="26" t="s">
        <v>687</v>
      </c>
      <c r="B187" s="26" t="s">
        <v>280</v>
      </c>
      <c r="C187" s="26" t="s">
        <v>39</v>
      </c>
      <c r="D187" s="26" t="s">
        <v>506</v>
      </c>
      <c r="E187" s="27">
        <f t="shared" si="6"/>
        <v>155</v>
      </c>
      <c r="F187" s="27" t="str">
        <f>IFERROR(INDEX($A$2:$A$225,MATCH(ROWS($E$2:E187),$E$2:$E$225,0)),"")</f>
        <v>WAGON MOUND PUBLIC SCHOOLS</v>
      </c>
      <c r="G187" s="28">
        <f>IF(ISERROR(SEARCH('OoSTA Calendar'!$C$3,$F187)),0,1)</f>
        <v>1</v>
      </c>
      <c r="H187" s="28">
        <f>IF($G187=0,"",COUNTIF($G$2:G187,1))</f>
        <v>186</v>
      </c>
      <c r="I187" s="28" t="str">
        <f t="shared" si="7"/>
        <v>WAGON MOUND PUBLIC SCHOOLS</v>
      </c>
      <c r="J187" s="28" t="str">
        <f t="shared" si="8"/>
        <v>State Charter</v>
      </c>
    </row>
    <row r="188" spans="1:10" x14ac:dyDescent="0.3">
      <c r="A188" s="26" t="s">
        <v>676</v>
      </c>
      <c r="B188" s="26" t="s">
        <v>282</v>
      </c>
      <c r="C188" s="26" t="s">
        <v>39</v>
      </c>
      <c r="D188" s="26" t="s">
        <v>507</v>
      </c>
      <c r="E188" s="27">
        <f t="shared" si="6"/>
        <v>157</v>
      </c>
      <c r="F188" s="27" t="str">
        <f>IFERROR(INDEX($A$2:$A$225,MATCH(ROWS($E$2:E188),$E$2:$E$225,0)),"")</f>
        <v>WALATOWA CHARTER HIGH SCHOOL</v>
      </c>
      <c r="G188" s="28">
        <f>IF(ISERROR(SEARCH('OoSTA Calendar'!$C$3,$F188)),0,1)</f>
        <v>1</v>
      </c>
      <c r="H188" s="28">
        <f>IF($G188=0,"",COUNTIF($G$2:G188,1))</f>
        <v>187</v>
      </c>
      <c r="I188" s="28" t="str">
        <f t="shared" si="7"/>
        <v>WALATOWA CHARTER HIGH SCHOOL</v>
      </c>
      <c r="J188" s="28" t="str">
        <f t="shared" si="8"/>
        <v>State Charter</v>
      </c>
    </row>
    <row r="189" spans="1:10" x14ac:dyDescent="0.3">
      <c r="A189" s="26" t="s">
        <v>1931</v>
      </c>
      <c r="B189" s="26" t="s">
        <v>284</v>
      </c>
      <c r="C189" s="26" t="s">
        <v>39</v>
      </c>
      <c r="D189" s="26" t="s">
        <v>508</v>
      </c>
      <c r="E189" s="27">
        <f t="shared" si="6"/>
        <v>159</v>
      </c>
      <c r="F189" s="27" t="str">
        <f>IFERROR(INDEX($A$2:$A$225,MATCH(ROWS($E$2:E189),$E$2:$E$225,0)),"")</f>
        <v>WEST LAS VEGAS SCHOOL DISTRICT</v>
      </c>
      <c r="G189" s="28">
        <f>IF(ISERROR(SEARCH('OoSTA Calendar'!$C$3,$F189)),0,1)</f>
        <v>1</v>
      </c>
      <c r="H189" s="28">
        <f>IF($G189=0,"",COUNTIF($G$2:G189,1))</f>
        <v>188</v>
      </c>
      <c r="I189" s="28" t="str">
        <f t="shared" si="7"/>
        <v>WEST LAS VEGAS SCHOOL DISTRICT</v>
      </c>
      <c r="J189" s="28" t="str">
        <f t="shared" si="8"/>
        <v>State Charter</v>
      </c>
    </row>
    <row r="190" spans="1:10" x14ac:dyDescent="0.3">
      <c r="A190" s="26" t="s">
        <v>1932</v>
      </c>
      <c r="B190" s="26" t="s">
        <v>289</v>
      </c>
      <c r="C190" s="26" t="s">
        <v>39</v>
      </c>
      <c r="D190" s="26" t="s">
        <v>509</v>
      </c>
      <c r="E190" s="27">
        <f t="shared" si="6"/>
        <v>163</v>
      </c>
      <c r="F190" s="27" t="str">
        <f>IFERROR(INDEX($A$2:$A$225,MATCH(ROWS($E$2:E190),$E$2:$E$225,0)),"")</f>
        <v>WILLIAM W &amp; JOSEPH CHARTER COMMUNITY SCHOOL</v>
      </c>
      <c r="G190" s="28">
        <f>IF(ISERROR(SEARCH('OoSTA Calendar'!$C$3,$F190)),0,1)</f>
        <v>1</v>
      </c>
      <c r="H190" s="28">
        <f>IF($G190=0,"",COUNTIF($G$2:G190,1))</f>
        <v>189</v>
      </c>
      <c r="I190" s="28" t="str">
        <f t="shared" si="7"/>
        <v>WILLIAM W &amp; JOSEPH CHARTER COMMUNITY SCHOOL</v>
      </c>
      <c r="J190" s="28" t="str">
        <f t="shared" si="8"/>
        <v>State Charter</v>
      </c>
    </row>
    <row r="191" spans="1:10" x14ac:dyDescent="0.3">
      <c r="A191" s="26" t="s">
        <v>1933</v>
      </c>
      <c r="B191" s="26" t="s">
        <v>285</v>
      </c>
      <c r="C191" s="26" t="s">
        <v>39</v>
      </c>
      <c r="D191" s="26" t="s">
        <v>510</v>
      </c>
      <c r="E191" s="27">
        <f t="shared" si="6"/>
        <v>160</v>
      </c>
      <c r="F191" s="27" t="str">
        <f>IFERROR(INDEX($A$2:$A$225,MATCH(ROWS($E$2:E191),$E$2:$E$225,0)),"")</f>
        <v>ZUNI PUBLIC SCHOOL DISTRICT</v>
      </c>
      <c r="G191" s="28">
        <f>IF(ISERROR(SEARCH('OoSTA Calendar'!$C$3,$F191)),0,1)</f>
        <v>1</v>
      </c>
      <c r="H191" s="28">
        <f>IF($G191=0,"",COUNTIF($G$2:G191,1))</f>
        <v>190</v>
      </c>
      <c r="I191" s="28" t="str">
        <f t="shared" si="7"/>
        <v>ZUNI PUBLIC SCHOOL DISTRICT</v>
      </c>
      <c r="J191" s="28" t="str">
        <f t="shared" si="8"/>
        <v>State Charter</v>
      </c>
    </row>
    <row r="192" spans="1:10" x14ac:dyDescent="0.3">
      <c r="A192" s="26" t="s">
        <v>1934</v>
      </c>
      <c r="B192" s="26" t="s">
        <v>286</v>
      </c>
      <c r="C192" s="26" t="s">
        <v>39</v>
      </c>
      <c r="D192" s="26" t="s">
        <v>511</v>
      </c>
      <c r="E192" s="27">
        <f t="shared" si="6"/>
        <v>161</v>
      </c>
      <c r="F192" s="27" t="str">
        <f>IFERROR(INDEX($A$2:$A$225,MATCH(ROWS($E$2:E192),$E$2:$E$225,0)),"")</f>
        <v/>
      </c>
      <c r="G192" s="28">
        <f>IF(ISERROR(SEARCH('OoSTA Calendar'!$C$3,$F192)),0,1)</f>
        <v>0</v>
      </c>
      <c r="H192" s="28" t="str">
        <f>IF($G192=0,"",COUNTIF($G$2:G192,1))</f>
        <v/>
      </c>
      <c r="I192" s="28" t="str">
        <f t="shared" si="7"/>
        <v/>
      </c>
      <c r="J192" s="28" t="str">
        <f t="shared" si="8"/>
        <v>State Charter</v>
      </c>
    </row>
    <row r="193" spans="1:10" x14ac:dyDescent="0.3">
      <c r="A193" s="26" t="s">
        <v>291</v>
      </c>
      <c r="B193" s="26" t="s">
        <v>292</v>
      </c>
      <c r="C193" s="26" t="s">
        <v>39</v>
      </c>
      <c r="D193" s="26" t="s">
        <v>512</v>
      </c>
      <c r="E193" s="27">
        <f t="shared" si="6"/>
        <v>165</v>
      </c>
      <c r="F193" s="27" t="str">
        <f>IFERROR(INDEX($A$2:$A$225,MATCH(ROWS($E$2:E193),$E$2:$E$225,0)),"")</f>
        <v/>
      </c>
      <c r="G193" s="28">
        <f>IF(ISERROR(SEARCH('OoSTA Calendar'!$C$3,$F193)),0,1)</f>
        <v>0</v>
      </c>
      <c r="H193" s="28" t="str">
        <f>IF($G193=0,"",COUNTIF($G$2:G193,1))</f>
        <v/>
      </c>
      <c r="I193" s="28" t="str">
        <f t="shared" si="7"/>
        <v/>
      </c>
      <c r="J193" s="28" t="str">
        <f t="shared" si="8"/>
        <v>State Charter</v>
      </c>
    </row>
    <row r="194" spans="1:10" x14ac:dyDescent="0.3">
      <c r="A194" s="26" t="s">
        <v>643</v>
      </c>
      <c r="B194" s="26" t="s">
        <v>293</v>
      </c>
      <c r="C194" s="26" t="s">
        <v>39</v>
      </c>
      <c r="D194" s="26" t="s">
        <v>513</v>
      </c>
      <c r="E194" s="27">
        <f t="shared" ref="E194:E256" si="9">COUNTIF($A$2:$A$225,"&lt;="&amp;A194)</f>
        <v>166</v>
      </c>
      <c r="F194" s="27" t="str">
        <f>IFERROR(INDEX($A$2:$A$225,MATCH(ROWS($E$2:E194),$E$2:$E$225,0)),"")</f>
        <v/>
      </c>
      <c r="G194" s="28">
        <f>IF(ISERROR(SEARCH('OoSTA Calendar'!$C$3,$F194)),0,1)</f>
        <v>0</v>
      </c>
      <c r="H194" s="28" t="str">
        <f>IF($G194=0,"",COUNTIF($G$2:G194,1))</f>
        <v/>
      </c>
      <c r="I194" s="28" t="str">
        <f t="shared" ref="I194:I203" si="10">IFERROR(INDEX(F193:F417,MATCH(ROW(H193),H193:H417,0)),"")</f>
        <v/>
      </c>
      <c r="J194" s="28" t="str">
        <f t="shared" ref="J194:J256" si="11">IF(C194="D","District",IF(C194="LC","Local Charter",IF(C194="SC","State Charter","")))</f>
        <v>State Charter</v>
      </c>
    </row>
    <row r="195" spans="1:10" x14ac:dyDescent="0.3">
      <c r="A195" s="26" t="s">
        <v>639</v>
      </c>
      <c r="B195" s="26" t="s">
        <v>294</v>
      </c>
      <c r="C195" s="26" t="s">
        <v>39</v>
      </c>
      <c r="D195" s="26" t="s">
        <v>514</v>
      </c>
      <c r="E195" s="27">
        <f t="shared" si="9"/>
        <v>167</v>
      </c>
      <c r="F195" s="27" t="str">
        <f>IFERROR(INDEX($A$2:$A$225,MATCH(ROWS($E$2:E195),$E$2:$E$225,0)),"")</f>
        <v/>
      </c>
      <c r="G195" s="28">
        <f>IF(ISERROR(SEARCH('OoSTA Calendar'!$C$3,$F195)),0,1)</f>
        <v>0</v>
      </c>
      <c r="H195" s="28" t="str">
        <f>IF($G195=0,"",COUNTIF($G$2:G195,1))</f>
        <v/>
      </c>
      <c r="I195" s="28" t="str">
        <f t="shared" si="10"/>
        <v/>
      </c>
      <c r="J195" s="28" t="str">
        <f t="shared" si="11"/>
        <v>State Charter</v>
      </c>
    </row>
    <row r="196" spans="1:10" x14ac:dyDescent="0.3">
      <c r="A196" s="26" t="s">
        <v>332</v>
      </c>
      <c r="B196" s="26" t="s">
        <v>303</v>
      </c>
      <c r="C196" s="26" t="s">
        <v>39</v>
      </c>
      <c r="D196" s="26" t="s">
        <v>515</v>
      </c>
      <c r="E196" s="27">
        <f t="shared" si="9"/>
        <v>174</v>
      </c>
      <c r="F196" s="27" t="str">
        <f>IFERROR(INDEX($A$2:$A$225,MATCH(ROWS($E$2:E196),$E$2:$E$225,0)),"")</f>
        <v/>
      </c>
      <c r="G196" s="28">
        <f>IF(ISERROR(SEARCH('OoSTA Calendar'!$C$3,$F196)),0,1)</f>
        <v>0</v>
      </c>
      <c r="H196" s="28" t="str">
        <f>IF($G196=0,"",COUNTIF($G$2:G196,1))</f>
        <v/>
      </c>
      <c r="I196" s="28" t="str">
        <f t="shared" si="10"/>
        <v/>
      </c>
      <c r="J196" s="28" t="str">
        <f t="shared" si="11"/>
        <v>State Charter</v>
      </c>
    </row>
    <row r="197" spans="1:10" x14ac:dyDescent="0.3">
      <c r="A197" s="26" t="s">
        <v>1935</v>
      </c>
      <c r="B197" s="26" t="s">
        <v>304</v>
      </c>
      <c r="C197" s="26" t="s">
        <v>39</v>
      </c>
      <c r="D197" s="26" t="s">
        <v>516</v>
      </c>
      <c r="E197" s="27">
        <f t="shared" si="9"/>
        <v>178</v>
      </c>
      <c r="F197" s="27" t="str">
        <f>IFERROR(INDEX($A$2:$A$225,MATCH(ROWS($E$2:E197),$E$2:$E$225,0)),"")</f>
        <v/>
      </c>
      <c r="G197" s="28">
        <f>IF(ISERROR(SEARCH('OoSTA Calendar'!$C$3,$F197)),0,1)</f>
        <v>0</v>
      </c>
      <c r="H197" s="28" t="str">
        <f>IF($G197=0,"",COUNTIF($G$2:G197,1))</f>
        <v/>
      </c>
      <c r="I197" s="28" t="str">
        <f t="shared" si="10"/>
        <v/>
      </c>
      <c r="J197" s="28" t="str">
        <f t="shared" si="11"/>
        <v>State Charter</v>
      </c>
    </row>
    <row r="198" spans="1:10" x14ac:dyDescent="0.3">
      <c r="A198" s="26" t="s">
        <v>617</v>
      </c>
      <c r="B198" s="26" t="s">
        <v>305</v>
      </c>
      <c r="C198" s="26" t="s">
        <v>39</v>
      </c>
      <c r="D198" s="26" t="s">
        <v>517</v>
      </c>
      <c r="E198" s="27">
        <f t="shared" si="9"/>
        <v>179</v>
      </c>
      <c r="F198" s="27" t="str">
        <f>IFERROR(INDEX($A$2:$A$225,MATCH(ROWS($E$2:E198),$E$2:$E$225,0)),"")</f>
        <v/>
      </c>
      <c r="G198" s="28">
        <f>IF(ISERROR(SEARCH('OoSTA Calendar'!$C$3,$F198)),0,1)</f>
        <v>0</v>
      </c>
      <c r="H198" s="28" t="str">
        <f>IF($G198=0,"",COUNTIF($G$2:G198,1))</f>
        <v/>
      </c>
      <c r="I198" s="28" t="str">
        <f t="shared" si="10"/>
        <v/>
      </c>
      <c r="J198" s="28" t="str">
        <f t="shared" si="11"/>
        <v>State Charter</v>
      </c>
    </row>
    <row r="199" spans="1:10" x14ac:dyDescent="0.3">
      <c r="A199" s="26" t="s">
        <v>584</v>
      </c>
      <c r="B199" s="26" t="s">
        <v>311</v>
      </c>
      <c r="C199" s="26" t="s">
        <v>39</v>
      </c>
      <c r="D199" s="26" t="s">
        <v>518</v>
      </c>
      <c r="E199" s="27">
        <f t="shared" si="9"/>
        <v>182</v>
      </c>
      <c r="F199" s="27" t="str">
        <f>IFERROR(INDEX($A$2:$A$225,MATCH(ROWS($E$2:E199),$E$2:$E$225,0)),"")</f>
        <v/>
      </c>
      <c r="G199" s="28">
        <f>IF(ISERROR(SEARCH('OoSTA Calendar'!$C$3,$F199)),0,1)</f>
        <v>0</v>
      </c>
      <c r="H199" s="28" t="str">
        <f>IF($G199=0,"",COUNTIF($G$2:G199,1))</f>
        <v/>
      </c>
      <c r="I199" s="28" t="str">
        <f t="shared" si="10"/>
        <v/>
      </c>
      <c r="J199" s="28" t="str">
        <f t="shared" si="11"/>
        <v>State Charter</v>
      </c>
    </row>
    <row r="200" spans="1:10" x14ac:dyDescent="0.3">
      <c r="A200" s="26" t="s">
        <v>1780</v>
      </c>
      <c r="B200" s="26" t="s">
        <v>312</v>
      </c>
      <c r="C200" s="26" t="s">
        <v>39</v>
      </c>
      <c r="D200" s="26" t="s">
        <v>519</v>
      </c>
      <c r="E200" s="27">
        <f t="shared" si="9"/>
        <v>1</v>
      </c>
      <c r="F200" s="27" t="str">
        <f>IFERROR(INDEX($A$2:$A$225,MATCH(ROWS($E$2:E200),$E$2:$E$225,0)),"")</f>
        <v/>
      </c>
      <c r="G200" s="28">
        <f>IF(ISERROR(SEARCH('OoSTA Calendar'!$C$3,$F200)),0,1)</f>
        <v>0</v>
      </c>
      <c r="H200" s="28" t="str">
        <f>IF($G200=0,"",COUNTIF($G$2:G200,1))</f>
        <v/>
      </c>
      <c r="I200" s="28" t="str">
        <f t="shared" si="10"/>
        <v/>
      </c>
      <c r="J200" s="28" t="str">
        <f t="shared" si="11"/>
        <v>State Charter</v>
      </c>
    </row>
    <row r="201" spans="1:10" x14ac:dyDescent="0.3">
      <c r="A201" s="26" t="s">
        <v>317</v>
      </c>
      <c r="B201" s="26" t="s">
        <v>318</v>
      </c>
      <c r="C201" s="26" t="s">
        <v>39</v>
      </c>
      <c r="D201" s="26" t="s">
        <v>520</v>
      </c>
      <c r="E201" s="27">
        <f t="shared" si="9"/>
        <v>187</v>
      </c>
      <c r="F201" s="27" t="str">
        <f>IFERROR(INDEX($A$2:$A$225,MATCH(ROWS($E$2:E201),$E$2:$E$225,0)),"")</f>
        <v/>
      </c>
      <c r="G201" s="28">
        <f>IF(ISERROR(SEARCH('OoSTA Calendar'!$C$3,$F201)),0,1)</f>
        <v>0</v>
      </c>
      <c r="H201" s="28" t="str">
        <f>IF($G201=0,"",COUNTIF($G$2:G201,1))</f>
        <v/>
      </c>
      <c r="I201" s="28" t="str">
        <f t="shared" si="10"/>
        <v/>
      </c>
      <c r="J201" s="28" t="str">
        <f t="shared" si="11"/>
        <v>State Charter</v>
      </c>
    </row>
    <row r="202" spans="1:10" x14ac:dyDescent="0.3">
      <c r="A202" s="26" t="s">
        <v>334</v>
      </c>
      <c r="B202" s="26" t="s">
        <v>335</v>
      </c>
      <c r="C202" s="26" t="s">
        <v>39</v>
      </c>
      <c r="D202" s="26" t="s">
        <v>521</v>
      </c>
      <c r="E202" s="27">
        <f t="shared" si="9"/>
        <v>139</v>
      </c>
      <c r="F202" s="27" t="str">
        <f>IFERROR(INDEX($A$2:$A$225,MATCH(ROWS($E$2:E202),$E$2:$E$225,0)),"")</f>
        <v/>
      </c>
      <c r="G202" s="28">
        <f>IF(ISERROR(SEARCH('OoSTA Calendar'!$C$3,$F202)),0,1)</f>
        <v>0</v>
      </c>
      <c r="H202" s="28" t="str">
        <f>IF($G202=0,"",COUNTIF($G$2:G202,1))</f>
        <v/>
      </c>
      <c r="I202" s="28" t="str">
        <f t="shared" si="10"/>
        <v/>
      </c>
      <c r="J202" s="28" t="str">
        <f t="shared" si="11"/>
        <v>State Charter</v>
      </c>
    </row>
    <row r="203" spans="1:10" x14ac:dyDescent="0.3">
      <c r="A203" s="26" t="s">
        <v>336</v>
      </c>
      <c r="B203" s="26" t="s">
        <v>337</v>
      </c>
      <c r="C203" s="26" t="s">
        <v>39</v>
      </c>
      <c r="D203" s="26" t="s">
        <v>522</v>
      </c>
      <c r="E203" s="27">
        <f t="shared" si="9"/>
        <v>177</v>
      </c>
      <c r="F203" s="27" t="str">
        <f>IFERROR(INDEX($A$2:$A$225,MATCH(ROWS($E$2:E203),$E$2:$E$225,0)),"")</f>
        <v/>
      </c>
      <c r="G203" s="28">
        <f>IF(ISERROR(SEARCH('OoSTA Calendar'!$C$3,$F203)),0,1)</f>
        <v>0</v>
      </c>
      <c r="H203" s="28" t="str">
        <f>IF($G203=0,"",COUNTIF($G$2:G203,1))</f>
        <v/>
      </c>
      <c r="I203" s="28" t="str">
        <f t="shared" si="10"/>
        <v/>
      </c>
      <c r="J203" s="28" t="str">
        <f t="shared" si="11"/>
        <v>State Charter</v>
      </c>
    </row>
    <row r="204" spans="1:10" x14ac:dyDescent="0.3">
      <c r="A204" s="26" t="s">
        <v>1936</v>
      </c>
      <c r="B204" s="26" t="s">
        <v>1796</v>
      </c>
      <c r="C204" s="26" t="s">
        <v>39</v>
      </c>
      <c r="D204" s="26" t="s">
        <v>1937</v>
      </c>
      <c r="E204" s="27">
        <f t="shared" si="9"/>
        <v>63</v>
      </c>
      <c r="F204" s="27" t="str">
        <f>IFERROR(INDEX($A$2:$A$225,MATCH(ROWS($E$2:E204),$E$2:$E$225,0)),"")</f>
        <v/>
      </c>
      <c r="G204" s="28">
        <f>IF(ISERROR(SEARCH('OoSTA Calendar'!$C$3,$F204)),0,1)</f>
        <v>0</v>
      </c>
      <c r="H204" s="28" t="str">
        <f>IF($G204=0,"",COUNTIF($G$2:G204,1))</f>
        <v/>
      </c>
      <c r="I204" s="28" t="str">
        <f>IFERROR(INDEX(F204:F428,MATCH(ROW(#REF!),H204:H428,0)),"")</f>
        <v/>
      </c>
      <c r="J204" s="28" t="str">
        <f t="shared" si="11"/>
        <v>State Charter</v>
      </c>
    </row>
    <row r="205" spans="1:10" x14ac:dyDescent="0.3">
      <c r="A205" s="26"/>
      <c r="B205" s="26"/>
      <c r="C205" s="26"/>
      <c r="D205" s="26"/>
      <c r="E205" s="27">
        <f t="shared" si="9"/>
        <v>0</v>
      </c>
      <c r="F205" s="27" t="str">
        <f>IFERROR(INDEX($A$2:$A$225,MATCH(ROWS($E$2:E205),$E$2:$E$225,0)),"")</f>
        <v/>
      </c>
      <c r="G205" s="28">
        <f>IF(ISERROR(SEARCH('OoSTA Calendar'!$C$3,$F205)),0,1)</f>
        <v>0</v>
      </c>
      <c r="H205" s="28" t="str">
        <f>IF($G205=0,"",COUNTIF($G$2:G205,1))</f>
        <v/>
      </c>
      <c r="I205" s="28" t="str">
        <f t="shared" ref="I205:I256" si="12">IFERROR(INDEX(F204:F429,MATCH(ROW(H204),H204:H429,0)),"")</f>
        <v/>
      </c>
      <c r="J205" s="28" t="str">
        <f t="shared" si="11"/>
        <v/>
      </c>
    </row>
    <row r="206" spans="1:10" x14ac:dyDescent="0.3">
      <c r="A206" s="26"/>
      <c r="B206" s="26"/>
      <c r="C206" s="26"/>
      <c r="D206" s="26"/>
      <c r="E206" s="27">
        <f t="shared" si="9"/>
        <v>0</v>
      </c>
      <c r="F206" s="27" t="str">
        <f>IFERROR(INDEX($A$2:$A$225,MATCH(ROWS($E$2:E206),$E$2:$E$225,0)),"")</f>
        <v/>
      </c>
      <c r="G206" s="28">
        <f>IF(ISERROR(SEARCH('OoSTA Calendar'!$C$3,$F206)),0,1)</f>
        <v>0</v>
      </c>
      <c r="H206" s="28" t="str">
        <f>IF($G206=0,"",COUNTIF($G$2:G206,1))</f>
        <v/>
      </c>
      <c r="I206" s="28" t="str">
        <f t="shared" si="12"/>
        <v/>
      </c>
      <c r="J206" s="28" t="str">
        <f t="shared" si="11"/>
        <v/>
      </c>
    </row>
    <row r="207" spans="1:10" x14ac:dyDescent="0.3">
      <c r="A207" s="26"/>
      <c r="B207" s="26"/>
      <c r="C207" s="26"/>
      <c r="D207" s="26"/>
      <c r="E207" s="27">
        <f t="shared" si="9"/>
        <v>0</v>
      </c>
      <c r="F207" s="27" t="str">
        <f>IFERROR(INDEX($A$2:$A$225,MATCH(ROWS($E$2:E207),$E$2:$E$225,0)),"")</f>
        <v/>
      </c>
      <c r="G207" s="28">
        <f>IF(ISERROR(SEARCH('OoSTA Calendar'!$C$3,$F207)),0,1)</f>
        <v>0</v>
      </c>
      <c r="H207" s="28" t="str">
        <f>IF($G207=0,"",COUNTIF($G$2:G207,1))</f>
        <v/>
      </c>
      <c r="I207" s="28" t="str">
        <f t="shared" si="12"/>
        <v/>
      </c>
      <c r="J207" s="28" t="str">
        <f t="shared" si="11"/>
        <v/>
      </c>
    </row>
    <row r="208" spans="1:10" x14ac:dyDescent="0.3">
      <c r="A208" s="26"/>
      <c r="B208" s="26"/>
      <c r="C208" s="26"/>
      <c r="D208" s="26"/>
      <c r="E208" s="27">
        <f t="shared" si="9"/>
        <v>0</v>
      </c>
      <c r="F208" s="27" t="str">
        <f>IFERROR(INDEX($A$2:$A$225,MATCH(ROWS($E$2:E208),$E$2:$E$225,0)),"")</f>
        <v/>
      </c>
      <c r="G208" s="28">
        <f>IF(ISERROR(SEARCH('OoSTA Calendar'!$C$3,$F208)),0,1)</f>
        <v>0</v>
      </c>
      <c r="H208" s="28" t="str">
        <f>IF($G208=0,"",COUNTIF($G$2:G208,1))</f>
        <v/>
      </c>
      <c r="I208" s="28" t="str">
        <f t="shared" si="12"/>
        <v/>
      </c>
      <c r="J208" s="28" t="str">
        <f t="shared" si="11"/>
        <v/>
      </c>
    </row>
    <row r="209" spans="1:10" x14ac:dyDescent="0.3">
      <c r="A209" s="26"/>
      <c r="B209" s="26"/>
      <c r="C209" s="26"/>
      <c r="D209" s="26"/>
      <c r="E209" s="27">
        <f t="shared" si="9"/>
        <v>0</v>
      </c>
      <c r="F209" s="27" t="str">
        <f>IFERROR(INDEX($A$2:$A$225,MATCH(ROWS($E$2:E209),$E$2:$E$225,0)),"")</f>
        <v/>
      </c>
      <c r="G209" s="28">
        <f>IF(ISERROR(SEARCH('OoSTA Calendar'!$C$3,$F209)),0,1)</f>
        <v>0</v>
      </c>
      <c r="H209" s="28" t="str">
        <f>IF($G209=0,"",COUNTIF($G$2:G209,1))</f>
        <v/>
      </c>
      <c r="I209" s="28" t="str">
        <f t="shared" si="12"/>
        <v/>
      </c>
      <c r="J209" s="28" t="str">
        <f t="shared" si="11"/>
        <v/>
      </c>
    </row>
    <row r="210" spans="1:10" x14ac:dyDescent="0.3">
      <c r="A210" s="26"/>
      <c r="B210" s="26"/>
      <c r="C210" s="26"/>
      <c r="D210" s="26"/>
      <c r="E210" s="27">
        <f t="shared" si="9"/>
        <v>0</v>
      </c>
      <c r="F210" s="27" t="str">
        <f>IFERROR(INDEX($A$2:$A$225,MATCH(ROWS($E$2:E210),$E$2:$E$225,0)),"")</f>
        <v/>
      </c>
      <c r="G210" s="28">
        <f>IF(ISERROR(SEARCH('OoSTA Calendar'!$C$3,$F210)),0,1)</f>
        <v>0</v>
      </c>
      <c r="H210" s="28" t="str">
        <f>IF($G210=0,"",COUNTIF($G$2:G210,1))</f>
        <v/>
      </c>
      <c r="I210" s="28" t="str">
        <f t="shared" si="12"/>
        <v/>
      </c>
      <c r="J210" s="28" t="str">
        <f t="shared" si="11"/>
        <v/>
      </c>
    </row>
    <row r="211" spans="1:10" x14ac:dyDescent="0.3">
      <c r="A211" s="26"/>
      <c r="B211" s="26"/>
      <c r="C211" s="26"/>
      <c r="D211" s="26"/>
      <c r="E211" s="27">
        <f t="shared" si="9"/>
        <v>0</v>
      </c>
      <c r="F211" s="27" t="str">
        <f>IFERROR(INDEX($A$2:$A$225,MATCH(ROWS($E$2:E211),$E$2:$E$225,0)),"")</f>
        <v/>
      </c>
      <c r="G211" s="28">
        <f>IF(ISERROR(SEARCH('OoSTA Calendar'!$C$3,$F211)),0,1)</f>
        <v>0</v>
      </c>
      <c r="H211" s="28" t="str">
        <f>IF($G211=0,"",COUNTIF($G$2:G211,1))</f>
        <v/>
      </c>
      <c r="I211" s="28" t="str">
        <f t="shared" si="12"/>
        <v/>
      </c>
      <c r="J211" s="28" t="str">
        <f t="shared" si="11"/>
        <v/>
      </c>
    </row>
    <row r="212" spans="1:10" x14ac:dyDescent="0.3">
      <c r="A212" s="26"/>
      <c r="B212" s="26"/>
      <c r="C212" s="26"/>
      <c r="D212" s="26"/>
      <c r="E212" s="27">
        <f t="shared" si="9"/>
        <v>0</v>
      </c>
      <c r="F212" s="27" t="str">
        <f>IFERROR(INDEX($A$2:$A$225,MATCH(ROWS($E$2:E212),$E$2:$E$225,0)),"")</f>
        <v/>
      </c>
      <c r="G212" s="28">
        <f>IF(ISERROR(SEARCH('OoSTA Calendar'!$C$3,$F212)),0,1)</f>
        <v>0</v>
      </c>
      <c r="H212" s="28" t="str">
        <f>IF($G212=0,"",COUNTIF($G$2:G212,1))</f>
        <v/>
      </c>
      <c r="I212" s="28" t="str">
        <f t="shared" si="12"/>
        <v/>
      </c>
      <c r="J212" s="28" t="str">
        <f t="shared" si="11"/>
        <v/>
      </c>
    </row>
    <row r="213" spans="1:10" x14ac:dyDescent="0.3">
      <c r="A213" s="26"/>
      <c r="B213" s="26"/>
      <c r="C213" s="26"/>
      <c r="D213" s="26"/>
      <c r="E213" s="27">
        <f t="shared" si="9"/>
        <v>0</v>
      </c>
      <c r="F213" s="27" t="str">
        <f>IFERROR(INDEX($A$2:$A$225,MATCH(ROWS($E$2:E213),$E$2:$E$225,0)),"")</f>
        <v/>
      </c>
      <c r="G213" s="28">
        <f>IF(ISERROR(SEARCH('OoSTA Calendar'!$C$3,$F213)),0,1)</f>
        <v>0</v>
      </c>
      <c r="H213" s="28" t="str">
        <f>IF($G213=0,"",COUNTIF($G$2:G213,1))</f>
        <v/>
      </c>
      <c r="I213" s="28" t="str">
        <f t="shared" si="12"/>
        <v/>
      </c>
      <c r="J213" s="28" t="str">
        <f t="shared" si="11"/>
        <v/>
      </c>
    </row>
    <row r="214" spans="1:10" x14ac:dyDescent="0.3">
      <c r="A214" s="26"/>
      <c r="B214" s="26"/>
      <c r="C214" s="26"/>
      <c r="D214" s="26"/>
      <c r="E214" s="27">
        <f t="shared" si="9"/>
        <v>0</v>
      </c>
      <c r="F214" s="27" t="str">
        <f>IFERROR(INDEX($A$2:$A$225,MATCH(ROWS($E$2:E214),$E$2:$E$225,0)),"")</f>
        <v/>
      </c>
      <c r="G214" s="28">
        <f>IF(ISERROR(SEARCH('OoSTA Calendar'!$C$3,$F214)),0,1)</f>
        <v>0</v>
      </c>
      <c r="H214" s="28" t="str">
        <f>IF($G214=0,"",COUNTIF($G$2:G214,1))</f>
        <v/>
      </c>
      <c r="I214" s="28" t="str">
        <f t="shared" si="12"/>
        <v/>
      </c>
      <c r="J214" s="28" t="str">
        <f t="shared" si="11"/>
        <v/>
      </c>
    </row>
    <row r="215" spans="1:10" x14ac:dyDescent="0.3">
      <c r="A215" s="26"/>
      <c r="B215" s="26"/>
      <c r="C215" s="26"/>
      <c r="D215" s="26"/>
      <c r="E215" s="27">
        <f t="shared" si="9"/>
        <v>0</v>
      </c>
      <c r="F215" s="27" t="str">
        <f>IFERROR(INDEX($A$2:$A$225,MATCH(ROWS($E$2:E215),$E$2:$E$225,0)),"")</f>
        <v/>
      </c>
      <c r="G215" s="28">
        <f>IF(ISERROR(SEARCH('OoSTA Calendar'!$C$3,$F215)),0,1)</f>
        <v>0</v>
      </c>
      <c r="H215" s="28" t="str">
        <f>IF($G215=0,"",COUNTIF($G$2:G215,1))</f>
        <v/>
      </c>
      <c r="I215" s="28" t="str">
        <f t="shared" si="12"/>
        <v/>
      </c>
      <c r="J215" s="28" t="str">
        <f t="shared" si="11"/>
        <v/>
      </c>
    </row>
    <row r="216" spans="1:10" x14ac:dyDescent="0.3">
      <c r="A216" s="26"/>
      <c r="B216" s="26"/>
      <c r="C216" s="26"/>
      <c r="D216" s="26"/>
      <c r="E216" s="27">
        <f t="shared" si="9"/>
        <v>0</v>
      </c>
      <c r="F216" s="27" t="str">
        <f>IFERROR(INDEX($A$2:$A$225,MATCH(ROWS($E$2:E216),$E$2:$E$225,0)),"")</f>
        <v/>
      </c>
      <c r="G216" s="28">
        <f>IF(ISERROR(SEARCH('OoSTA Calendar'!$C$3,$F216)),0,1)</f>
        <v>0</v>
      </c>
      <c r="H216" s="28" t="str">
        <f>IF($G216=0,"",COUNTIF($G$2:G216,1))</f>
        <v/>
      </c>
      <c r="I216" s="28" t="str">
        <f t="shared" si="12"/>
        <v/>
      </c>
      <c r="J216" s="28" t="str">
        <f t="shared" si="11"/>
        <v/>
      </c>
    </row>
    <row r="217" spans="1:10" x14ac:dyDescent="0.3">
      <c r="A217" s="26"/>
      <c r="B217" s="26"/>
      <c r="C217" s="26"/>
      <c r="D217" s="26"/>
      <c r="E217" s="27">
        <f t="shared" si="9"/>
        <v>0</v>
      </c>
      <c r="F217" s="27" t="str">
        <f>IFERROR(INDEX($A$2:$A$225,MATCH(ROWS($E$2:E217),$E$2:$E$225,0)),"")</f>
        <v/>
      </c>
      <c r="G217" s="28">
        <f>IF(ISERROR(SEARCH('OoSTA Calendar'!$C$3,$F217)),0,1)</f>
        <v>0</v>
      </c>
      <c r="H217" s="28" t="str">
        <f>IF($G217=0,"",COUNTIF($G$2:G217,1))</f>
        <v/>
      </c>
      <c r="I217" s="28" t="str">
        <f t="shared" si="12"/>
        <v/>
      </c>
      <c r="J217" s="28" t="str">
        <f t="shared" si="11"/>
        <v/>
      </c>
    </row>
    <row r="218" spans="1:10" x14ac:dyDescent="0.3">
      <c r="A218" s="26"/>
      <c r="B218" s="26"/>
      <c r="C218" s="26"/>
      <c r="D218" s="26"/>
      <c r="E218" s="27">
        <f t="shared" si="9"/>
        <v>0</v>
      </c>
      <c r="F218" s="27" t="str">
        <f>IFERROR(INDEX($A$2:$A$225,MATCH(ROWS($E$2:E218),$E$2:$E$225,0)),"")</f>
        <v/>
      </c>
      <c r="G218" s="28">
        <f>IF(ISERROR(SEARCH('OoSTA Calendar'!$C$3,$F218)),0,1)</f>
        <v>0</v>
      </c>
      <c r="H218" s="28" t="str">
        <f>IF($G218=0,"",COUNTIF($G$2:G218,1))</f>
        <v/>
      </c>
      <c r="I218" s="28" t="str">
        <f t="shared" si="12"/>
        <v/>
      </c>
      <c r="J218" s="28" t="str">
        <f t="shared" si="11"/>
        <v/>
      </c>
    </row>
    <row r="219" spans="1:10" x14ac:dyDescent="0.3">
      <c r="A219" s="26"/>
      <c r="B219" s="26"/>
      <c r="C219" s="26"/>
      <c r="D219" s="26"/>
      <c r="E219" s="27">
        <f t="shared" si="9"/>
        <v>0</v>
      </c>
      <c r="F219" s="27" t="str">
        <f>IFERROR(INDEX($A$2:$A$225,MATCH(ROWS($E$2:E219),$E$2:$E$225,0)),"")</f>
        <v/>
      </c>
      <c r="G219" s="28">
        <f>IF(ISERROR(SEARCH('OoSTA Calendar'!$C$3,$F219)),0,1)</f>
        <v>0</v>
      </c>
      <c r="H219" s="28" t="str">
        <f>IF($G219=0,"",COUNTIF($G$2:G219,1))</f>
        <v/>
      </c>
      <c r="I219" s="28" t="str">
        <f t="shared" si="12"/>
        <v/>
      </c>
      <c r="J219" s="28" t="str">
        <f t="shared" si="11"/>
        <v/>
      </c>
    </row>
    <row r="220" spans="1:10" x14ac:dyDescent="0.3">
      <c r="A220" s="26"/>
      <c r="B220" s="26"/>
      <c r="C220" s="26"/>
      <c r="D220" s="26"/>
      <c r="E220" s="27">
        <f t="shared" si="9"/>
        <v>0</v>
      </c>
      <c r="F220" s="27" t="str">
        <f>IFERROR(INDEX($A$2:$A$225,MATCH(ROWS($E$2:E220),$E$2:$E$225,0)),"")</f>
        <v/>
      </c>
      <c r="G220" s="28">
        <f>IF(ISERROR(SEARCH('OoSTA Calendar'!$C$3,$F220)),0,1)</f>
        <v>0</v>
      </c>
      <c r="H220" s="28" t="str">
        <f>IF($G220=0,"",COUNTIF($G$2:G220,1))</f>
        <v/>
      </c>
      <c r="I220" s="28" t="str">
        <f t="shared" si="12"/>
        <v/>
      </c>
      <c r="J220" s="28" t="str">
        <f t="shared" si="11"/>
        <v/>
      </c>
    </row>
    <row r="221" spans="1:10" x14ac:dyDescent="0.3">
      <c r="A221" s="26"/>
      <c r="B221" s="26"/>
      <c r="C221" s="26"/>
      <c r="D221" s="26"/>
      <c r="E221" s="27">
        <f t="shared" si="9"/>
        <v>0</v>
      </c>
      <c r="F221" s="27" t="str">
        <f>IFERROR(INDEX($A$2:$A$225,MATCH(ROWS($E$2:E221),$E$2:$E$225,0)),"")</f>
        <v/>
      </c>
      <c r="G221" s="28">
        <f>IF(ISERROR(SEARCH('OoSTA Calendar'!$C$3,$F221)),0,1)</f>
        <v>0</v>
      </c>
      <c r="H221" s="28" t="str">
        <f>IF($G221=0,"",COUNTIF($G$2:G221,1))</f>
        <v/>
      </c>
      <c r="I221" s="28" t="str">
        <f t="shared" si="12"/>
        <v/>
      </c>
      <c r="J221" s="28" t="str">
        <f t="shared" si="11"/>
        <v/>
      </c>
    </row>
    <row r="222" spans="1:10" x14ac:dyDescent="0.3">
      <c r="A222" s="26"/>
      <c r="B222" s="26"/>
      <c r="C222" s="26"/>
      <c r="D222" s="26"/>
      <c r="E222" s="27">
        <f t="shared" si="9"/>
        <v>0</v>
      </c>
      <c r="F222" s="27" t="str">
        <f>IFERROR(INDEX($A$2:$A$225,MATCH(ROWS($E$2:E222),$E$2:$E$225,0)),"")</f>
        <v/>
      </c>
      <c r="G222" s="28">
        <f>IF(ISERROR(SEARCH('OoSTA Calendar'!$C$3,$F222)),0,1)</f>
        <v>0</v>
      </c>
      <c r="H222" s="28" t="str">
        <f>IF($G222=0,"",COUNTIF($G$2:G222,1))</f>
        <v/>
      </c>
      <c r="I222" s="28" t="str">
        <f t="shared" si="12"/>
        <v/>
      </c>
      <c r="J222" s="28" t="str">
        <f t="shared" si="11"/>
        <v/>
      </c>
    </row>
    <row r="223" spans="1:10" x14ac:dyDescent="0.3">
      <c r="A223" s="26"/>
      <c r="B223" s="26"/>
      <c r="C223" s="26"/>
      <c r="D223" s="26"/>
      <c r="E223" s="27">
        <f t="shared" si="9"/>
        <v>0</v>
      </c>
      <c r="F223" s="27" t="str">
        <f>IFERROR(INDEX($A$2:$A$225,MATCH(ROWS($E$2:E223),$E$2:$E$225,0)),"")</f>
        <v/>
      </c>
      <c r="G223" s="28">
        <f>IF(ISERROR(SEARCH('OoSTA Calendar'!$C$3,$F223)),0,1)</f>
        <v>0</v>
      </c>
      <c r="H223" s="28" t="str">
        <f>IF($G223=0,"",COUNTIF($G$2:G223,1))</f>
        <v/>
      </c>
      <c r="I223" s="28" t="str">
        <f t="shared" si="12"/>
        <v/>
      </c>
      <c r="J223" s="28" t="str">
        <f t="shared" si="11"/>
        <v/>
      </c>
    </row>
    <row r="224" spans="1:10" x14ac:dyDescent="0.3">
      <c r="A224" s="26"/>
      <c r="B224" s="26"/>
      <c r="C224" s="26"/>
      <c r="D224" s="26"/>
      <c r="E224" s="27">
        <f t="shared" si="9"/>
        <v>0</v>
      </c>
      <c r="F224" s="27" t="str">
        <f>IFERROR(INDEX($A$2:$A$225,MATCH(ROWS($E$2:E224),$E$2:$E$225,0)),"")</f>
        <v/>
      </c>
      <c r="G224" s="28">
        <f>IF(ISERROR(SEARCH('OoSTA Calendar'!$C$3,$F224)),0,1)</f>
        <v>0</v>
      </c>
      <c r="H224" s="28" t="str">
        <f>IF($G224=0,"",COUNTIF($G$2:G224,1))</f>
        <v/>
      </c>
      <c r="I224" s="28" t="str">
        <f t="shared" si="12"/>
        <v/>
      </c>
      <c r="J224" s="28" t="str">
        <f t="shared" si="11"/>
        <v/>
      </c>
    </row>
    <row r="225" spans="1:10" x14ac:dyDescent="0.3">
      <c r="A225" s="26"/>
      <c r="B225" s="26"/>
      <c r="C225" s="26"/>
      <c r="D225" s="26"/>
      <c r="E225" s="27">
        <f t="shared" si="9"/>
        <v>0</v>
      </c>
      <c r="F225" s="27" t="str">
        <f>IFERROR(INDEX($A$2:$A$225,MATCH(ROWS($E$2:E225),$E$2:$E$225,0)),"")</f>
        <v/>
      </c>
      <c r="G225" s="28">
        <f>IF(ISERROR(SEARCH('OoSTA Calendar'!$C$3,$F225)),0,1)</f>
        <v>0</v>
      </c>
      <c r="H225" s="28" t="str">
        <f>IF($G225=0,"",COUNTIF($G$2:G225,1))</f>
        <v/>
      </c>
      <c r="I225" s="28" t="str">
        <f t="shared" si="12"/>
        <v/>
      </c>
      <c r="J225" s="28" t="str">
        <f t="shared" si="11"/>
        <v/>
      </c>
    </row>
    <row r="226" spans="1:10" x14ac:dyDescent="0.3">
      <c r="A226" s="26"/>
      <c r="B226" s="26"/>
      <c r="C226" s="26"/>
      <c r="D226" s="26"/>
      <c r="E226" s="27">
        <f t="shared" si="9"/>
        <v>0</v>
      </c>
      <c r="F226" s="27" t="str">
        <f>IFERROR(INDEX($A$2:$A$225,MATCH(ROWS($E$2:E226),$E$2:$E$225,0)),"")</f>
        <v/>
      </c>
      <c r="G226" s="28">
        <f>IF(ISERROR(SEARCH('OoSTA Calendar'!$C$3,$F226)),0,1)</f>
        <v>0</v>
      </c>
      <c r="H226" s="28" t="str">
        <f>IF($G226=0,"",COUNTIF($G$2:G226,1))</f>
        <v/>
      </c>
      <c r="I226" s="28" t="str">
        <f t="shared" si="12"/>
        <v/>
      </c>
      <c r="J226" s="28" t="str">
        <f t="shared" si="11"/>
        <v/>
      </c>
    </row>
    <row r="227" spans="1:10" x14ac:dyDescent="0.3">
      <c r="A227" s="26"/>
      <c r="B227" s="26"/>
      <c r="C227" s="26"/>
      <c r="D227" s="26"/>
      <c r="E227" s="27">
        <f t="shared" si="9"/>
        <v>0</v>
      </c>
      <c r="F227" s="27" t="str">
        <f>IFERROR(INDEX($A$2:$A$225,MATCH(ROWS($E$2:E227),$E$2:$E$225,0)),"")</f>
        <v/>
      </c>
      <c r="G227" s="28">
        <f>IF(ISERROR(SEARCH('OoSTA Calendar'!$C$3,$F227)),0,1)</f>
        <v>0</v>
      </c>
      <c r="H227" s="28" t="str">
        <f>IF($G227=0,"",COUNTIF($G$2:G227,1))</f>
        <v/>
      </c>
      <c r="I227" s="28" t="str">
        <f t="shared" si="12"/>
        <v/>
      </c>
      <c r="J227" s="28" t="str">
        <f t="shared" si="11"/>
        <v/>
      </c>
    </row>
    <row r="228" spans="1:10" x14ac:dyDescent="0.3">
      <c r="A228" s="26"/>
      <c r="B228" s="26"/>
      <c r="C228" s="26"/>
      <c r="D228" s="26"/>
      <c r="E228" s="27">
        <f t="shared" si="9"/>
        <v>0</v>
      </c>
      <c r="F228" s="27" t="str">
        <f>IFERROR(INDEX($A$2:$A$225,MATCH(ROWS($E$2:E228),$E$2:$E$225,0)),"")</f>
        <v/>
      </c>
      <c r="G228" s="28">
        <f>IF(ISERROR(SEARCH('OoSTA Calendar'!$C$3,$F228)),0,1)</f>
        <v>0</v>
      </c>
      <c r="H228" s="28" t="str">
        <f>IF($G228=0,"",COUNTIF($G$2:G228,1))</f>
        <v/>
      </c>
      <c r="I228" s="28" t="str">
        <f t="shared" si="12"/>
        <v/>
      </c>
      <c r="J228" s="28" t="str">
        <f t="shared" si="11"/>
        <v/>
      </c>
    </row>
    <row r="229" spans="1:10" x14ac:dyDescent="0.3">
      <c r="A229" s="26"/>
      <c r="B229" s="26"/>
      <c r="C229" s="26"/>
      <c r="D229" s="26"/>
      <c r="E229" s="27">
        <f t="shared" si="9"/>
        <v>0</v>
      </c>
      <c r="F229" s="27" t="str">
        <f>IFERROR(INDEX($A$2:$A$225,MATCH(ROWS($E$2:E229),$E$2:$E$225,0)),"")</f>
        <v/>
      </c>
      <c r="G229" s="28">
        <f>IF(ISERROR(SEARCH('OoSTA Calendar'!$C$3,$F229)),0,1)</f>
        <v>0</v>
      </c>
      <c r="H229" s="28" t="str">
        <f>IF($G229=0,"",COUNTIF($G$2:G229,1))</f>
        <v/>
      </c>
      <c r="I229" s="28" t="str">
        <f t="shared" si="12"/>
        <v/>
      </c>
      <c r="J229" s="28" t="str">
        <f t="shared" si="11"/>
        <v/>
      </c>
    </row>
    <row r="230" spans="1:10" x14ac:dyDescent="0.3">
      <c r="A230" s="26"/>
      <c r="B230" s="26"/>
      <c r="C230" s="26"/>
      <c r="D230" s="26"/>
      <c r="E230" s="27">
        <f t="shared" si="9"/>
        <v>0</v>
      </c>
      <c r="F230" s="27" t="str">
        <f>IFERROR(INDEX($A$2:$A$225,MATCH(ROWS($E$2:E230),$E$2:$E$225,0)),"")</f>
        <v/>
      </c>
      <c r="G230" s="28">
        <f>IF(ISERROR(SEARCH('OoSTA Calendar'!$C$3,$F230)),0,1)</f>
        <v>0</v>
      </c>
      <c r="H230" s="28" t="str">
        <f>IF($G230=0,"",COUNTIF($G$2:G230,1))</f>
        <v/>
      </c>
      <c r="I230" s="28" t="str">
        <f t="shared" si="12"/>
        <v/>
      </c>
      <c r="J230" s="28" t="str">
        <f t="shared" si="11"/>
        <v/>
      </c>
    </row>
    <row r="231" spans="1:10" x14ac:dyDescent="0.3">
      <c r="A231" s="26"/>
      <c r="B231" s="26"/>
      <c r="C231" s="26"/>
      <c r="D231" s="26"/>
      <c r="E231" s="27">
        <f t="shared" si="9"/>
        <v>0</v>
      </c>
      <c r="F231" s="27" t="str">
        <f>IFERROR(INDEX($A$2:$A$225,MATCH(ROWS($E$2:E231),$E$2:$E$225,0)),"")</f>
        <v/>
      </c>
      <c r="G231" s="28">
        <f>IF(ISERROR(SEARCH('OoSTA Calendar'!$C$3,$F231)),0,1)</f>
        <v>0</v>
      </c>
      <c r="H231" s="28" t="str">
        <f>IF($G231=0,"",COUNTIF($G$2:G231,1))</f>
        <v/>
      </c>
      <c r="I231" s="28" t="str">
        <f t="shared" si="12"/>
        <v/>
      </c>
      <c r="J231" s="28" t="str">
        <f t="shared" si="11"/>
        <v/>
      </c>
    </row>
    <row r="232" spans="1:10" x14ac:dyDescent="0.3">
      <c r="A232" s="26"/>
      <c r="B232" s="26"/>
      <c r="C232" s="26"/>
      <c r="D232" s="26"/>
      <c r="E232" s="27">
        <f t="shared" si="9"/>
        <v>0</v>
      </c>
      <c r="F232" s="27" t="str">
        <f>IFERROR(INDEX($A$2:$A$225,MATCH(ROWS($E$2:E232),$E$2:$E$225,0)),"")</f>
        <v/>
      </c>
      <c r="G232" s="28">
        <f>IF(ISERROR(SEARCH('OoSTA Calendar'!$C$3,$F232)),0,1)</f>
        <v>0</v>
      </c>
      <c r="H232" s="28" t="str">
        <f>IF($G232=0,"",COUNTIF($G$2:G232,1))</f>
        <v/>
      </c>
      <c r="I232" s="28" t="str">
        <f t="shared" si="12"/>
        <v/>
      </c>
      <c r="J232" s="28" t="str">
        <f t="shared" si="11"/>
        <v/>
      </c>
    </row>
    <row r="233" spans="1:10" x14ac:dyDescent="0.3">
      <c r="A233" s="26"/>
      <c r="B233" s="26"/>
      <c r="C233" s="26"/>
      <c r="D233" s="26"/>
      <c r="E233" s="27">
        <f t="shared" si="9"/>
        <v>0</v>
      </c>
      <c r="F233" s="27" t="str">
        <f>IFERROR(INDEX($A$2:$A$225,MATCH(ROWS($E$2:E233),$E$2:$E$225,0)),"")</f>
        <v/>
      </c>
      <c r="G233" s="28">
        <f>IF(ISERROR(SEARCH('OoSTA Calendar'!$C$3,$F233)),0,1)</f>
        <v>0</v>
      </c>
      <c r="H233" s="28" t="str">
        <f>IF($G233=0,"",COUNTIF($G$2:G233,1))</f>
        <v/>
      </c>
      <c r="I233" s="28" t="str">
        <f t="shared" si="12"/>
        <v/>
      </c>
      <c r="J233" s="28" t="str">
        <f t="shared" si="11"/>
        <v/>
      </c>
    </row>
    <row r="234" spans="1:10" x14ac:dyDescent="0.3">
      <c r="A234" s="26"/>
      <c r="B234" s="26"/>
      <c r="C234" s="26"/>
      <c r="D234" s="26"/>
      <c r="E234" s="27">
        <f t="shared" si="9"/>
        <v>0</v>
      </c>
      <c r="F234" s="27" t="str">
        <f>IFERROR(INDEX($A$2:$A$225,MATCH(ROWS($E$2:E234),$E$2:$E$225,0)),"")</f>
        <v/>
      </c>
      <c r="G234" s="28">
        <f>IF(ISERROR(SEARCH('OoSTA Calendar'!$C$3,$F234)),0,1)</f>
        <v>0</v>
      </c>
      <c r="H234" s="28" t="str">
        <f>IF($G234=0,"",COUNTIF($G$2:G234,1))</f>
        <v/>
      </c>
      <c r="I234" s="28" t="str">
        <f t="shared" si="12"/>
        <v/>
      </c>
      <c r="J234" s="28" t="str">
        <f t="shared" si="11"/>
        <v/>
      </c>
    </row>
    <row r="235" spans="1:10" x14ac:dyDescent="0.3">
      <c r="A235" s="26"/>
      <c r="B235" s="26"/>
      <c r="C235" s="26"/>
      <c r="D235" s="26"/>
      <c r="E235" s="27">
        <f t="shared" si="9"/>
        <v>0</v>
      </c>
      <c r="F235" s="27" t="str">
        <f>IFERROR(INDEX($A$2:$A$225,MATCH(ROWS($E$2:E235),$E$2:$E$225,0)),"")</f>
        <v/>
      </c>
      <c r="G235" s="28">
        <f>IF(ISERROR(SEARCH('OoSTA Calendar'!$C$3,$F235)),0,1)</f>
        <v>0</v>
      </c>
      <c r="H235" s="28" t="str">
        <f>IF($G235=0,"",COUNTIF($G$2:G235,1))</f>
        <v/>
      </c>
      <c r="I235" s="28" t="str">
        <f t="shared" si="12"/>
        <v/>
      </c>
      <c r="J235" s="28" t="str">
        <f t="shared" si="11"/>
        <v/>
      </c>
    </row>
    <row r="236" spans="1:10" x14ac:dyDescent="0.3">
      <c r="A236" s="26"/>
      <c r="B236" s="26"/>
      <c r="C236" s="26"/>
      <c r="D236" s="26"/>
      <c r="E236" s="27">
        <f t="shared" si="9"/>
        <v>0</v>
      </c>
      <c r="F236" s="27" t="str">
        <f>IFERROR(INDEX($A$2:$A$225,MATCH(ROWS($E$2:E236),$E$2:$E$225,0)),"")</f>
        <v/>
      </c>
      <c r="G236" s="28">
        <f>IF(ISERROR(SEARCH('OoSTA Calendar'!$C$3,$F236)),0,1)</f>
        <v>0</v>
      </c>
      <c r="H236" s="28" t="str">
        <f>IF($G236=0,"",COUNTIF($G$2:G236,1))</f>
        <v/>
      </c>
      <c r="I236" s="28" t="str">
        <f t="shared" si="12"/>
        <v/>
      </c>
      <c r="J236" s="28" t="str">
        <f t="shared" si="11"/>
        <v/>
      </c>
    </row>
    <row r="237" spans="1:10" x14ac:dyDescent="0.3">
      <c r="A237" s="26"/>
      <c r="B237" s="26"/>
      <c r="C237" s="26"/>
      <c r="D237" s="26"/>
      <c r="E237" s="27">
        <f t="shared" si="9"/>
        <v>0</v>
      </c>
      <c r="F237" s="27" t="str">
        <f>IFERROR(INDEX($A$2:$A$225,MATCH(ROWS($E$2:E237),$E$2:$E$225,0)),"")</f>
        <v/>
      </c>
      <c r="G237" s="28">
        <f>IF(ISERROR(SEARCH('OoSTA Calendar'!$C$3,$F237)),0,1)</f>
        <v>0</v>
      </c>
      <c r="H237" s="28" t="str">
        <f>IF($G237=0,"",COUNTIF($G$2:G237,1))</f>
        <v/>
      </c>
      <c r="I237" s="28" t="str">
        <f t="shared" si="12"/>
        <v/>
      </c>
      <c r="J237" s="28" t="str">
        <f t="shared" si="11"/>
        <v/>
      </c>
    </row>
    <row r="238" spans="1:10" x14ac:dyDescent="0.3">
      <c r="A238" s="26"/>
      <c r="B238" s="26"/>
      <c r="C238" s="26"/>
      <c r="D238" s="26"/>
      <c r="E238" s="27">
        <f t="shared" si="9"/>
        <v>0</v>
      </c>
      <c r="F238" s="27" t="str">
        <f>IFERROR(INDEX($A$2:$A$225,MATCH(ROWS($E$2:E238),$E$2:$E$225,0)),"")</f>
        <v/>
      </c>
      <c r="G238" s="28">
        <f>IF(ISERROR(SEARCH('OoSTA Calendar'!$C$3,$F238)),0,1)</f>
        <v>0</v>
      </c>
      <c r="H238" s="28" t="str">
        <f>IF($G238=0,"",COUNTIF($G$2:G238,1))</f>
        <v/>
      </c>
      <c r="I238" s="28" t="str">
        <f t="shared" si="12"/>
        <v/>
      </c>
      <c r="J238" s="28" t="str">
        <f t="shared" si="11"/>
        <v/>
      </c>
    </row>
    <row r="239" spans="1:10" x14ac:dyDescent="0.3">
      <c r="A239" s="26"/>
      <c r="B239" s="26"/>
      <c r="C239" s="26"/>
      <c r="D239" s="26"/>
      <c r="E239" s="27">
        <f t="shared" si="9"/>
        <v>0</v>
      </c>
      <c r="F239" s="27" t="str">
        <f>IFERROR(INDEX($A$2:$A$225,MATCH(ROWS($E$2:E239),$E$2:$E$225,0)),"")</f>
        <v/>
      </c>
      <c r="G239" s="28">
        <f>IF(ISERROR(SEARCH('OoSTA Calendar'!$C$3,$F239)),0,1)</f>
        <v>0</v>
      </c>
      <c r="H239" s="28" t="str">
        <f>IF($G239=0,"",COUNTIF($G$2:G239,1))</f>
        <v/>
      </c>
      <c r="I239" s="28" t="str">
        <f t="shared" si="12"/>
        <v/>
      </c>
      <c r="J239" s="28" t="str">
        <f t="shared" si="11"/>
        <v/>
      </c>
    </row>
    <row r="240" spans="1:10" x14ac:dyDescent="0.3">
      <c r="A240" s="26"/>
      <c r="B240" s="26"/>
      <c r="C240" s="26"/>
      <c r="D240" s="26"/>
      <c r="E240" s="27">
        <f t="shared" si="9"/>
        <v>0</v>
      </c>
      <c r="F240" s="27" t="str">
        <f>IFERROR(INDEX($A$2:$A$225,MATCH(ROWS($E$2:E240),$E$2:$E$225,0)),"")</f>
        <v/>
      </c>
      <c r="G240" s="28">
        <f>IF(ISERROR(SEARCH('OoSTA Calendar'!$C$3,$F240)),0,1)</f>
        <v>0</v>
      </c>
      <c r="H240" s="28" t="str">
        <f>IF($G240=0,"",COUNTIF($G$2:G240,1))</f>
        <v/>
      </c>
      <c r="I240" s="28" t="str">
        <f t="shared" si="12"/>
        <v/>
      </c>
      <c r="J240" s="28" t="str">
        <f t="shared" si="11"/>
        <v/>
      </c>
    </row>
    <row r="241" spans="1:10" x14ac:dyDescent="0.3">
      <c r="A241" s="26"/>
      <c r="B241" s="26"/>
      <c r="C241" s="26"/>
      <c r="D241" s="26"/>
      <c r="E241" s="27">
        <f t="shared" si="9"/>
        <v>0</v>
      </c>
      <c r="F241" s="27" t="str">
        <f>IFERROR(INDEX($A$2:$A$225,MATCH(ROWS($E$2:E241),$E$2:$E$225,0)),"")</f>
        <v/>
      </c>
      <c r="G241" s="28">
        <f>IF(ISERROR(SEARCH('OoSTA Calendar'!$C$3,$F241)),0,1)</f>
        <v>0</v>
      </c>
      <c r="H241" s="28" t="str">
        <f>IF($G241=0,"",COUNTIF($G$2:G241,1))</f>
        <v/>
      </c>
      <c r="I241" s="28" t="str">
        <f t="shared" si="12"/>
        <v/>
      </c>
      <c r="J241" s="28" t="str">
        <f t="shared" si="11"/>
        <v/>
      </c>
    </row>
    <row r="242" spans="1:10" x14ac:dyDescent="0.3">
      <c r="A242" s="26"/>
      <c r="B242" s="26"/>
      <c r="C242" s="26"/>
      <c r="D242" s="26"/>
      <c r="E242" s="27">
        <f t="shared" si="9"/>
        <v>0</v>
      </c>
      <c r="F242" s="27" t="str">
        <f>IFERROR(INDEX($A$2:$A$225,MATCH(ROWS($E$2:E242),$E$2:$E$225,0)),"")</f>
        <v/>
      </c>
      <c r="G242" s="28">
        <f>IF(ISERROR(SEARCH('OoSTA Calendar'!$C$3,$F242)),0,1)</f>
        <v>0</v>
      </c>
      <c r="H242" s="28" t="str">
        <f>IF($G242=0,"",COUNTIF($G$2:G242,1))</f>
        <v/>
      </c>
      <c r="I242" s="28" t="str">
        <f t="shared" si="12"/>
        <v/>
      </c>
      <c r="J242" s="28" t="str">
        <f t="shared" si="11"/>
        <v/>
      </c>
    </row>
    <row r="243" spans="1:10" x14ac:dyDescent="0.3">
      <c r="A243" s="26"/>
      <c r="B243" s="26"/>
      <c r="C243" s="26"/>
      <c r="D243" s="26"/>
      <c r="E243" s="27">
        <f t="shared" si="9"/>
        <v>0</v>
      </c>
      <c r="F243" s="27" t="str">
        <f>IFERROR(INDEX($A$2:$A$225,MATCH(ROWS($E$2:E243),$E$2:$E$225,0)),"")</f>
        <v/>
      </c>
      <c r="G243" s="28">
        <f>IF(ISERROR(SEARCH('OoSTA Calendar'!$C$3,$F243)),0,1)</f>
        <v>0</v>
      </c>
      <c r="H243" s="28" t="str">
        <f>IF($G243=0,"",COUNTIF($G$2:G243,1))</f>
        <v/>
      </c>
      <c r="I243" s="28" t="str">
        <f t="shared" si="12"/>
        <v/>
      </c>
      <c r="J243" s="28" t="str">
        <f t="shared" si="11"/>
        <v/>
      </c>
    </row>
    <row r="244" spans="1:10" x14ac:dyDescent="0.3">
      <c r="A244" s="26"/>
      <c r="B244" s="26"/>
      <c r="C244" s="26"/>
      <c r="D244" s="26"/>
      <c r="E244" s="27">
        <f t="shared" si="9"/>
        <v>0</v>
      </c>
      <c r="F244" s="27" t="str">
        <f>IFERROR(INDEX($A$2:$A$225,MATCH(ROWS($E$2:E244),$E$2:$E$225,0)),"")</f>
        <v/>
      </c>
      <c r="G244" s="28">
        <f>IF(ISERROR(SEARCH('OoSTA Calendar'!$C$3,$F244)),0,1)</f>
        <v>0</v>
      </c>
      <c r="H244" s="28" t="str">
        <f>IF($G244=0,"",COUNTIF($G$2:G244,1))</f>
        <v/>
      </c>
      <c r="I244" s="28" t="str">
        <f t="shared" si="12"/>
        <v/>
      </c>
      <c r="J244" s="28" t="str">
        <f t="shared" si="11"/>
        <v/>
      </c>
    </row>
    <row r="245" spans="1:10" x14ac:dyDescent="0.3">
      <c r="A245" s="26"/>
      <c r="B245" s="26"/>
      <c r="C245" s="26"/>
      <c r="D245" s="26"/>
      <c r="E245" s="27">
        <f t="shared" si="9"/>
        <v>0</v>
      </c>
      <c r="F245" s="27" t="str">
        <f>IFERROR(INDEX($A$2:$A$225,MATCH(ROWS($E$2:E245),$E$2:$E$225,0)),"")</f>
        <v/>
      </c>
      <c r="G245" s="28">
        <f>IF(ISERROR(SEARCH('OoSTA Calendar'!$C$3,$F245)),0,1)</f>
        <v>0</v>
      </c>
      <c r="H245" s="28" t="str">
        <f>IF($G245=0,"",COUNTIF($G$2:G245,1))</f>
        <v/>
      </c>
      <c r="I245" s="28" t="str">
        <f t="shared" si="12"/>
        <v/>
      </c>
      <c r="J245" s="28" t="str">
        <f t="shared" si="11"/>
        <v/>
      </c>
    </row>
    <row r="246" spans="1:10" x14ac:dyDescent="0.3">
      <c r="A246" s="26"/>
      <c r="B246" s="26"/>
      <c r="C246" s="26"/>
      <c r="D246" s="26"/>
      <c r="E246" s="27">
        <f t="shared" si="9"/>
        <v>0</v>
      </c>
      <c r="F246" s="27" t="str">
        <f>IFERROR(INDEX($A$2:$A$225,MATCH(ROWS($E$2:E246),$E$2:$E$225,0)),"")</f>
        <v/>
      </c>
      <c r="G246" s="28">
        <f>IF(ISERROR(SEARCH('OoSTA Calendar'!$C$3,$F246)),0,1)</f>
        <v>0</v>
      </c>
      <c r="H246" s="28" t="str">
        <f>IF($G246=0,"",COUNTIF($G$2:G246,1))</f>
        <v/>
      </c>
      <c r="I246" s="28" t="str">
        <f t="shared" si="12"/>
        <v/>
      </c>
      <c r="J246" s="28" t="str">
        <f t="shared" si="11"/>
        <v/>
      </c>
    </row>
    <row r="247" spans="1:10" x14ac:dyDescent="0.3">
      <c r="A247" s="26"/>
      <c r="B247" s="26"/>
      <c r="C247" s="26"/>
      <c r="D247" s="26"/>
      <c r="E247" s="27">
        <f t="shared" si="9"/>
        <v>0</v>
      </c>
      <c r="F247" s="27" t="str">
        <f>IFERROR(INDEX($A$2:$A$225,MATCH(ROWS($E$2:E247),$E$2:$E$225,0)),"")</f>
        <v/>
      </c>
      <c r="G247" s="28">
        <f>IF(ISERROR(SEARCH('OoSTA Calendar'!$C$3,$F247)),0,1)</f>
        <v>0</v>
      </c>
      <c r="H247" s="28" t="str">
        <f>IF($G247=0,"",COUNTIF($G$2:G247,1))</f>
        <v/>
      </c>
      <c r="I247" s="28" t="str">
        <f t="shared" si="12"/>
        <v/>
      </c>
      <c r="J247" s="28" t="str">
        <f t="shared" si="11"/>
        <v/>
      </c>
    </row>
    <row r="248" spans="1:10" x14ac:dyDescent="0.3">
      <c r="A248" s="26"/>
      <c r="B248" s="26"/>
      <c r="C248" s="26"/>
      <c r="D248" s="26"/>
      <c r="E248" s="27">
        <f t="shared" si="9"/>
        <v>0</v>
      </c>
      <c r="F248" s="27" t="str">
        <f>IFERROR(INDEX($A$2:$A$225,MATCH(ROWS($E$2:E248),$E$2:$E$225,0)),"")</f>
        <v/>
      </c>
      <c r="G248" s="28">
        <f>IF(ISERROR(SEARCH('OoSTA Calendar'!$C$3,$F248)),0,1)</f>
        <v>0</v>
      </c>
      <c r="H248" s="28" t="str">
        <f>IF($G248=0,"",COUNTIF($G$2:G248,1))</f>
        <v/>
      </c>
      <c r="I248" s="28" t="str">
        <f t="shared" si="12"/>
        <v/>
      </c>
      <c r="J248" s="28" t="str">
        <f t="shared" si="11"/>
        <v/>
      </c>
    </row>
    <row r="249" spans="1:10" x14ac:dyDescent="0.3">
      <c r="A249" s="26"/>
      <c r="B249" s="26"/>
      <c r="C249" s="26"/>
      <c r="D249" s="26"/>
      <c r="E249" s="27">
        <f t="shared" si="9"/>
        <v>0</v>
      </c>
      <c r="F249" s="27" t="str">
        <f>IFERROR(INDEX($A$2:$A$225,MATCH(ROWS($E$2:E249),$E$2:$E$225,0)),"")</f>
        <v/>
      </c>
      <c r="G249" s="28">
        <f>IF(ISERROR(SEARCH('OoSTA Calendar'!$C$3,$F249)),0,1)</f>
        <v>0</v>
      </c>
      <c r="H249" s="28" t="str">
        <f>IF($G249=0,"",COUNTIF($G$2:G249,1))</f>
        <v/>
      </c>
      <c r="I249" s="28" t="str">
        <f t="shared" si="12"/>
        <v/>
      </c>
      <c r="J249" s="28" t="str">
        <f t="shared" si="11"/>
        <v/>
      </c>
    </row>
    <row r="250" spans="1:10" x14ac:dyDescent="0.3">
      <c r="A250" s="26"/>
      <c r="B250" s="26"/>
      <c r="C250" s="26"/>
      <c r="D250" s="26"/>
      <c r="E250" s="27">
        <f t="shared" si="9"/>
        <v>0</v>
      </c>
      <c r="F250" s="27" t="str">
        <f>IFERROR(INDEX($A$2:$A$225,MATCH(ROWS($E$2:E250),$E$2:$E$225,0)),"")</f>
        <v/>
      </c>
      <c r="G250" s="28">
        <f>IF(ISERROR(SEARCH('OoSTA Calendar'!$C$3,$F250)),0,1)</f>
        <v>0</v>
      </c>
      <c r="H250" s="28" t="str">
        <f>IF($G250=0,"",COUNTIF($G$2:G250,1))</f>
        <v/>
      </c>
      <c r="I250" s="28" t="str">
        <f t="shared" si="12"/>
        <v/>
      </c>
      <c r="J250" s="28" t="str">
        <f t="shared" si="11"/>
        <v/>
      </c>
    </row>
    <row r="251" spans="1:10" x14ac:dyDescent="0.3">
      <c r="A251" s="26"/>
      <c r="B251" s="26"/>
      <c r="C251" s="26"/>
      <c r="D251" s="26"/>
      <c r="E251" s="27">
        <f t="shared" si="9"/>
        <v>0</v>
      </c>
      <c r="F251" s="27" t="str">
        <f>IFERROR(INDEX($A$2:$A$225,MATCH(ROWS($E$2:E251),$E$2:$E$225,0)),"")</f>
        <v/>
      </c>
      <c r="G251" s="28">
        <f>IF(ISERROR(SEARCH('OoSTA Calendar'!$C$3,$F251)),0,1)</f>
        <v>0</v>
      </c>
      <c r="H251" s="28" t="str">
        <f>IF($G251=0,"",COUNTIF($G$2:G251,1))</f>
        <v/>
      </c>
      <c r="I251" s="28" t="str">
        <f t="shared" si="12"/>
        <v/>
      </c>
      <c r="J251" s="28" t="str">
        <f t="shared" si="11"/>
        <v/>
      </c>
    </row>
    <row r="252" spans="1:10" x14ac:dyDescent="0.3">
      <c r="A252" s="26"/>
      <c r="B252" s="26"/>
      <c r="C252" s="26"/>
      <c r="D252" s="26"/>
      <c r="E252" s="27">
        <f t="shared" si="9"/>
        <v>0</v>
      </c>
      <c r="F252" s="27" t="str">
        <f>IFERROR(INDEX($A$2:$A$225,MATCH(ROWS($E$2:E252),$E$2:$E$225,0)),"")</f>
        <v/>
      </c>
      <c r="G252" s="28">
        <f>IF(ISERROR(SEARCH('OoSTA Calendar'!$C$3,$F252)),0,1)</f>
        <v>0</v>
      </c>
      <c r="H252" s="28" t="str">
        <f>IF($G252=0,"",COUNTIF($G$2:G252,1))</f>
        <v/>
      </c>
      <c r="I252" s="28" t="str">
        <f t="shared" si="12"/>
        <v/>
      </c>
      <c r="J252" s="28" t="str">
        <f t="shared" si="11"/>
        <v/>
      </c>
    </row>
    <row r="253" spans="1:10" x14ac:dyDescent="0.3">
      <c r="A253" s="26"/>
      <c r="B253" s="26"/>
      <c r="C253" s="26"/>
      <c r="D253" s="26"/>
      <c r="E253" s="27">
        <f t="shared" si="9"/>
        <v>0</v>
      </c>
      <c r="F253" s="27" t="str">
        <f>IFERROR(INDEX($A$2:$A$225,MATCH(ROWS($E$2:E253),$E$2:$E$225,0)),"")</f>
        <v/>
      </c>
      <c r="G253" s="28">
        <f>IF(ISERROR(SEARCH('OoSTA Calendar'!$C$3,$F253)),0,1)</f>
        <v>0</v>
      </c>
      <c r="H253" s="28" t="str">
        <f>IF($G253=0,"",COUNTIF($G$2:G253,1))</f>
        <v/>
      </c>
      <c r="I253" s="28" t="str">
        <f t="shared" si="12"/>
        <v/>
      </c>
      <c r="J253" s="28" t="str">
        <f t="shared" si="11"/>
        <v/>
      </c>
    </row>
    <row r="254" spans="1:10" x14ac:dyDescent="0.3">
      <c r="A254" s="26"/>
      <c r="B254" s="26"/>
      <c r="C254" s="26"/>
      <c r="D254" s="26"/>
      <c r="E254" s="27">
        <f t="shared" si="9"/>
        <v>0</v>
      </c>
      <c r="F254" s="27" t="str">
        <f>IFERROR(INDEX($A$2:$A$225,MATCH(ROWS($E$2:E254),$E$2:$E$225,0)),"")</f>
        <v/>
      </c>
      <c r="G254" s="28">
        <f>IF(ISERROR(SEARCH('OoSTA Calendar'!$C$3,$F254)),0,1)</f>
        <v>0</v>
      </c>
      <c r="H254" s="28" t="str">
        <f>IF($G254=0,"",COUNTIF($G$2:G254,1))</f>
        <v/>
      </c>
      <c r="I254" s="28" t="str">
        <f t="shared" si="12"/>
        <v/>
      </c>
      <c r="J254" s="28" t="str">
        <f t="shared" si="11"/>
        <v/>
      </c>
    </row>
    <row r="255" spans="1:10" x14ac:dyDescent="0.3">
      <c r="A255" s="26"/>
      <c r="B255" s="26"/>
      <c r="C255" s="26"/>
      <c r="D255" s="26"/>
      <c r="E255" s="27">
        <f t="shared" si="9"/>
        <v>0</v>
      </c>
      <c r="F255" s="27" t="str">
        <f>IFERROR(INDEX($A$2:$A$225,MATCH(ROWS($E$2:E255),$E$2:$E$225,0)),"")</f>
        <v/>
      </c>
      <c r="G255" s="28">
        <f>IF(ISERROR(SEARCH('OoSTA Calendar'!$C$3,$F255)),0,1)</f>
        <v>0</v>
      </c>
      <c r="H255" s="28" t="str">
        <f>IF($G255=0,"",COUNTIF($G$2:G255,1))</f>
        <v/>
      </c>
      <c r="I255" s="28" t="str">
        <f t="shared" si="12"/>
        <v/>
      </c>
      <c r="J255" s="28" t="str">
        <f t="shared" si="11"/>
        <v/>
      </c>
    </row>
    <row r="256" spans="1:10" x14ac:dyDescent="0.3">
      <c r="A256" s="26"/>
      <c r="B256" s="26"/>
      <c r="C256" s="26"/>
      <c r="D256" s="26"/>
      <c r="E256" s="27">
        <f t="shared" si="9"/>
        <v>0</v>
      </c>
      <c r="F256" s="27" t="str">
        <f>IFERROR(INDEX($A$2:$A$225,MATCH(ROWS($E$2:E256),$E$2:$E$225,0)),"")</f>
        <v/>
      </c>
      <c r="G256" s="28">
        <f>IF(ISERROR(SEARCH('OoSTA Calendar'!$C$3,$F256)),0,1)</f>
        <v>0</v>
      </c>
      <c r="H256" s="28" t="str">
        <f>IF($G256=0,"",COUNTIF($G$2:G256,1))</f>
        <v/>
      </c>
      <c r="I256" s="28" t="str">
        <f t="shared" si="12"/>
        <v/>
      </c>
      <c r="J256" s="28" t="str">
        <f t="shared" si="11"/>
        <v/>
      </c>
    </row>
  </sheetData>
  <sheetProtection algorithmName="SHA-512" hashValue="A7ElPA4CTba7g6fxqzAAOKKguoiXPlS6bClhI6PL2xSBcgAwxtCsLSSAao64lULfdpzv3xXcreLI4w6JYsol7g==" saltValue="xyFh4ihcy89pg63b1SkDrg==" spinCount="100000" sheet="1" objects="1" scenarios="1"/>
  <autoFilter ref="A1:I256" xr:uid="{00000000-0001-0000-10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A8D4B-949C-464E-8A19-C0D8095C3E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E7EB5F-5D7B-47CE-9000-AD344175F34A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31b0f60-fd0c-42a1-8924-8e870d476e8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0D18123-3AF7-4AF2-A6A7-5D8B3EC5C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OoSTA Calendar</vt:lpstr>
      <vt:lpstr>School Sites</vt:lpstr>
      <vt:lpstr>Sheet1</vt:lpstr>
      <vt:lpstr>PED_ONLY</vt:lpstr>
      <vt:lpstr>PED_ONLY2</vt:lpstr>
      <vt:lpstr>'OoSTA Calendar'!Print_Area</vt:lpstr>
      <vt:lpstr>PED_ONLY!Print_Area</vt:lpstr>
      <vt:lpstr>'OoSTA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Cordova, Sara, PED</cp:lastModifiedBy>
  <cp:lastPrinted>2023-03-10T16:14:32Z</cp:lastPrinted>
  <dcterms:created xsi:type="dcterms:W3CDTF">2020-12-14T18:43:49Z</dcterms:created>
  <dcterms:modified xsi:type="dcterms:W3CDTF">2023-04-21T16:01:06Z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